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Dasa\Desastres Naturales\"/>
    </mc:Choice>
  </mc:AlternateContent>
  <xr:revisionPtr revIDLastSave="0" documentId="13_ncr:1_{66A6154F-6D16-4E37-8F2C-F2ACD78352BA}" xr6:coauthVersionLast="47" xr6:coauthVersionMax="47" xr10:uidLastSave="{00000000-0000-0000-0000-000000000000}"/>
  <bookViews>
    <workbookView xWindow="19090" yWindow="1590" windowWidth="19420" windowHeight="10300" activeTab="1" xr2:uid="{AD71CE68-D955-4027-B7DB-056D9E3F47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B2" i="2"/>
  <c r="P6" i="1"/>
  <c r="P7" i="1" s="1"/>
  <c r="N7" i="1"/>
  <c r="O15" i="1"/>
  <c r="N16" i="1"/>
  <c r="N15" i="1"/>
  <c r="N14" i="1"/>
  <c r="M19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8" i="1"/>
  <c r="N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8" i="1"/>
  <c r="J95" i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94" i="1"/>
  <c r="K93" i="1"/>
  <c r="J79" i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78" i="1"/>
  <c r="K77" i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55" i="1"/>
  <c r="K54" i="1"/>
  <c r="J19" i="1"/>
  <c r="J20" i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/>
  <c r="J77" i="1"/>
  <c r="J93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H86" i="1"/>
  <c r="H87" i="1" s="1"/>
  <c r="H88" i="1" s="1"/>
  <c r="H89" i="1" s="1"/>
  <c r="H90" i="1" s="1"/>
  <c r="H91" i="1" s="1"/>
  <c r="H92" i="1" s="1"/>
  <c r="H93" i="1" s="1"/>
  <c r="H85" i="1"/>
  <c r="I84" i="1"/>
  <c r="H76" i="1"/>
  <c r="H77" i="1" s="1"/>
  <c r="H78" i="1" s="1"/>
  <c r="H79" i="1" s="1"/>
  <c r="H80" i="1" s="1"/>
  <c r="H81" i="1" s="1"/>
  <c r="H82" i="1" s="1"/>
  <c r="H83" i="1" s="1"/>
  <c r="H75" i="1"/>
  <c r="I74" i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55" i="1"/>
  <c r="I54" i="1"/>
  <c r="H44" i="1"/>
  <c r="H45" i="1"/>
  <c r="H46" i="1" s="1"/>
  <c r="H47" i="1" s="1"/>
  <c r="H48" i="1" s="1"/>
  <c r="H49" i="1" s="1"/>
  <c r="H50" i="1" s="1"/>
  <c r="H51" i="1" s="1"/>
  <c r="H52" i="1" s="1"/>
  <c r="H53" i="1" s="1"/>
  <c r="H43" i="1"/>
  <c r="I42" i="1"/>
  <c r="H34" i="1"/>
  <c r="H35" i="1" s="1"/>
  <c r="H36" i="1" s="1"/>
  <c r="H37" i="1" s="1"/>
  <c r="H38" i="1" s="1"/>
  <c r="H39" i="1" s="1"/>
  <c r="H40" i="1" s="1"/>
  <c r="H41" i="1" s="1"/>
  <c r="H33" i="1"/>
  <c r="I32" i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/>
  <c r="H42" i="1"/>
  <c r="H54" i="1"/>
  <c r="H74" i="1"/>
  <c r="H84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I4" i="1"/>
  <c r="H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H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I17" i="1"/>
  <c r="H18" i="1" s="1"/>
  <c r="K17" i="1"/>
  <c r="J18" i="1" s="1"/>
</calcChain>
</file>

<file path=xl/sharedStrings.xml><?xml version="1.0" encoding="utf-8"?>
<sst xmlns="http://schemas.openxmlformats.org/spreadsheetml/2006/main" count="24" uniqueCount="18">
  <si>
    <t>Third World</t>
  </si>
  <si>
    <t>Latin America</t>
  </si>
  <si>
    <t xml:space="preserve">PV = </t>
  </si>
  <si>
    <t>FV =</t>
  </si>
  <si>
    <t xml:space="preserve">t = </t>
  </si>
  <si>
    <t> 1.1267</t>
  </si>
  <si>
    <t>Año</t>
  </si>
  <si>
    <t>PIB Estimado</t>
  </si>
  <si>
    <t>PIB Verdadero</t>
  </si>
  <si>
    <t>i:</t>
  </si>
  <si>
    <t>PV:</t>
  </si>
  <si>
    <t>PV = FV / (1 + i)t</t>
  </si>
  <si>
    <t>Haiti</t>
  </si>
  <si>
    <t>FV</t>
  </si>
  <si>
    <t>Republica Dominicana</t>
  </si>
  <si>
    <t>General</t>
  </si>
  <si>
    <t>Estimado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</si>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</sst>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World</a:t>
            </a:r>
            <a:r>
              <a:rPr lang="en-US" baseline="0"/>
              <a:t> y Latin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Third World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1900</c:v>
                </c:pt>
                <c:pt idx="1">
                  <c:v>1913</c:v>
                </c:pt>
                <c:pt idx="2">
                  <c:v>1928</c:v>
                </c:pt>
                <c:pt idx="3">
                  <c:v>1938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813</c:v>
                </c:pt>
                <c:pt idx="1">
                  <c:v>958</c:v>
                </c:pt>
                <c:pt idx="2">
                  <c:v>1113</c:v>
                </c:pt>
                <c:pt idx="3">
                  <c:v>1294</c:v>
                </c:pt>
                <c:pt idx="4">
                  <c:v>1493</c:v>
                </c:pt>
                <c:pt idx="5">
                  <c:v>3577</c:v>
                </c:pt>
                <c:pt idx="6">
                  <c:v>5653</c:v>
                </c:pt>
                <c:pt idx="7">
                  <c:v>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6-437D-B670-F06DB89C7113}"/>
            </c:ext>
          </c:extLst>
        </c:ser>
        <c:ser>
          <c:idx val="2"/>
          <c:order val="2"/>
          <c:tx>
            <c:v>Third World encontrado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alpha val="6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Sheet1!$G$4:$G$94</c:f>
              <c:numCache>
                <c:formatCode>General</c:formatCode>
                <c:ptCount val="9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</c:numCache>
            </c:numRef>
          </c:xVal>
          <c:yVal>
            <c:numRef>
              <c:f>Sheet1!$H$4:$H$94</c:f>
              <c:numCache>
                <c:formatCode>0</c:formatCode>
                <c:ptCount val="91"/>
                <c:pt idx="0" formatCode="General">
                  <c:v>813</c:v>
                </c:pt>
                <c:pt idx="1">
                  <c:v>824.15384615384619</c:v>
                </c:pt>
                <c:pt idx="2">
                  <c:v>835.30769230769238</c:v>
                </c:pt>
                <c:pt idx="3">
                  <c:v>846.46153846153857</c:v>
                </c:pt>
                <c:pt idx="4">
                  <c:v>857.61538461538476</c:v>
                </c:pt>
                <c:pt idx="5">
                  <c:v>868.76923076923094</c:v>
                </c:pt>
                <c:pt idx="6">
                  <c:v>879.92307692307713</c:v>
                </c:pt>
                <c:pt idx="7">
                  <c:v>891.07692307692332</c:v>
                </c:pt>
                <c:pt idx="8">
                  <c:v>902.23076923076951</c:v>
                </c:pt>
                <c:pt idx="9">
                  <c:v>913.3846153846157</c:v>
                </c:pt>
                <c:pt idx="10">
                  <c:v>924.53846153846189</c:v>
                </c:pt>
                <c:pt idx="11">
                  <c:v>935.69230769230808</c:v>
                </c:pt>
                <c:pt idx="12">
                  <c:v>946.84615384615427</c:v>
                </c:pt>
                <c:pt idx="13" formatCode="General">
                  <c:v>958</c:v>
                </c:pt>
                <c:pt idx="14">
                  <c:v>968.33333333333337</c:v>
                </c:pt>
                <c:pt idx="15">
                  <c:v>978.66666666666674</c:v>
                </c:pt>
                <c:pt idx="16">
                  <c:v>989.00000000000011</c:v>
                </c:pt>
                <c:pt idx="17">
                  <c:v>999.33333333333348</c:v>
                </c:pt>
                <c:pt idx="18">
                  <c:v>1009.6666666666669</c:v>
                </c:pt>
                <c:pt idx="19">
                  <c:v>1020.0000000000002</c:v>
                </c:pt>
                <c:pt idx="20">
                  <c:v>1030.3333333333335</c:v>
                </c:pt>
                <c:pt idx="21">
                  <c:v>1040.6666666666667</c:v>
                </c:pt>
                <c:pt idx="22">
                  <c:v>1051</c:v>
                </c:pt>
                <c:pt idx="23">
                  <c:v>1061.3333333333333</c:v>
                </c:pt>
                <c:pt idx="24">
                  <c:v>1071.6666666666665</c:v>
                </c:pt>
                <c:pt idx="25">
                  <c:v>1081.9999999999998</c:v>
                </c:pt>
                <c:pt idx="26">
                  <c:v>1092.333333333333</c:v>
                </c:pt>
                <c:pt idx="27">
                  <c:v>1102.6666666666663</c:v>
                </c:pt>
                <c:pt idx="28" formatCode="General">
                  <c:v>1113</c:v>
                </c:pt>
                <c:pt idx="29">
                  <c:v>1131.0999999999999</c:v>
                </c:pt>
                <c:pt idx="30">
                  <c:v>1149.1999999999998</c:v>
                </c:pt>
                <c:pt idx="31">
                  <c:v>1167.2999999999997</c:v>
                </c:pt>
                <c:pt idx="32">
                  <c:v>1185.3999999999996</c:v>
                </c:pt>
                <c:pt idx="33">
                  <c:v>1203.4999999999995</c:v>
                </c:pt>
                <c:pt idx="34">
                  <c:v>1221.5999999999995</c:v>
                </c:pt>
                <c:pt idx="35">
                  <c:v>1239.6999999999994</c:v>
                </c:pt>
                <c:pt idx="36">
                  <c:v>1257.7999999999993</c:v>
                </c:pt>
                <c:pt idx="37">
                  <c:v>1275.8999999999992</c:v>
                </c:pt>
                <c:pt idx="38" formatCode="General">
                  <c:v>1294</c:v>
                </c:pt>
                <c:pt idx="39">
                  <c:v>1310.5833333333333</c:v>
                </c:pt>
                <c:pt idx="40">
                  <c:v>1327.1666666666665</c:v>
                </c:pt>
                <c:pt idx="41">
                  <c:v>1343.7499999999998</c:v>
                </c:pt>
                <c:pt idx="42">
                  <c:v>1360.333333333333</c:v>
                </c:pt>
                <c:pt idx="43">
                  <c:v>1376.9166666666663</c:v>
                </c:pt>
                <c:pt idx="44">
                  <c:v>1393.4999999999995</c:v>
                </c:pt>
                <c:pt idx="45">
                  <c:v>1410.0833333333328</c:v>
                </c:pt>
                <c:pt idx="46">
                  <c:v>1426.6666666666661</c:v>
                </c:pt>
                <c:pt idx="47">
                  <c:v>1443.2499999999993</c:v>
                </c:pt>
                <c:pt idx="48">
                  <c:v>1459.8333333333326</c:v>
                </c:pt>
                <c:pt idx="49">
                  <c:v>1476.4166666666658</c:v>
                </c:pt>
                <c:pt idx="50" formatCode="General">
                  <c:v>1493</c:v>
                </c:pt>
                <c:pt idx="51">
                  <c:v>1597.2</c:v>
                </c:pt>
                <c:pt idx="52">
                  <c:v>1701.4</c:v>
                </c:pt>
                <c:pt idx="53">
                  <c:v>1805.6000000000001</c:v>
                </c:pt>
                <c:pt idx="54">
                  <c:v>1909.8000000000002</c:v>
                </c:pt>
                <c:pt idx="55">
                  <c:v>2014.0000000000002</c:v>
                </c:pt>
                <c:pt idx="56">
                  <c:v>2118.2000000000003</c:v>
                </c:pt>
                <c:pt idx="57">
                  <c:v>2222.4</c:v>
                </c:pt>
                <c:pt idx="58">
                  <c:v>2326.6</c:v>
                </c:pt>
                <c:pt idx="59">
                  <c:v>2430.7999999999997</c:v>
                </c:pt>
                <c:pt idx="60">
                  <c:v>2534.9999999999995</c:v>
                </c:pt>
                <c:pt idx="61">
                  <c:v>2639.1999999999994</c:v>
                </c:pt>
                <c:pt idx="62">
                  <c:v>2743.3999999999992</c:v>
                </c:pt>
                <c:pt idx="63">
                  <c:v>2847.599999999999</c:v>
                </c:pt>
                <c:pt idx="64">
                  <c:v>2951.7999999999988</c:v>
                </c:pt>
                <c:pt idx="65">
                  <c:v>3055.9999999999986</c:v>
                </c:pt>
                <c:pt idx="66">
                  <c:v>3160.1999999999985</c:v>
                </c:pt>
                <c:pt idx="67">
                  <c:v>3264.3999999999983</c:v>
                </c:pt>
                <c:pt idx="68">
                  <c:v>3368.5999999999981</c:v>
                </c:pt>
                <c:pt idx="69">
                  <c:v>3472.7999999999979</c:v>
                </c:pt>
                <c:pt idx="70" formatCode="General">
                  <c:v>3577</c:v>
                </c:pt>
                <c:pt idx="71">
                  <c:v>3784.6</c:v>
                </c:pt>
                <c:pt idx="72">
                  <c:v>3992.2</c:v>
                </c:pt>
                <c:pt idx="73">
                  <c:v>4199.8</c:v>
                </c:pt>
                <c:pt idx="74">
                  <c:v>4407.4000000000005</c:v>
                </c:pt>
                <c:pt idx="75">
                  <c:v>4615.0000000000009</c:v>
                </c:pt>
                <c:pt idx="76">
                  <c:v>4822.6000000000013</c:v>
                </c:pt>
                <c:pt idx="77">
                  <c:v>5030.2000000000016</c:v>
                </c:pt>
                <c:pt idx="78">
                  <c:v>5237.800000000002</c:v>
                </c:pt>
                <c:pt idx="79">
                  <c:v>5445.4000000000024</c:v>
                </c:pt>
                <c:pt idx="80" formatCode="General">
                  <c:v>5653</c:v>
                </c:pt>
                <c:pt idx="81">
                  <c:v>5851.7</c:v>
                </c:pt>
                <c:pt idx="82">
                  <c:v>6050.4</c:v>
                </c:pt>
                <c:pt idx="83">
                  <c:v>6249.0999999999995</c:v>
                </c:pt>
                <c:pt idx="84">
                  <c:v>6447.7999999999993</c:v>
                </c:pt>
                <c:pt idx="85">
                  <c:v>6646.4999999999991</c:v>
                </c:pt>
                <c:pt idx="86">
                  <c:v>6845.1999999999989</c:v>
                </c:pt>
                <c:pt idx="87">
                  <c:v>7043.8999999999987</c:v>
                </c:pt>
                <c:pt idx="88">
                  <c:v>7242.5999999999985</c:v>
                </c:pt>
                <c:pt idx="89">
                  <c:v>7441.2999999999984</c:v>
                </c:pt>
                <c:pt idx="90" formatCode="General">
                  <c:v>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C6-437D-B670-F06DB89C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9696"/>
        <c:axId val="126031776"/>
      </c:scatterChart>
      <c:scatterChart>
        <c:scatterStyle val="smoothMarker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1913</c:v>
                </c:pt>
                <c:pt idx="1">
                  <c:v>1950</c:v>
                </c:pt>
                <c:pt idx="2">
                  <c:v>1973</c:v>
                </c:pt>
                <c:pt idx="3">
                  <c:v>1989</c:v>
                </c:pt>
                <c:pt idx="4">
                  <c:v>2008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94875</c:v>
                </c:pt>
                <c:pt idx="1">
                  <c:v>347960</c:v>
                </c:pt>
                <c:pt idx="2">
                  <c:v>1110158</c:v>
                </c:pt>
                <c:pt idx="3">
                  <c:v>1735919</c:v>
                </c:pt>
                <c:pt idx="4">
                  <c:v>3168621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6-437D-B670-F06DB89C7113}"/>
            </c:ext>
          </c:extLst>
        </c:ser>
        <c:ser>
          <c:idx val="3"/>
          <c:order val="3"/>
          <c:tx>
            <c:v>Latin America encontrado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alpha val="51000"/>
                </a:schemeClr>
              </a:solidFill>
              <a:ln w="9525">
                <a:noFill/>
              </a:ln>
              <a:effectLst/>
            </c:spPr>
          </c:marker>
          <c:dPt>
            <c:idx val="84"/>
            <c:marker>
              <c:symbol val="circle"/>
              <c:size val="7"/>
              <c:spPr>
                <a:solidFill>
                  <a:schemeClr val="accent4">
                    <a:alpha val="51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78-4793-8ED9-968E39B1E739}"/>
              </c:ext>
            </c:extLst>
          </c:dPt>
          <c:xVal>
            <c:numRef>
              <c:f>Sheet1!$G$17:$G$112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xVal>
          <c:yVal>
            <c:numRef>
              <c:f>Sheet1!$J$17:$J$112</c:f>
              <c:numCache>
                <c:formatCode>0</c:formatCode>
                <c:ptCount val="96"/>
                <c:pt idx="0" formatCode="General">
                  <c:v>94875</c:v>
                </c:pt>
                <c:pt idx="1">
                  <c:v>101715.13513513513</c:v>
                </c:pt>
                <c:pt idx="2">
                  <c:v>108555.27027027027</c:v>
                </c:pt>
                <c:pt idx="3">
                  <c:v>115395.4054054054</c:v>
                </c:pt>
                <c:pt idx="4">
                  <c:v>122235.54054054053</c:v>
                </c:pt>
                <c:pt idx="5">
                  <c:v>129075.67567567567</c:v>
                </c:pt>
                <c:pt idx="6">
                  <c:v>135915.8108108108</c:v>
                </c:pt>
                <c:pt idx="7">
                  <c:v>142755.94594594595</c:v>
                </c:pt>
                <c:pt idx="8">
                  <c:v>149596.08108108109</c:v>
                </c:pt>
                <c:pt idx="9">
                  <c:v>156436.21621621624</c:v>
                </c:pt>
                <c:pt idx="10">
                  <c:v>163276.35135135139</c:v>
                </c:pt>
                <c:pt idx="11">
                  <c:v>170116.48648648654</c:v>
                </c:pt>
                <c:pt idx="12">
                  <c:v>176956.62162162169</c:v>
                </c:pt>
                <c:pt idx="13">
                  <c:v>183796.75675675683</c:v>
                </c:pt>
                <c:pt idx="14">
                  <c:v>190636.89189189198</c:v>
                </c:pt>
                <c:pt idx="15">
                  <c:v>197477.02702702713</c:v>
                </c:pt>
                <c:pt idx="16">
                  <c:v>204317.16216216228</c:v>
                </c:pt>
                <c:pt idx="17">
                  <c:v>211157.29729729742</c:v>
                </c:pt>
                <c:pt idx="18">
                  <c:v>217997.43243243257</c:v>
                </c:pt>
                <c:pt idx="19">
                  <c:v>224837.56756756772</c:v>
                </c:pt>
                <c:pt idx="20">
                  <c:v>231677.70270270287</c:v>
                </c:pt>
                <c:pt idx="21">
                  <c:v>238517.83783783801</c:v>
                </c:pt>
                <c:pt idx="22">
                  <c:v>245357.97297297316</c:v>
                </c:pt>
                <c:pt idx="23">
                  <c:v>252198.10810810831</c:v>
                </c:pt>
                <c:pt idx="24">
                  <c:v>259038.24324324346</c:v>
                </c:pt>
                <c:pt idx="25">
                  <c:v>265878.37837837858</c:v>
                </c:pt>
                <c:pt idx="26">
                  <c:v>272718.51351351372</c:v>
                </c:pt>
                <c:pt idx="27">
                  <c:v>279558.64864864887</c:v>
                </c:pt>
                <c:pt idx="28">
                  <c:v>286398.78378378402</c:v>
                </c:pt>
                <c:pt idx="29">
                  <c:v>293238.91891891917</c:v>
                </c:pt>
                <c:pt idx="30">
                  <c:v>300079.05405405432</c:v>
                </c:pt>
                <c:pt idx="31">
                  <c:v>306919.18918918946</c:v>
                </c:pt>
                <c:pt idx="32">
                  <c:v>313759.32432432461</c:v>
                </c:pt>
                <c:pt idx="33">
                  <c:v>320599.45945945976</c:v>
                </c:pt>
                <c:pt idx="34">
                  <c:v>327439.59459459491</c:v>
                </c:pt>
                <c:pt idx="35">
                  <c:v>334279.72972973005</c:v>
                </c:pt>
                <c:pt idx="36">
                  <c:v>341119.8648648652</c:v>
                </c:pt>
                <c:pt idx="37" formatCode="General">
                  <c:v>347960</c:v>
                </c:pt>
                <c:pt idx="38">
                  <c:v>381099.04347826086</c:v>
                </c:pt>
                <c:pt idx="39">
                  <c:v>414238.08695652173</c:v>
                </c:pt>
                <c:pt idx="40">
                  <c:v>447377.13043478259</c:v>
                </c:pt>
                <c:pt idx="41">
                  <c:v>480516.17391304346</c:v>
                </c:pt>
                <c:pt idx="42">
                  <c:v>513655.21739130432</c:v>
                </c:pt>
                <c:pt idx="43">
                  <c:v>546794.26086956519</c:v>
                </c:pt>
                <c:pt idx="44">
                  <c:v>579933.30434782605</c:v>
                </c:pt>
                <c:pt idx="45">
                  <c:v>613072.34782608692</c:v>
                </c:pt>
                <c:pt idx="46">
                  <c:v>646211.39130434778</c:v>
                </c:pt>
                <c:pt idx="47">
                  <c:v>679350.43478260865</c:v>
                </c:pt>
                <c:pt idx="48">
                  <c:v>712489.47826086951</c:v>
                </c:pt>
                <c:pt idx="49">
                  <c:v>745628.52173913037</c:v>
                </c:pt>
                <c:pt idx="50">
                  <c:v>778767.56521739124</c:v>
                </c:pt>
                <c:pt idx="51">
                  <c:v>811906.6086956521</c:v>
                </c:pt>
                <c:pt idx="52">
                  <c:v>845045.65217391297</c:v>
                </c:pt>
                <c:pt idx="53">
                  <c:v>878184.69565217383</c:v>
                </c:pt>
                <c:pt idx="54">
                  <c:v>911323.7391304347</c:v>
                </c:pt>
                <c:pt idx="55">
                  <c:v>944462.78260869556</c:v>
                </c:pt>
                <c:pt idx="56">
                  <c:v>977601.82608695643</c:v>
                </c:pt>
                <c:pt idx="57">
                  <c:v>1010740.8695652173</c:v>
                </c:pt>
                <c:pt idx="58">
                  <c:v>1043879.9130434782</c:v>
                </c:pt>
                <c:pt idx="59">
                  <c:v>1077018.956521739</c:v>
                </c:pt>
                <c:pt idx="60" formatCode="General">
                  <c:v>1110158</c:v>
                </c:pt>
                <c:pt idx="61">
                  <c:v>1149268.0625</c:v>
                </c:pt>
                <c:pt idx="62">
                  <c:v>1188378.125</c:v>
                </c:pt>
                <c:pt idx="63">
                  <c:v>1227488.1875</c:v>
                </c:pt>
                <c:pt idx="64">
                  <c:v>1266598.25</c:v>
                </c:pt>
                <c:pt idx="65">
                  <c:v>1305708.3125</c:v>
                </c:pt>
                <c:pt idx="66">
                  <c:v>1344818.375</c:v>
                </c:pt>
                <c:pt idx="67">
                  <c:v>1383928.4375</c:v>
                </c:pt>
                <c:pt idx="68">
                  <c:v>1423038.5</c:v>
                </c:pt>
                <c:pt idx="69">
                  <c:v>1462148.5625</c:v>
                </c:pt>
                <c:pt idx="70">
                  <c:v>1501258.625</c:v>
                </c:pt>
                <c:pt idx="71">
                  <c:v>1540368.6875</c:v>
                </c:pt>
                <c:pt idx="72">
                  <c:v>1579478.75</c:v>
                </c:pt>
                <c:pt idx="73">
                  <c:v>1618588.8125</c:v>
                </c:pt>
                <c:pt idx="74">
                  <c:v>1657698.875</c:v>
                </c:pt>
                <c:pt idx="75">
                  <c:v>1696808.9375</c:v>
                </c:pt>
                <c:pt idx="76" formatCode="General">
                  <c:v>1735919</c:v>
                </c:pt>
                <c:pt idx="77">
                  <c:v>1811324.3684210526</c:v>
                </c:pt>
                <c:pt idx="78">
                  <c:v>1886729.7368421052</c:v>
                </c:pt>
                <c:pt idx="79">
                  <c:v>1962135.1052631577</c:v>
                </c:pt>
                <c:pt idx="80">
                  <c:v>2037540.4736842103</c:v>
                </c:pt>
                <c:pt idx="81">
                  <c:v>2112945.8421052629</c:v>
                </c:pt>
                <c:pt idx="82">
                  <c:v>2188351.2105263155</c:v>
                </c:pt>
                <c:pt idx="83">
                  <c:v>2263756.5789473681</c:v>
                </c:pt>
                <c:pt idx="84">
                  <c:v>2339161.9473684207</c:v>
                </c:pt>
                <c:pt idx="85">
                  <c:v>2414567.3157894732</c:v>
                </c:pt>
                <c:pt idx="86">
                  <c:v>2489972.6842105258</c:v>
                </c:pt>
                <c:pt idx="87">
                  <c:v>2565378.0526315784</c:v>
                </c:pt>
                <c:pt idx="88">
                  <c:v>2640783.421052631</c:v>
                </c:pt>
                <c:pt idx="89">
                  <c:v>2716188.7894736836</c:v>
                </c:pt>
                <c:pt idx="90">
                  <c:v>2791594.1578947362</c:v>
                </c:pt>
                <c:pt idx="91">
                  <c:v>2866999.5263157887</c:v>
                </c:pt>
                <c:pt idx="92">
                  <c:v>2942404.8947368413</c:v>
                </c:pt>
                <c:pt idx="93">
                  <c:v>3017810.2631578939</c:v>
                </c:pt>
                <c:pt idx="94">
                  <c:v>3093215.6315789465</c:v>
                </c:pt>
                <c:pt idx="95" formatCode="General">
                  <c:v>3168621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C6-437D-B670-F06DB89C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2176"/>
        <c:axId val="126041760"/>
      </c:scatterChart>
      <c:valAx>
        <c:axId val="1260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1776"/>
        <c:crosses val="autoZero"/>
        <c:crossBetween val="midCat"/>
      </c:valAx>
      <c:valAx>
        <c:axId val="126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9696"/>
        <c:crosses val="autoZero"/>
        <c:crossBetween val="midCat"/>
      </c:valAx>
      <c:valAx>
        <c:axId val="12604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176"/>
        <c:crosses val="max"/>
        <c:crossBetween val="midCat"/>
      </c:valAx>
      <c:valAx>
        <c:axId val="1260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4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World</a:t>
            </a:r>
            <a:r>
              <a:rPr lang="en-US" baseline="0"/>
              <a:t> y Latin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1913</c:v>
                </c:pt>
                <c:pt idx="1">
                  <c:v>1950</c:v>
                </c:pt>
                <c:pt idx="2">
                  <c:v>1973</c:v>
                </c:pt>
                <c:pt idx="3">
                  <c:v>1989</c:v>
                </c:pt>
                <c:pt idx="4">
                  <c:v>2008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94875</c:v>
                </c:pt>
                <c:pt idx="1">
                  <c:v>347960</c:v>
                </c:pt>
                <c:pt idx="2">
                  <c:v>1110158</c:v>
                </c:pt>
                <c:pt idx="3">
                  <c:v>1735919</c:v>
                </c:pt>
                <c:pt idx="4">
                  <c:v>3168621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3-40A7-BEDB-E5DA733BEDFC}"/>
            </c:ext>
          </c:extLst>
        </c:ser>
        <c:ser>
          <c:idx val="3"/>
          <c:order val="1"/>
          <c:tx>
            <c:v>Latin America encontrado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alpha val="51000"/>
                </a:schemeClr>
              </a:solidFill>
              <a:ln w="9525">
                <a:noFill/>
              </a:ln>
              <a:effectLst/>
            </c:spPr>
          </c:marker>
          <c:dPt>
            <c:idx val="84"/>
            <c:marker>
              <c:symbol val="circle"/>
              <c:size val="7"/>
              <c:spPr>
                <a:solidFill>
                  <a:schemeClr val="accent4">
                    <a:alpha val="51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E3-40A7-BEDB-E5DA733BEDFC}"/>
              </c:ext>
            </c:extLst>
          </c:dPt>
          <c:xVal>
            <c:numRef>
              <c:f>Sheet1!$G$17:$G$112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xVal>
          <c:yVal>
            <c:numRef>
              <c:f>Sheet1!$J$17:$J$112</c:f>
              <c:numCache>
                <c:formatCode>0</c:formatCode>
                <c:ptCount val="96"/>
                <c:pt idx="0" formatCode="General">
                  <c:v>94875</c:v>
                </c:pt>
                <c:pt idx="1">
                  <c:v>101715.13513513513</c:v>
                </c:pt>
                <c:pt idx="2">
                  <c:v>108555.27027027027</c:v>
                </c:pt>
                <c:pt idx="3">
                  <c:v>115395.4054054054</c:v>
                </c:pt>
                <c:pt idx="4">
                  <c:v>122235.54054054053</c:v>
                </c:pt>
                <c:pt idx="5">
                  <c:v>129075.67567567567</c:v>
                </c:pt>
                <c:pt idx="6">
                  <c:v>135915.8108108108</c:v>
                </c:pt>
                <c:pt idx="7">
                  <c:v>142755.94594594595</c:v>
                </c:pt>
                <c:pt idx="8">
                  <c:v>149596.08108108109</c:v>
                </c:pt>
                <c:pt idx="9">
                  <c:v>156436.21621621624</c:v>
                </c:pt>
                <c:pt idx="10">
                  <c:v>163276.35135135139</c:v>
                </c:pt>
                <c:pt idx="11">
                  <c:v>170116.48648648654</c:v>
                </c:pt>
                <c:pt idx="12">
                  <c:v>176956.62162162169</c:v>
                </c:pt>
                <c:pt idx="13">
                  <c:v>183796.75675675683</c:v>
                </c:pt>
                <c:pt idx="14">
                  <c:v>190636.89189189198</c:v>
                </c:pt>
                <c:pt idx="15">
                  <c:v>197477.02702702713</c:v>
                </c:pt>
                <c:pt idx="16">
                  <c:v>204317.16216216228</c:v>
                </c:pt>
                <c:pt idx="17">
                  <c:v>211157.29729729742</c:v>
                </c:pt>
                <c:pt idx="18">
                  <c:v>217997.43243243257</c:v>
                </c:pt>
                <c:pt idx="19">
                  <c:v>224837.56756756772</c:v>
                </c:pt>
                <c:pt idx="20">
                  <c:v>231677.70270270287</c:v>
                </c:pt>
                <c:pt idx="21">
                  <c:v>238517.83783783801</c:v>
                </c:pt>
                <c:pt idx="22">
                  <c:v>245357.97297297316</c:v>
                </c:pt>
                <c:pt idx="23">
                  <c:v>252198.10810810831</c:v>
                </c:pt>
                <c:pt idx="24">
                  <c:v>259038.24324324346</c:v>
                </c:pt>
                <c:pt idx="25">
                  <c:v>265878.37837837858</c:v>
                </c:pt>
                <c:pt idx="26">
                  <c:v>272718.51351351372</c:v>
                </c:pt>
                <c:pt idx="27">
                  <c:v>279558.64864864887</c:v>
                </c:pt>
                <c:pt idx="28">
                  <c:v>286398.78378378402</c:v>
                </c:pt>
                <c:pt idx="29">
                  <c:v>293238.91891891917</c:v>
                </c:pt>
                <c:pt idx="30">
                  <c:v>300079.05405405432</c:v>
                </c:pt>
                <c:pt idx="31">
                  <c:v>306919.18918918946</c:v>
                </c:pt>
                <c:pt idx="32">
                  <c:v>313759.32432432461</c:v>
                </c:pt>
                <c:pt idx="33">
                  <c:v>320599.45945945976</c:v>
                </c:pt>
                <c:pt idx="34">
                  <c:v>327439.59459459491</c:v>
                </c:pt>
                <c:pt idx="35">
                  <c:v>334279.72972973005</c:v>
                </c:pt>
                <c:pt idx="36">
                  <c:v>341119.8648648652</c:v>
                </c:pt>
                <c:pt idx="37" formatCode="General">
                  <c:v>347960</c:v>
                </c:pt>
                <c:pt idx="38">
                  <c:v>381099.04347826086</c:v>
                </c:pt>
                <c:pt idx="39">
                  <c:v>414238.08695652173</c:v>
                </c:pt>
                <c:pt idx="40">
                  <c:v>447377.13043478259</c:v>
                </c:pt>
                <c:pt idx="41">
                  <c:v>480516.17391304346</c:v>
                </c:pt>
                <c:pt idx="42">
                  <c:v>513655.21739130432</c:v>
                </c:pt>
                <c:pt idx="43">
                  <c:v>546794.26086956519</c:v>
                </c:pt>
                <c:pt idx="44">
                  <c:v>579933.30434782605</c:v>
                </c:pt>
                <c:pt idx="45">
                  <c:v>613072.34782608692</c:v>
                </c:pt>
                <c:pt idx="46">
                  <c:v>646211.39130434778</c:v>
                </c:pt>
                <c:pt idx="47">
                  <c:v>679350.43478260865</c:v>
                </c:pt>
                <c:pt idx="48">
                  <c:v>712489.47826086951</c:v>
                </c:pt>
                <c:pt idx="49">
                  <c:v>745628.52173913037</c:v>
                </c:pt>
                <c:pt idx="50">
                  <c:v>778767.56521739124</c:v>
                </c:pt>
                <c:pt idx="51">
                  <c:v>811906.6086956521</c:v>
                </c:pt>
                <c:pt idx="52">
                  <c:v>845045.65217391297</c:v>
                </c:pt>
                <c:pt idx="53">
                  <c:v>878184.69565217383</c:v>
                </c:pt>
                <c:pt idx="54">
                  <c:v>911323.7391304347</c:v>
                </c:pt>
                <c:pt idx="55">
                  <c:v>944462.78260869556</c:v>
                </c:pt>
                <c:pt idx="56">
                  <c:v>977601.82608695643</c:v>
                </c:pt>
                <c:pt idx="57">
                  <c:v>1010740.8695652173</c:v>
                </c:pt>
                <c:pt idx="58">
                  <c:v>1043879.9130434782</c:v>
                </c:pt>
                <c:pt idx="59">
                  <c:v>1077018.956521739</c:v>
                </c:pt>
                <c:pt idx="60" formatCode="General">
                  <c:v>1110158</c:v>
                </c:pt>
                <c:pt idx="61">
                  <c:v>1149268.0625</c:v>
                </c:pt>
                <c:pt idx="62">
                  <c:v>1188378.125</c:v>
                </c:pt>
                <c:pt idx="63">
                  <c:v>1227488.1875</c:v>
                </c:pt>
                <c:pt idx="64">
                  <c:v>1266598.25</c:v>
                </c:pt>
                <c:pt idx="65">
                  <c:v>1305708.3125</c:v>
                </c:pt>
                <c:pt idx="66">
                  <c:v>1344818.375</c:v>
                </c:pt>
                <c:pt idx="67">
                  <c:v>1383928.4375</c:v>
                </c:pt>
                <c:pt idx="68">
                  <c:v>1423038.5</c:v>
                </c:pt>
                <c:pt idx="69">
                  <c:v>1462148.5625</c:v>
                </c:pt>
                <c:pt idx="70">
                  <c:v>1501258.625</c:v>
                </c:pt>
                <c:pt idx="71">
                  <c:v>1540368.6875</c:v>
                </c:pt>
                <c:pt idx="72">
                  <c:v>1579478.75</c:v>
                </c:pt>
                <c:pt idx="73">
                  <c:v>1618588.8125</c:v>
                </c:pt>
                <c:pt idx="74">
                  <c:v>1657698.875</c:v>
                </c:pt>
                <c:pt idx="75">
                  <c:v>1696808.9375</c:v>
                </c:pt>
                <c:pt idx="76" formatCode="General">
                  <c:v>1735919</c:v>
                </c:pt>
                <c:pt idx="77">
                  <c:v>1811324.3684210526</c:v>
                </c:pt>
                <c:pt idx="78">
                  <c:v>1886729.7368421052</c:v>
                </c:pt>
                <c:pt idx="79">
                  <c:v>1962135.1052631577</c:v>
                </c:pt>
                <c:pt idx="80">
                  <c:v>2037540.4736842103</c:v>
                </c:pt>
                <c:pt idx="81">
                  <c:v>2112945.8421052629</c:v>
                </c:pt>
                <c:pt idx="82">
                  <c:v>2188351.2105263155</c:v>
                </c:pt>
                <c:pt idx="83">
                  <c:v>2263756.5789473681</c:v>
                </c:pt>
                <c:pt idx="84">
                  <c:v>2339161.9473684207</c:v>
                </c:pt>
                <c:pt idx="85">
                  <c:v>2414567.3157894732</c:v>
                </c:pt>
                <c:pt idx="86">
                  <c:v>2489972.6842105258</c:v>
                </c:pt>
                <c:pt idx="87">
                  <c:v>2565378.0526315784</c:v>
                </c:pt>
                <c:pt idx="88">
                  <c:v>2640783.421052631</c:v>
                </c:pt>
                <c:pt idx="89">
                  <c:v>2716188.7894736836</c:v>
                </c:pt>
                <c:pt idx="90">
                  <c:v>2791594.1578947362</c:v>
                </c:pt>
                <c:pt idx="91">
                  <c:v>2866999.5263157887</c:v>
                </c:pt>
                <c:pt idx="92">
                  <c:v>2942404.8947368413</c:v>
                </c:pt>
                <c:pt idx="93">
                  <c:v>3017810.2631578939</c:v>
                </c:pt>
                <c:pt idx="94">
                  <c:v>3093215.6315789465</c:v>
                </c:pt>
                <c:pt idx="95" formatCode="General">
                  <c:v>3168621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E3-40A7-BEDB-E5DA733B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9696"/>
        <c:axId val="126031776"/>
      </c:scatterChart>
      <c:scatterChart>
        <c:scatterStyle val="smoothMarker"/>
        <c:varyColors val="0"/>
        <c:ser>
          <c:idx val="0"/>
          <c:order val="2"/>
          <c:tx>
            <c:v>Crecimiento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Sheet1!$G$18:$G$112</c:f>
              <c:numCache>
                <c:formatCode>General</c:formatCode>
                <c:ptCount val="95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</c:numCache>
            </c:numRef>
          </c:xVal>
          <c:yVal>
            <c:numRef>
              <c:f>Sheet1!$L$18:$L$112</c:f>
              <c:numCache>
                <c:formatCode>0%</c:formatCode>
                <c:ptCount val="95"/>
                <c:pt idx="0">
                  <c:v>7.2096286009329491E-2</c:v>
                </c:pt>
                <c:pt idx="1">
                  <c:v>6.7247957996099395E-2</c:v>
                </c:pt>
                <c:pt idx="2">
                  <c:v>6.3010622313455888E-2</c:v>
                </c:pt>
                <c:pt idx="3">
                  <c:v>5.9275628098921951E-2</c:v>
                </c:pt>
                <c:pt idx="4">
                  <c:v>5.5958644309889172E-2</c:v>
                </c:pt>
                <c:pt idx="5">
                  <c:v>5.2993215796306448E-2</c:v>
                </c:pt>
                <c:pt idx="6">
                  <c:v>5.0326265166135364E-2</c:v>
                </c:pt>
                <c:pt idx="7">
                  <c:v>4.791488781647768E-2</c:v>
                </c:pt>
                <c:pt idx="8">
                  <c:v>4.5724026229188475E-2</c:v>
                </c:pt>
                <c:pt idx="9">
                  <c:v>4.3724754411607281E-2</c:v>
                </c:pt>
                <c:pt idx="10">
                  <c:v>4.1892993556770453E-2</c:v>
                </c:pt>
                <c:pt idx="11">
                  <c:v>4.0208537552170132E-2</c:v>
                </c:pt>
                <c:pt idx="12">
                  <c:v>3.8654304498201286E-2</c:v>
                </c:pt>
                <c:pt idx="13">
                  <c:v>3.7215755358445346E-2</c:v>
                </c:pt>
                <c:pt idx="14">
                  <c:v>3.5880437764449713E-2</c:v>
                </c:pt>
                <c:pt idx="15">
                  <c:v>3.463762462961828E-2</c:v>
                </c:pt>
                <c:pt idx="16">
                  <c:v>3.3478025354063412E-2</c:v>
                </c:pt>
                <c:pt idx="17">
                  <c:v>3.2393553160062538E-2</c:v>
                </c:pt>
                <c:pt idx="18">
                  <c:v>3.1377136229598479E-2</c:v>
                </c:pt>
                <c:pt idx="19">
                  <c:v>3.0422563315979589E-2</c:v>
                </c:pt>
                <c:pt idx="20">
                  <c:v>2.9524356704765164E-2</c:v>
                </c:pt>
                <c:pt idx="21">
                  <c:v>2.8677667033798926E-2</c:v>
                </c:pt>
                <c:pt idx="22">
                  <c:v>2.7878185706598613E-2</c:v>
                </c:pt>
                <c:pt idx="23">
                  <c:v>2.7122071558931093E-2</c:v>
                </c:pt>
                <c:pt idx="24">
                  <c:v>2.6405889143990446E-2</c:v>
                </c:pt>
                <c:pt idx="25">
                  <c:v>2.5726556543837376E-2</c:v>
                </c:pt>
                <c:pt idx="26">
                  <c:v>2.5081301034578285E-2</c:v>
                </c:pt>
                <c:pt idx="27">
                  <c:v>2.446762126015245E-2</c:v>
                </c:pt>
                <c:pt idx="28">
                  <c:v>2.3883254826595479E-2</c:v>
                </c:pt>
                <c:pt idx="29">
                  <c:v>2.332615043171149E-2</c:v>
                </c:pt>
                <c:pt idx="30">
                  <c:v>2.279444380647444E-2</c:v>
                </c:pt>
                <c:pt idx="31">
                  <c:v>2.2286436873514504E-2</c:v>
                </c:pt>
                <c:pt idx="32">
                  <c:v>2.1800579631745753E-2</c:v>
                </c:pt>
                <c:pt idx="33">
                  <c:v>2.133545435999129E-2</c:v>
                </c:pt>
                <c:pt idx="34">
                  <c:v>2.0889761800505502E-2</c:v>
                </c:pt>
                <c:pt idx="35">
                  <c:v>2.0462309038796533E-2</c:v>
                </c:pt>
                <c:pt idx="36">
                  <c:v>2.0051998841652097E-2</c:v>
                </c:pt>
                <c:pt idx="37">
                  <c:v>9.5238083337914947E-2</c:v>
                </c:pt>
                <c:pt idx="38">
                  <c:v>8.6956511818564008E-2</c:v>
                </c:pt>
                <c:pt idx="39">
                  <c:v>7.9999991603232568E-2</c:v>
                </c:pt>
                <c:pt idx="40">
                  <c:v>7.4074066875199351E-2</c:v>
                </c:pt>
                <c:pt idx="41">
                  <c:v>6.8965511001213287E-2</c:v>
                </c:pt>
                <c:pt idx="42">
                  <c:v>6.4516123571300987E-2</c:v>
                </c:pt>
                <c:pt idx="43">
                  <c:v>6.0606055786979196E-2</c:v>
                </c:pt>
                <c:pt idx="44">
                  <c:v>5.7142852858792059E-2</c:v>
                </c:pt>
                <c:pt idx="45">
                  <c:v>5.4054050220613714E-2</c:v>
                </c:pt>
                <c:pt idx="46">
                  <c:v>5.1282047831702871E-2</c:v>
                </c:pt>
                <c:pt idx="47">
                  <c:v>4.8780484682938718E-2</c:v>
                </c:pt>
                <c:pt idx="48">
                  <c:v>4.6511625068696771E-2</c:v>
                </c:pt>
                <c:pt idx="49">
                  <c:v>4.4444441852849348E-2</c:v>
                </c:pt>
                <c:pt idx="50">
                  <c:v>4.2553189113635259E-2</c:v>
                </c:pt>
                <c:pt idx="51">
                  <c:v>4.0816324344864707E-2</c:v>
                </c:pt>
                <c:pt idx="52">
                  <c:v>3.9215684256832084E-2</c:v>
                </c:pt>
                <c:pt idx="53">
                  <c:v>3.7735847188330451E-2</c:v>
                </c:pt>
                <c:pt idx="54">
                  <c:v>3.6363634628767016E-2</c:v>
                </c:pt>
                <c:pt idx="55">
                  <c:v>3.5087717682985575E-2</c:v>
                </c:pt>
                <c:pt idx="56">
                  <c:v>3.3898303577138744E-2</c:v>
                </c:pt>
                <c:pt idx="57">
                  <c:v>3.2786883835533409E-2</c:v>
                </c:pt>
                <c:pt idx="58">
                  <c:v>3.1746030423789318E-2</c:v>
                </c:pt>
                <c:pt idx="59">
                  <c:v>3.0769229527105368E-2</c:v>
                </c:pt>
                <c:pt idx="60">
                  <c:v>3.5229275922886716E-2</c:v>
                </c:pt>
                <c:pt idx="61">
                  <c:v>3.4030409245797699E-2</c:v>
                </c:pt>
                <c:pt idx="62">
                  <c:v>3.2910453059711076E-2</c:v>
                </c:pt>
                <c:pt idx="63">
                  <c:v>3.1861864658473626E-2</c:v>
                </c:pt>
                <c:pt idx="64">
                  <c:v>3.087803295164826E-2</c:v>
                </c:pt>
                <c:pt idx="65">
                  <c:v>2.9953138940439938E-2</c:v>
                </c:pt>
                <c:pt idx="66">
                  <c:v>2.9082040539489151E-2</c:v>
                </c:pt>
                <c:pt idx="67">
                  <c:v>2.8260176928404324E-2</c:v>
                </c:pt>
                <c:pt idx="68">
                  <c:v>2.7483488675815959E-2</c:v>
                </c:pt>
                <c:pt idx="69">
                  <c:v>2.6748350682730404E-2</c:v>
                </c:pt>
                <c:pt idx="70">
                  <c:v>2.6051515607445674E-2</c:v>
                </c:pt>
                <c:pt idx="71">
                  <c:v>2.5390065909139725E-2</c:v>
                </c:pt>
                <c:pt idx="72">
                  <c:v>2.4761373016256139E-2</c:v>
                </c:pt>
                <c:pt idx="73">
                  <c:v>2.4163062414593428E-2</c:v>
                </c:pt>
                <c:pt idx="74">
                  <c:v>2.3592983677448665E-2</c:v>
                </c:pt>
                <c:pt idx="75">
                  <c:v>2.3049184640448139E-2</c:v>
                </c:pt>
                <c:pt idx="76">
                  <c:v>4.3438298918931473E-2</c:v>
                </c:pt>
                <c:pt idx="77">
                  <c:v>4.162996409460562E-2</c:v>
                </c:pt>
                <c:pt idx="78">
                  <c:v>3.9966173717737474E-2</c:v>
                </c:pt>
                <c:pt idx="79">
                  <c:v>3.8430263144871191E-2</c:v>
                </c:pt>
                <c:pt idx="80">
                  <c:v>3.7008034635359843E-2</c:v>
                </c:pt>
                <c:pt idx="81">
                  <c:v>3.5687317165650212E-2</c:v>
                </c:pt>
                <c:pt idx="82">
                  <c:v>3.4457617250074346E-2</c:v>
                </c:pt>
                <c:pt idx="83">
                  <c:v>3.3309839548258946E-2</c:v>
                </c:pt>
                <c:pt idx="84">
                  <c:v>3.2236061511638603E-2</c:v>
                </c:pt>
                <c:pt idx="85">
                  <c:v>3.1229350255823407E-2</c:v>
                </c:pt>
                <c:pt idx="86">
                  <c:v>3.0283612707566965E-2</c:v>
                </c:pt>
                <c:pt idx="87">
                  <c:v>2.9393472179939151E-2</c:v>
                </c:pt>
                <c:pt idx="88">
                  <c:v>2.8554166093255562E-2</c:v>
                </c:pt>
                <c:pt idx="89">
                  <c:v>2.776146073250807E-2</c:v>
                </c:pt>
                <c:pt idx="90">
                  <c:v>2.7011579820011899E-2</c:v>
                </c:pt>
                <c:pt idx="91">
                  <c:v>2.6301144359780038E-2</c:v>
                </c:pt>
                <c:pt idx="92">
                  <c:v>2.5627121731591762E-2</c:v>
                </c:pt>
                <c:pt idx="93">
                  <c:v>2.4986782416912767E-2</c:v>
                </c:pt>
                <c:pt idx="94">
                  <c:v>2.4377663054341525E-2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E3-40A7-BEDB-E5DA733B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7392"/>
        <c:axId val="488211552"/>
      </c:scatterChart>
      <c:valAx>
        <c:axId val="1260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1776"/>
        <c:crosses val="autoZero"/>
        <c:crossBetween val="midCat"/>
      </c:valAx>
      <c:valAx>
        <c:axId val="126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9696"/>
        <c:crosses val="autoZero"/>
        <c:crossBetween val="midCat"/>
      </c:valAx>
      <c:valAx>
        <c:axId val="4882115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7392"/>
        <c:crosses val="max"/>
        <c:crossBetween val="midCat"/>
      </c:valAx>
      <c:valAx>
        <c:axId val="4882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  Latinoamericano:</a:t>
            </a:r>
            <a:r>
              <a:rPr lang="en-US" baseline="0"/>
              <a:t> </a:t>
            </a:r>
            <a:r>
              <a:rPr lang="en-US"/>
              <a:t>Verdader</a:t>
            </a:r>
            <a:r>
              <a:rPr lang="en-US" baseline="0"/>
              <a:t>o y Calculado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PIB Verdadero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Sheet2!$A$7:$A$102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cat>
          <c:val>
            <c:numRef>
              <c:f>Sheet2!$B$7:$B$102</c:f>
              <c:numCache>
                <c:formatCode>#,##0</c:formatCode>
                <c:ptCount val="96"/>
                <c:pt idx="0">
                  <c:v>94875</c:v>
                </c:pt>
                <c:pt idx="1">
                  <c:v>101715.13513513513</c:v>
                </c:pt>
                <c:pt idx="2">
                  <c:v>108555.27027027027</c:v>
                </c:pt>
                <c:pt idx="3">
                  <c:v>115395.4054054054</c:v>
                </c:pt>
                <c:pt idx="4">
                  <c:v>122235.54054054053</c:v>
                </c:pt>
                <c:pt idx="5">
                  <c:v>129075.67567567567</c:v>
                </c:pt>
                <c:pt idx="6">
                  <c:v>135915.8108108108</c:v>
                </c:pt>
                <c:pt idx="7">
                  <c:v>142755.94594594595</c:v>
                </c:pt>
                <c:pt idx="8">
                  <c:v>149596.08108108109</c:v>
                </c:pt>
                <c:pt idx="9">
                  <c:v>156436.21621621624</c:v>
                </c:pt>
                <c:pt idx="10">
                  <c:v>163276.35135135139</c:v>
                </c:pt>
                <c:pt idx="11">
                  <c:v>170116.48648648654</c:v>
                </c:pt>
                <c:pt idx="12">
                  <c:v>176956.62162162169</c:v>
                </c:pt>
                <c:pt idx="13">
                  <c:v>183796.75675675683</c:v>
                </c:pt>
                <c:pt idx="14">
                  <c:v>190636.89189189198</c:v>
                </c:pt>
                <c:pt idx="15">
                  <c:v>197477.02702702713</c:v>
                </c:pt>
                <c:pt idx="16">
                  <c:v>204317.16216216228</c:v>
                </c:pt>
                <c:pt idx="17">
                  <c:v>211157.29729729742</c:v>
                </c:pt>
                <c:pt idx="18">
                  <c:v>217997.43243243257</c:v>
                </c:pt>
                <c:pt idx="19">
                  <c:v>224837.56756756772</c:v>
                </c:pt>
                <c:pt idx="20">
                  <c:v>231677.70270270287</c:v>
                </c:pt>
                <c:pt idx="21">
                  <c:v>238517.83783783801</c:v>
                </c:pt>
                <c:pt idx="22">
                  <c:v>245357.97297297316</c:v>
                </c:pt>
                <c:pt idx="23">
                  <c:v>252198.10810810831</c:v>
                </c:pt>
                <c:pt idx="24">
                  <c:v>259038.24324324346</c:v>
                </c:pt>
                <c:pt idx="25">
                  <c:v>265878.37837837858</c:v>
                </c:pt>
                <c:pt idx="26">
                  <c:v>272718.51351351372</c:v>
                </c:pt>
                <c:pt idx="27">
                  <c:v>279558.64864864887</c:v>
                </c:pt>
                <c:pt idx="28">
                  <c:v>286398.78378378402</c:v>
                </c:pt>
                <c:pt idx="29">
                  <c:v>293238.91891891917</c:v>
                </c:pt>
                <c:pt idx="30">
                  <c:v>300079.05405405432</c:v>
                </c:pt>
                <c:pt idx="31">
                  <c:v>306919.18918918946</c:v>
                </c:pt>
                <c:pt idx="32">
                  <c:v>313759.32432432461</c:v>
                </c:pt>
                <c:pt idx="33">
                  <c:v>320599.45945945976</c:v>
                </c:pt>
                <c:pt idx="34">
                  <c:v>327439.59459459491</c:v>
                </c:pt>
                <c:pt idx="35">
                  <c:v>334279.72972973005</c:v>
                </c:pt>
                <c:pt idx="36">
                  <c:v>341119.8648648652</c:v>
                </c:pt>
                <c:pt idx="37">
                  <c:v>347960</c:v>
                </c:pt>
                <c:pt idx="38">
                  <c:v>381099.04347826086</c:v>
                </c:pt>
                <c:pt idx="39">
                  <c:v>414238.08695652173</c:v>
                </c:pt>
                <c:pt idx="40">
                  <c:v>447377.13043478259</c:v>
                </c:pt>
                <c:pt idx="41">
                  <c:v>480516.17391304346</c:v>
                </c:pt>
                <c:pt idx="42">
                  <c:v>513655.21739130432</c:v>
                </c:pt>
                <c:pt idx="43">
                  <c:v>546794.26086956519</c:v>
                </c:pt>
                <c:pt idx="44">
                  <c:v>579933.30434782605</c:v>
                </c:pt>
                <c:pt idx="45">
                  <c:v>613072.34782608692</c:v>
                </c:pt>
                <c:pt idx="46">
                  <c:v>646211.39130434778</c:v>
                </c:pt>
                <c:pt idx="47">
                  <c:v>679350.43478260865</c:v>
                </c:pt>
                <c:pt idx="48">
                  <c:v>712489.47826086951</c:v>
                </c:pt>
                <c:pt idx="49">
                  <c:v>745628.52173913037</c:v>
                </c:pt>
                <c:pt idx="50">
                  <c:v>778767.56521739124</c:v>
                </c:pt>
                <c:pt idx="51">
                  <c:v>811906.6086956521</c:v>
                </c:pt>
                <c:pt idx="52">
                  <c:v>845045.65217391297</c:v>
                </c:pt>
                <c:pt idx="53">
                  <c:v>878184.69565217383</c:v>
                </c:pt>
                <c:pt idx="54">
                  <c:v>911323.7391304347</c:v>
                </c:pt>
                <c:pt idx="55">
                  <c:v>944462.78260869556</c:v>
                </c:pt>
                <c:pt idx="56">
                  <c:v>977601.82608695643</c:v>
                </c:pt>
                <c:pt idx="57">
                  <c:v>1010740.8695652173</c:v>
                </c:pt>
                <c:pt idx="58">
                  <c:v>1043879.9130434782</c:v>
                </c:pt>
                <c:pt idx="59">
                  <c:v>1077018.956521739</c:v>
                </c:pt>
                <c:pt idx="60">
                  <c:v>1110158</c:v>
                </c:pt>
                <c:pt idx="61">
                  <c:v>1149268.0625</c:v>
                </c:pt>
                <c:pt idx="62">
                  <c:v>1188378.125</c:v>
                </c:pt>
                <c:pt idx="63">
                  <c:v>1227488.1875</c:v>
                </c:pt>
                <c:pt idx="64">
                  <c:v>1266598.25</c:v>
                </c:pt>
                <c:pt idx="65">
                  <c:v>1305708.3125</c:v>
                </c:pt>
                <c:pt idx="66">
                  <c:v>1344818.375</c:v>
                </c:pt>
                <c:pt idx="67">
                  <c:v>1383928.4375</c:v>
                </c:pt>
                <c:pt idx="68">
                  <c:v>1423038.5</c:v>
                </c:pt>
                <c:pt idx="69">
                  <c:v>1462148.5625</c:v>
                </c:pt>
                <c:pt idx="70">
                  <c:v>1501258.625</c:v>
                </c:pt>
                <c:pt idx="71">
                  <c:v>1540368.6875</c:v>
                </c:pt>
                <c:pt idx="72">
                  <c:v>1579478.75</c:v>
                </c:pt>
                <c:pt idx="73">
                  <c:v>1618588.8125</c:v>
                </c:pt>
                <c:pt idx="74">
                  <c:v>1657698.875</c:v>
                </c:pt>
                <c:pt idx="75">
                  <c:v>1696808.9375</c:v>
                </c:pt>
                <c:pt idx="76">
                  <c:v>1735919</c:v>
                </c:pt>
                <c:pt idx="77">
                  <c:v>1811324.3684210526</c:v>
                </c:pt>
                <c:pt idx="78">
                  <c:v>1886729.7368421052</c:v>
                </c:pt>
                <c:pt idx="79">
                  <c:v>1962135.1052631577</c:v>
                </c:pt>
                <c:pt idx="80">
                  <c:v>2037540.4736842103</c:v>
                </c:pt>
                <c:pt idx="81">
                  <c:v>2112945.8421052629</c:v>
                </c:pt>
                <c:pt idx="82">
                  <c:v>2188351.2105263155</c:v>
                </c:pt>
                <c:pt idx="83">
                  <c:v>2263756.5789473681</c:v>
                </c:pt>
                <c:pt idx="84">
                  <c:v>2339161.9473684207</c:v>
                </c:pt>
                <c:pt idx="85">
                  <c:v>2414567.3157894732</c:v>
                </c:pt>
                <c:pt idx="86">
                  <c:v>2489972.6842105258</c:v>
                </c:pt>
                <c:pt idx="87">
                  <c:v>2565378.0526315784</c:v>
                </c:pt>
                <c:pt idx="88">
                  <c:v>2640783.421052631</c:v>
                </c:pt>
                <c:pt idx="89">
                  <c:v>2716188.7894736836</c:v>
                </c:pt>
                <c:pt idx="90">
                  <c:v>2791594.1578947362</c:v>
                </c:pt>
                <c:pt idx="91">
                  <c:v>2866999.5263157887</c:v>
                </c:pt>
                <c:pt idx="92">
                  <c:v>2942404.8947368413</c:v>
                </c:pt>
                <c:pt idx="93">
                  <c:v>3017810.2631578939</c:v>
                </c:pt>
                <c:pt idx="94">
                  <c:v>3093215.6315789465</c:v>
                </c:pt>
                <c:pt idx="95">
                  <c:v>3168621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C-44E2-AEA4-2D7FFD2DECF0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PIB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Sheet2!$C$7:$C$102</c:f>
              <c:numCache>
                <c:formatCode>#,##0</c:formatCode>
                <c:ptCount val="96"/>
                <c:pt idx="0">
                  <c:v>94875.000000459695</c:v>
                </c:pt>
                <c:pt idx="1">
                  <c:v>98444.380666609897</c:v>
                </c:pt>
                <c:pt idx="2">
                  <c:v>102148.0483244842</c:v>
                </c:pt>
                <c:pt idx="3">
                  <c:v>105991.05510996643</c:v>
                </c:pt>
                <c:pt idx="4">
                  <c:v>109978.64323004591</c:v>
                </c:pt>
                <c:pt idx="5">
                  <c:v>114116.25211365969</c:v>
                </c:pt>
                <c:pt idx="6">
                  <c:v>118409.52583156269</c:v>
                </c:pt>
                <c:pt idx="7">
                  <c:v>122864.32079534812</c:v>
                </c:pt>
                <c:pt idx="8">
                  <c:v>127486.71374611984</c:v>
                </c:pt>
                <c:pt idx="9">
                  <c:v>132283.01004371373</c:v>
                </c:pt>
                <c:pt idx="10">
                  <c:v>137259.75226777588</c:v>
                </c:pt>
                <c:pt idx="11">
                  <c:v>142423.72914242983</c:v>
                </c:pt>
                <c:pt idx="12">
                  <c:v>147781.98479670694</c:v>
                </c:pt>
                <c:pt idx="13">
                  <c:v>153341.82837337215</c:v>
                </c:pt>
                <c:pt idx="14">
                  <c:v>159110.84399925236</c:v>
                </c:pt>
                <c:pt idx="15">
                  <c:v>165096.9011306676</c:v>
                </c:pt>
                <c:pt idx="16">
                  <c:v>171308.16528807746</c:v>
                </c:pt>
                <c:pt idx="17">
                  <c:v>177753.10919458568</c:v>
                </c:pt>
                <c:pt idx="18">
                  <c:v>184440.52433349652</c:v>
                </c:pt>
                <c:pt idx="19">
                  <c:v>191379.5329406891</c:v>
                </c:pt>
                <c:pt idx="20">
                  <c:v>198579.60044816782</c:v>
                </c:pt>
                <c:pt idx="21">
                  <c:v>206050.54839576298</c:v>
                </c:pt>
                <c:pt idx="22">
                  <c:v>213802.56782859479</c:v>
                </c:pt>
                <c:pt idx="23">
                  <c:v>221846.23319857588</c:v>
                </c:pt>
                <c:pt idx="24">
                  <c:v>230192.51678891483</c:v>
                </c:pt>
                <c:pt idx="25">
                  <c:v>238852.80368129775</c:v>
                </c:pt>
                <c:pt idx="26">
                  <c:v>247838.90728616377</c:v>
                </c:pt>
                <c:pt idx="27">
                  <c:v>257163.08545725985</c:v>
                </c:pt>
                <c:pt idx="28">
                  <c:v>266838.05721245595</c:v>
                </c:pt>
                <c:pt idx="29">
                  <c:v>276877.02008362964</c:v>
                </c:pt>
                <c:pt idx="30">
                  <c:v>287293.66811928712</c:v>
                </c:pt>
                <c:pt idx="31">
                  <c:v>298102.21056447696</c:v>
                </c:pt>
                <c:pt idx="32">
                  <c:v>309317.39124347904</c:v>
                </c:pt>
                <c:pt idx="33">
                  <c:v>320954.50867170718</c:v>
                </c:pt>
                <c:pt idx="34">
                  <c:v>333029.43692426028</c:v>
                </c:pt>
                <c:pt idx="35">
                  <c:v>345558.64728958928</c:v>
                </c:pt>
                <c:pt idx="36">
                  <c:v>358559.23073781584</c:v>
                </c:pt>
                <c:pt idx="37">
                  <c:v>372048.92123435403</c:v>
                </c:pt>
                <c:pt idx="38">
                  <c:v>386046.1199306334</c:v>
                </c:pt>
                <c:pt idx="39">
                  <c:v>400569.92026492622</c:v>
                </c:pt>
                <c:pt idx="40">
                  <c:v>415640.13400751405</c:v>
                </c:pt>
                <c:pt idx="41">
                  <c:v>431277.31828572555</c:v>
                </c:pt>
                <c:pt idx="42">
                  <c:v>447502.80362570676</c:v>
                </c:pt>
                <c:pt idx="43">
                  <c:v>464338.72304917843</c:v>
                </c:pt>
                <c:pt idx="44">
                  <c:v>481808.04226486833</c:v>
                </c:pt>
                <c:pt idx="45">
                  <c:v>499934.59099580446</c:v>
                </c:pt>
                <c:pt idx="46">
                  <c:v>518743.09548520093</c:v>
                </c:pt>
                <c:pt idx="47">
                  <c:v>538259.21222527802</c:v>
                </c:pt>
                <c:pt idx="48">
                  <c:v>558509.56295502593</c:v>
                </c:pt>
                <c:pt idx="49">
                  <c:v>579521.77097465191</c:v>
                </c:pt>
                <c:pt idx="50">
                  <c:v>601324.49882624636</c:v>
                </c:pt>
                <c:pt idx="51">
                  <c:v>623947.48739206954</c:v>
                </c:pt>
                <c:pt idx="52">
                  <c:v>647421.5964637897</c:v>
                </c:pt>
                <c:pt idx="53">
                  <c:v>671778.84683801641</c:v>
                </c:pt>
                <c:pt idx="54">
                  <c:v>697052.46399554668</c:v>
                </c:pt>
                <c:pt idx="55">
                  <c:v>723276.9234239104</c:v>
                </c:pt>
                <c:pt idx="56">
                  <c:v>750487.99764503702</c:v>
                </c:pt>
                <c:pt idx="57">
                  <c:v>778722.80501219386</c:v>
                </c:pt>
                <c:pt idx="58">
                  <c:v>808019.86034275847</c:v>
                </c:pt>
                <c:pt idx="59">
                  <c:v>838419.12745589518</c:v>
                </c:pt>
                <c:pt idx="60">
                  <c:v>869962.0736868002</c:v>
                </c:pt>
                <c:pt idx="61">
                  <c:v>902691.72645187587</c:v>
                </c:pt>
                <c:pt idx="62">
                  <c:v>936652.73194199917</c:v>
                </c:pt>
                <c:pt idx="63">
                  <c:v>971891.41602394218</c:v>
                </c:pt>
                <c:pt idx="64">
                  <c:v>1008455.8474330214</c:v>
                </c:pt>
                <c:pt idx="65">
                  <c:v>1046395.903343178</c:v>
                </c:pt>
                <c:pt idx="66">
                  <c:v>1085763.3374039296</c:v>
                </c:pt>
                <c:pt idx="67">
                  <c:v>1126611.8503370052</c:v>
                </c:pt>
                <c:pt idx="68">
                  <c:v>1168997.163188959</c:v>
                </c:pt>
                <c:pt idx="69">
                  <c:v>1212977.0933396933</c:v>
                </c:pt>
                <c:pt idx="70">
                  <c:v>1258611.6333705634</c:v>
                </c:pt>
                <c:pt idx="71">
                  <c:v>1305963.0328996577</c:v>
                </c:pt>
                <c:pt idx="72">
                  <c:v>1355095.8834958773</c:v>
                </c:pt>
                <c:pt idx="73">
                  <c:v>1406077.2067876454</c:v>
                </c:pt>
                <c:pt idx="74">
                  <c:v>1458976.5458864383</c:v>
                </c:pt>
                <c:pt idx="75">
                  <c:v>1513866.0602498474</c:v>
                </c:pt>
                <c:pt idx="76">
                  <c:v>1570820.624113569</c:v>
                </c:pt>
                <c:pt idx="77">
                  <c:v>1629917.9286266</c:v>
                </c:pt>
                <c:pt idx="78">
                  <c:v>1691238.5878289524</c:v>
                </c:pt>
                <c:pt idx="79">
                  <c:v>1754866.2486164579</c:v>
                </c:pt>
                <c:pt idx="80">
                  <c:v>1820887.7048426582</c:v>
                </c:pt>
                <c:pt idx="81">
                  <c:v>1889393.0157134307</c:v>
                </c:pt>
                <c:pt idx="82">
                  <c:v>1960475.6286358449</c:v>
                </c:pt>
                <c:pt idx="83">
                  <c:v>2034232.5066888365</c:v>
                </c:pt>
                <c:pt idx="84">
                  <c:v>2110764.260889566</c:v>
                </c:pt>
                <c:pt idx="85">
                  <c:v>2190175.2874359009</c:v>
                </c:pt>
                <c:pt idx="86">
                  <c:v>2272573.9101122203</c:v>
                </c:pt>
                <c:pt idx="87">
                  <c:v>2358072.5280528013</c:v>
                </c:pt>
                <c:pt idx="88">
                  <c:v>2446787.7690643515</c:v>
                </c:pt>
                <c:pt idx="89">
                  <c:v>2538840.6487168288</c:v>
                </c:pt>
                <c:pt idx="90">
                  <c:v>2634356.7354195658</c:v>
                </c:pt>
                <c:pt idx="91">
                  <c:v>2733466.3217078778</c:v>
                </c:pt>
                <c:pt idx="92">
                  <c:v>2836304.6019738019</c:v>
                </c:pt>
                <c:pt idx="93">
                  <c:v>2943011.8568834104</c:v>
                </c:pt>
                <c:pt idx="94">
                  <c:v>3053733.6447322592</c:v>
                </c:pt>
                <c:pt idx="95">
                  <c:v>3168621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C-44E2-AEA4-2D7FFD2D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90240"/>
        <c:axId val="242091072"/>
      </c:lineChart>
      <c:catAx>
        <c:axId val="2420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1072"/>
        <c:crosses val="autoZero"/>
        <c:auto val="1"/>
        <c:lblAlgn val="ctr"/>
        <c:lblOffset val="100"/>
        <c:noMultiLvlLbl val="0"/>
      </c:catAx>
      <c:valAx>
        <c:axId val="242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 Estimado:</a:t>
            </a:r>
            <a:r>
              <a:rPr lang="en-US" baseline="0"/>
              <a:t> </a:t>
            </a:r>
            <a:r>
              <a:rPr lang="en-US"/>
              <a:t>Republica Dominicana y Haiti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Republica Dominicana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Sheet2!$A$7:$A$102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cat>
          <c:val>
            <c:numRef>
              <c:f>Sheet2!$D$7:$D$102</c:f>
              <c:numCache>
                <c:formatCode>#,##0</c:formatCode>
                <c:ptCount val="96"/>
                <c:pt idx="0">
                  <c:v>1443.3863343145679</c:v>
                </c:pt>
                <c:pt idx="1">
                  <c:v>1497.6893148201052</c:v>
                </c:pt>
                <c:pt idx="2">
                  <c:v>1554.0352782898572</c:v>
                </c:pt>
                <c:pt idx="3">
                  <c:v>1612.5010856871306</c:v>
                </c:pt>
                <c:pt idx="4">
                  <c:v>1673.166489633059</c:v>
                </c:pt>
                <c:pt idx="5">
                  <c:v>1736.1142431963553</c:v>
                </c:pt>
                <c:pt idx="6">
                  <c:v>1801.4302127759395</c:v>
                </c:pt>
                <c:pt idx="7">
                  <c:v>1869.2034952304334</c:v>
                </c:pt>
                <c:pt idx="8">
                  <c:v>1939.5265394142918</c:v>
                </c:pt>
                <c:pt idx="9">
                  <c:v>2012.4952722863554</c:v>
                </c:pt>
                <c:pt idx="10">
                  <c:v>2088.2092297628542</c:v>
                </c:pt>
                <c:pt idx="11">
                  <c:v>2166.7716924933502</c:v>
                </c:pt>
                <c:pt idx="12">
                  <c:v>2248.2898267448377</c:v>
                </c:pt>
                <c:pt idx="13">
                  <c:v>2332.8748305861691</c:v>
                </c:pt>
                <c:pt idx="14">
                  <c:v>2420.6420855722281</c:v>
                </c:pt>
                <c:pt idx="15">
                  <c:v>2511.711314134749</c:v>
                </c:pt>
                <c:pt idx="16">
                  <c:v>2606.2067428944838</c:v>
                </c:pt>
                <c:pt idx="17">
                  <c:v>2704.2572721174911</c:v>
                </c:pt>
                <c:pt idx="18">
                  <c:v>2805.9966515466926</c:v>
                </c:pt>
                <c:pt idx="19">
                  <c:v>2911.5636628485577</c:v>
                </c:pt>
                <c:pt idx="20">
                  <c:v>3021.1023089237806</c:v>
                </c:pt>
                <c:pt idx="21">
                  <c:v>3134.7620103401923</c:v>
                </c:pt>
                <c:pt idx="22">
                  <c:v>3252.6978091558572</c:v>
                </c:pt>
                <c:pt idx="23">
                  <c:v>3375.0705804103895</c:v>
                </c:pt>
                <c:pt idx="24">
                  <c:v>3502.0472515729803</c:v>
                </c:pt>
                <c:pt idx="25">
                  <c:v>3633.8010302464822</c:v>
                </c:pt>
                <c:pt idx="26">
                  <c:v>3770.5116404381624</c:v>
                </c:pt>
                <c:pt idx="27">
                  <c:v>3912.3655677194174</c:v>
                </c:pt>
                <c:pt idx="28">
                  <c:v>4059.5563136088699</c:v>
                </c:pt>
                <c:pt idx="29">
                  <c:v>4212.2846595258479</c:v>
                </c:pt>
                <c:pt idx="30">
                  <c:v>4370.7589406743045</c:v>
                </c:pt>
                <c:pt idx="31">
                  <c:v>4535.1953302307775</c:v>
                </c:pt>
                <c:pt idx="32">
                  <c:v>4705.8181342240523</c:v>
                </c:pt>
                <c:pt idx="33">
                  <c:v>4882.8600975087638</c:v>
                </c:pt>
                <c:pt idx="34">
                  <c:v>5066.5627212503141</c:v>
                </c:pt>
                <c:pt idx="35">
                  <c:v>5257.1765923541943</c:v>
                </c:pt>
                <c:pt idx="36">
                  <c:v>5454.9617252890621</c:v>
                </c:pt>
                <c:pt idx="37">
                  <c:v>5660.1879167698726</c:v>
                </c:pt>
                <c:pt idx="38">
                  <c:v>5873.1351137848651</c:v>
                </c:pt>
                <c:pt idx="39">
                  <c:v>6094.0937954684487</c:v>
                </c:pt>
                <c:pt idx="40">
                  <c:v>6323.365369340866</c:v>
                </c:pt>
                <c:pt idx="41">
                  <c:v>6561.2625824551706</c:v>
                </c:pt>
                <c:pt idx="42">
                  <c:v>6808.109948012343</c:v>
                </c:pt>
                <c:pt idx="43">
                  <c:v>7064.2441880264932</c:v>
                </c:pt>
                <c:pt idx="44">
                  <c:v>7330.0146926439747</c:v>
                </c:pt>
                <c:pt idx="45">
                  <c:v>7605.7839967429845</c:v>
                </c:pt>
                <c:pt idx="46">
                  <c:v>7891.9282744637485</c:v>
                </c:pt>
                <c:pt idx="47">
                  <c:v>8188.8378523438905</c:v>
                </c:pt>
                <c:pt idx="48">
                  <c:v>8496.917741758949</c:v>
                </c:pt>
                <c:pt idx="49">
                  <c:v>8816.5881913943231</c:v>
                </c:pt>
                <c:pt idx="50">
                  <c:v>9148.2852605022908</c:v>
                </c:pt>
                <c:pt idx="51">
                  <c:v>9492.4614137260669</c:v>
                </c:pt>
                <c:pt idx="52">
                  <c:v>9849.5861383022602</c:v>
                </c:pt>
                <c:pt idx="53">
                  <c:v>10220.146584483729</c:v>
                </c:pt>
                <c:pt idx="54">
                  <c:v>10604.648230056333</c:v>
                </c:pt>
                <c:pt idx="55">
                  <c:v>11003.615569856107</c:v>
                </c:pt>
                <c:pt idx="56">
                  <c:v>11417.592831227419</c:v>
                </c:pt>
                <c:pt idx="57">
                  <c:v>11847.144716398023</c:v>
                </c:pt>
                <c:pt idx="58">
                  <c:v>12292.857172783684</c:v>
                </c:pt>
                <c:pt idx="59">
                  <c:v>12755.338192273195</c:v>
                </c:pt>
                <c:pt idx="60">
                  <c:v>13235.218640583991</c:v>
                </c:pt>
                <c:pt idx="61">
                  <c:v>13733.153117819747</c:v>
                </c:pt>
                <c:pt idx="62">
                  <c:v>14249.820851403816</c:v>
                </c:pt>
                <c:pt idx="63">
                  <c:v>14785.926622606541</c:v>
                </c:pt>
                <c:pt idx="64">
                  <c:v>15342.201727930298</c:v>
                </c:pt>
                <c:pt idx="65">
                  <c:v>15919.404976663742</c:v>
                </c:pt>
                <c:pt idx="66">
                  <c:v>16518.323725965911</c:v>
                </c:pt>
                <c:pt idx="67">
                  <c:v>17139.774954892262</c:v>
                </c:pt>
                <c:pt idx="68">
                  <c:v>17784.606378827561</c:v>
                </c:pt>
                <c:pt idx="69">
                  <c:v>18453.697605845966</c:v>
                </c:pt>
                <c:pt idx="70">
                  <c:v>19147.961336575554</c:v>
                </c:pt>
                <c:pt idx="71">
                  <c:v>19868.344609204101</c:v>
                </c:pt>
                <c:pt idx="72">
                  <c:v>20615.830091324351</c:v>
                </c:pt>
                <c:pt idx="73">
                  <c:v>21391.437420381051</c:v>
                </c:pt>
                <c:pt idx="74">
                  <c:v>22196.224594548115</c:v>
                </c:pt>
                <c:pt idx="75">
                  <c:v>23031.289415933348</c:v>
                </c:pt>
                <c:pt idx="76">
                  <c:v>23897.770988079264</c:v>
                </c:pt>
                <c:pt idx="77">
                  <c:v>24796.851269802817</c:v>
                </c:pt>
                <c:pt idx="78">
                  <c:v>25729.756687493544</c:v>
                </c:pt>
                <c:pt idx="79">
                  <c:v>26697.759808069495</c:v>
                </c:pt>
                <c:pt idx="80">
                  <c:v>27702.181074873009</c:v>
                </c:pt>
                <c:pt idx="81">
                  <c:v>28744.390608874219</c:v>
                </c:pt>
                <c:pt idx="82">
                  <c:v>29825.810077639308</c:v>
                </c:pt>
                <c:pt idx="83">
                  <c:v>30947.914634612989</c:v>
                </c:pt>
                <c:pt idx="84">
                  <c:v>32112.23493136049</c:v>
                </c:pt>
                <c:pt idx="85">
                  <c:v>33320.359205514025</c:v>
                </c:pt>
                <c:pt idx="86">
                  <c:v>34573.93544727176</c:v>
                </c:pt>
                <c:pt idx="87">
                  <c:v>35874.673647404765</c:v>
                </c:pt>
                <c:pt idx="88">
                  <c:v>37224.348129838225</c:v>
                </c:pt>
                <c:pt idx="89">
                  <c:v>38624.799971988898</c:v>
                </c:pt>
                <c:pt idx="90">
                  <c:v>40077.939516160368</c:v>
                </c:pt>
                <c:pt idx="91">
                  <c:v>41585.74897542179</c:v>
                </c:pt>
                <c:pt idx="92">
                  <c:v>43150.285137524843</c:v>
                </c:pt>
                <c:pt idx="93">
                  <c:v>44773.682170547276</c:v>
                </c:pt>
                <c:pt idx="94">
                  <c:v>46458.154534090158</c:v>
                </c:pt>
                <c:pt idx="95">
                  <c:v>48206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749-A481-960568B6FA06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Sheet2!$F$7:$F$102</c:f>
              <c:numCache>
                <c:formatCode>#,##0</c:formatCode>
                <c:ptCount val="96"/>
                <c:pt idx="0">
                  <c:v>360.29140455493206</c:v>
                </c:pt>
                <c:pt idx="1">
                  <c:v>373.84626277461319</c:v>
                </c:pt>
                <c:pt idx="2">
                  <c:v>387.91108092959337</c:v>
                </c:pt>
                <c:pt idx="3">
                  <c:v>402.50504469716981</c:v>
                </c:pt>
                <c:pt idx="4">
                  <c:v>417.64806155685926</c:v>
                </c:pt>
                <c:pt idx="5">
                  <c:v>433.36078794599177</c:v>
                </c:pt>
                <c:pt idx="6">
                  <c:v>449.66465743694886</c:v>
                </c:pt>
                <c:pt idx="7">
                  <c:v>466.58190997448469</c:v>
                </c:pt>
                <c:pt idx="8">
                  <c:v>484.13562221301214</c:v>
                </c:pt>
                <c:pt idx="9">
                  <c:v>502.34973899523459</c:v>
                </c:pt>
                <c:pt idx="10">
                  <c:v>521.24910601506599</c:v>
                </c:pt>
                <c:pt idx="11">
                  <c:v>540.85950370939258</c:v>
                </c:pt>
                <c:pt idx="12">
                  <c:v>561.20768242490828</c:v>
                </c:pt>
                <c:pt idx="13">
                  <c:v>582.32139890799363</c:v>
                </c:pt>
                <c:pt idx="14">
                  <c:v>604.22945416741561</c:v>
                </c:pt>
                <c:pt idx="15">
                  <c:v>626.96173276149432</c:v>
                </c:pt>
                <c:pt idx="16">
                  <c:v>650.54924356332901</c:v>
                </c:pt>
                <c:pt idx="17">
                  <c:v>675.02416205969098</c:v>
                </c:pt>
                <c:pt idx="18">
                  <c:v>700.41987424128172</c:v>
                </c:pt>
                <c:pt idx="19">
                  <c:v>726.77102214422848</c:v>
                </c:pt>
                <c:pt idx="20">
                  <c:v>754.11355110493741</c:v>
                </c:pt>
                <c:pt idx="21">
                  <c:v>782.48475879276668</c:v>
                </c:pt>
                <c:pt idx="22">
                  <c:v>811.92334608740259</c:v>
                </c:pt>
                <c:pt idx="23">
                  <c:v>842.46946987034119</c:v>
                </c:pt>
                <c:pt idx="24">
                  <c:v>874.16479780248812</c:v>
                </c:pt>
                <c:pt idx="25">
                  <c:v>907.05256516259556</c:v>
                </c:pt>
                <c:pt idx="26">
                  <c:v>941.17763382407247</c:v>
                </c:pt>
                <c:pt idx="27">
                  <c:v>976.58655345061652</c:v>
                </c:pt>
                <c:pt idx="28">
                  <c:v>1013.3276249941423</c:v>
                </c:pt>
                <c:pt idx="29">
                  <c:v>1051.4509665816256</c:v>
                </c:pt>
                <c:pt idx="30">
                  <c:v>1091.008581880737</c:v>
                </c:pt>
                <c:pt idx="31">
                  <c:v>1132.0544310375244</c:v>
                </c:pt>
                <c:pt idx="32">
                  <c:v>1174.6445042829041</c:v>
                </c:pt>
                <c:pt idx="33">
                  <c:v>1218.8368983083765</c:v>
                </c:pt>
                <c:pt idx="34">
                  <c:v>1264.6918955151361</c:v>
                </c:pt>
                <c:pt idx="35">
                  <c:v>1312.272046244693</c:v>
                </c:pt>
                <c:pt idx="36">
                  <c:v>1361.6422541031643</c:v>
                </c:pt>
                <c:pt idx="37">
                  <c:v>1412.8698644956335</c:v>
                </c:pt>
                <c:pt idx="38">
                  <c:v>1466.0247564913384</c:v>
                </c:pt>
                <c:pt idx="39">
                  <c:v>1521.1794381450131</c:v>
                </c:pt>
                <c:pt idx="40">
                  <c:v>1578.4091454043937</c:v>
                </c:pt>
                <c:pt idx="41">
                  <c:v>1637.7919447388213</c:v>
                </c:pt>
                <c:pt idx="42">
                  <c:v>1699.4088396289289</c:v>
                </c:pt>
                <c:pt idx="43">
                  <c:v>1763.3438810626774</c:v>
                </c:pt>
                <c:pt idx="44">
                  <c:v>1829.6842821884627</c:v>
                </c:pt>
                <c:pt idx="45">
                  <c:v>1898.5205372816986</c:v>
                </c:pt>
                <c:pt idx="46">
                  <c:v>1969.9465451871486</c:v>
                </c:pt>
                <c:pt idx="47">
                  <c:v>2044.0597374053971</c:v>
                </c:pt>
                <c:pt idx="48">
                  <c:v>2120.9612109981827</c:v>
                </c:pt>
                <c:pt idx="49">
                  <c:v>2200.7558664938852</c:v>
                </c:pt>
                <c:pt idx="50">
                  <c:v>2283.5525509812824</c:v>
                </c:pt>
                <c:pt idx="51">
                  <c:v>2369.4642065867752</c:v>
                </c:pt>
                <c:pt idx="52">
                  <c:v>2458.6080245376024</c:v>
                </c:pt>
                <c:pt idx="53">
                  <c:v>2551.105605021226</c:v>
                </c:pt>
                <c:pt idx="54">
                  <c:v>2647.0831230589188</c:v>
                </c:pt>
                <c:pt idx="55">
                  <c:v>2746.6715006198483</c:v>
                </c:pt>
                <c:pt idx="56">
                  <c:v>2850.0065852104221</c:v>
                </c:pt>
                <c:pt idx="57">
                  <c:v>2957.2293351825078</c:v>
                </c:pt>
                <c:pt idx="58">
                  <c:v>3068.4860120133008</c:v>
                </c:pt>
                <c:pt idx="59">
                  <c:v>3183.9283798191459</c:v>
                </c:pt>
                <c:pt idx="60">
                  <c:v>3303.7139123754396</c:v>
                </c:pt>
                <c:pt idx="61">
                  <c:v>3428.0060079250279</c:v>
                </c:pt>
                <c:pt idx="62">
                  <c:v>3556.9742120681112</c:v>
                </c:pt>
                <c:pt idx="63">
                  <c:v>3690.7944490376954</c:v>
                </c:pt>
                <c:pt idx="64">
                  <c:v>3829.6492616760693</c:v>
                </c:pt>
                <c:pt idx="65">
                  <c:v>3973.7280604396719</c:v>
                </c:pt>
                <c:pt idx="66">
                  <c:v>4123.2273817719843</c:v>
                </c:pt>
                <c:pt idx="67">
                  <c:v>4278.3511561969308</c:v>
                </c:pt>
                <c:pt idx="68">
                  <c:v>4439.3109864984499</c:v>
                </c:pt>
                <c:pt idx="69">
                  <c:v>4606.3264363657399</c:v>
                </c:pt>
                <c:pt idx="70">
                  <c:v>4779.6253298978691</c:v>
                </c:pt>
                <c:pt idx="71">
                  <c:v>4959.4440623763567</c:v>
                </c:pt>
                <c:pt idx="72">
                  <c:v>5146.0279227295978</c:v>
                </c:pt>
                <c:pt idx="73">
                  <c:v>5339.6314281290306</c:v>
                </c:pt>
                <c:pt idx="74">
                  <c:v>5540.5186711734514</c:v>
                </c:pt>
                <c:pt idx="75">
                  <c:v>5748.9636801350844</c:v>
                </c:pt>
                <c:pt idx="76">
                  <c:v>5965.250792758794</c:v>
                </c:pt>
                <c:pt idx="77">
                  <c:v>6189.6750441243521</c:v>
                </c:pt>
                <c:pt idx="78">
                  <c:v>6422.542569100824</c:v>
                </c:pt>
                <c:pt idx="79">
                  <c:v>6664.1710199420795</c:v>
                </c:pt>
                <c:pt idx="80">
                  <c:v>6914.8899995930351</c:v>
                </c:pt>
                <c:pt idx="81">
                  <c:v>7175.0415112977335</c:v>
                </c:pt>
                <c:pt idx="82">
                  <c:v>7444.980425122525</c:v>
                </c:pt>
                <c:pt idx="83">
                  <c:v>7725.074962030777</c:v>
                </c:pt>
                <c:pt idx="84">
                  <c:v>8015.7071961693809</c:v>
                </c:pt>
                <c:pt idx="85">
                  <c:v>8317.2735760522737</c:v>
                </c:pt>
                <c:pt idx="86">
                  <c:v>8630.1854653518694</c:v>
                </c:pt>
                <c:pt idx="87">
                  <c:v>8954.8697040361185</c:v>
                </c:pt>
                <c:pt idx="88">
                  <c:v>9291.7691906166274</c:v>
                </c:pt>
                <c:pt idx="89">
                  <c:v>9641.3434863020721</c:v>
                </c:pt>
                <c:pt idx="90">
                  <c:v>10004.069441881024</c:v>
                </c:pt>
                <c:pt idx="91">
                  <c:v>10380.441848189337</c:v>
                </c:pt>
                <c:pt idx="92">
                  <c:v>10770.974111049352</c:v>
                </c:pt>
                <c:pt idx="93">
                  <c:v>11176.198951601633</c:v>
                </c:pt>
                <c:pt idx="94">
                  <c:v>11596.669132984523</c:v>
                </c:pt>
                <c:pt idx="95">
                  <c:v>12032.9582143528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0-4749-A481-960568B6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90240"/>
        <c:axId val="242091072"/>
      </c:lineChart>
      <c:catAx>
        <c:axId val="2420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1072"/>
        <c:crosses val="autoZero"/>
        <c:auto val="1"/>
        <c:lblAlgn val="ctr"/>
        <c:lblOffset val="100"/>
        <c:noMultiLvlLbl val="0"/>
      </c:catAx>
      <c:valAx>
        <c:axId val="242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 Republica Dominicana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Sheet2!$E$6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Sheet2!$E$7:$E$102</c:f>
              <c:numCache>
                <c:formatCode>General</c:formatCode>
                <c:ptCount val="96"/>
                <c:pt idx="67" formatCode="#,##0">
                  <c:v>8672</c:v>
                </c:pt>
                <c:pt idx="68" formatCode="#,##0">
                  <c:v>9698</c:v>
                </c:pt>
                <c:pt idx="70" formatCode="#,##0">
                  <c:v>9461</c:v>
                </c:pt>
                <c:pt idx="72" formatCode="#,##0">
                  <c:v>6496</c:v>
                </c:pt>
                <c:pt idx="73" formatCode="#,##0">
                  <c:v>7891</c:v>
                </c:pt>
                <c:pt idx="74" formatCode="#,##0">
                  <c:v>8305</c:v>
                </c:pt>
                <c:pt idx="75" formatCode="#,##0">
                  <c:v>7605</c:v>
                </c:pt>
                <c:pt idx="76" formatCode="#,##0">
                  <c:v>8589</c:v>
                </c:pt>
                <c:pt idx="77" formatCode="#,##0">
                  <c:v>7995</c:v>
                </c:pt>
                <c:pt idx="78" formatCode="#,##0">
                  <c:v>9887</c:v>
                </c:pt>
                <c:pt idx="79" formatCode="#,##0">
                  <c:v>11605</c:v>
                </c:pt>
                <c:pt idx="80" formatCode="#,##0">
                  <c:v>13081</c:v>
                </c:pt>
                <c:pt idx="81" formatCode="#,##0">
                  <c:v>14645</c:v>
                </c:pt>
                <c:pt idx="82" formatCode="#,##0">
                  <c:v>16637</c:v>
                </c:pt>
                <c:pt idx="83" formatCode="#,##0">
                  <c:v>18242</c:v>
                </c:pt>
                <c:pt idx="85" formatCode="#,##0">
                  <c:v>21672</c:v>
                </c:pt>
                <c:pt idx="86" formatCode="#,##0">
                  <c:v>22137</c:v>
                </c:pt>
                <c:pt idx="88" formatCode="#,##0">
                  <c:v>25602</c:v>
                </c:pt>
                <c:pt idx="89" formatCode="#,##0">
                  <c:v>27249</c:v>
                </c:pt>
                <c:pt idx="90" formatCode="#,##0">
                  <c:v>21518</c:v>
                </c:pt>
                <c:pt idx="91" formatCode="#,##0">
                  <c:v>22506</c:v>
                </c:pt>
                <c:pt idx="92" formatCode="#,##0">
                  <c:v>35948</c:v>
                </c:pt>
                <c:pt idx="94" formatCode="#,##0">
                  <c:v>44067</c:v>
                </c:pt>
                <c:pt idx="95" formatCode="#,##0">
                  <c:v>48206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A02-849B-29709F1EBF75}"/>
            </c:ext>
          </c:extLst>
        </c:ser>
        <c:ser>
          <c:idx val="0"/>
          <c:order val="1"/>
          <c:tx>
            <c:strRef>
              <c:f>Sheet2!$D$6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Sheet2!$A$7:$A$102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cat>
          <c:val>
            <c:numRef>
              <c:f>Sheet2!$D$7:$D$102</c:f>
              <c:numCache>
                <c:formatCode>#,##0</c:formatCode>
                <c:ptCount val="96"/>
                <c:pt idx="0">
                  <c:v>1443.3863343145679</c:v>
                </c:pt>
                <c:pt idx="1">
                  <c:v>1497.6893148201052</c:v>
                </c:pt>
                <c:pt idx="2">
                  <c:v>1554.0352782898572</c:v>
                </c:pt>
                <c:pt idx="3">
                  <c:v>1612.5010856871306</c:v>
                </c:pt>
                <c:pt idx="4">
                  <c:v>1673.166489633059</c:v>
                </c:pt>
                <c:pt idx="5">
                  <c:v>1736.1142431963553</c:v>
                </c:pt>
                <c:pt idx="6">
                  <c:v>1801.4302127759395</c:v>
                </c:pt>
                <c:pt idx="7">
                  <c:v>1869.2034952304334</c:v>
                </c:pt>
                <c:pt idx="8">
                  <c:v>1939.5265394142918</c:v>
                </c:pt>
                <c:pt idx="9">
                  <c:v>2012.4952722863554</c:v>
                </c:pt>
                <c:pt idx="10">
                  <c:v>2088.2092297628542</c:v>
                </c:pt>
                <c:pt idx="11">
                  <c:v>2166.7716924933502</c:v>
                </c:pt>
                <c:pt idx="12">
                  <c:v>2248.2898267448377</c:v>
                </c:pt>
                <c:pt idx="13">
                  <c:v>2332.8748305861691</c:v>
                </c:pt>
                <c:pt idx="14">
                  <c:v>2420.6420855722281</c:v>
                </c:pt>
                <c:pt idx="15">
                  <c:v>2511.711314134749</c:v>
                </c:pt>
                <c:pt idx="16">
                  <c:v>2606.2067428944838</c:v>
                </c:pt>
                <c:pt idx="17">
                  <c:v>2704.2572721174911</c:v>
                </c:pt>
                <c:pt idx="18">
                  <c:v>2805.9966515466926</c:v>
                </c:pt>
                <c:pt idx="19">
                  <c:v>2911.5636628485577</c:v>
                </c:pt>
                <c:pt idx="20">
                  <c:v>3021.1023089237806</c:v>
                </c:pt>
                <c:pt idx="21">
                  <c:v>3134.7620103401923</c:v>
                </c:pt>
                <c:pt idx="22">
                  <c:v>3252.6978091558572</c:v>
                </c:pt>
                <c:pt idx="23">
                  <c:v>3375.0705804103895</c:v>
                </c:pt>
                <c:pt idx="24">
                  <c:v>3502.0472515729803</c:v>
                </c:pt>
                <c:pt idx="25">
                  <c:v>3633.8010302464822</c:v>
                </c:pt>
                <c:pt idx="26">
                  <c:v>3770.5116404381624</c:v>
                </c:pt>
                <c:pt idx="27">
                  <c:v>3912.3655677194174</c:v>
                </c:pt>
                <c:pt idx="28">
                  <c:v>4059.5563136088699</c:v>
                </c:pt>
                <c:pt idx="29">
                  <c:v>4212.2846595258479</c:v>
                </c:pt>
                <c:pt idx="30">
                  <c:v>4370.7589406743045</c:v>
                </c:pt>
                <c:pt idx="31">
                  <c:v>4535.1953302307775</c:v>
                </c:pt>
                <c:pt idx="32">
                  <c:v>4705.8181342240523</c:v>
                </c:pt>
                <c:pt idx="33">
                  <c:v>4882.8600975087638</c:v>
                </c:pt>
                <c:pt idx="34">
                  <c:v>5066.5627212503141</c:v>
                </c:pt>
                <c:pt idx="35">
                  <c:v>5257.1765923541943</c:v>
                </c:pt>
                <c:pt idx="36">
                  <c:v>5454.9617252890621</c:v>
                </c:pt>
                <c:pt idx="37">
                  <c:v>5660.1879167698726</c:v>
                </c:pt>
                <c:pt idx="38">
                  <c:v>5873.1351137848651</c:v>
                </c:pt>
                <c:pt idx="39">
                  <c:v>6094.0937954684487</c:v>
                </c:pt>
                <c:pt idx="40">
                  <c:v>6323.365369340866</c:v>
                </c:pt>
                <c:pt idx="41">
                  <c:v>6561.2625824551706</c:v>
                </c:pt>
                <c:pt idx="42">
                  <c:v>6808.109948012343</c:v>
                </c:pt>
                <c:pt idx="43">
                  <c:v>7064.2441880264932</c:v>
                </c:pt>
                <c:pt idx="44">
                  <c:v>7330.0146926439747</c:v>
                </c:pt>
                <c:pt idx="45">
                  <c:v>7605.7839967429845</c:v>
                </c:pt>
                <c:pt idx="46">
                  <c:v>7891.9282744637485</c:v>
                </c:pt>
                <c:pt idx="47">
                  <c:v>8188.8378523438905</c:v>
                </c:pt>
                <c:pt idx="48">
                  <c:v>8496.917741758949</c:v>
                </c:pt>
                <c:pt idx="49">
                  <c:v>8816.5881913943231</c:v>
                </c:pt>
                <c:pt idx="50">
                  <c:v>9148.2852605022908</c:v>
                </c:pt>
                <c:pt idx="51">
                  <c:v>9492.4614137260669</c:v>
                </c:pt>
                <c:pt idx="52">
                  <c:v>9849.5861383022602</c:v>
                </c:pt>
                <c:pt idx="53">
                  <c:v>10220.146584483729</c:v>
                </c:pt>
                <c:pt idx="54">
                  <c:v>10604.648230056333</c:v>
                </c:pt>
                <c:pt idx="55">
                  <c:v>11003.615569856107</c:v>
                </c:pt>
                <c:pt idx="56">
                  <c:v>11417.592831227419</c:v>
                </c:pt>
                <c:pt idx="57">
                  <c:v>11847.144716398023</c:v>
                </c:pt>
                <c:pt idx="58">
                  <c:v>12292.857172783684</c:v>
                </c:pt>
                <c:pt idx="59">
                  <c:v>12755.338192273195</c:v>
                </c:pt>
                <c:pt idx="60">
                  <c:v>13235.218640583991</c:v>
                </c:pt>
                <c:pt idx="61">
                  <c:v>13733.153117819747</c:v>
                </c:pt>
                <c:pt idx="62">
                  <c:v>14249.820851403816</c:v>
                </c:pt>
                <c:pt idx="63">
                  <c:v>14785.926622606541</c:v>
                </c:pt>
                <c:pt idx="64">
                  <c:v>15342.201727930298</c:v>
                </c:pt>
                <c:pt idx="65">
                  <c:v>15919.404976663742</c:v>
                </c:pt>
                <c:pt idx="66">
                  <c:v>16518.323725965911</c:v>
                </c:pt>
                <c:pt idx="67">
                  <c:v>17139.774954892262</c:v>
                </c:pt>
                <c:pt idx="68">
                  <c:v>17784.606378827561</c:v>
                </c:pt>
                <c:pt idx="69">
                  <c:v>18453.697605845966</c:v>
                </c:pt>
                <c:pt idx="70">
                  <c:v>19147.961336575554</c:v>
                </c:pt>
                <c:pt idx="71">
                  <c:v>19868.344609204101</c:v>
                </c:pt>
                <c:pt idx="72">
                  <c:v>20615.830091324351</c:v>
                </c:pt>
                <c:pt idx="73">
                  <c:v>21391.437420381051</c:v>
                </c:pt>
                <c:pt idx="74">
                  <c:v>22196.224594548115</c:v>
                </c:pt>
                <c:pt idx="75">
                  <c:v>23031.289415933348</c:v>
                </c:pt>
                <c:pt idx="76">
                  <c:v>23897.770988079264</c:v>
                </c:pt>
                <c:pt idx="77">
                  <c:v>24796.851269802817</c:v>
                </c:pt>
                <c:pt idx="78">
                  <c:v>25729.756687493544</c:v>
                </c:pt>
                <c:pt idx="79">
                  <c:v>26697.759808069495</c:v>
                </c:pt>
                <c:pt idx="80">
                  <c:v>27702.181074873009</c:v>
                </c:pt>
                <c:pt idx="81">
                  <c:v>28744.390608874219</c:v>
                </c:pt>
                <c:pt idx="82">
                  <c:v>29825.810077639308</c:v>
                </c:pt>
                <c:pt idx="83">
                  <c:v>30947.914634612989</c:v>
                </c:pt>
                <c:pt idx="84">
                  <c:v>32112.23493136049</c:v>
                </c:pt>
                <c:pt idx="85">
                  <c:v>33320.359205514025</c:v>
                </c:pt>
                <c:pt idx="86">
                  <c:v>34573.93544727176</c:v>
                </c:pt>
                <c:pt idx="87">
                  <c:v>35874.673647404765</c:v>
                </c:pt>
                <c:pt idx="88">
                  <c:v>37224.348129838225</c:v>
                </c:pt>
                <c:pt idx="89">
                  <c:v>38624.799971988898</c:v>
                </c:pt>
                <c:pt idx="90">
                  <c:v>40077.939516160368</c:v>
                </c:pt>
                <c:pt idx="91">
                  <c:v>41585.74897542179</c:v>
                </c:pt>
                <c:pt idx="92">
                  <c:v>43150.285137524843</c:v>
                </c:pt>
                <c:pt idx="93">
                  <c:v>44773.682170547276</c:v>
                </c:pt>
                <c:pt idx="94">
                  <c:v>46458.154534090158</c:v>
                </c:pt>
                <c:pt idx="95">
                  <c:v>48206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A02-849B-29709F1E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90240"/>
        <c:axId val="242091072"/>
      </c:lineChart>
      <c:catAx>
        <c:axId val="2420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1072"/>
        <c:crosses val="autoZero"/>
        <c:auto val="1"/>
        <c:lblAlgn val="ctr"/>
        <c:lblOffset val="100"/>
        <c:noMultiLvlLbl val="0"/>
      </c:catAx>
      <c:valAx>
        <c:axId val="242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 Haiti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Sheet2!$G$6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5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Sheet2!$G$7:$G$102</c:f>
              <c:numCache>
                <c:formatCode>General</c:formatCode>
                <c:ptCount val="96"/>
                <c:pt idx="59" formatCode="#,##0">
                  <c:v>4201.6275973272504</c:v>
                </c:pt>
                <c:pt idx="61" formatCode="#,##0">
                  <c:v>4655.8262121853795</c:v>
                </c:pt>
                <c:pt idx="64" formatCode="#,##0">
                  <c:v>5129.7725933667998</c:v>
                </c:pt>
                <c:pt idx="66" formatCode="#,##0">
                  <c:v>5786.0954000553202</c:v>
                </c:pt>
                <c:pt idx="67" formatCode="#,##0">
                  <c:v>6100.1235983317492</c:v>
                </c:pt>
                <c:pt idx="73" formatCode="#,##0">
                  <c:v>5895.2889288167999</c:v>
                </c:pt>
                <c:pt idx="74" formatCode="#,##0">
                  <c:v>5851.1468641851397</c:v>
                </c:pt>
                <c:pt idx="75" formatCode="#,##0">
                  <c:v>6297.1745040049909</c:v>
                </c:pt>
                <c:pt idx="76" formatCode="#,##0">
                  <c:v>6378.6925475020907</c:v>
                </c:pt>
                <c:pt idx="77" formatCode="#,##0">
                  <c:v>6724.2476007653395</c:v>
                </c:pt>
                <c:pt idx="79" formatCode="#,##0">
                  <c:v>7061.4678201105598</c:v>
                </c:pt>
                <c:pt idx="80" formatCode="#,##0">
                  <c:v>6967.4012455270704</c:v>
                </c:pt>
                <c:pt idx="81" formatCode="#,##0">
                  <c:v>6401.1517341275794</c:v>
                </c:pt>
                <c:pt idx="82" formatCode="#,##0">
                  <c:v>7339.2190652128202</c:v>
                </c:pt>
                <c:pt idx="83" formatCode="#,##0">
                  <c:v>7974.5469426365007</c:v>
                </c:pt>
                <c:pt idx="84" formatCode="#,##0">
                  <c:v>8545.2182452615416</c:v>
                </c:pt>
                <c:pt idx="85" formatCode="#,##0">
                  <c:v>9110.1100401818021</c:v>
                </c:pt>
                <c:pt idx="86" formatCode="#,##0">
                  <c:v>9762.5700460337303</c:v>
                </c:pt>
                <c:pt idx="87" formatCode="#,##0">
                  <c:v>10274.275714444799</c:v>
                </c:pt>
                <c:pt idx="88" formatCode="#,##0">
                  <c:v>10239.933816201799</c:v>
                </c:pt>
                <c:pt idx="89" formatCode="#,##0">
                  <c:v>10334.601256493001</c:v>
                </c:pt>
                <c:pt idx="90" formatCode="#,##0">
                  <c:v>10667.144275499224</c:v>
                </c:pt>
                <c:pt idx="91" formatCode="#,##0">
                  <c:v>10550.053776807399</c:v>
                </c:pt>
                <c:pt idx="92" formatCode="#,##0">
                  <c:v>10931.713999266802</c:v>
                </c:pt>
                <c:pt idx="93" formatCode="#,##0">
                  <c:v>11122.4245572537</c:v>
                </c:pt>
                <c:pt idx="94" formatCode="#,##0">
                  <c:v>11741.957591628703</c:v>
                </c:pt>
                <c:pt idx="95" formatCode="#,##0">
                  <c:v>12032.9582143528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7-4818-AD5B-7347436F65CA}"/>
            </c:ext>
          </c:extLst>
        </c:ser>
        <c:ser>
          <c:idx val="0"/>
          <c:order val="1"/>
          <c:tx>
            <c:strRef>
              <c:f>Sheet2!$F$6</c:f>
              <c:strCache>
                <c:ptCount val="1"/>
                <c:pt idx="0">
                  <c:v>Estimado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Sheet2!$A$7:$A$102</c:f>
              <c:numCache>
                <c:formatCode>General</c:formatCode>
                <c:ptCount val="9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</c:numCache>
            </c:numRef>
          </c:cat>
          <c:val>
            <c:numRef>
              <c:f>Sheet2!$F$7:$F$102</c:f>
              <c:numCache>
                <c:formatCode>#,##0</c:formatCode>
                <c:ptCount val="96"/>
                <c:pt idx="0">
                  <c:v>360.29140455493206</c:v>
                </c:pt>
                <c:pt idx="1">
                  <c:v>373.84626277461319</c:v>
                </c:pt>
                <c:pt idx="2">
                  <c:v>387.91108092959337</c:v>
                </c:pt>
                <c:pt idx="3">
                  <c:v>402.50504469716981</c:v>
                </c:pt>
                <c:pt idx="4">
                  <c:v>417.64806155685926</c:v>
                </c:pt>
                <c:pt idx="5">
                  <c:v>433.36078794599177</c:v>
                </c:pt>
                <c:pt idx="6">
                  <c:v>449.66465743694886</c:v>
                </c:pt>
                <c:pt idx="7">
                  <c:v>466.58190997448469</c:v>
                </c:pt>
                <c:pt idx="8">
                  <c:v>484.13562221301214</c:v>
                </c:pt>
                <c:pt idx="9">
                  <c:v>502.34973899523459</c:v>
                </c:pt>
                <c:pt idx="10">
                  <c:v>521.24910601506599</c:v>
                </c:pt>
                <c:pt idx="11">
                  <c:v>540.85950370939258</c:v>
                </c:pt>
                <c:pt idx="12">
                  <c:v>561.20768242490828</c:v>
                </c:pt>
                <c:pt idx="13">
                  <c:v>582.32139890799363</c:v>
                </c:pt>
                <c:pt idx="14">
                  <c:v>604.22945416741561</c:v>
                </c:pt>
                <c:pt idx="15">
                  <c:v>626.96173276149432</c:v>
                </c:pt>
                <c:pt idx="16">
                  <c:v>650.54924356332901</c:v>
                </c:pt>
                <c:pt idx="17">
                  <c:v>675.02416205969098</c:v>
                </c:pt>
                <c:pt idx="18">
                  <c:v>700.41987424128172</c:v>
                </c:pt>
                <c:pt idx="19">
                  <c:v>726.77102214422848</c:v>
                </c:pt>
                <c:pt idx="20">
                  <c:v>754.11355110493741</c:v>
                </c:pt>
                <c:pt idx="21">
                  <c:v>782.48475879276668</c:v>
                </c:pt>
                <c:pt idx="22">
                  <c:v>811.92334608740259</c:v>
                </c:pt>
                <c:pt idx="23">
                  <c:v>842.46946987034119</c:v>
                </c:pt>
                <c:pt idx="24">
                  <c:v>874.16479780248812</c:v>
                </c:pt>
                <c:pt idx="25">
                  <c:v>907.05256516259556</c:v>
                </c:pt>
                <c:pt idx="26">
                  <c:v>941.17763382407247</c:v>
                </c:pt>
                <c:pt idx="27">
                  <c:v>976.58655345061652</c:v>
                </c:pt>
                <c:pt idx="28">
                  <c:v>1013.3276249941423</c:v>
                </c:pt>
                <c:pt idx="29">
                  <c:v>1051.4509665816256</c:v>
                </c:pt>
                <c:pt idx="30">
                  <c:v>1091.008581880737</c:v>
                </c:pt>
                <c:pt idx="31">
                  <c:v>1132.0544310375244</c:v>
                </c:pt>
                <c:pt idx="32">
                  <c:v>1174.6445042829041</c:v>
                </c:pt>
                <c:pt idx="33">
                  <c:v>1218.8368983083765</c:v>
                </c:pt>
                <c:pt idx="34">
                  <c:v>1264.6918955151361</c:v>
                </c:pt>
                <c:pt idx="35">
                  <c:v>1312.272046244693</c:v>
                </c:pt>
                <c:pt idx="36">
                  <c:v>1361.6422541031643</c:v>
                </c:pt>
                <c:pt idx="37">
                  <c:v>1412.8698644956335</c:v>
                </c:pt>
                <c:pt idx="38">
                  <c:v>1466.0247564913384</c:v>
                </c:pt>
                <c:pt idx="39">
                  <c:v>1521.1794381450131</c:v>
                </c:pt>
                <c:pt idx="40">
                  <c:v>1578.4091454043937</c:v>
                </c:pt>
                <c:pt idx="41">
                  <c:v>1637.7919447388213</c:v>
                </c:pt>
                <c:pt idx="42">
                  <c:v>1699.4088396289289</c:v>
                </c:pt>
                <c:pt idx="43">
                  <c:v>1763.3438810626774</c:v>
                </c:pt>
                <c:pt idx="44">
                  <c:v>1829.6842821884627</c:v>
                </c:pt>
                <c:pt idx="45">
                  <c:v>1898.5205372816986</c:v>
                </c:pt>
                <c:pt idx="46">
                  <c:v>1969.9465451871486</c:v>
                </c:pt>
                <c:pt idx="47">
                  <c:v>2044.0597374053971</c:v>
                </c:pt>
                <c:pt idx="48">
                  <c:v>2120.9612109981827</c:v>
                </c:pt>
                <c:pt idx="49">
                  <c:v>2200.7558664938852</c:v>
                </c:pt>
                <c:pt idx="50">
                  <c:v>2283.5525509812824</c:v>
                </c:pt>
                <c:pt idx="51">
                  <c:v>2369.4642065867752</c:v>
                </c:pt>
                <c:pt idx="52">
                  <c:v>2458.6080245376024</c:v>
                </c:pt>
                <c:pt idx="53">
                  <c:v>2551.105605021226</c:v>
                </c:pt>
                <c:pt idx="54">
                  <c:v>2647.0831230589188</c:v>
                </c:pt>
                <c:pt idx="55">
                  <c:v>2746.6715006198483</c:v>
                </c:pt>
                <c:pt idx="56">
                  <c:v>2850.0065852104221</c:v>
                </c:pt>
                <c:pt idx="57">
                  <c:v>2957.2293351825078</c:v>
                </c:pt>
                <c:pt idx="58">
                  <c:v>3068.4860120133008</c:v>
                </c:pt>
                <c:pt idx="59">
                  <c:v>3183.9283798191459</c:v>
                </c:pt>
                <c:pt idx="60">
                  <c:v>3303.7139123754396</c:v>
                </c:pt>
                <c:pt idx="61">
                  <c:v>3428.0060079250279</c:v>
                </c:pt>
                <c:pt idx="62">
                  <c:v>3556.9742120681112</c:v>
                </c:pt>
                <c:pt idx="63">
                  <c:v>3690.7944490376954</c:v>
                </c:pt>
                <c:pt idx="64">
                  <c:v>3829.6492616760693</c:v>
                </c:pt>
                <c:pt idx="65">
                  <c:v>3973.7280604396719</c:v>
                </c:pt>
                <c:pt idx="66">
                  <c:v>4123.2273817719843</c:v>
                </c:pt>
                <c:pt idx="67">
                  <c:v>4278.3511561969308</c:v>
                </c:pt>
                <c:pt idx="68">
                  <c:v>4439.3109864984499</c:v>
                </c:pt>
                <c:pt idx="69">
                  <c:v>4606.3264363657399</c:v>
                </c:pt>
                <c:pt idx="70">
                  <c:v>4779.6253298978691</c:v>
                </c:pt>
                <c:pt idx="71">
                  <c:v>4959.4440623763567</c:v>
                </c:pt>
                <c:pt idx="72">
                  <c:v>5146.0279227295978</c:v>
                </c:pt>
                <c:pt idx="73">
                  <c:v>5339.6314281290306</c:v>
                </c:pt>
                <c:pt idx="74">
                  <c:v>5540.5186711734514</c:v>
                </c:pt>
                <c:pt idx="75">
                  <c:v>5748.9636801350844</c:v>
                </c:pt>
                <c:pt idx="76">
                  <c:v>5965.250792758794</c:v>
                </c:pt>
                <c:pt idx="77">
                  <c:v>6189.6750441243521</c:v>
                </c:pt>
                <c:pt idx="78">
                  <c:v>6422.542569100824</c:v>
                </c:pt>
                <c:pt idx="79">
                  <c:v>6664.1710199420795</c:v>
                </c:pt>
                <c:pt idx="80">
                  <c:v>6914.8899995930351</c:v>
                </c:pt>
                <c:pt idx="81">
                  <c:v>7175.0415112977335</c:v>
                </c:pt>
                <c:pt idx="82">
                  <c:v>7444.980425122525</c:v>
                </c:pt>
                <c:pt idx="83">
                  <c:v>7725.074962030777</c:v>
                </c:pt>
                <c:pt idx="84">
                  <c:v>8015.7071961693809</c:v>
                </c:pt>
                <c:pt idx="85">
                  <c:v>8317.2735760522737</c:v>
                </c:pt>
                <c:pt idx="86">
                  <c:v>8630.1854653518694</c:v>
                </c:pt>
                <c:pt idx="87">
                  <c:v>8954.8697040361185</c:v>
                </c:pt>
                <c:pt idx="88">
                  <c:v>9291.7691906166274</c:v>
                </c:pt>
                <c:pt idx="89">
                  <c:v>9641.3434863020721</c:v>
                </c:pt>
                <c:pt idx="90">
                  <c:v>10004.069441881024</c:v>
                </c:pt>
                <c:pt idx="91">
                  <c:v>10380.441848189337</c:v>
                </c:pt>
                <c:pt idx="92">
                  <c:v>10770.974111049352</c:v>
                </c:pt>
                <c:pt idx="93">
                  <c:v>11176.198951601633</c:v>
                </c:pt>
                <c:pt idx="94">
                  <c:v>11596.669132984523</c:v>
                </c:pt>
                <c:pt idx="95">
                  <c:v>12032.9582143528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7-4818-AD5B-7347436F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90240"/>
        <c:axId val="242091072"/>
      </c:lineChart>
      <c:catAx>
        <c:axId val="2420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1072"/>
        <c:crosses val="autoZero"/>
        <c:auto val="1"/>
        <c:lblAlgn val="ctr"/>
        <c:lblOffset val="100"/>
        <c:noMultiLvlLbl val="0"/>
      </c:catAx>
      <c:valAx>
        <c:axId val="242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38099</xdr:colOff>
      <xdr:row>1</xdr:row>
      <xdr:rowOff>28575</xdr:rowOff>
    </xdr:from>
    <xdr:to>
      <xdr:col>33</xdr:col>
      <xdr:colOff>200024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1BD14-1A17-BEEC-561A-F2C868B5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34</xdr:row>
      <xdr:rowOff>104775</xdr:rowOff>
    </xdr:from>
    <xdr:to>
      <xdr:col>30</xdr:col>
      <xdr:colOff>333375</xdr:colOff>
      <xdr:row>66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1BFE4-2F98-44EB-B7C3-41D799EEB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3</xdr:row>
      <xdr:rowOff>14287</xdr:rowOff>
    </xdr:from>
    <xdr:to>
      <xdr:col>20</xdr:col>
      <xdr:colOff>333374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BC597-896B-F8FB-5603-120DAAFE9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25</xdr:row>
      <xdr:rowOff>28575</xdr:rowOff>
    </xdr:from>
    <xdr:to>
      <xdr:col>20</xdr:col>
      <xdr:colOff>338138</xdr:colOff>
      <xdr:row>46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73781-8476-4687-B663-E8FB5821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47</xdr:row>
      <xdr:rowOff>38100</xdr:rowOff>
    </xdr:from>
    <xdr:to>
      <xdr:col>20</xdr:col>
      <xdr:colOff>338138</xdr:colOff>
      <xdr:row>68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C4934-EFA7-4540-857D-D1CE9F73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69</xdr:row>
      <xdr:rowOff>9525</xdr:rowOff>
    </xdr:from>
    <xdr:to>
      <xdr:col>20</xdr:col>
      <xdr:colOff>347663</xdr:colOff>
      <xdr:row>90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F5B0F-D2AD-4450-8FDA-4AC6AE90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EE73-2595-4A9C-8C7C-1364B2EC6058}">
  <dimension ref="B3:P125"/>
  <sheetViews>
    <sheetView topLeftCell="G1" workbookViewId="0">
      <selection activeCell="P7" sqref="P7"/>
    </sheetView>
  </sheetViews>
  <sheetFormatPr defaultRowHeight="15" x14ac:dyDescent="0.25"/>
  <cols>
    <col min="3" max="3" width="11.42578125" bestFit="1" customWidth="1"/>
    <col min="8" max="8" width="12.5703125" bestFit="1" customWidth="1"/>
    <col min="9" max="9" width="11.42578125" customWidth="1"/>
    <col min="10" max="10" width="13.140625" bestFit="1" customWidth="1"/>
    <col min="13" max="13" width="19.42578125" customWidth="1"/>
    <col min="16" max="16" width="12" bestFit="1" customWidth="1"/>
  </cols>
  <sheetData>
    <row r="3" spans="2:16" x14ac:dyDescent="0.25">
      <c r="C3" t="s">
        <v>0</v>
      </c>
      <c r="E3" t="s">
        <v>1</v>
      </c>
      <c r="H3" t="s">
        <v>0</v>
      </c>
      <c r="J3" t="s">
        <v>1</v>
      </c>
      <c r="M3" t="s">
        <v>2</v>
      </c>
      <c r="N3">
        <v>94875</v>
      </c>
      <c r="O3" s="3" t="s">
        <v>5</v>
      </c>
      <c r="P3">
        <v>1.128212926799</v>
      </c>
    </row>
    <row r="4" spans="2:16" x14ac:dyDescent="0.25">
      <c r="B4">
        <v>1900</v>
      </c>
      <c r="C4">
        <v>813</v>
      </c>
      <c r="D4">
        <v>1913</v>
      </c>
      <c r="E4">
        <v>94875</v>
      </c>
      <c r="G4">
        <v>1900</v>
      </c>
      <c r="H4">
        <f>IFERROR(VLOOKUP(G4,$B$4:$C$11,2,FALSE),"")</f>
        <v>813</v>
      </c>
      <c r="I4">
        <f>(H17-H4)/13</f>
        <v>11.153846153846153</v>
      </c>
      <c r="J4" t="str">
        <f t="shared" ref="J4:J17" si="0">IFERROR(VLOOKUP(G4,$D$4:$E$8,2,FALSE),"")</f>
        <v/>
      </c>
      <c r="M4" t="s">
        <v>3</v>
      </c>
      <c r="N4">
        <v>3168620.9999999995</v>
      </c>
      <c r="O4" s="3">
        <v>1.16873</v>
      </c>
      <c r="P4">
        <v>1.1706584752385001</v>
      </c>
    </row>
    <row r="5" spans="2:16" x14ac:dyDescent="0.25">
      <c r="B5">
        <v>1913</v>
      </c>
      <c r="C5">
        <v>958</v>
      </c>
      <c r="D5">
        <v>1950</v>
      </c>
      <c r="E5">
        <v>347960</v>
      </c>
      <c r="G5">
        <v>1901</v>
      </c>
      <c r="H5" s="1">
        <f>H4+$I$4</f>
        <v>824.15384615384619</v>
      </c>
      <c r="J5" t="str">
        <f t="shared" si="0"/>
        <v/>
      </c>
      <c r="M5" t="s">
        <v>4</v>
      </c>
      <c r="N5">
        <v>95</v>
      </c>
    </row>
    <row r="6" spans="2:16" x14ac:dyDescent="0.25">
      <c r="B6">
        <v>1928</v>
      </c>
      <c r="C6">
        <v>1113</v>
      </c>
      <c r="D6">
        <v>1973</v>
      </c>
      <c r="E6">
        <v>1110158</v>
      </c>
      <c r="G6">
        <v>1902</v>
      </c>
      <c r="H6" s="1">
        <f t="shared" ref="H6:H16" si="1">H5+$I$4</f>
        <v>835.30769230769238</v>
      </c>
      <c r="J6" t="str">
        <f t="shared" si="0"/>
        <v/>
      </c>
      <c r="P6">
        <f>P4/P3</f>
        <v>1.0376219306048264</v>
      </c>
    </row>
    <row r="7" spans="2:16" x14ac:dyDescent="0.25">
      <c r="B7">
        <v>1938</v>
      </c>
      <c r="C7">
        <v>1294</v>
      </c>
      <c r="D7">
        <v>1989</v>
      </c>
      <c r="E7">
        <v>1735919</v>
      </c>
      <c r="G7">
        <v>1903</v>
      </c>
      <c r="H7" s="1">
        <f t="shared" si="1"/>
        <v>846.46153846153857</v>
      </c>
      <c r="J7" t="str">
        <f t="shared" si="0"/>
        <v/>
      </c>
      <c r="N7" t="e">
        <f>O4/O3</f>
        <v>#VALUE!</v>
      </c>
      <c r="P7" s="4">
        <f>P6-1</f>
        <v>3.7621930604826437E-2</v>
      </c>
    </row>
    <row r="8" spans="2:16" x14ac:dyDescent="0.25">
      <c r="B8">
        <v>1950</v>
      </c>
      <c r="C8">
        <v>1493</v>
      </c>
      <c r="D8">
        <v>2008</v>
      </c>
      <c r="E8">
        <v>3168621</v>
      </c>
      <c r="G8">
        <v>1904</v>
      </c>
      <c r="H8" s="1">
        <f t="shared" si="1"/>
        <v>857.61538461538476</v>
      </c>
      <c r="J8" t="str">
        <f t="shared" si="0"/>
        <v/>
      </c>
    </row>
    <row r="9" spans="2:16" x14ac:dyDescent="0.25">
      <c r="B9">
        <v>1970</v>
      </c>
      <c r="C9">
        <v>3577</v>
      </c>
      <c r="G9">
        <v>1905</v>
      </c>
      <c r="H9" s="1">
        <f t="shared" si="1"/>
        <v>868.76923076923094</v>
      </c>
      <c r="J9" t="str">
        <f t="shared" si="0"/>
        <v/>
      </c>
    </row>
    <row r="10" spans="2:16" x14ac:dyDescent="0.25">
      <c r="B10">
        <v>1980</v>
      </c>
      <c r="C10">
        <v>5653</v>
      </c>
      <c r="G10">
        <v>1906</v>
      </c>
      <c r="H10" s="1">
        <f t="shared" si="1"/>
        <v>879.92307692307713</v>
      </c>
      <c r="J10" t="str">
        <f t="shared" si="0"/>
        <v/>
      </c>
    </row>
    <row r="11" spans="2:16" x14ac:dyDescent="0.25">
      <c r="B11">
        <v>1990</v>
      </c>
      <c r="C11">
        <v>7640</v>
      </c>
      <c r="G11">
        <v>1907</v>
      </c>
      <c r="H11" s="1">
        <f t="shared" si="1"/>
        <v>891.07692307692332</v>
      </c>
      <c r="J11" t="str">
        <f t="shared" si="0"/>
        <v/>
      </c>
    </row>
    <row r="12" spans="2:16" x14ac:dyDescent="0.25">
      <c r="G12">
        <v>1908</v>
      </c>
      <c r="H12" s="1">
        <f t="shared" si="1"/>
        <v>902.23076923076951</v>
      </c>
      <c r="J12" t="str">
        <f t="shared" si="0"/>
        <v/>
      </c>
    </row>
    <row r="13" spans="2:16" x14ac:dyDescent="0.25">
      <c r="G13">
        <v>1909</v>
      </c>
      <c r="H13" s="1">
        <f t="shared" si="1"/>
        <v>913.3846153846157</v>
      </c>
      <c r="J13" t="str">
        <f t="shared" si="0"/>
        <v/>
      </c>
      <c r="O13">
        <v>3168621</v>
      </c>
    </row>
    <row r="14" spans="2:16" x14ac:dyDescent="0.25">
      <c r="G14">
        <v>1910</v>
      </c>
      <c r="H14" s="1">
        <f t="shared" si="1"/>
        <v>924.53846153846189</v>
      </c>
      <c r="J14" t="str">
        <f t="shared" si="0"/>
        <v/>
      </c>
      <c r="N14">
        <f>J112-J17</f>
        <v>3073746</v>
      </c>
    </row>
    <row r="15" spans="2:16" x14ac:dyDescent="0.25">
      <c r="G15">
        <v>1911</v>
      </c>
      <c r="H15" s="1">
        <f t="shared" si="1"/>
        <v>935.69230769230808</v>
      </c>
      <c r="J15" t="str">
        <f t="shared" si="0"/>
        <v/>
      </c>
      <c r="N15">
        <f>N14/J17</f>
        <v>32.397849802371539</v>
      </c>
      <c r="O15">
        <f>J17*(1+N15)</f>
        <v>3168620.9999999995</v>
      </c>
    </row>
    <row r="16" spans="2:16" x14ac:dyDescent="0.25">
      <c r="G16">
        <v>1912</v>
      </c>
      <c r="H16" s="1">
        <f t="shared" si="1"/>
        <v>946.84615384615427</v>
      </c>
      <c r="J16" t="str">
        <f t="shared" si="0"/>
        <v/>
      </c>
      <c r="N16">
        <f>N15/96</f>
        <v>0.33747760210803684</v>
      </c>
    </row>
    <row r="17" spans="7:14" x14ac:dyDescent="0.25">
      <c r="G17">
        <v>1913</v>
      </c>
      <c r="H17">
        <f>IFERROR(VLOOKUP(G17,$B$4:$C$11,2,FALSE),"")</f>
        <v>958</v>
      </c>
      <c r="I17">
        <f>(H32-H17)/15</f>
        <v>10.333333333333334</v>
      </c>
      <c r="J17">
        <f t="shared" si="0"/>
        <v>94875</v>
      </c>
      <c r="K17" s="1">
        <f>(J54-J17)/(54-17)</f>
        <v>6840.135135135135</v>
      </c>
      <c r="M17">
        <v>94875</v>
      </c>
      <c r="N17">
        <f>(J112/J17-1)/96</f>
        <v>0.33747760210803684</v>
      </c>
    </row>
    <row r="18" spans="7:14" x14ac:dyDescent="0.25">
      <c r="G18">
        <v>1914</v>
      </c>
      <c r="H18" s="1">
        <f>H17+$I$17</f>
        <v>968.33333333333337</v>
      </c>
      <c r="J18" s="1">
        <f>+J17+$K$17</f>
        <v>101715.13513513513</v>
      </c>
      <c r="L18" s="2">
        <f>J18/J17-1</f>
        <v>7.2096286009329491E-2</v>
      </c>
      <c r="M18" s="1">
        <f>M17*(1+$N$17)</f>
        <v>126893.18749999999</v>
      </c>
    </row>
    <row r="19" spans="7:14" x14ac:dyDescent="0.25">
      <c r="G19">
        <v>1915</v>
      </c>
      <c r="H19" s="1">
        <f t="shared" ref="H19:H31" si="2">H18+$I$17</f>
        <v>978.66666666666674</v>
      </c>
      <c r="J19" s="1">
        <f t="shared" ref="J19:J53" si="3">+J18+$K$17</f>
        <v>108555.27027027027</v>
      </c>
      <c r="L19" s="2">
        <f t="shared" ref="L19:L82" si="4">J19/J18-1</f>
        <v>6.7247957996099395E-2</v>
      </c>
      <c r="M19" s="1">
        <f t="shared" ref="M19:M82" si="5">M18*(1+$N$17)</f>
        <v>169716.79614134549</v>
      </c>
    </row>
    <row r="20" spans="7:14" x14ac:dyDescent="0.25">
      <c r="G20">
        <v>1916</v>
      </c>
      <c r="H20" s="1">
        <f t="shared" si="2"/>
        <v>989.00000000000011</v>
      </c>
      <c r="J20" s="1">
        <f t="shared" si="3"/>
        <v>115395.4054054054</v>
      </c>
      <c r="L20" s="2">
        <f t="shared" si="4"/>
        <v>6.3010622313455888E-2</v>
      </c>
      <c r="M20" s="1">
        <f t="shared" si="5"/>
        <v>226992.41354058529</v>
      </c>
    </row>
    <row r="21" spans="7:14" x14ac:dyDescent="0.25">
      <c r="G21">
        <v>1917</v>
      </c>
      <c r="H21" s="1">
        <f t="shared" si="2"/>
        <v>999.33333333333348</v>
      </c>
      <c r="J21" s="1">
        <f t="shared" si="3"/>
        <v>122235.54054054053</v>
      </c>
      <c r="L21" s="2">
        <f t="shared" si="4"/>
        <v>5.9275628098921951E-2</v>
      </c>
      <c r="M21" s="1">
        <f t="shared" si="5"/>
        <v>303597.26895897789</v>
      </c>
    </row>
    <row r="22" spans="7:14" x14ac:dyDescent="0.25">
      <c r="G22">
        <v>1918</v>
      </c>
      <c r="H22" s="1">
        <f t="shared" si="2"/>
        <v>1009.6666666666669</v>
      </c>
      <c r="J22" s="1">
        <f t="shared" si="3"/>
        <v>129075.67567567567</v>
      </c>
      <c r="L22" s="2">
        <f t="shared" si="4"/>
        <v>5.5958644309889172E-2</v>
      </c>
      <c r="M22" s="1">
        <f t="shared" si="5"/>
        <v>406054.54729380243</v>
      </c>
    </row>
    <row r="23" spans="7:14" x14ac:dyDescent="0.25">
      <c r="G23">
        <v>1919</v>
      </c>
      <c r="H23" s="1">
        <f t="shared" si="2"/>
        <v>1020.0000000000002</v>
      </c>
      <c r="J23" s="1">
        <f t="shared" si="3"/>
        <v>135915.8108108108</v>
      </c>
      <c r="L23" s="2">
        <f t="shared" si="4"/>
        <v>5.2993215796306448E-2</v>
      </c>
      <c r="M23" s="1">
        <f t="shared" si="5"/>
        <v>543088.86223957932</v>
      </c>
    </row>
    <row r="24" spans="7:14" x14ac:dyDescent="0.25">
      <c r="G24">
        <v>1920</v>
      </c>
      <c r="H24" s="1">
        <f t="shared" si="2"/>
        <v>1030.3333333333335</v>
      </c>
      <c r="J24" s="1">
        <f t="shared" si="3"/>
        <v>142755.94594594595</v>
      </c>
      <c r="L24" s="2">
        <f t="shared" si="4"/>
        <v>5.0326265166135364E-2</v>
      </c>
      <c r="M24" s="1">
        <f t="shared" si="5"/>
        <v>726369.18919977453</v>
      </c>
    </row>
    <row r="25" spans="7:14" x14ac:dyDescent="0.25">
      <c r="G25">
        <v>1921</v>
      </c>
      <c r="H25" s="1">
        <f t="shared" si="2"/>
        <v>1040.6666666666667</v>
      </c>
      <c r="J25" s="1">
        <f t="shared" si="3"/>
        <v>149596.08108108109</v>
      </c>
      <c r="L25" s="2">
        <f t="shared" si="4"/>
        <v>4.791488781647768E-2</v>
      </c>
      <c r="M25" s="1">
        <f t="shared" si="5"/>
        <v>971502.52141607332</v>
      </c>
    </row>
    <row r="26" spans="7:14" x14ac:dyDescent="0.25">
      <c r="G26">
        <v>1922</v>
      </c>
      <c r="H26" s="1">
        <f t="shared" si="2"/>
        <v>1051</v>
      </c>
      <c r="J26" s="1">
        <f t="shared" si="3"/>
        <v>156436.21621621624</v>
      </c>
      <c r="L26" s="2">
        <f t="shared" si="4"/>
        <v>4.5724026229188475E-2</v>
      </c>
      <c r="M26" s="1">
        <f t="shared" si="5"/>
        <v>1299362.8627854814</v>
      </c>
    </row>
    <row r="27" spans="7:14" x14ac:dyDescent="0.25">
      <c r="G27">
        <v>1923</v>
      </c>
      <c r="H27" s="1">
        <f t="shared" si="2"/>
        <v>1061.3333333333333</v>
      </c>
      <c r="J27" s="1">
        <f t="shared" si="3"/>
        <v>163276.35135135139</v>
      </c>
      <c r="L27" s="2">
        <f t="shared" si="4"/>
        <v>4.3724754411607281E-2</v>
      </c>
      <c r="M27" s="1">
        <f t="shared" si="5"/>
        <v>1737868.7259865596</v>
      </c>
    </row>
    <row r="28" spans="7:14" x14ac:dyDescent="0.25">
      <c r="G28">
        <v>1924</v>
      </c>
      <c r="H28" s="1">
        <f t="shared" si="2"/>
        <v>1071.6666666666665</v>
      </c>
      <c r="J28" s="1">
        <f t="shared" si="3"/>
        <v>170116.48648648654</v>
      </c>
      <c r="L28" s="2">
        <f t="shared" si="4"/>
        <v>4.1892993556770453E-2</v>
      </c>
      <c r="M28" s="1">
        <f t="shared" si="5"/>
        <v>2324360.4964110525</v>
      </c>
    </row>
    <row r="29" spans="7:14" x14ac:dyDescent="0.25">
      <c r="G29">
        <v>1925</v>
      </c>
      <c r="H29" s="1">
        <f t="shared" si="2"/>
        <v>1081.9999999999998</v>
      </c>
      <c r="J29" s="1">
        <f t="shared" si="3"/>
        <v>176956.62162162169</v>
      </c>
      <c r="L29" s="2">
        <f t="shared" si="4"/>
        <v>4.0208537552170132E-2</v>
      </c>
      <c r="M29" s="1">
        <f t="shared" si="5"/>
        <v>3108780.1031745006</v>
      </c>
    </row>
    <row r="30" spans="7:14" x14ac:dyDescent="0.25">
      <c r="G30">
        <v>1926</v>
      </c>
      <c r="H30" s="1">
        <f t="shared" si="2"/>
        <v>1092.333333333333</v>
      </c>
      <c r="J30" s="1">
        <f t="shared" si="3"/>
        <v>183796.75675675683</v>
      </c>
      <c r="L30" s="2">
        <f t="shared" si="4"/>
        <v>3.8654304498201286E-2</v>
      </c>
      <c r="M30" s="1">
        <f t="shared" si="5"/>
        <v>4157923.7578750062</v>
      </c>
    </row>
    <row r="31" spans="7:14" x14ac:dyDescent="0.25">
      <c r="G31">
        <v>1927</v>
      </c>
      <c r="H31" s="1">
        <f t="shared" si="2"/>
        <v>1102.6666666666663</v>
      </c>
      <c r="J31" s="1">
        <f t="shared" si="3"/>
        <v>190636.89189189198</v>
      </c>
      <c r="L31" s="2">
        <f t="shared" si="4"/>
        <v>3.7215755358445346E-2</v>
      </c>
      <c r="M31" s="1">
        <f t="shared" si="5"/>
        <v>5561129.8974307002</v>
      </c>
    </row>
    <row r="32" spans="7:14" x14ac:dyDescent="0.25">
      <c r="G32">
        <v>1928</v>
      </c>
      <c r="H32">
        <f>IFERROR(VLOOKUP(G32,$B$4:$C$11,2,FALSE),"")</f>
        <v>1113</v>
      </c>
      <c r="I32">
        <f>(H42-H32)/10</f>
        <v>18.100000000000001</v>
      </c>
      <c r="J32" s="1">
        <f t="shared" si="3"/>
        <v>197477.02702702713</v>
      </c>
      <c r="L32" s="2">
        <f t="shared" si="4"/>
        <v>3.5880437764449713E-2</v>
      </c>
      <c r="M32" s="1">
        <f t="shared" si="5"/>
        <v>7437886.6802269258</v>
      </c>
    </row>
    <row r="33" spans="7:13" x14ac:dyDescent="0.25">
      <c r="G33">
        <v>1929</v>
      </c>
      <c r="H33" s="1">
        <f>H32+$I$32</f>
        <v>1131.0999999999999</v>
      </c>
      <c r="J33" s="1">
        <f t="shared" si="3"/>
        <v>204317.16216216228</v>
      </c>
      <c r="L33" s="2">
        <f t="shared" si="4"/>
        <v>3.463762462961828E-2</v>
      </c>
      <c r="M33" s="1">
        <f t="shared" si="5"/>
        <v>9948006.8418212142</v>
      </c>
    </row>
    <row r="34" spans="7:13" x14ac:dyDescent="0.25">
      <c r="G34">
        <v>1930</v>
      </c>
      <c r="H34" s="1">
        <f t="shared" ref="H34:H41" si="6">H33+$I$32</f>
        <v>1149.1999999999998</v>
      </c>
      <c r="J34" s="1">
        <f t="shared" si="3"/>
        <v>211157.29729729742</v>
      </c>
      <c r="L34" s="2">
        <f t="shared" si="4"/>
        <v>3.3478025354063412E-2</v>
      </c>
      <c r="M34" s="1">
        <f t="shared" si="5"/>
        <v>13305236.336553382</v>
      </c>
    </row>
    <row r="35" spans="7:13" x14ac:dyDescent="0.25">
      <c r="G35">
        <v>1931</v>
      </c>
      <c r="H35" s="1">
        <f t="shared" si="6"/>
        <v>1167.2999999999997</v>
      </c>
      <c r="J35" s="1">
        <f t="shared" si="3"/>
        <v>217997.43243243257</v>
      </c>
      <c r="L35" s="2">
        <f t="shared" si="4"/>
        <v>3.2393553160062538E-2</v>
      </c>
      <c r="M35" s="1">
        <f t="shared" si="5"/>
        <v>17795455.590894137</v>
      </c>
    </row>
    <row r="36" spans="7:13" x14ac:dyDescent="0.25">
      <c r="G36">
        <v>1932</v>
      </c>
      <c r="H36" s="1">
        <f t="shared" si="6"/>
        <v>1185.3999999999996</v>
      </c>
      <c r="J36" s="1">
        <f t="shared" si="3"/>
        <v>224837.56756756772</v>
      </c>
      <c r="L36" s="2">
        <f t="shared" si="4"/>
        <v>3.1377136229598479E-2</v>
      </c>
      <c r="M36" s="1">
        <f t="shared" si="5"/>
        <v>23801023.272129148</v>
      </c>
    </row>
    <row r="37" spans="7:13" x14ac:dyDescent="0.25">
      <c r="G37">
        <v>1933</v>
      </c>
      <c r="H37" s="1">
        <f t="shared" si="6"/>
        <v>1203.4999999999995</v>
      </c>
      <c r="J37" s="1">
        <f t="shared" si="3"/>
        <v>231677.70270270287</v>
      </c>
      <c r="L37" s="2">
        <f t="shared" si="4"/>
        <v>3.0422563315979589E-2</v>
      </c>
      <c r="M37" s="1">
        <f t="shared" si="5"/>
        <v>31833335.533724874</v>
      </c>
    </row>
    <row r="38" spans="7:13" x14ac:dyDescent="0.25">
      <c r="G38">
        <v>1934</v>
      </c>
      <c r="H38" s="1">
        <f t="shared" si="6"/>
        <v>1221.5999999999995</v>
      </c>
      <c r="J38" s="1">
        <f t="shared" si="3"/>
        <v>238517.83783783801</v>
      </c>
      <c r="L38" s="2">
        <f t="shared" si="4"/>
        <v>2.9524356704765164E-2</v>
      </c>
      <c r="M38" s="1">
        <f t="shared" si="5"/>
        <v>42576373.276746906</v>
      </c>
    </row>
    <row r="39" spans="7:13" x14ac:dyDescent="0.25">
      <c r="G39">
        <v>1935</v>
      </c>
      <c r="H39" s="1">
        <f t="shared" si="6"/>
        <v>1239.6999999999994</v>
      </c>
      <c r="J39" s="1">
        <f t="shared" si="3"/>
        <v>245357.97297297316</v>
      </c>
      <c r="L39" s="2">
        <f t="shared" si="4"/>
        <v>2.8677667033798926E-2</v>
      </c>
      <c r="M39" s="1">
        <f t="shared" si="5"/>
        <v>56944945.636640146</v>
      </c>
    </row>
    <row r="40" spans="7:13" x14ac:dyDescent="0.25">
      <c r="G40">
        <v>1936</v>
      </c>
      <c r="H40" s="1">
        <f t="shared" si="6"/>
        <v>1257.7999999999993</v>
      </c>
      <c r="J40" s="1">
        <f t="shared" si="3"/>
        <v>252198.10810810831</v>
      </c>
      <c r="L40" s="2">
        <f t="shared" si="4"/>
        <v>2.7878185706598613E-2</v>
      </c>
      <c r="M40" s="1">
        <f t="shared" si="5"/>
        <v>76162589.342265978</v>
      </c>
    </row>
    <row r="41" spans="7:13" x14ac:dyDescent="0.25">
      <c r="G41">
        <v>1937</v>
      </c>
      <c r="H41" s="1">
        <f t="shared" si="6"/>
        <v>1275.8999999999992</v>
      </c>
      <c r="J41" s="1">
        <f t="shared" si="3"/>
        <v>259038.24324324346</v>
      </c>
      <c r="L41" s="2">
        <f t="shared" si="4"/>
        <v>2.7122071558931093E-2</v>
      </c>
      <c r="M41" s="1">
        <f t="shared" si="5"/>
        <v>101865757.36383303</v>
      </c>
    </row>
    <row r="42" spans="7:13" x14ac:dyDescent="0.25">
      <c r="G42">
        <v>1938</v>
      </c>
      <c r="H42">
        <f>IFERROR(VLOOKUP(G42,$B$4:$C$11,2,FALSE),"")</f>
        <v>1294</v>
      </c>
      <c r="I42">
        <f>(H54-H42)/12</f>
        <v>16.583333333333332</v>
      </c>
      <c r="J42" s="1">
        <f t="shared" si="3"/>
        <v>265878.37837837858</v>
      </c>
      <c r="L42" s="2">
        <f t="shared" si="4"/>
        <v>2.6405889143990446E-2</v>
      </c>
      <c r="M42" s="1">
        <f t="shared" si="5"/>
        <v>136243168.89589849</v>
      </c>
    </row>
    <row r="43" spans="7:13" x14ac:dyDescent="0.25">
      <c r="G43">
        <v>1939</v>
      </c>
      <c r="H43" s="1">
        <f>H42+$I$42</f>
        <v>1310.5833333333333</v>
      </c>
      <c r="J43" s="1">
        <f t="shared" si="3"/>
        <v>272718.51351351372</v>
      </c>
      <c r="L43" s="2">
        <f t="shared" si="4"/>
        <v>2.5726556543837376E-2</v>
      </c>
      <c r="M43" s="1">
        <f t="shared" si="5"/>
        <v>182222186.83848658</v>
      </c>
    </row>
    <row r="44" spans="7:13" x14ac:dyDescent="0.25">
      <c r="G44">
        <v>1940</v>
      </c>
      <c r="H44" s="1">
        <f t="shared" ref="H44:H53" si="7">H43+$I$42</f>
        <v>1327.1666666666665</v>
      </c>
      <c r="J44" s="1">
        <f t="shared" si="3"/>
        <v>279558.64864864887</v>
      </c>
      <c r="L44" s="2">
        <f t="shared" si="4"/>
        <v>2.5081301034578285E-2</v>
      </c>
      <c r="M44" s="1">
        <f t="shared" si="5"/>
        <v>243718093.5036217</v>
      </c>
    </row>
    <row r="45" spans="7:13" x14ac:dyDescent="0.25">
      <c r="G45">
        <v>1941</v>
      </c>
      <c r="H45" s="1">
        <f t="shared" si="7"/>
        <v>1343.7499999999998</v>
      </c>
      <c r="J45" s="1">
        <f t="shared" si="3"/>
        <v>286398.78378378402</v>
      </c>
      <c r="L45" s="2">
        <f t="shared" si="4"/>
        <v>2.446762126015245E-2</v>
      </c>
      <c r="M45" s="1">
        <f t="shared" si="5"/>
        <v>325967491.28956622</v>
      </c>
    </row>
    <row r="46" spans="7:13" x14ac:dyDescent="0.25">
      <c r="G46">
        <v>1942</v>
      </c>
      <c r="H46" s="1">
        <f t="shared" si="7"/>
        <v>1360.333333333333</v>
      </c>
      <c r="J46" s="1">
        <f t="shared" si="3"/>
        <v>293238.91891891917</v>
      </c>
      <c r="L46" s="2">
        <f t="shared" si="4"/>
        <v>2.3883254826595479E-2</v>
      </c>
      <c r="M46" s="1">
        <f t="shared" si="5"/>
        <v>435974218.61514139</v>
      </c>
    </row>
    <row r="47" spans="7:13" x14ac:dyDescent="0.25">
      <c r="G47">
        <v>1943</v>
      </c>
      <c r="H47" s="1">
        <f t="shared" si="7"/>
        <v>1376.9166666666663</v>
      </c>
      <c r="J47" s="1">
        <f t="shared" si="3"/>
        <v>300079.05405405432</v>
      </c>
      <c r="L47" s="2">
        <f t="shared" si="4"/>
        <v>2.332615043171149E-2</v>
      </c>
      <c r="M47" s="1">
        <f t="shared" si="5"/>
        <v>583105752.4943043</v>
      </c>
    </row>
    <row r="48" spans="7:13" x14ac:dyDescent="0.25">
      <c r="G48">
        <v>1944</v>
      </c>
      <c r="H48" s="1">
        <f t="shared" si="7"/>
        <v>1393.4999999999995</v>
      </c>
      <c r="J48" s="1">
        <f t="shared" si="3"/>
        <v>306919.18918918946</v>
      </c>
      <c r="L48" s="2">
        <f t="shared" si="4"/>
        <v>2.279444380647444E-2</v>
      </c>
      <c r="M48" s="1">
        <f t="shared" si="5"/>
        <v>779890883.62148452</v>
      </c>
    </row>
    <row r="49" spans="7:13" x14ac:dyDescent="0.25">
      <c r="G49">
        <v>1945</v>
      </c>
      <c r="H49" s="1">
        <f t="shared" si="7"/>
        <v>1410.0833333333328</v>
      </c>
      <c r="J49" s="1">
        <f t="shared" si="3"/>
        <v>313759.32432432461</v>
      </c>
      <c r="L49" s="2">
        <f t="shared" si="4"/>
        <v>2.2286436873514504E-2</v>
      </c>
      <c r="M49" s="1">
        <f t="shared" si="5"/>
        <v>1043086588.9319811</v>
      </c>
    </row>
    <row r="50" spans="7:13" x14ac:dyDescent="0.25">
      <c r="G50">
        <v>1946</v>
      </c>
      <c r="H50" s="1">
        <f t="shared" si="7"/>
        <v>1426.6666666666661</v>
      </c>
      <c r="J50" s="1">
        <f t="shared" si="3"/>
        <v>320599.45945945976</v>
      </c>
      <c r="L50" s="2">
        <f t="shared" si="4"/>
        <v>2.1800579631745753E-2</v>
      </c>
      <c r="M50" s="1">
        <f t="shared" si="5"/>
        <v>1395104949.7557976</v>
      </c>
    </row>
    <row r="51" spans="7:13" x14ac:dyDescent="0.25">
      <c r="G51">
        <v>1947</v>
      </c>
      <c r="H51" s="1">
        <f t="shared" si="7"/>
        <v>1443.2499999999993</v>
      </c>
      <c r="J51" s="1">
        <f t="shared" si="3"/>
        <v>327439.59459459491</v>
      </c>
      <c r="L51" s="2">
        <f t="shared" si="4"/>
        <v>2.133545435999129E-2</v>
      </c>
      <c r="M51" s="1">
        <f t="shared" si="5"/>
        <v>1865921622.8884373</v>
      </c>
    </row>
    <row r="52" spans="7:13" x14ac:dyDescent="0.25">
      <c r="G52">
        <v>1948</v>
      </c>
      <c r="H52" s="1">
        <f t="shared" si="7"/>
        <v>1459.8333333333326</v>
      </c>
      <c r="J52" s="1">
        <f t="shared" si="3"/>
        <v>334279.72972973005</v>
      </c>
      <c r="L52" s="2">
        <f t="shared" si="4"/>
        <v>2.0889761800505502E-2</v>
      </c>
      <c r="M52" s="1">
        <f t="shared" si="5"/>
        <v>2495628377.9023638</v>
      </c>
    </row>
    <row r="53" spans="7:13" x14ac:dyDescent="0.25">
      <c r="G53">
        <v>1949</v>
      </c>
      <c r="H53" s="1">
        <f t="shared" si="7"/>
        <v>1476.4166666666658</v>
      </c>
      <c r="J53" s="1">
        <f t="shared" si="3"/>
        <v>341119.8648648652</v>
      </c>
      <c r="L53" s="2">
        <f t="shared" si="4"/>
        <v>2.0462309038796533E-2</v>
      </c>
      <c r="M53" s="1">
        <f t="shared" si="5"/>
        <v>3337847058.6296229</v>
      </c>
    </row>
    <row r="54" spans="7:13" x14ac:dyDescent="0.25">
      <c r="G54">
        <v>1950</v>
      </c>
      <c r="H54">
        <f>IFERROR(VLOOKUP(G54,$B$4:$C$11,2,FALSE),"")</f>
        <v>1493</v>
      </c>
      <c r="I54">
        <f>(H74-H54)/20</f>
        <v>104.2</v>
      </c>
      <c r="J54">
        <f>IFERROR(VLOOKUP(G54,$D$4:$E$8,2,FALSE),"")</f>
        <v>347960</v>
      </c>
      <c r="K54" s="1">
        <f>(J77-J54)/(77-54)</f>
        <v>33139.043478260872</v>
      </c>
      <c r="L54" s="2">
        <f t="shared" si="4"/>
        <v>2.0051998841652097E-2</v>
      </c>
      <c r="M54" s="1">
        <f t="shared" si="5"/>
        <v>4464295680.1793118</v>
      </c>
    </row>
    <row r="55" spans="7:13" x14ac:dyDescent="0.25">
      <c r="G55">
        <v>1951</v>
      </c>
      <c r="H55" s="1">
        <f>H54+$I$54</f>
        <v>1597.2</v>
      </c>
      <c r="J55" s="1">
        <f>J54+$K$54</f>
        <v>381099.04347826086</v>
      </c>
      <c r="L55" s="2">
        <f t="shared" si="4"/>
        <v>9.5238083337914947E-2</v>
      </c>
      <c r="M55" s="1">
        <f t="shared" si="5"/>
        <v>5970895481.4274931</v>
      </c>
    </row>
    <row r="56" spans="7:13" x14ac:dyDescent="0.25">
      <c r="G56">
        <v>1952</v>
      </c>
      <c r="H56" s="1">
        <f t="shared" ref="H56:H73" si="8">H55+$I$54</f>
        <v>1701.4</v>
      </c>
      <c r="J56" s="1">
        <f t="shared" ref="J56:J76" si="9">J55+$K$54</f>
        <v>414238.08695652173</v>
      </c>
      <c r="L56" s="2">
        <f t="shared" si="4"/>
        <v>8.6956511818564008E-2</v>
      </c>
      <c r="M56" s="1">
        <f t="shared" si="5"/>
        <v>7985938970.937355</v>
      </c>
    </row>
    <row r="57" spans="7:13" x14ac:dyDescent="0.25">
      <c r="G57">
        <v>1953</v>
      </c>
      <c r="H57" s="1">
        <f t="shared" si="8"/>
        <v>1805.6000000000001</v>
      </c>
      <c r="J57" s="1">
        <f t="shared" si="9"/>
        <v>447377.13043478259</v>
      </c>
      <c r="L57" s="2">
        <f t="shared" si="4"/>
        <v>7.9999991603232568E-2</v>
      </c>
      <c r="M57" s="1">
        <f t="shared" si="5"/>
        <v>10681014505.430416</v>
      </c>
    </row>
    <row r="58" spans="7:13" x14ac:dyDescent="0.25">
      <c r="G58">
        <v>1954</v>
      </c>
      <c r="H58" s="1">
        <f t="shared" si="8"/>
        <v>1909.8000000000002</v>
      </c>
      <c r="J58" s="1">
        <f t="shared" si="9"/>
        <v>480516.17391304346</v>
      </c>
      <c r="L58" s="2">
        <f t="shared" si="4"/>
        <v>7.4074066875199351E-2</v>
      </c>
      <c r="M58" s="1">
        <f t="shared" si="5"/>
        <v>14285617668.804232</v>
      </c>
    </row>
    <row r="59" spans="7:13" x14ac:dyDescent="0.25">
      <c r="G59">
        <v>1955</v>
      </c>
      <c r="H59" s="1">
        <f t="shared" si="8"/>
        <v>2014.0000000000002</v>
      </c>
      <c r="J59" s="1">
        <f t="shared" si="9"/>
        <v>513655.21739130432</v>
      </c>
      <c r="L59" s="2">
        <f t="shared" si="4"/>
        <v>6.8965511001213287E-2</v>
      </c>
      <c r="M59" s="1">
        <f t="shared" si="5"/>
        <v>19106693664.304485</v>
      </c>
    </row>
    <row r="60" spans="7:13" x14ac:dyDescent="0.25">
      <c r="G60">
        <v>1956</v>
      </c>
      <c r="H60" s="1">
        <f t="shared" si="8"/>
        <v>2118.2000000000003</v>
      </c>
      <c r="J60" s="1">
        <f t="shared" si="9"/>
        <v>546794.26086956519</v>
      </c>
      <c r="L60" s="2">
        <f t="shared" si="4"/>
        <v>6.4516123571300987E-2</v>
      </c>
      <c r="M60" s="1">
        <f t="shared" si="5"/>
        <v>25554774826.346783</v>
      </c>
    </row>
    <row r="61" spans="7:13" x14ac:dyDescent="0.25">
      <c r="G61">
        <v>1957</v>
      </c>
      <c r="H61" s="1">
        <f t="shared" si="8"/>
        <v>2222.4</v>
      </c>
      <c r="J61" s="1">
        <f t="shared" si="9"/>
        <v>579933.30434782605</v>
      </c>
      <c r="L61" s="2">
        <f t="shared" si="4"/>
        <v>6.0606055786979196E-2</v>
      </c>
      <c r="M61" s="1">
        <f t="shared" si="5"/>
        <v>34178938957.153118</v>
      </c>
    </row>
    <row r="62" spans="7:13" x14ac:dyDescent="0.25">
      <c r="G62">
        <v>1958</v>
      </c>
      <c r="H62" s="1">
        <f t="shared" si="8"/>
        <v>2326.6</v>
      </c>
      <c r="J62" s="1">
        <f t="shared" si="9"/>
        <v>613072.34782608692</v>
      </c>
      <c r="L62" s="2">
        <f t="shared" si="4"/>
        <v>5.7142852858792059E-2</v>
      </c>
      <c r="M62" s="1">
        <f t="shared" si="5"/>
        <v>45713565319.010117</v>
      </c>
    </row>
    <row r="63" spans="7:13" x14ac:dyDescent="0.25">
      <c r="G63">
        <v>1959</v>
      </c>
      <c r="H63" s="1">
        <f t="shared" si="8"/>
        <v>2430.7999999999997</v>
      </c>
      <c r="J63" s="1">
        <f t="shared" si="9"/>
        <v>646211.39130434778</v>
      </c>
      <c r="L63" s="2">
        <f t="shared" si="4"/>
        <v>5.4054050220613714E-2</v>
      </c>
      <c r="M63" s="1">
        <f t="shared" si="5"/>
        <v>61140869726.678764</v>
      </c>
    </row>
    <row r="64" spans="7:13" x14ac:dyDescent="0.25">
      <c r="G64">
        <v>1960</v>
      </c>
      <c r="H64" s="1">
        <f t="shared" si="8"/>
        <v>2534.9999999999995</v>
      </c>
      <c r="J64" s="1">
        <f t="shared" si="9"/>
        <v>679350.43478260865</v>
      </c>
      <c r="L64" s="2">
        <f t="shared" si="4"/>
        <v>5.1282047831702871E-2</v>
      </c>
      <c r="M64" s="1">
        <f t="shared" si="5"/>
        <v>81774543832.838165</v>
      </c>
    </row>
    <row r="65" spans="7:13" x14ac:dyDescent="0.25">
      <c r="G65">
        <v>1961</v>
      </c>
      <c r="H65" s="1">
        <f t="shared" si="8"/>
        <v>2639.1999999999994</v>
      </c>
      <c r="J65" s="1">
        <f t="shared" si="9"/>
        <v>712489.47826086951</v>
      </c>
      <c r="L65" s="2">
        <f t="shared" si="4"/>
        <v>4.8780484682938718E-2</v>
      </c>
      <c r="M65" s="1">
        <f t="shared" si="5"/>
        <v>109371620799.02293</v>
      </c>
    </row>
    <row r="66" spans="7:13" x14ac:dyDescent="0.25">
      <c r="G66">
        <v>1962</v>
      </c>
      <c r="H66" s="1">
        <f t="shared" si="8"/>
        <v>2743.3999999999992</v>
      </c>
      <c r="J66" s="1">
        <f t="shared" si="9"/>
        <v>745628.52173913037</v>
      </c>
      <c r="L66" s="2">
        <f t="shared" si="4"/>
        <v>4.6511625068696771E-2</v>
      </c>
      <c r="M66" s="1">
        <f t="shared" si="5"/>
        <v>146282093124.94669</v>
      </c>
    </row>
    <row r="67" spans="7:13" x14ac:dyDescent="0.25">
      <c r="G67">
        <v>1963</v>
      </c>
      <c r="H67" s="1">
        <f t="shared" si="8"/>
        <v>2847.599999999999</v>
      </c>
      <c r="J67" s="1">
        <f t="shared" si="9"/>
        <v>778767.56521739124</v>
      </c>
      <c r="L67" s="2">
        <f t="shared" si="4"/>
        <v>4.4444441852849348E-2</v>
      </c>
      <c r="M67" s="1">
        <f t="shared" si="5"/>
        <v>195649023144.09824</v>
      </c>
    </row>
    <row r="68" spans="7:13" x14ac:dyDescent="0.25">
      <c r="G68">
        <v>1964</v>
      </c>
      <c r="H68" s="1">
        <f t="shared" si="8"/>
        <v>2951.7999999999988</v>
      </c>
      <c r="J68" s="1">
        <f t="shared" si="9"/>
        <v>811906.6086956521</v>
      </c>
      <c r="L68" s="2">
        <f t="shared" si="4"/>
        <v>4.2553189113635259E-2</v>
      </c>
      <c r="M68" s="1">
        <f t="shared" si="5"/>
        <v>261676186329.54831</v>
      </c>
    </row>
    <row r="69" spans="7:13" x14ac:dyDescent="0.25">
      <c r="G69">
        <v>1965</v>
      </c>
      <c r="H69" s="1">
        <f t="shared" si="8"/>
        <v>3055.9999999999986</v>
      </c>
      <c r="J69" s="1">
        <f t="shared" si="9"/>
        <v>845045.65217391297</v>
      </c>
      <c r="L69" s="2">
        <f t="shared" si="4"/>
        <v>4.0816324344864707E-2</v>
      </c>
      <c r="M69" s="1">
        <f t="shared" si="5"/>
        <v>349986038220.82013</v>
      </c>
    </row>
    <row r="70" spans="7:13" x14ac:dyDescent="0.25">
      <c r="G70">
        <v>1966</v>
      </c>
      <c r="H70" s="1">
        <f t="shared" si="8"/>
        <v>3160.1999999999985</v>
      </c>
      <c r="J70" s="1">
        <f t="shared" si="9"/>
        <v>878184.69565217383</v>
      </c>
      <c r="L70" s="2">
        <f t="shared" si="4"/>
        <v>3.9215684256832084E-2</v>
      </c>
      <c r="M70" s="1">
        <f t="shared" si="5"/>
        <v>468098487170.87421</v>
      </c>
    </row>
    <row r="71" spans="7:13" x14ac:dyDescent="0.25">
      <c r="G71">
        <v>1967</v>
      </c>
      <c r="H71" s="1">
        <f t="shared" si="8"/>
        <v>3264.3999999999983</v>
      </c>
      <c r="J71" s="1">
        <f t="shared" si="9"/>
        <v>911323.7391304347</v>
      </c>
      <c r="L71" s="2">
        <f t="shared" si="4"/>
        <v>3.7735847188330451E-2</v>
      </c>
      <c r="M71" s="1">
        <f t="shared" si="5"/>
        <v>626071242171.70044</v>
      </c>
    </row>
    <row r="72" spans="7:13" x14ac:dyDescent="0.25">
      <c r="G72">
        <v>1968</v>
      </c>
      <c r="H72" s="1">
        <f t="shared" si="8"/>
        <v>3368.5999999999981</v>
      </c>
      <c r="J72" s="1">
        <f t="shared" si="9"/>
        <v>944462.78260869556</v>
      </c>
      <c r="L72" s="2">
        <f t="shared" si="4"/>
        <v>3.6363634628767016E-2</v>
      </c>
      <c r="M72" s="1">
        <f t="shared" si="5"/>
        <v>837356263728.60596</v>
      </c>
    </row>
    <row r="73" spans="7:13" x14ac:dyDescent="0.25">
      <c r="G73">
        <v>1969</v>
      </c>
      <c r="H73" s="1">
        <f t="shared" si="8"/>
        <v>3472.7999999999979</v>
      </c>
      <c r="J73" s="1">
        <f t="shared" si="9"/>
        <v>977601.82608695643</v>
      </c>
      <c r="L73" s="2">
        <f t="shared" si="4"/>
        <v>3.5087717682985575E-2</v>
      </c>
      <c r="M73" s="1">
        <f t="shared" si="5"/>
        <v>1119945247721.8809</v>
      </c>
    </row>
    <row r="74" spans="7:13" x14ac:dyDescent="0.25">
      <c r="G74">
        <v>1970</v>
      </c>
      <c r="H74">
        <f>IFERROR(VLOOKUP(G74,$B$4:$C$11,2,FALSE),"")</f>
        <v>3577</v>
      </c>
      <c r="I74">
        <f>(H84-H74)/10</f>
        <v>207.6</v>
      </c>
      <c r="J74" s="1">
        <f t="shared" si="9"/>
        <v>1010740.8695652173</v>
      </c>
      <c r="L74" s="2">
        <f t="shared" si="4"/>
        <v>3.3898303577138744E-2</v>
      </c>
      <c r="M74" s="1">
        <f t="shared" si="5"/>
        <v>1497901684415.3525</v>
      </c>
    </row>
    <row r="75" spans="7:13" x14ac:dyDescent="0.25">
      <c r="G75">
        <v>1971</v>
      </c>
      <c r="H75" s="1">
        <f>H74+$I$74</f>
        <v>3784.6</v>
      </c>
      <c r="J75" s="1">
        <f t="shared" si="9"/>
        <v>1043879.9130434782</v>
      </c>
      <c r="L75" s="2">
        <f t="shared" si="4"/>
        <v>3.2786883835533409E-2</v>
      </c>
      <c r="M75" s="1">
        <f t="shared" si="5"/>
        <v>2003409953065.4351</v>
      </c>
    </row>
    <row r="76" spans="7:13" x14ac:dyDescent="0.25">
      <c r="G76">
        <v>1972</v>
      </c>
      <c r="H76" s="1">
        <f t="shared" ref="H76:H83" si="10">H75+$I$74</f>
        <v>3992.2</v>
      </c>
      <c r="J76" s="1">
        <f t="shared" si="9"/>
        <v>1077018.956521739</v>
      </c>
      <c r="L76" s="2">
        <f t="shared" si="4"/>
        <v>3.1746030423789318E-2</v>
      </c>
      <c r="M76" s="1">
        <f t="shared" si="5"/>
        <v>2679515940065.3325</v>
      </c>
    </row>
    <row r="77" spans="7:13" x14ac:dyDescent="0.25">
      <c r="G77">
        <v>1973</v>
      </c>
      <c r="H77" s="1">
        <f t="shared" si="10"/>
        <v>4199.8</v>
      </c>
      <c r="J77">
        <f>IFERROR(VLOOKUP(G77,$D$4:$E$8,2,FALSE),"")</f>
        <v>1110158</v>
      </c>
      <c r="K77" s="1">
        <f>(J93-J77)/(93-77)</f>
        <v>39110.0625</v>
      </c>
      <c r="L77" s="2">
        <f t="shared" si="4"/>
        <v>3.0769229527105368E-2</v>
      </c>
      <c r="M77" s="1">
        <f t="shared" si="5"/>
        <v>3583792554328.8428</v>
      </c>
    </row>
    <row r="78" spans="7:13" x14ac:dyDescent="0.25">
      <c r="G78">
        <v>1974</v>
      </c>
      <c r="H78" s="1">
        <f t="shared" si="10"/>
        <v>4407.4000000000005</v>
      </c>
      <c r="J78" s="1">
        <f>J77+$K$77</f>
        <v>1149268.0625</v>
      </c>
      <c r="L78" s="2">
        <f t="shared" si="4"/>
        <v>3.5229275922886716E-2</v>
      </c>
      <c r="M78" s="1">
        <f t="shared" si="5"/>
        <v>4793242272016.377</v>
      </c>
    </row>
    <row r="79" spans="7:13" x14ac:dyDescent="0.25">
      <c r="G79">
        <v>1975</v>
      </c>
      <c r="H79" s="1">
        <f t="shared" si="10"/>
        <v>4615.0000000000009</v>
      </c>
      <c r="J79" s="1">
        <f t="shared" ref="J79:J92" si="11">J78+$K$77</f>
        <v>1188378.125</v>
      </c>
      <c r="L79" s="2">
        <f t="shared" si="4"/>
        <v>3.4030409245797699E-2</v>
      </c>
      <c r="M79" s="1">
        <f t="shared" si="5"/>
        <v>6410854180299.3418</v>
      </c>
    </row>
    <row r="80" spans="7:13" x14ac:dyDescent="0.25">
      <c r="G80">
        <v>1976</v>
      </c>
      <c r="H80" s="1">
        <f t="shared" si="10"/>
        <v>4822.6000000000013</v>
      </c>
      <c r="J80" s="1">
        <f t="shared" si="11"/>
        <v>1227488.1875</v>
      </c>
      <c r="L80" s="2">
        <f t="shared" si="4"/>
        <v>3.2910453059711076E-2</v>
      </c>
      <c r="M80" s="1">
        <f t="shared" si="5"/>
        <v>8574373876531.0479</v>
      </c>
    </row>
    <row r="81" spans="7:13" x14ac:dyDescent="0.25">
      <c r="G81">
        <v>1977</v>
      </c>
      <c r="H81" s="1">
        <f t="shared" si="10"/>
        <v>5030.2000000000016</v>
      </c>
      <c r="J81" s="1">
        <f t="shared" si="11"/>
        <v>1266598.25</v>
      </c>
      <c r="L81" s="2">
        <f t="shared" si="4"/>
        <v>3.1861864658473626E-2</v>
      </c>
      <c r="M81" s="1">
        <f t="shared" si="5"/>
        <v>11468033011960.537</v>
      </c>
    </row>
    <row r="82" spans="7:13" x14ac:dyDescent="0.25">
      <c r="G82">
        <v>1978</v>
      </c>
      <c r="H82" s="1">
        <f t="shared" si="10"/>
        <v>5237.800000000002</v>
      </c>
      <c r="J82" s="1">
        <f t="shared" si="11"/>
        <v>1305708.3125</v>
      </c>
      <c r="L82" s="2">
        <f t="shared" si="4"/>
        <v>3.087803295164826E-2</v>
      </c>
      <c r="M82" s="1">
        <f t="shared" si="5"/>
        <v>15338237293732.785</v>
      </c>
    </row>
    <row r="83" spans="7:13" x14ac:dyDescent="0.25">
      <c r="G83">
        <v>1979</v>
      </c>
      <c r="H83" s="1">
        <f t="shared" si="10"/>
        <v>5445.4000000000024</v>
      </c>
      <c r="J83" s="1">
        <f t="shared" si="11"/>
        <v>1344818.375</v>
      </c>
      <c r="L83" s="2">
        <f t="shared" ref="L83:L112" si="12">J83/J82-1</f>
        <v>2.9953138940439938E-2</v>
      </c>
      <c r="M83" s="1">
        <f t="shared" ref="M83:M125" si="13">M82*(1+$N$17)</f>
        <v>20514548836185.789</v>
      </c>
    </row>
    <row r="84" spans="7:13" x14ac:dyDescent="0.25">
      <c r="G84">
        <v>1980</v>
      </c>
      <c r="H84">
        <f>IFERROR(VLOOKUP(G84,$B$4:$C$11,2,FALSE),"")</f>
        <v>5653</v>
      </c>
      <c r="I84">
        <f>(H94-H84)/10</f>
        <v>198.7</v>
      </c>
      <c r="J84" s="1">
        <f t="shared" si="11"/>
        <v>1383928.4375</v>
      </c>
      <c r="L84" s="2">
        <f t="shared" si="12"/>
        <v>2.9082040539489151E-2</v>
      </c>
      <c r="M84" s="1">
        <f t="shared" si="13"/>
        <v>27437749585749.984</v>
      </c>
    </row>
    <row r="85" spans="7:13" x14ac:dyDescent="0.25">
      <c r="G85">
        <v>1981</v>
      </c>
      <c r="H85" s="1">
        <f>H84+$I$84</f>
        <v>5851.7</v>
      </c>
      <c r="J85" s="1">
        <f t="shared" si="11"/>
        <v>1423038.5</v>
      </c>
      <c r="L85" s="2">
        <f t="shared" si="12"/>
        <v>2.8260176928404324E-2</v>
      </c>
      <c r="M85" s="1">
        <f t="shared" si="13"/>
        <v>36697375523189.672</v>
      </c>
    </row>
    <row r="86" spans="7:13" x14ac:dyDescent="0.25">
      <c r="G86">
        <v>1982</v>
      </c>
      <c r="H86" s="1">
        <f t="shared" ref="H86:H93" si="14">H85+$I$84</f>
        <v>6050.4</v>
      </c>
      <c r="J86" s="1">
        <f t="shared" si="11"/>
        <v>1462148.5625</v>
      </c>
      <c r="L86" s="2">
        <f t="shared" si="12"/>
        <v>2.7483488675815959E-2</v>
      </c>
      <c r="M86" s="1">
        <f t="shared" si="13"/>
        <v>49081917818413.883</v>
      </c>
    </row>
    <row r="87" spans="7:13" x14ac:dyDescent="0.25">
      <c r="G87">
        <v>1983</v>
      </c>
      <c r="H87" s="1">
        <f t="shared" si="14"/>
        <v>6249.0999999999995</v>
      </c>
      <c r="J87" s="1">
        <f t="shared" si="11"/>
        <v>1501258.625</v>
      </c>
      <c r="L87" s="2">
        <f t="shared" si="12"/>
        <v>2.6748350682730404E-2</v>
      </c>
      <c r="M87" s="1">
        <f t="shared" si="13"/>
        <v>65645965750635.922</v>
      </c>
    </row>
    <row r="88" spans="7:13" x14ac:dyDescent="0.25">
      <c r="G88">
        <v>1984</v>
      </c>
      <c r="H88" s="1">
        <f t="shared" si="14"/>
        <v>6447.7999999999993</v>
      </c>
      <c r="J88" s="1">
        <f t="shared" si="11"/>
        <v>1540368.6875</v>
      </c>
      <c r="L88" s="2">
        <f t="shared" si="12"/>
        <v>2.6051515607445674E-2</v>
      </c>
      <c r="M88" s="1">
        <f t="shared" si="13"/>
        <v>87800008860226.844</v>
      </c>
    </row>
    <row r="89" spans="7:13" x14ac:dyDescent="0.25">
      <c r="G89">
        <v>1985</v>
      </c>
      <c r="H89" s="1">
        <f t="shared" si="14"/>
        <v>6646.4999999999991</v>
      </c>
      <c r="J89" s="1">
        <f t="shared" si="11"/>
        <v>1579478.75</v>
      </c>
      <c r="L89" s="2">
        <f t="shared" si="12"/>
        <v>2.5390065909139725E-2</v>
      </c>
      <c r="M89" s="1">
        <f t="shared" si="13"/>
        <v>117430545315440.58</v>
      </c>
    </row>
    <row r="90" spans="7:13" x14ac:dyDescent="0.25">
      <c r="G90">
        <v>1986</v>
      </c>
      <c r="H90" s="1">
        <f t="shared" si="14"/>
        <v>6845.1999999999989</v>
      </c>
      <c r="J90" s="1">
        <f t="shared" si="11"/>
        <v>1618588.8125</v>
      </c>
      <c r="L90" s="2">
        <f t="shared" si="12"/>
        <v>2.4761373016256139E-2</v>
      </c>
      <c r="M90" s="1">
        <f t="shared" si="13"/>
        <v>157060724162734.63</v>
      </c>
    </row>
    <row r="91" spans="7:13" x14ac:dyDescent="0.25">
      <c r="G91">
        <v>1987</v>
      </c>
      <c r="H91" s="1">
        <f t="shared" si="14"/>
        <v>7043.8999999999987</v>
      </c>
      <c r="J91" s="1">
        <f t="shared" si="11"/>
        <v>1657698.875</v>
      </c>
      <c r="L91" s="2">
        <f t="shared" si="12"/>
        <v>2.4163062414593428E-2</v>
      </c>
      <c r="M91" s="1">
        <f t="shared" si="13"/>
        <v>210065200738526.09</v>
      </c>
    </row>
    <row r="92" spans="7:13" x14ac:dyDescent="0.25">
      <c r="G92">
        <v>1988</v>
      </c>
      <c r="H92" s="1">
        <f t="shared" si="14"/>
        <v>7242.5999999999985</v>
      </c>
      <c r="J92" s="1">
        <f t="shared" si="11"/>
        <v>1696808.9375</v>
      </c>
      <c r="L92" s="2">
        <f t="shared" si="12"/>
        <v>2.3592983677448665E-2</v>
      </c>
      <c r="M92" s="1">
        <f t="shared" si="13"/>
        <v>280957500970107.28</v>
      </c>
    </row>
    <row r="93" spans="7:13" x14ac:dyDescent="0.25">
      <c r="G93">
        <v>1989</v>
      </c>
      <c r="H93" s="1">
        <f t="shared" si="14"/>
        <v>7441.2999999999984</v>
      </c>
      <c r="J93">
        <f>IFERROR(VLOOKUP(G93,$D$4:$E$8,2,FALSE),"")</f>
        <v>1735919</v>
      </c>
      <c r="K93" s="1">
        <f>(J112-J93)/(112-93)</f>
        <v>75405.368421052626</v>
      </c>
      <c r="L93" s="2">
        <f t="shared" si="12"/>
        <v>2.3049184640448139E-2</v>
      </c>
      <c r="M93" s="1">
        <f t="shared" si="13"/>
        <v>375774364691765.5</v>
      </c>
    </row>
    <row r="94" spans="7:13" x14ac:dyDescent="0.25">
      <c r="G94">
        <v>1990</v>
      </c>
      <c r="H94">
        <f t="shared" ref="H94:H125" si="15">IFERROR(VLOOKUP(G94,$B$4:$C$11,2,FALSE),"")</f>
        <v>7640</v>
      </c>
      <c r="J94" s="1">
        <f>J93+$K$93</f>
        <v>1811324.3684210526</v>
      </c>
      <c r="L94" s="2">
        <f t="shared" si="12"/>
        <v>4.3438298918931473E-2</v>
      </c>
      <c r="M94" s="1">
        <f t="shared" si="13"/>
        <v>502589796221613.44</v>
      </c>
    </row>
    <row r="95" spans="7:13" x14ac:dyDescent="0.25">
      <c r="G95">
        <v>1991</v>
      </c>
      <c r="H95" t="str">
        <f t="shared" si="15"/>
        <v/>
      </c>
      <c r="J95" s="1">
        <f t="shared" ref="J95:J111" si="16">J94+$K$93</f>
        <v>1886729.7368421052</v>
      </c>
      <c r="L95" s="2">
        <f t="shared" si="12"/>
        <v>4.162996409460562E-2</v>
      </c>
      <c r="M95" s="1">
        <f t="shared" si="13"/>
        <v>672202595494450.38</v>
      </c>
    </row>
    <row r="96" spans="7:13" x14ac:dyDescent="0.25">
      <c r="G96">
        <v>1992</v>
      </c>
      <c r="H96" t="str">
        <f t="shared" si="15"/>
        <v/>
      </c>
      <c r="J96" s="1">
        <f t="shared" si="16"/>
        <v>1962135.1052631577</v>
      </c>
      <c r="L96" s="2">
        <f t="shared" si="12"/>
        <v>3.9966173717737474E-2</v>
      </c>
      <c r="M96" s="1">
        <f t="shared" si="13"/>
        <v>899055915552716.13</v>
      </c>
    </row>
    <row r="97" spans="7:13" x14ac:dyDescent="0.25">
      <c r="G97">
        <v>1993</v>
      </c>
      <c r="H97" t="str">
        <f t="shared" si="15"/>
        <v/>
      </c>
      <c r="J97" s="1">
        <f t="shared" si="16"/>
        <v>2037540.4736842103</v>
      </c>
      <c r="L97" s="2">
        <f t="shared" si="12"/>
        <v>3.8430263144871191E-2</v>
      </c>
      <c r="M97" s="1">
        <f t="shared" si="13"/>
        <v>1202467150094492.5</v>
      </c>
    </row>
    <row r="98" spans="7:13" x14ac:dyDescent="0.25">
      <c r="G98">
        <v>1994</v>
      </c>
      <c r="H98" t="str">
        <f t="shared" si="15"/>
        <v/>
      </c>
      <c r="J98" s="1">
        <f t="shared" si="16"/>
        <v>2112945.8421052629</v>
      </c>
      <c r="L98" s="2">
        <f t="shared" si="12"/>
        <v>3.7008034635359843E-2</v>
      </c>
      <c r="M98" s="1">
        <f t="shared" si="13"/>
        <v>1608272880522066.5</v>
      </c>
    </row>
    <row r="99" spans="7:13" x14ac:dyDescent="0.25">
      <c r="G99">
        <v>1995</v>
      </c>
      <c r="H99" t="str">
        <f t="shared" si="15"/>
        <v/>
      </c>
      <c r="J99" s="1">
        <f t="shared" si="16"/>
        <v>2188351.2105263155</v>
      </c>
      <c r="L99" s="2">
        <f t="shared" si="12"/>
        <v>3.5687317165650212E-2</v>
      </c>
      <c r="M99" s="1">
        <f t="shared" si="13"/>
        <v>2151028955776038.8</v>
      </c>
    </row>
    <row r="100" spans="7:13" x14ac:dyDescent="0.25">
      <c r="G100">
        <v>1996</v>
      </c>
      <c r="H100" t="str">
        <f t="shared" si="15"/>
        <v/>
      </c>
      <c r="J100" s="1">
        <f t="shared" si="16"/>
        <v>2263756.5789473681</v>
      </c>
      <c r="L100" s="2">
        <f t="shared" si="12"/>
        <v>3.4457617250074346E-2</v>
      </c>
      <c r="M100" s="1">
        <f t="shared" si="13"/>
        <v>2876953049836290.5</v>
      </c>
    </row>
    <row r="101" spans="7:13" x14ac:dyDescent="0.25">
      <c r="G101">
        <v>1997</v>
      </c>
      <c r="H101" t="str">
        <f t="shared" si="15"/>
        <v/>
      </c>
      <c r="J101" s="1">
        <f t="shared" si="16"/>
        <v>2339161.9473684207</v>
      </c>
      <c r="L101" s="2">
        <f t="shared" si="12"/>
        <v>3.3309839548258946E-2</v>
      </c>
      <c r="M101" s="1">
        <f t="shared" si="13"/>
        <v>3847860266472445</v>
      </c>
    </row>
    <row r="102" spans="7:13" x14ac:dyDescent="0.25">
      <c r="G102">
        <v>1998</v>
      </c>
      <c r="H102" t="str">
        <f t="shared" si="15"/>
        <v/>
      </c>
      <c r="J102" s="1">
        <f t="shared" si="16"/>
        <v>2414567.3157894732</v>
      </c>
      <c r="L102" s="2">
        <f t="shared" si="12"/>
        <v>3.2236061511638603E-2</v>
      </c>
      <c r="M102" s="1">
        <f t="shared" si="13"/>
        <v>5146426922448357</v>
      </c>
    </row>
    <row r="103" spans="7:13" x14ac:dyDescent="0.25">
      <c r="G103">
        <v>1999</v>
      </c>
      <c r="H103" t="str">
        <f t="shared" si="15"/>
        <v/>
      </c>
      <c r="J103" s="1">
        <f t="shared" si="16"/>
        <v>2489972.6842105258</v>
      </c>
      <c r="L103" s="2">
        <f t="shared" si="12"/>
        <v>3.1229350255823407E-2</v>
      </c>
      <c r="M103" s="1">
        <f t="shared" si="13"/>
        <v>6883230739660472</v>
      </c>
    </row>
    <row r="104" spans="7:13" x14ac:dyDescent="0.25">
      <c r="G104">
        <v>2000</v>
      </c>
      <c r="H104" t="str">
        <f t="shared" si="15"/>
        <v/>
      </c>
      <c r="J104" s="1">
        <f t="shared" si="16"/>
        <v>2565378.0526315784</v>
      </c>
      <c r="L104" s="2">
        <f t="shared" si="12"/>
        <v>3.0283612707566965E-2</v>
      </c>
      <c r="M104" s="1">
        <f t="shared" si="13"/>
        <v>9206166944437416</v>
      </c>
    </row>
    <row r="105" spans="7:13" x14ac:dyDescent="0.25">
      <c r="G105">
        <v>2001</v>
      </c>
      <c r="H105" t="str">
        <f t="shared" si="15"/>
        <v/>
      </c>
      <c r="J105" s="1">
        <f t="shared" si="16"/>
        <v>2640783.421052631</v>
      </c>
      <c r="L105" s="2">
        <f t="shared" si="12"/>
        <v>2.9393472179939151E-2</v>
      </c>
      <c r="M105" s="1">
        <f t="shared" si="13"/>
        <v>1.2313042089452428E+16</v>
      </c>
    </row>
    <row r="106" spans="7:13" x14ac:dyDescent="0.25">
      <c r="G106">
        <v>2002</v>
      </c>
      <c r="H106" t="str">
        <f t="shared" si="15"/>
        <v/>
      </c>
      <c r="J106" s="1">
        <f t="shared" si="16"/>
        <v>2716188.7894736836</v>
      </c>
      <c r="L106" s="2">
        <f t="shared" si="12"/>
        <v>2.8554166093255562E-2</v>
      </c>
      <c r="M106" s="1">
        <f t="shared" si="13"/>
        <v>1.6468418008456164E+16</v>
      </c>
    </row>
    <row r="107" spans="7:13" x14ac:dyDescent="0.25">
      <c r="G107">
        <v>2003</v>
      </c>
      <c r="H107" t="str">
        <f t="shared" si="15"/>
        <v/>
      </c>
      <c r="J107" s="1">
        <f t="shared" si="16"/>
        <v>2791594.1578947362</v>
      </c>
      <c r="L107" s="2">
        <f t="shared" si="12"/>
        <v>2.776146073250807E-2</v>
      </c>
      <c r="M107" s="1">
        <f t="shared" si="13"/>
        <v>2.202614022846276E+16</v>
      </c>
    </row>
    <row r="108" spans="7:13" x14ac:dyDescent="0.25">
      <c r="G108">
        <v>2004</v>
      </c>
      <c r="H108" t="str">
        <f t="shared" si="15"/>
        <v/>
      </c>
      <c r="J108" s="1">
        <f t="shared" si="16"/>
        <v>2866999.5263157887</v>
      </c>
      <c r="L108" s="2">
        <f t="shared" si="12"/>
        <v>2.7011579820011899E-2</v>
      </c>
      <c r="M108" s="1">
        <f t="shared" si="13"/>
        <v>2.9459469216459736E+16</v>
      </c>
    </row>
    <row r="109" spans="7:13" x14ac:dyDescent="0.25">
      <c r="G109">
        <v>2005</v>
      </c>
      <c r="H109" t="str">
        <f t="shared" si="15"/>
        <v/>
      </c>
      <c r="J109" s="1">
        <f t="shared" si="16"/>
        <v>2942404.8947368413</v>
      </c>
      <c r="L109" s="2">
        <f t="shared" si="12"/>
        <v>2.6301144359780038E-2</v>
      </c>
      <c r="M109" s="1">
        <f t="shared" si="13"/>
        <v>3.9401380247006096E+16</v>
      </c>
    </row>
    <row r="110" spans="7:13" x14ac:dyDescent="0.25">
      <c r="G110">
        <v>2006</v>
      </c>
      <c r="H110" t="str">
        <f t="shared" si="15"/>
        <v/>
      </c>
      <c r="J110" s="1">
        <f t="shared" si="16"/>
        <v>3017810.2631578939</v>
      </c>
      <c r="L110" s="2">
        <f t="shared" si="12"/>
        <v>2.5627121731591762E-2</v>
      </c>
      <c r="M110" s="1">
        <f t="shared" si="13"/>
        <v>5.269846357251268E+16</v>
      </c>
    </row>
    <row r="111" spans="7:13" x14ac:dyDescent="0.25">
      <c r="G111">
        <v>2007</v>
      </c>
      <c r="H111" t="str">
        <f t="shared" si="15"/>
        <v/>
      </c>
      <c r="J111" s="1">
        <f t="shared" si="16"/>
        <v>3093215.6315789465</v>
      </c>
      <c r="L111" s="2">
        <f t="shared" si="12"/>
        <v>2.4986782416912767E-2</v>
      </c>
      <c r="M111" s="1">
        <f t="shared" si="13"/>
        <v>7.0483014693741984E+16</v>
      </c>
    </row>
    <row r="112" spans="7:13" x14ac:dyDescent="0.25">
      <c r="G112">
        <v>2008</v>
      </c>
      <c r="H112" t="str">
        <f t="shared" si="15"/>
        <v/>
      </c>
      <c r="J112">
        <f t="shared" ref="J112:J125" si="17">IFERROR(VLOOKUP(G112,$D$4:$E$8,2,FALSE),"")</f>
        <v>3168621</v>
      </c>
      <c r="L112" s="2">
        <f t="shared" si="12"/>
        <v>2.4377663054341525E-2</v>
      </c>
      <c r="M112" s="1">
        <f t="shared" si="13"/>
        <v>9.4269453481931552E+16</v>
      </c>
    </row>
    <row r="113" spans="7:13" x14ac:dyDescent="0.25">
      <c r="G113">
        <v>2009</v>
      </c>
      <c r="H113" t="str">
        <f t="shared" si="15"/>
        <v/>
      </c>
      <c r="J113" t="str">
        <f t="shared" si="17"/>
        <v/>
      </c>
      <c r="M113" s="1">
        <f t="shared" si="13"/>
        <v>1.2608328259504893E+17</v>
      </c>
    </row>
    <row r="114" spans="7:13" x14ac:dyDescent="0.25">
      <c r="G114">
        <v>2010</v>
      </c>
      <c r="H114" t="str">
        <f t="shared" si="15"/>
        <v/>
      </c>
      <c r="J114" t="str">
        <f t="shared" si="17"/>
        <v/>
      </c>
      <c r="M114" s="1">
        <f t="shared" si="13"/>
        <v>1.68633566471136E+17</v>
      </c>
    </row>
    <row r="115" spans="7:13" x14ac:dyDescent="0.25">
      <c r="G115">
        <v>2011</v>
      </c>
      <c r="H115" t="str">
        <f t="shared" si="15"/>
        <v/>
      </c>
      <c r="J115" t="str">
        <f t="shared" si="17"/>
        <v/>
      </c>
      <c r="M115" s="1">
        <f t="shared" si="13"/>
        <v>2.2554361811874122E+17</v>
      </c>
    </row>
    <row r="116" spans="7:13" x14ac:dyDescent="0.25">
      <c r="G116">
        <v>2012</v>
      </c>
      <c r="H116" t="str">
        <f t="shared" si="15"/>
        <v/>
      </c>
      <c r="J116" t="str">
        <f t="shared" si="17"/>
        <v/>
      </c>
      <c r="M116" s="1">
        <f t="shared" si="13"/>
        <v>3.0165953753222477E+17</v>
      </c>
    </row>
    <row r="117" spans="7:13" x14ac:dyDescent="0.25">
      <c r="G117">
        <v>2013</v>
      </c>
      <c r="H117" t="str">
        <f t="shared" si="15"/>
        <v/>
      </c>
      <c r="J117" t="str">
        <f t="shared" si="17"/>
        <v/>
      </c>
      <c r="M117" s="1">
        <f t="shared" si="13"/>
        <v>4.0346287491161933E+17</v>
      </c>
    </row>
    <row r="118" spans="7:13" x14ac:dyDescent="0.25">
      <c r="G118">
        <v>2014</v>
      </c>
      <c r="H118" t="str">
        <f t="shared" si="15"/>
        <v/>
      </c>
      <c r="J118" t="str">
        <f t="shared" si="17"/>
        <v/>
      </c>
      <c r="M118" s="1">
        <f t="shared" si="13"/>
        <v>5.3962255847640742E+17</v>
      </c>
    </row>
    <row r="119" spans="7:13" x14ac:dyDescent="0.25">
      <c r="G119">
        <v>2015</v>
      </c>
      <c r="H119" t="str">
        <f t="shared" si="15"/>
        <v/>
      </c>
      <c r="J119" t="str">
        <f t="shared" si="17"/>
        <v/>
      </c>
      <c r="M119" s="1">
        <f t="shared" si="13"/>
        <v>7.2173308555442931E+17</v>
      </c>
    </row>
    <row r="120" spans="7:13" x14ac:dyDescent="0.25">
      <c r="G120">
        <v>2016</v>
      </c>
      <c r="H120" t="str">
        <f t="shared" si="15"/>
        <v/>
      </c>
      <c r="J120" t="str">
        <f t="shared" si="17"/>
        <v/>
      </c>
      <c r="M120" s="1">
        <f t="shared" si="13"/>
        <v>9.6530183662937267E+17</v>
      </c>
    </row>
    <row r="121" spans="7:13" x14ac:dyDescent="0.25">
      <c r="G121">
        <v>2017</v>
      </c>
      <c r="H121" t="str">
        <f t="shared" si="15"/>
        <v/>
      </c>
      <c r="J121" t="str">
        <f t="shared" si="17"/>
        <v/>
      </c>
      <c r="M121" s="1">
        <f t="shared" si="13"/>
        <v>1.2910695857655373E+18</v>
      </c>
    </row>
    <row r="122" spans="7:13" x14ac:dyDescent="0.25">
      <c r="G122">
        <v>2018</v>
      </c>
      <c r="H122" t="str">
        <f t="shared" si="15"/>
        <v/>
      </c>
      <c r="J122" t="str">
        <f t="shared" si="17"/>
        <v/>
      </c>
      <c r="M122" s="1">
        <f t="shared" si="13"/>
        <v>1.7267766537243072E+18</v>
      </c>
    </row>
    <row r="123" spans="7:13" x14ac:dyDescent="0.25">
      <c r="G123">
        <v>2019</v>
      </c>
      <c r="H123" t="str">
        <f t="shared" si="15"/>
        <v/>
      </c>
      <c r="J123" t="str">
        <f t="shared" si="17"/>
        <v/>
      </c>
      <c r="M123" s="1">
        <f t="shared" si="13"/>
        <v>2.3095250981993262E+18</v>
      </c>
    </row>
    <row r="124" spans="7:13" x14ac:dyDescent="0.25">
      <c r="G124">
        <v>2020</v>
      </c>
      <c r="H124" t="str">
        <f t="shared" si="15"/>
        <v/>
      </c>
      <c r="J124" t="str">
        <f t="shared" si="17"/>
        <v/>
      </c>
      <c r="M124" s="1">
        <f t="shared" si="13"/>
        <v>3.0889380903479629E+18</v>
      </c>
    </row>
    <row r="125" spans="7:13" x14ac:dyDescent="0.25">
      <c r="G125">
        <v>2021</v>
      </c>
      <c r="H125" t="str">
        <f t="shared" si="15"/>
        <v/>
      </c>
      <c r="J125" t="str">
        <f t="shared" si="17"/>
        <v/>
      </c>
      <c r="M125" s="1">
        <f t="shared" si="13"/>
        <v>4.1313855101387715E+18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3F22-0F94-4A1C-A8B5-CDDDEA1CE578}">
  <dimension ref="A1:I102"/>
  <sheetViews>
    <sheetView tabSelected="1" workbookViewId="0">
      <selection activeCell="O1" sqref="O1"/>
    </sheetView>
  </sheetViews>
  <sheetFormatPr defaultRowHeight="15" x14ac:dyDescent="0.25"/>
  <cols>
    <col min="2" max="2" width="13.85546875" bestFit="1" customWidth="1"/>
    <col min="3" max="3" width="12.42578125" bestFit="1" customWidth="1"/>
    <col min="4" max="4" width="11" customWidth="1"/>
    <col min="5" max="5" width="9.5703125" customWidth="1"/>
    <col min="6" max="6" width="9.140625" bestFit="1" customWidth="1"/>
    <col min="8" max="8" width="20.85546875" bestFit="1" customWidth="1"/>
  </cols>
  <sheetData>
    <row r="1" spans="1:9" x14ac:dyDescent="0.25">
      <c r="A1" t="s">
        <v>9</v>
      </c>
      <c r="B1" s="4">
        <v>3.7621930604826437E-2</v>
      </c>
      <c r="D1" t="s">
        <v>11</v>
      </c>
      <c r="H1" t="s">
        <v>13</v>
      </c>
    </row>
    <row r="2" spans="1:9" x14ac:dyDescent="0.25">
      <c r="A2" t="s">
        <v>10</v>
      </c>
      <c r="B2" s="5">
        <f>B7</f>
        <v>94875</v>
      </c>
      <c r="H2" t="s">
        <v>12</v>
      </c>
      <c r="I2" s="5">
        <v>12032.9582143528</v>
      </c>
    </row>
    <row r="3" spans="1:9" x14ac:dyDescent="0.25">
      <c r="H3" t="s">
        <v>14</v>
      </c>
      <c r="I3" s="5">
        <v>48206</v>
      </c>
    </row>
    <row r="5" spans="1:9" x14ac:dyDescent="0.25">
      <c r="B5" s="6" t="s">
        <v>15</v>
      </c>
      <c r="C5" s="6"/>
      <c r="D5" s="6" t="s">
        <v>14</v>
      </c>
      <c r="E5" s="6"/>
      <c r="F5" s="6" t="s">
        <v>12</v>
      </c>
      <c r="G5" s="6"/>
    </row>
    <row r="6" spans="1:9" x14ac:dyDescent="0.25">
      <c r="A6" t="s">
        <v>6</v>
      </c>
      <c r="B6" t="s">
        <v>8</v>
      </c>
      <c r="C6" t="s">
        <v>7</v>
      </c>
      <c r="D6" t="s">
        <v>16</v>
      </c>
      <c r="E6" t="s">
        <v>17</v>
      </c>
      <c r="F6" t="s">
        <v>16</v>
      </c>
      <c r="G6" t="s">
        <v>17</v>
      </c>
    </row>
    <row r="7" spans="1:9" x14ac:dyDescent="0.25">
      <c r="A7">
        <v>1913</v>
      </c>
      <c r="B7" s="5">
        <v>94875</v>
      </c>
      <c r="C7" s="5">
        <f t="shared" ref="C7:C38" si="0">$B$102/(1+$B$1)^($A$102-A7)</f>
        <v>94875.000000459695</v>
      </c>
      <c r="D7" s="5">
        <f>$I$3/(1+$B$1)^($A$102-A7)</f>
        <v>1443.3863343145679</v>
      </c>
      <c r="F7" s="5">
        <f t="shared" ref="F7:F38" si="1">$I$2/(1+$B$1)^($A$102-A7)</f>
        <v>360.29140455493206</v>
      </c>
    </row>
    <row r="8" spans="1:9" x14ac:dyDescent="0.25">
      <c r="A8">
        <v>1914</v>
      </c>
      <c r="B8" s="5">
        <v>101715.13513513513</v>
      </c>
      <c r="C8" s="5">
        <f t="shared" si="0"/>
        <v>98444.380666609897</v>
      </c>
      <c r="D8" s="5">
        <f t="shared" ref="D7:D38" si="2">$I$3/(1+$B$1)^($A$102-A8)</f>
        <v>1497.6893148201052</v>
      </c>
      <c r="F8" s="5">
        <f t="shared" si="1"/>
        <v>373.84626277461319</v>
      </c>
      <c r="H8">
        <f>198+45</f>
        <v>243</v>
      </c>
    </row>
    <row r="9" spans="1:9" x14ac:dyDescent="0.25">
      <c r="A9">
        <v>1915</v>
      </c>
      <c r="B9" s="5">
        <v>108555.27027027027</v>
      </c>
      <c r="C9" s="5">
        <f t="shared" si="0"/>
        <v>102148.0483244842</v>
      </c>
      <c r="D9" s="5">
        <f t="shared" si="2"/>
        <v>1554.0352782898572</v>
      </c>
      <c r="F9" s="5">
        <f t="shared" si="1"/>
        <v>387.91108092959337</v>
      </c>
    </row>
    <row r="10" spans="1:9" x14ac:dyDescent="0.25">
      <c r="A10">
        <v>1916</v>
      </c>
      <c r="B10" s="5">
        <v>115395.4054054054</v>
      </c>
      <c r="C10" s="5">
        <f t="shared" si="0"/>
        <v>105991.05510996643</v>
      </c>
      <c r="D10" s="5">
        <f t="shared" si="2"/>
        <v>1612.5010856871306</v>
      </c>
      <c r="F10" s="5">
        <f t="shared" si="1"/>
        <v>402.50504469716981</v>
      </c>
    </row>
    <row r="11" spans="1:9" x14ac:dyDescent="0.25">
      <c r="A11">
        <v>1917</v>
      </c>
      <c r="B11" s="5">
        <v>122235.54054054053</v>
      </c>
      <c r="C11" s="5">
        <f t="shared" si="0"/>
        <v>109978.64323004591</v>
      </c>
      <c r="D11" s="5">
        <f t="shared" si="2"/>
        <v>1673.166489633059</v>
      </c>
      <c r="F11" s="5">
        <f t="shared" si="1"/>
        <v>417.64806155685926</v>
      </c>
    </row>
    <row r="12" spans="1:9" x14ac:dyDescent="0.25">
      <c r="A12">
        <v>1918</v>
      </c>
      <c r="B12" s="5">
        <v>129075.67567567567</v>
      </c>
      <c r="C12" s="5">
        <f t="shared" si="0"/>
        <v>114116.25211365969</v>
      </c>
      <c r="D12" s="5">
        <f t="shared" si="2"/>
        <v>1736.1142431963553</v>
      </c>
      <c r="F12" s="5">
        <f t="shared" si="1"/>
        <v>433.36078794599177</v>
      </c>
    </row>
    <row r="13" spans="1:9" x14ac:dyDescent="0.25">
      <c r="A13">
        <v>1919</v>
      </c>
      <c r="B13" s="5">
        <v>135915.8108108108</v>
      </c>
      <c r="C13" s="5">
        <f t="shared" si="0"/>
        <v>118409.52583156269</v>
      </c>
      <c r="D13" s="5">
        <f t="shared" si="2"/>
        <v>1801.4302127759395</v>
      </c>
      <c r="F13" s="5">
        <f t="shared" si="1"/>
        <v>449.66465743694886</v>
      </c>
    </row>
    <row r="14" spans="1:9" x14ac:dyDescent="0.25">
      <c r="A14">
        <v>1920</v>
      </c>
      <c r="B14" s="5">
        <v>142755.94594594595</v>
      </c>
      <c r="C14" s="5">
        <f t="shared" si="0"/>
        <v>122864.32079534812</v>
      </c>
      <c r="D14" s="5">
        <f t="shared" si="2"/>
        <v>1869.2034952304334</v>
      </c>
      <c r="F14" s="5">
        <f t="shared" si="1"/>
        <v>466.58190997448469</v>
      </c>
    </row>
    <row r="15" spans="1:9" x14ac:dyDescent="0.25">
      <c r="A15">
        <v>1921</v>
      </c>
      <c r="B15" s="5">
        <v>149596.08108108109</v>
      </c>
      <c r="C15" s="5">
        <f t="shared" si="0"/>
        <v>127486.71374611984</v>
      </c>
      <c r="D15" s="5">
        <f t="shared" si="2"/>
        <v>1939.5265394142918</v>
      </c>
      <c r="F15" s="5">
        <f t="shared" si="1"/>
        <v>484.13562221301214</v>
      </c>
    </row>
    <row r="16" spans="1:9" x14ac:dyDescent="0.25">
      <c r="A16">
        <v>1922</v>
      </c>
      <c r="B16" s="5">
        <v>156436.21621621624</v>
      </c>
      <c r="C16" s="5">
        <f t="shared" si="0"/>
        <v>132283.01004371373</v>
      </c>
      <c r="D16" s="5">
        <f t="shared" si="2"/>
        <v>2012.4952722863554</v>
      </c>
      <c r="F16" s="5">
        <f t="shared" si="1"/>
        <v>502.34973899523459</v>
      </c>
    </row>
    <row r="17" spans="1:6" x14ac:dyDescent="0.25">
      <c r="A17">
        <v>1923</v>
      </c>
      <c r="B17" s="5">
        <v>163276.35135135139</v>
      </c>
      <c r="C17" s="5">
        <f t="shared" si="0"/>
        <v>137259.75226777588</v>
      </c>
      <c r="D17" s="5">
        <f t="shared" si="2"/>
        <v>2088.2092297628542</v>
      </c>
      <c r="F17" s="5">
        <f t="shared" si="1"/>
        <v>521.24910601506599</v>
      </c>
    </row>
    <row r="18" spans="1:6" x14ac:dyDescent="0.25">
      <c r="A18">
        <v>1924</v>
      </c>
      <c r="B18" s="5">
        <v>170116.48648648654</v>
      </c>
      <c r="C18" s="5">
        <f t="shared" si="0"/>
        <v>142423.72914242983</v>
      </c>
      <c r="D18" s="5">
        <f t="shared" si="2"/>
        <v>2166.7716924933502</v>
      </c>
      <c r="F18" s="5">
        <f t="shared" si="1"/>
        <v>540.85950370939258</v>
      </c>
    </row>
    <row r="19" spans="1:6" x14ac:dyDescent="0.25">
      <c r="A19">
        <v>1925</v>
      </c>
      <c r="B19" s="5">
        <v>176956.62162162169</v>
      </c>
      <c r="C19" s="5">
        <f t="shared" si="0"/>
        <v>147781.98479670694</v>
      </c>
      <c r="D19" s="5">
        <f t="shared" si="2"/>
        <v>2248.2898267448377</v>
      </c>
      <c r="F19" s="5">
        <f t="shared" si="1"/>
        <v>561.20768242490828</v>
      </c>
    </row>
    <row r="20" spans="1:6" x14ac:dyDescent="0.25">
      <c r="A20">
        <v>1926</v>
      </c>
      <c r="B20" s="5">
        <v>183796.75675675683</v>
      </c>
      <c r="C20" s="5">
        <f t="shared" si="0"/>
        <v>153341.82837337215</v>
      </c>
      <c r="D20" s="5">
        <f t="shared" si="2"/>
        <v>2332.8748305861691</v>
      </c>
      <c r="F20" s="5">
        <f t="shared" si="1"/>
        <v>582.32139890799363</v>
      </c>
    </row>
    <row r="21" spans="1:6" x14ac:dyDescent="0.25">
      <c r="A21">
        <v>1927</v>
      </c>
      <c r="B21" s="5">
        <v>190636.89189189198</v>
      </c>
      <c r="C21" s="5">
        <f t="shared" si="0"/>
        <v>159110.84399925236</v>
      </c>
      <c r="D21" s="5">
        <f t="shared" si="2"/>
        <v>2420.6420855722281</v>
      </c>
      <c r="F21" s="5">
        <f t="shared" si="1"/>
        <v>604.22945416741561</v>
      </c>
    </row>
    <row r="22" spans="1:6" x14ac:dyDescent="0.25">
      <c r="A22">
        <v>1928</v>
      </c>
      <c r="B22" s="5">
        <v>197477.02702702713</v>
      </c>
      <c r="C22" s="5">
        <f t="shared" si="0"/>
        <v>165096.9011306676</v>
      </c>
      <c r="D22" s="5">
        <f t="shared" si="2"/>
        <v>2511.711314134749</v>
      </c>
      <c r="F22" s="5">
        <f t="shared" si="1"/>
        <v>626.96173276149432</v>
      </c>
    </row>
    <row r="23" spans="1:6" x14ac:dyDescent="0.25">
      <c r="A23">
        <v>1929</v>
      </c>
      <c r="B23" s="5">
        <v>204317.16216216228</v>
      </c>
      <c r="C23" s="5">
        <f t="shared" si="0"/>
        <v>171308.16528807746</v>
      </c>
      <c r="D23" s="5">
        <f t="shared" si="2"/>
        <v>2606.2067428944838</v>
      </c>
      <c r="F23" s="5">
        <f t="shared" si="1"/>
        <v>650.54924356332901</v>
      </c>
    </row>
    <row r="24" spans="1:6" x14ac:dyDescent="0.25">
      <c r="A24">
        <v>1930</v>
      </c>
      <c r="B24" s="5">
        <v>211157.29729729742</v>
      </c>
      <c r="C24" s="5">
        <f t="shared" si="0"/>
        <v>177753.10919458568</v>
      </c>
      <c r="D24" s="5">
        <f t="shared" si="2"/>
        <v>2704.2572721174911</v>
      </c>
      <c r="F24" s="5">
        <f t="shared" si="1"/>
        <v>675.02416205969098</v>
      </c>
    </row>
    <row r="25" spans="1:6" x14ac:dyDescent="0.25">
      <c r="A25">
        <v>1931</v>
      </c>
      <c r="B25" s="5">
        <v>217997.43243243257</v>
      </c>
      <c r="C25" s="5">
        <f t="shared" si="0"/>
        <v>184440.52433349652</v>
      </c>
      <c r="D25" s="5">
        <f t="shared" si="2"/>
        <v>2805.9966515466926</v>
      </c>
      <c r="F25" s="5">
        <f t="shared" si="1"/>
        <v>700.41987424128172</v>
      </c>
    </row>
    <row r="26" spans="1:6" x14ac:dyDescent="0.25">
      <c r="A26">
        <v>1932</v>
      </c>
      <c r="B26" s="5">
        <v>224837.56756756772</v>
      </c>
      <c r="C26" s="5">
        <f t="shared" si="0"/>
        <v>191379.5329406891</v>
      </c>
      <c r="D26" s="5">
        <f t="shared" si="2"/>
        <v>2911.5636628485577</v>
      </c>
      <c r="F26" s="5">
        <f t="shared" si="1"/>
        <v>726.77102214422848</v>
      </c>
    </row>
    <row r="27" spans="1:6" x14ac:dyDescent="0.25">
      <c r="A27">
        <v>1933</v>
      </c>
      <c r="B27" s="5">
        <v>231677.70270270287</v>
      </c>
      <c r="C27" s="5">
        <f t="shared" si="0"/>
        <v>198579.60044816782</v>
      </c>
      <c r="D27" s="5">
        <f t="shared" si="2"/>
        <v>3021.1023089237806</v>
      </c>
      <c r="F27" s="5">
        <f t="shared" si="1"/>
        <v>754.11355110493741</v>
      </c>
    </row>
    <row r="28" spans="1:6" x14ac:dyDescent="0.25">
      <c r="A28">
        <v>1934</v>
      </c>
      <c r="B28" s="5">
        <v>238517.83783783801</v>
      </c>
      <c r="C28" s="5">
        <f t="shared" si="0"/>
        <v>206050.54839576298</v>
      </c>
      <c r="D28" s="5">
        <f t="shared" si="2"/>
        <v>3134.7620103401923</v>
      </c>
      <c r="F28" s="5">
        <f t="shared" si="1"/>
        <v>782.48475879276668</v>
      </c>
    </row>
    <row r="29" spans="1:6" x14ac:dyDescent="0.25">
      <c r="A29">
        <v>1935</v>
      </c>
      <c r="B29" s="5">
        <v>245357.97297297316</v>
      </c>
      <c r="C29" s="5">
        <f t="shared" si="0"/>
        <v>213802.56782859479</v>
      </c>
      <c r="D29" s="5">
        <f t="shared" si="2"/>
        <v>3252.6978091558572</v>
      </c>
      <c r="F29" s="5">
        <f t="shared" si="1"/>
        <v>811.92334608740259</v>
      </c>
    </row>
    <row r="30" spans="1:6" x14ac:dyDescent="0.25">
      <c r="A30">
        <v>1936</v>
      </c>
      <c r="B30" s="5">
        <v>252198.10810810831</v>
      </c>
      <c r="C30" s="5">
        <f t="shared" si="0"/>
        <v>221846.23319857588</v>
      </c>
      <c r="D30" s="5">
        <f t="shared" si="2"/>
        <v>3375.0705804103895</v>
      </c>
      <c r="F30" s="5">
        <f t="shared" si="1"/>
        <v>842.46946987034119</v>
      </c>
    </row>
    <row r="31" spans="1:6" x14ac:dyDescent="0.25">
      <c r="A31">
        <v>1937</v>
      </c>
      <c r="B31" s="5">
        <v>259038.24324324346</v>
      </c>
      <c r="C31" s="5">
        <f t="shared" si="0"/>
        <v>230192.51678891483</v>
      </c>
      <c r="D31" s="5">
        <f t="shared" si="2"/>
        <v>3502.0472515729803</v>
      </c>
      <c r="F31" s="5">
        <f t="shared" si="1"/>
        <v>874.16479780248812</v>
      </c>
    </row>
    <row r="32" spans="1:6" x14ac:dyDescent="0.25">
      <c r="A32">
        <v>1938</v>
      </c>
      <c r="B32" s="5">
        <v>265878.37837837858</v>
      </c>
      <c r="C32" s="5">
        <f t="shared" si="0"/>
        <v>238852.80368129775</v>
      </c>
      <c r="D32" s="5">
        <f t="shared" si="2"/>
        <v>3633.8010302464822</v>
      </c>
      <c r="F32" s="5">
        <f t="shared" si="1"/>
        <v>907.05256516259556</v>
      </c>
    </row>
    <row r="33" spans="1:6" x14ac:dyDescent="0.25">
      <c r="A33">
        <v>1939</v>
      </c>
      <c r="B33" s="5">
        <v>272718.51351351372</v>
      </c>
      <c r="C33" s="5">
        <f t="shared" si="0"/>
        <v>247838.90728616377</v>
      </c>
      <c r="D33" s="5">
        <f t="shared" si="2"/>
        <v>3770.5116404381624</v>
      </c>
      <c r="F33" s="5">
        <f t="shared" si="1"/>
        <v>941.17763382407247</v>
      </c>
    </row>
    <row r="34" spans="1:6" x14ac:dyDescent="0.25">
      <c r="A34">
        <v>1940</v>
      </c>
      <c r="B34" s="5">
        <v>279558.64864864887</v>
      </c>
      <c r="C34" s="5">
        <f t="shared" si="0"/>
        <v>257163.08545725985</v>
      </c>
      <c r="D34" s="5">
        <f t="shared" si="2"/>
        <v>3912.3655677194174</v>
      </c>
      <c r="F34" s="5">
        <f t="shared" si="1"/>
        <v>976.58655345061652</v>
      </c>
    </row>
    <row r="35" spans="1:6" x14ac:dyDescent="0.25">
      <c r="A35">
        <v>1941</v>
      </c>
      <c r="B35" s="5">
        <v>286398.78378378402</v>
      </c>
      <c r="C35" s="5">
        <f t="shared" si="0"/>
        <v>266838.05721245595</v>
      </c>
      <c r="D35" s="5">
        <f t="shared" si="2"/>
        <v>4059.5563136088699</v>
      </c>
      <c r="F35" s="5">
        <f t="shared" si="1"/>
        <v>1013.3276249941423</v>
      </c>
    </row>
    <row r="36" spans="1:6" x14ac:dyDescent="0.25">
      <c r="A36">
        <v>1942</v>
      </c>
      <c r="B36" s="5">
        <v>293238.91891891917</v>
      </c>
      <c r="C36" s="5">
        <f t="shared" si="0"/>
        <v>276877.02008362964</v>
      </c>
      <c r="D36" s="5">
        <f t="shared" si="2"/>
        <v>4212.2846595258479</v>
      </c>
      <c r="F36" s="5">
        <f t="shared" si="1"/>
        <v>1051.4509665816256</v>
      </c>
    </row>
    <row r="37" spans="1:6" x14ac:dyDescent="0.25">
      <c r="A37">
        <v>1943</v>
      </c>
      <c r="B37" s="5">
        <v>300079.05405405432</v>
      </c>
      <c r="C37" s="5">
        <f t="shared" si="0"/>
        <v>287293.66811928712</v>
      </c>
      <c r="D37" s="5">
        <f t="shared" si="2"/>
        <v>4370.7589406743045</v>
      </c>
      <c r="F37" s="5">
        <f t="shared" si="1"/>
        <v>1091.008581880737</v>
      </c>
    </row>
    <row r="38" spans="1:6" x14ac:dyDescent="0.25">
      <c r="A38">
        <v>1944</v>
      </c>
      <c r="B38" s="5">
        <v>306919.18918918946</v>
      </c>
      <c r="C38" s="5">
        <f t="shared" si="0"/>
        <v>298102.21056447696</v>
      </c>
      <c r="D38" s="5">
        <f t="shared" si="2"/>
        <v>4535.1953302307775</v>
      </c>
      <c r="F38" s="5">
        <f t="shared" si="1"/>
        <v>1132.0544310375244</v>
      </c>
    </row>
    <row r="39" spans="1:6" x14ac:dyDescent="0.25">
      <c r="A39">
        <v>1945</v>
      </c>
      <c r="B39" s="5">
        <v>313759.32432432461</v>
      </c>
      <c r="C39" s="5">
        <f t="shared" ref="C39:C70" si="3">$B$102/(1+$B$1)^($A$102-A39)</f>
        <v>309317.39124347904</v>
      </c>
      <c r="D39" s="5">
        <f t="shared" ref="D39:D70" si="4">$I$3/(1+$B$1)^($A$102-A39)</f>
        <v>4705.8181342240523</v>
      </c>
      <c r="F39" s="5">
        <f t="shared" ref="F39:F70" si="5">$I$2/(1+$B$1)^($A$102-A39)</f>
        <v>1174.6445042829041</v>
      </c>
    </row>
    <row r="40" spans="1:6" x14ac:dyDescent="0.25">
      <c r="A40">
        <v>1946</v>
      </c>
      <c r="B40" s="5">
        <v>320599.45945945976</v>
      </c>
      <c r="C40" s="5">
        <f t="shared" si="3"/>
        <v>320954.50867170718</v>
      </c>
      <c r="D40" s="5">
        <f t="shared" si="4"/>
        <v>4882.8600975087638</v>
      </c>
      <c r="F40" s="5">
        <f t="shared" si="5"/>
        <v>1218.8368983083765</v>
      </c>
    </row>
    <row r="41" spans="1:6" x14ac:dyDescent="0.25">
      <c r="A41">
        <v>1947</v>
      </c>
      <c r="B41" s="5">
        <v>327439.59459459491</v>
      </c>
      <c r="C41" s="5">
        <f t="shared" si="3"/>
        <v>333029.43692426028</v>
      </c>
      <c r="D41" s="5">
        <f t="shared" si="4"/>
        <v>5066.5627212503141</v>
      </c>
      <c r="F41" s="5">
        <f t="shared" si="5"/>
        <v>1264.6918955151361</v>
      </c>
    </row>
    <row r="42" spans="1:6" x14ac:dyDescent="0.25">
      <c r="A42">
        <v>1948</v>
      </c>
      <c r="B42" s="5">
        <v>334279.72972973005</v>
      </c>
      <c r="C42" s="5">
        <f t="shared" si="3"/>
        <v>345558.64728958928</v>
      </c>
      <c r="D42" s="5">
        <f t="shared" si="4"/>
        <v>5257.1765923541943</v>
      </c>
      <c r="F42" s="5">
        <f t="shared" si="5"/>
        <v>1312.272046244693</v>
      </c>
    </row>
    <row r="43" spans="1:6" x14ac:dyDescent="0.25">
      <c r="A43">
        <v>1949</v>
      </c>
      <c r="B43" s="5">
        <v>341119.8648648652</v>
      </c>
      <c r="C43" s="5">
        <f t="shared" si="3"/>
        <v>358559.23073781584</v>
      </c>
      <c r="D43" s="5">
        <f t="shared" si="4"/>
        <v>5454.9617252890621</v>
      </c>
      <c r="F43" s="5">
        <f t="shared" si="5"/>
        <v>1361.6422541031643</v>
      </c>
    </row>
    <row r="44" spans="1:6" x14ac:dyDescent="0.25">
      <c r="A44">
        <v>1950</v>
      </c>
      <c r="B44" s="5">
        <v>347960</v>
      </c>
      <c r="C44" s="5">
        <f t="shared" si="3"/>
        <v>372048.92123435403</v>
      </c>
      <c r="D44" s="5">
        <f t="shared" si="4"/>
        <v>5660.1879167698726</v>
      </c>
      <c r="F44" s="5">
        <f t="shared" si="5"/>
        <v>1412.8698644956335</v>
      </c>
    </row>
    <row r="45" spans="1:6" x14ac:dyDescent="0.25">
      <c r="A45">
        <v>1951</v>
      </c>
      <c r="B45" s="5">
        <v>381099.04347826086</v>
      </c>
      <c r="C45" s="5">
        <f t="shared" si="3"/>
        <v>386046.1199306334</v>
      </c>
      <c r="D45" s="5">
        <f t="shared" si="4"/>
        <v>5873.1351137848651</v>
      </c>
      <c r="F45" s="5">
        <f t="shared" si="5"/>
        <v>1466.0247564913384</v>
      </c>
    </row>
    <row r="46" spans="1:6" x14ac:dyDescent="0.25">
      <c r="A46">
        <v>1952</v>
      </c>
      <c r="B46" s="5">
        <v>414238.08695652173</v>
      </c>
      <c r="C46" s="5">
        <f t="shared" si="3"/>
        <v>400569.92026492622</v>
      </c>
      <c r="D46" s="5">
        <f t="shared" si="4"/>
        <v>6094.0937954684487</v>
      </c>
      <c r="F46" s="5">
        <f t="shared" si="5"/>
        <v>1521.1794381450131</v>
      </c>
    </row>
    <row r="47" spans="1:6" x14ac:dyDescent="0.25">
      <c r="A47">
        <v>1953</v>
      </c>
      <c r="B47" s="5">
        <v>447377.13043478259</v>
      </c>
      <c r="C47" s="5">
        <f t="shared" si="3"/>
        <v>415640.13400751405</v>
      </c>
      <c r="D47" s="5">
        <f t="shared" si="4"/>
        <v>6323.365369340866</v>
      </c>
      <c r="F47" s="5">
        <f t="shared" si="5"/>
        <v>1578.4091454043937</v>
      </c>
    </row>
    <row r="48" spans="1:6" x14ac:dyDescent="0.25">
      <c r="A48">
        <v>1954</v>
      </c>
      <c r="B48" s="5">
        <v>480516.17391304346</v>
      </c>
      <c r="C48" s="5">
        <f t="shared" si="3"/>
        <v>431277.31828572555</v>
      </c>
      <c r="D48" s="5">
        <f t="shared" si="4"/>
        <v>6561.2625824551706</v>
      </c>
      <c r="F48" s="5">
        <f t="shared" si="5"/>
        <v>1637.7919447388213</v>
      </c>
    </row>
    <row r="49" spans="1:6" x14ac:dyDescent="0.25">
      <c r="A49">
        <v>1955</v>
      </c>
      <c r="B49" s="5">
        <v>513655.21739130432</v>
      </c>
      <c r="C49" s="5">
        <f t="shared" si="3"/>
        <v>447502.80362570676</v>
      </c>
      <c r="D49" s="5">
        <f t="shared" si="4"/>
        <v>6808.109948012343</v>
      </c>
      <c r="F49" s="5">
        <f t="shared" si="5"/>
        <v>1699.4088396289289</v>
      </c>
    </row>
    <row r="50" spans="1:6" x14ac:dyDescent="0.25">
      <c r="A50">
        <v>1956</v>
      </c>
      <c r="B50" s="5">
        <v>546794.26086956519</v>
      </c>
      <c r="C50" s="5">
        <f t="shared" si="3"/>
        <v>464338.72304917843</v>
      </c>
      <c r="D50" s="5">
        <f t="shared" si="4"/>
        <v>7064.2441880264932</v>
      </c>
      <c r="F50" s="5">
        <f t="shared" si="5"/>
        <v>1763.3438810626774</v>
      </c>
    </row>
    <row r="51" spans="1:6" x14ac:dyDescent="0.25">
      <c r="A51">
        <v>1957</v>
      </c>
      <c r="B51" s="5">
        <v>579933.30434782605</v>
      </c>
      <c r="C51" s="5">
        <f t="shared" si="3"/>
        <v>481808.04226486833</v>
      </c>
      <c r="D51" s="5">
        <f t="shared" si="4"/>
        <v>7330.0146926439747</v>
      </c>
      <c r="F51" s="5">
        <f t="shared" si="5"/>
        <v>1829.6842821884627</v>
      </c>
    </row>
    <row r="52" spans="1:6" x14ac:dyDescent="0.25">
      <c r="A52">
        <v>1958</v>
      </c>
      <c r="B52" s="5">
        <v>613072.34782608692</v>
      </c>
      <c r="C52" s="5">
        <f t="shared" si="3"/>
        <v>499934.59099580446</v>
      </c>
      <c r="D52" s="5">
        <f t="shared" si="4"/>
        <v>7605.7839967429845</v>
      </c>
      <c r="F52" s="5">
        <f t="shared" si="5"/>
        <v>1898.5205372816986</v>
      </c>
    </row>
    <row r="53" spans="1:6" x14ac:dyDescent="0.25">
      <c r="A53">
        <v>1959</v>
      </c>
      <c r="B53" s="5">
        <v>646211.39130434778</v>
      </c>
      <c r="C53" s="5">
        <f t="shared" si="3"/>
        <v>518743.09548520093</v>
      </c>
      <c r="D53" s="5">
        <f t="shared" si="4"/>
        <v>7891.9282744637485</v>
      </c>
      <c r="F53" s="5">
        <f t="shared" si="5"/>
        <v>1969.9465451871486</v>
      </c>
    </row>
    <row r="54" spans="1:6" x14ac:dyDescent="0.25">
      <c r="A54">
        <v>1960</v>
      </c>
      <c r="B54" s="5">
        <v>679350.43478260865</v>
      </c>
      <c r="C54" s="5">
        <f t="shared" si="3"/>
        <v>538259.21222527802</v>
      </c>
      <c r="D54" s="5">
        <f t="shared" si="4"/>
        <v>8188.8378523438905</v>
      </c>
      <c r="F54" s="5">
        <f t="shared" si="5"/>
        <v>2044.0597374053971</v>
      </c>
    </row>
    <row r="55" spans="1:6" x14ac:dyDescent="0.25">
      <c r="A55">
        <v>1961</v>
      </c>
      <c r="B55" s="5">
        <v>712489.47826086951</v>
      </c>
      <c r="C55" s="5">
        <f t="shared" si="3"/>
        <v>558509.56295502593</v>
      </c>
      <c r="D55" s="5">
        <f t="shared" si="4"/>
        <v>8496.917741758949</v>
      </c>
      <c r="F55" s="5">
        <f t="shared" si="5"/>
        <v>2120.9612109981827</v>
      </c>
    </row>
    <row r="56" spans="1:6" x14ac:dyDescent="0.25">
      <c r="A56">
        <v>1962</v>
      </c>
      <c r="B56" s="5">
        <v>745628.52173913037</v>
      </c>
      <c r="C56" s="5">
        <f t="shared" si="3"/>
        <v>579521.77097465191</v>
      </c>
      <c r="D56" s="5">
        <f t="shared" si="4"/>
        <v>8816.5881913943231</v>
      </c>
      <c r="F56" s="5">
        <f t="shared" si="5"/>
        <v>2200.7558664938852</v>
      </c>
    </row>
    <row r="57" spans="1:6" x14ac:dyDescent="0.25">
      <c r="A57">
        <v>1963</v>
      </c>
      <c r="B57" s="5">
        <v>778767.56521739124</v>
      </c>
      <c r="C57" s="5">
        <f t="shared" si="3"/>
        <v>601324.49882624636</v>
      </c>
      <c r="D57" s="5">
        <f t="shared" si="4"/>
        <v>9148.2852605022908</v>
      </c>
      <c r="F57" s="5">
        <f t="shared" si="5"/>
        <v>2283.5525509812824</v>
      </c>
    </row>
    <row r="58" spans="1:6" x14ac:dyDescent="0.25">
      <c r="A58">
        <v>1964</v>
      </c>
      <c r="B58" s="5">
        <v>811906.6086956521</v>
      </c>
      <c r="C58" s="5">
        <f t="shared" si="3"/>
        <v>623947.48739206954</v>
      </c>
      <c r="D58" s="5">
        <f t="shared" si="4"/>
        <v>9492.4614137260669</v>
      </c>
      <c r="F58" s="5">
        <f t="shared" si="5"/>
        <v>2369.4642065867752</v>
      </c>
    </row>
    <row r="59" spans="1:6" x14ac:dyDescent="0.25">
      <c r="A59">
        <v>1965</v>
      </c>
      <c r="B59" s="5">
        <v>845045.65217391297</v>
      </c>
      <c r="C59" s="5">
        <f t="shared" si="3"/>
        <v>647421.5964637897</v>
      </c>
      <c r="D59" s="5">
        <f t="shared" si="4"/>
        <v>9849.5861383022602</v>
      </c>
      <c r="F59" s="5">
        <f t="shared" si="5"/>
        <v>2458.6080245376024</v>
      </c>
    </row>
    <row r="60" spans="1:6" x14ac:dyDescent="0.25">
      <c r="A60">
        <v>1966</v>
      </c>
      <c r="B60" s="5">
        <v>878184.69565217383</v>
      </c>
      <c r="C60" s="5">
        <f t="shared" si="3"/>
        <v>671778.84683801641</v>
      </c>
      <c r="D60" s="5">
        <f t="shared" si="4"/>
        <v>10220.146584483729</v>
      </c>
      <c r="F60" s="5">
        <f t="shared" si="5"/>
        <v>2551.105605021226</v>
      </c>
    </row>
    <row r="61" spans="1:6" x14ac:dyDescent="0.25">
      <c r="A61">
        <v>1967</v>
      </c>
      <c r="B61" s="5">
        <v>911323.7391304347</v>
      </c>
      <c r="C61" s="5">
        <f t="shared" si="3"/>
        <v>697052.46399554668</v>
      </c>
      <c r="D61" s="5">
        <f t="shared" si="4"/>
        <v>10604.648230056333</v>
      </c>
      <c r="F61" s="5">
        <f t="shared" si="5"/>
        <v>2647.0831230589188</v>
      </c>
    </row>
    <row r="62" spans="1:6" x14ac:dyDescent="0.25">
      <c r="A62">
        <v>1968</v>
      </c>
      <c r="B62" s="5">
        <v>944462.78260869556</v>
      </c>
      <c r="C62" s="5">
        <f t="shared" si="3"/>
        <v>723276.9234239104</v>
      </c>
      <c r="D62" s="5">
        <f t="shared" si="4"/>
        <v>11003.615569856107</v>
      </c>
      <c r="F62" s="5">
        <f t="shared" si="5"/>
        <v>2746.6715006198483</v>
      </c>
    </row>
    <row r="63" spans="1:6" x14ac:dyDescent="0.25">
      <c r="A63">
        <v>1969</v>
      </c>
      <c r="B63" s="5">
        <v>977601.82608695643</v>
      </c>
      <c r="C63" s="5">
        <f t="shared" si="3"/>
        <v>750487.99764503702</v>
      </c>
      <c r="D63" s="5">
        <f t="shared" si="4"/>
        <v>11417.592831227419</v>
      </c>
      <c r="F63" s="5">
        <f t="shared" si="5"/>
        <v>2850.0065852104221</v>
      </c>
    </row>
    <row r="64" spans="1:6" x14ac:dyDescent="0.25">
      <c r="A64">
        <v>1970</v>
      </c>
      <c r="B64" s="5">
        <v>1010740.8695652173</v>
      </c>
      <c r="C64" s="5">
        <f t="shared" si="3"/>
        <v>778722.80501219386</v>
      </c>
      <c r="D64" s="5">
        <f t="shared" si="4"/>
        <v>11847.144716398023</v>
      </c>
      <c r="F64" s="5">
        <f t="shared" si="5"/>
        <v>2957.2293351825078</v>
      </c>
    </row>
    <row r="65" spans="1:7" x14ac:dyDescent="0.25">
      <c r="A65">
        <v>1971</v>
      </c>
      <c r="B65" s="5">
        <v>1043879.9130434782</v>
      </c>
      <c r="C65" s="5">
        <f t="shared" si="3"/>
        <v>808019.86034275847</v>
      </c>
      <c r="D65" s="5">
        <f t="shared" si="4"/>
        <v>12292.857172783684</v>
      </c>
      <c r="F65" s="5">
        <f t="shared" si="5"/>
        <v>3068.4860120133008</v>
      </c>
    </row>
    <row r="66" spans="1:7" x14ac:dyDescent="0.25">
      <c r="A66">
        <v>1972</v>
      </c>
      <c r="B66" s="5">
        <v>1077018.956521739</v>
      </c>
      <c r="C66" s="5">
        <f t="shared" si="3"/>
        <v>838419.12745589518</v>
      </c>
      <c r="D66" s="5">
        <f t="shared" si="4"/>
        <v>12755.338192273195</v>
      </c>
      <c r="F66" s="5">
        <f t="shared" si="5"/>
        <v>3183.9283798191459</v>
      </c>
      <c r="G66" s="5">
        <v>4201.6275973272504</v>
      </c>
    </row>
    <row r="67" spans="1:7" x14ac:dyDescent="0.25">
      <c r="A67">
        <v>1973</v>
      </c>
      <c r="B67" s="5">
        <v>1110158</v>
      </c>
      <c r="C67" s="5">
        <f t="shared" si="3"/>
        <v>869962.0736868002</v>
      </c>
      <c r="D67" s="5">
        <f t="shared" si="4"/>
        <v>13235.218640583991</v>
      </c>
      <c r="F67" s="5">
        <f t="shared" si="5"/>
        <v>3303.7139123754396</v>
      </c>
      <c r="G67" s="5"/>
    </row>
    <row r="68" spans="1:7" x14ac:dyDescent="0.25">
      <c r="A68">
        <v>1974</v>
      </c>
      <c r="B68" s="5">
        <v>1149268.0625</v>
      </c>
      <c r="C68" s="5">
        <f t="shared" si="3"/>
        <v>902691.72645187587</v>
      </c>
      <c r="D68" s="5">
        <f t="shared" si="4"/>
        <v>13733.153117819747</v>
      </c>
      <c r="F68" s="5">
        <f t="shared" si="5"/>
        <v>3428.0060079250279</v>
      </c>
      <c r="G68" s="5">
        <v>4655.8262121853795</v>
      </c>
    </row>
    <row r="69" spans="1:7" x14ac:dyDescent="0.25">
      <c r="A69">
        <v>1975</v>
      </c>
      <c r="B69" s="5">
        <v>1188378.125</v>
      </c>
      <c r="C69" s="5">
        <f t="shared" si="3"/>
        <v>936652.73194199917</v>
      </c>
      <c r="D69" s="5">
        <f t="shared" si="4"/>
        <v>14249.820851403816</v>
      </c>
      <c r="F69" s="5">
        <f t="shared" si="5"/>
        <v>3556.9742120681112</v>
      </c>
      <c r="G69" s="5"/>
    </row>
    <row r="70" spans="1:7" x14ac:dyDescent="0.25">
      <c r="A70">
        <v>1976</v>
      </c>
      <c r="B70" s="5">
        <v>1227488.1875</v>
      </c>
      <c r="C70" s="5">
        <f t="shared" si="3"/>
        <v>971891.41602394218</v>
      </c>
      <c r="D70" s="5">
        <f t="shared" si="4"/>
        <v>14785.926622606541</v>
      </c>
      <c r="F70" s="5">
        <f t="shared" si="5"/>
        <v>3690.7944490376954</v>
      </c>
      <c r="G70" s="5"/>
    </row>
    <row r="71" spans="1:7" x14ac:dyDescent="0.25">
      <c r="A71">
        <v>1977</v>
      </c>
      <c r="B71" s="5">
        <v>1266598.25</v>
      </c>
      <c r="C71" s="5">
        <f t="shared" ref="C71:C102" si="6">$B$102/(1+$B$1)^($A$102-A71)</f>
        <v>1008455.8474330214</v>
      </c>
      <c r="D71" s="5">
        <f t="shared" ref="D71:D102" si="7">$I$3/(1+$B$1)^($A$102-A71)</f>
        <v>15342.201727930298</v>
      </c>
      <c r="F71" s="5">
        <f t="shared" ref="F71:F102" si="8">$I$2/(1+$B$1)^($A$102-A71)</f>
        <v>3829.6492616760693</v>
      </c>
      <c r="G71" s="5">
        <v>5129.7725933667998</v>
      </c>
    </row>
    <row r="72" spans="1:7" x14ac:dyDescent="0.25">
      <c r="A72">
        <v>1978</v>
      </c>
      <c r="B72" s="5">
        <v>1305708.3125</v>
      </c>
      <c r="C72" s="5">
        <f t="shared" si="6"/>
        <v>1046395.903343178</v>
      </c>
      <c r="D72" s="5">
        <f t="shared" si="7"/>
        <v>15919.404976663742</v>
      </c>
      <c r="F72" s="5">
        <f t="shared" si="8"/>
        <v>3973.7280604396719</v>
      </c>
      <c r="G72" s="5"/>
    </row>
    <row r="73" spans="1:7" x14ac:dyDescent="0.25">
      <c r="A73">
        <v>1979</v>
      </c>
      <c r="B73" s="5">
        <v>1344818.375</v>
      </c>
      <c r="C73" s="5">
        <f t="shared" si="6"/>
        <v>1085763.3374039296</v>
      </c>
      <c r="D73" s="5">
        <f t="shared" si="7"/>
        <v>16518.323725965911</v>
      </c>
      <c r="F73" s="5">
        <f t="shared" si="8"/>
        <v>4123.2273817719843</v>
      </c>
      <c r="G73" s="5">
        <v>5786.0954000553202</v>
      </c>
    </row>
    <row r="74" spans="1:7" x14ac:dyDescent="0.25">
      <c r="A74">
        <v>1980</v>
      </c>
      <c r="B74" s="5">
        <v>1383928.4375</v>
      </c>
      <c r="C74" s="5">
        <f t="shared" si="6"/>
        <v>1126611.8503370052</v>
      </c>
      <c r="D74" s="5">
        <f t="shared" si="7"/>
        <v>17139.774954892262</v>
      </c>
      <c r="E74" s="5">
        <v>8672</v>
      </c>
      <c r="F74" s="5">
        <f t="shared" si="8"/>
        <v>4278.3511561969308</v>
      </c>
      <c r="G74" s="5">
        <v>6100.1235983317492</v>
      </c>
    </row>
    <row r="75" spans="1:7" x14ac:dyDescent="0.25">
      <c r="A75">
        <v>1981</v>
      </c>
      <c r="B75" s="5">
        <v>1423038.5</v>
      </c>
      <c r="C75" s="5">
        <f t="shared" si="6"/>
        <v>1168997.163188959</v>
      </c>
      <c r="D75" s="5">
        <f t="shared" si="7"/>
        <v>17784.606378827561</v>
      </c>
      <c r="E75" s="5">
        <v>9698</v>
      </c>
      <c r="F75" s="5">
        <f t="shared" si="8"/>
        <v>4439.3109864984499</v>
      </c>
      <c r="G75" s="5"/>
    </row>
    <row r="76" spans="1:7" x14ac:dyDescent="0.25">
      <c r="A76">
        <v>1982</v>
      </c>
      <c r="B76" s="5">
        <v>1462148.5625</v>
      </c>
      <c r="C76" s="5">
        <f t="shared" si="6"/>
        <v>1212977.0933396933</v>
      </c>
      <c r="D76" s="5">
        <f t="shared" si="7"/>
        <v>18453.697605845966</v>
      </c>
      <c r="E76" s="5"/>
      <c r="F76" s="5">
        <f t="shared" si="8"/>
        <v>4606.3264363657399</v>
      </c>
      <c r="G76" s="5"/>
    </row>
    <row r="77" spans="1:7" x14ac:dyDescent="0.25">
      <c r="A77">
        <v>1983</v>
      </c>
      <c r="B77" s="5">
        <v>1501258.625</v>
      </c>
      <c r="C77" s="5">
        <f t="shared" si="6"/>
        <v>1258611.6333705634</v>
      </c>
      <c r="D77" s="5">
        <f t="shared" si="7"/>
        <v>19147.961336575554</v>
      </c>
      <c r="E77" s="5">
        <v>9461</v>
      </c>
      <c r="F77" s="5">
        <f t="shared" si="8"/>
        <v>4779.6253298978691</v>
      </c>
      <c r="G77" s="5"/>
    </row>
    <row r="78" spans="1:7" x14ac:dyDescent="0.25">
      <c r="A78">
        <v>1984</v>
      </c>
      <c r="B78" s="5">
        <v>1540368.6875</v>
      </c>
      <c r="C78" s="5">
        <f t="shared" si="6"/>
        <v>1305963.0328996577</v>
      </c>
      <c r="D78" s="5">
        <f t="shared" si="7"/>
        <v>19868.344609204101</v>
      </c>
      <c r="E78" s="5"/>
      <c r="F78" s="5">
        <f t="shared" si="8"/>
        <v>4959.4440623763567</v>
      </c>
      <c r="G78" s="5"/>
    </row>
    <row r="79" spans="1:7" x14ac:dyDescent="0.25">
      <c r="A79">
        <v>1985</v>
      </c>
      <c r="B79" s="5">
        <v>1579478.75</v>
      </c>
      <c r="C79" s="5">
        <f t="shared" si="6"/>
        <v>1355095.8834958773</v>
      </c>
      <c r="D79" s="5">
        <f t="shared" si="7"/>
        <v>20615.830091324351</v>
      </c>
      <c r="E79" s="5">
        <v>6496</v>
      </c>
      <c r="F79" s="5">
        <f t="shared" si="8"/>
        <v>5146.0279227295978</v>
      </c>
      <c r="G79" s="5"/>
    </row>
    <row r="80" spans="1:7" x14ac:dyDescent="0.25">
      <c r="A80">
        <v>1986</v>
      </c>
      <c r="B80" s="5">
        <v>1618588.8125</v>
      </c>
      <c r="C80" s="5">
        <f t="shared" si="6"/>
        <v>1406077.2067876454</v>
      </c>
      <c r="D80" s="5">
        <f t="shared" si="7"/>
        <v>21391.437420381051</v>
      </c>
      <c r="E80" s="5">
        <v>7891</v>
      </c>
      <c r="F80" s="5">
        <f t="shared" si="8"/>
        <v>5339.6314281290306</v>
      </c>
      <c r="G80" s="5">
        <v>5895.2889288167999</v>
      </c>
    </row>
    <row r="81" spans="1:7" x14ac:dyDescent="0.25">
      <c r="A81">
        <v>1987</v>
      </c>
      <c r="B81" s="5">
        <v>1657698.875</v>
      </c>
      <c r="C81" s="5">
        <f t="shared" si="6"/>
        <v>1458976.5458864383</v>
      </c>
      <c r="D81" s="5">
        <f t="shared" si="7"/>
        <v>22196.224594548115</v>
      </c>
      <c r="E81" s="5">
        <v>8305</v>
      </c>
      <c r="F81" s="5">
        <f t="shared" si="8"/>
        <v>5540.5186711734514</v>
      </c>
      <c r="G81" s="5">
        <v>5851.1468641851397</v>
      </c>
    </row>
    <row r="82" spans="1:7" x14ac:dyDescent="0.25">
      <c r="A82">
        <v>1988</v>
      </c>
      <c r="B82" s="5">
        <v>1696808.9375</v>
      </c>
      <c r="C82" s="5">
        <f t="shared" si="6"/>
        <v>1513866.0602498474</v>
      </c>
      <c r="D82" s="5">
        <f t="shared" si="7"/>
        <v>23031.289415933348</v>
      </c>
      <c r="E82" s="5">
        <v>7605</v>
      </c>
      <c r="F82" s="5">
        <f t="shared" si="8"/>
        <v>5748.9636801350844</v>
      </c>
      <c r="G82" s="5">
        <v>6297.1745040049909</v>
      </c>
    </row>
    <row r="83" spans="1:7" x14ac:dyDescent="0.25">
      <c r="A83">
        <v>1989</v>
      </c>
      <c r="B83" s="5">
        <v>1735919</v>
      </c>
      <c r="C83" s="5">
        <f t="shared" si="6"/>
        <v>1570820.624113569</v>
      </c>
      <c r="D83" s="5">
        <f t="shared" si="7"/>
        <v>23897.770988079264</v>
      </c>
      <c r="E83" s="5">
        <v>8589</v>
      </c>
      <c r="F83" s="5">
        <f t="shared" si="8"/>
        <v>5965.250792758794</v>
      </c>
      <c r="G83" s="5">
        <v>6378.6925475020907</v>
      </c>
    </row>
    <row r="84" spans="1:7" x14ac:dyDescent="0.25">
      <c r="A84">
        <v>1990</v>
      </c>
      <c r="B84" s="5">
        <v>1811324.3684210526</v>
      </c>
      <c r="C84" s="5">
        <f t="shared" si="6"/>
        <v>1629917.9286266</v>
      </c>
      <c r="D84" s="5">
        <f t="shared" si="7"/>
        <v>24796.851269802817</v>
      </c>
      <c r="E84" s="5">
        <v>7995</v>
      </c>
      <c r="F84" s="5">
        <f t="shared" si="8"/>
        <v>6189.6750441243521</v>
      </c>
      <c r="G84" s="5">
        <v>6724.2476007653395</v>
      </c>
    </row>
    <row r="85" spans="1:7" x14ac:dyDescent="0.25">
      <c r="A85">
        <v>1991</v>
      </c>
      <c r="B85" s="5">
        <v>1886729.7368421052</v>
      </c>
      <c r="C85" s="5">
        <f t="shared" si="6"/>
        <v>1691238.5878289524</v>
      </c>
      <c r="D85" s="5">
        <f t="shared" si="7"/>
        <v>25729.756687493544</v>
      </c>
      <c r="E85" s="5">
        <v>9887</v>
      </c>
      <c r="F85" s="5">
        <f t="shared" si="8"/>
        <v>6422.542569100824</v>
      </c>
      <c r="G85" s="5"/>
    </row>
    <row r="86" spans="1:7" x14ac:dyDescent="0.25">
      <c r="A86">
        <v>1992</v>
      </c>
      <c r="B86" s="5">
        <v>1962135.1052631577</v>
      </c>
      <c r="C86" s="5">
        <f t="shared" si="6"/>
        <v>1754866.2486164579</v>
      </c>
      <c r="D86" s="5">
        <f t="shared" si="7"/>
        <v>26697.759808069495</v>
      </c>
      <c r="E86" s="5">
        <v>11605</v>
      </c>
      <c r="F86" s="5">
        <f t="shared" si="8"/>
        <v>6664.1710199420795</v>
      </c>
      <c r="G86" s="5">
        <v>7061.4678201105598</v>
      </c>
    </row>
    <row r="87" spans="1:7" x14ac:dyDescent="0.25">
      <c r="A87">
        <v>1993</v>
      </c>
      <c r="B87" s="5">
        <v>2037540.4736842103</v>
      </c>
      <c r="C87" s="5">
        <f t="shared" si="6"/>
        <v>1820887.7048426582</v>
      </c>
      <c r="D87" s="5">
        <f t="shared" si="7"/>
        <v>27702.181074873009</v>
      </c>
      <c r="E87" s="5">
        <v>13081</v>
      </c>
      <c r="F87" s="5">
        <f t="shared" si="8"/>
        <v>6914.8899995930351</v>
      </c>
      <c r="G87" s="5">
        <v>6967.4012455270704</v>
      </c>
    </row>
    <row r="88" spans="1:7" x14ac:dyDescent="0.25">
      <c r="A88">
        <v>1994</v>
      </c>
      <c r="B88" s="5">
        <v>2112945.8421052629</v>
      </c>
      <c r="C88" s="5">
        <f t="shared" si="6"/>
        <v>1889393.0157134307</v>
      </c>
      <c r="D88" s="5">
        <f t="shared" si="7"/>
        <v>28744.390608874219</v>
      </c>
      <c r="E88" s="5">
        <v>14645</v>
      </c>
      <c r="F88" s="5">
        <f t="shared" si="8"/>
        <v>7175.0415112977335</v>
      </c>
      <c r="G88" s="5">
        <v>6401.1517341275794</v>
      </c>
    </row>
    <row r="89" spans="1:7" x14ac:dyDescent="0.25">
      <c r="A89">
        <v>1995</v>
      </c>
      <c r="B89" s="5">
        <v>2188351.2105263155</v>
      </c>
      <c r="C89" s="5">
        <f t="shared" si="6"/>
        <v>1960475.6286358449</v>
      </c>
      <c r="D89" s="5">
        <f t="shared" si="7"/>
        <v>29825.810077639308</v>
      </c>
      <c r="E89" s="5">
        <v>16637</v>
      </c>
      <c r="F89" s="5">
        <f t="shared" si="8"/>
        <v>7444.980425122525</v>
      </c>
      <c r="G89" s="5">
        <v>7339.2190652128202</v>
      </c>
    </row>
    <row r="90" spans="1:7" x14ac:dyDescent="0.25">
      <c r="A90">
        <v>1996</v>
      </c>
      <c r="B90" s="5">
        <v>2263756.5789473681</v>
      </c>
      <c r="C90" s="5">
        <f t="shared" si="6"/>
        <v>2034232.5066888365</v>
      </c>
      <c r="D90" s="5">
        <f t="shared" si="7"/>
        <v>30947.914634612989</v>
      </c>
      <c r="E90" s="5">
        <v>18242</v>
      </c>
      <c r="F90" s="5">
        <f t="shared" si="8"/>
        <v>7725.074962030777</v>
      </c>
      <c r="G90" s="5">
        <v>7974.5469426365007</v>
      </c>
    </row>
    <row r="91" spans="1:7" x14ac:dyDescent="0.25">
      <c r="A91">
        <v>1997</v>
      </c>
      <c r="B91" s="5">
        <v>2339161.9473684207</v>
      </c>
      <c r="C91" s="5">
        <f t="shared" si="6"/>
        <v>2110764.260889566</v>
      </c>
      <c r="D91" s="5">
        <f t="shared" si="7"/>
        <v>32112.23493136049</v>
      </c>
      <c r="E91" s="5"/>
      <c r="F91" s="5">
        <f t="shared" si="8"/>
        <v>8015.7071961693809</v>
      </c>
      <c r="G91" s="5">
        <v>8545.2182452615416</v>
      </c>
    </row>
    <row r="92" spans="1:7" x14ac:dyDescent="0.25">
      <c r="A92">
        <v>1998</v>
      </c>
      <c r="B92" s="5">
        <v>2414567.3157894732</v>
      </c>
      <c r="C92" s="5">
        <f t="shared" si="6"/>
        <v>2190175.2874359009</v>
      </c>
      <c r="D92" s="5">
        <f t="shared" si="7"/>
        <v>33320.359205514025</v>
      </c>
      <c r="E92" s="5">
        <v>21672</v>
      </c>
      <c r="F92" s="5">
        <f t="shared" si="8"/>
        <v>8317.2735760522737</v>
      </c>
      <c r="G92" s="5">
        <v>9110.1100401818021</v>
      </c>
    </row>
    <row r="93" spans="1:7" x14ac:dyDescent="0.25">
      <c r="A93">
        <v>1999</v>
      </c>
      <c r="B93" s="5">
        <v>2489972.6842105258</v>
      </c>
      <c r="C93" s="5">
        <f t="shared" si="6"/>
        <v>2272573.9101122203</v>
      </c>
      <c r="D93" s="5">
        <f t="shared" si="7"/>
        <v>34573.93544727176</v>
      </c>
      <c r="E93" s="5">
        <v>22137</v>
      </c>
      <c r="F93" s="5">
        <f t="shared" si="8"/>
        <v>8630.1854653518694</v>
      </c>
      <c r="G93" s="5">
        <v>9762.5700460337303</v>
      </c>
    </row>
    <row r="94" spans="1:7" x14ac:dyDescent="0.25">
      <c r="A94">
        <v>2000</v>
      </c>
      <c r="B94" s="5">
        <v>2565378.0526315784</v>
      </c>
      <c r="C94" s="5">
        <f t="shared" si="6"/>
        <v>2358072.5280528013</v>
      </c>
      <c r="D94" s="5">
        <f t="shared" si="7"/>
        <v>35874.673647404765</v>
      </c>
      <c r="E94" s="5"/>
      <c r="F94" s="5">
        <f t="shared" si="8"/>
        <v>8954.8697040361185</v>
      </c>
      <c r="G94" s="5">
        <v>10274.275714444799</v>
      </c>
    </row>
    <row r="95" spans="1:7" x14ac:dyDescent="0.25">
      <c r="A95">
        <v>2001</v>
      </c>
      <c r="B95" s="5">
        <v>2640783.421052631</v>
      </c>
      <c r="C95" s="5">
        <f t="shared" si="6"/>
        <v>2446787.7690643515</v>
      </c>
      <c r="D95" s="5">
        <f t="shared" si="7"/>
        <v>37224.348129838225</v>
      </c>
      <c r="E95" s="5">
        <v>25602</v>
      </c>
      <c r="F95" s="5">
        <f t="shared" si="8"/>
        <v>9291.7691906166274</v>
      </c>
      <c r="G95" s="5">
        <v>10239.933816201799</v>
      </c>
    </row>
    <row r="96" spans="1:7" x14ac:dyDescent="0.25">
      <c r="A96">
        <v>2002</v>
      </c>
      <c r="B96" s="5">
        <v>2716188.7894736836</v>
      </c>
      <c r="C96" s="5">
        <f t="shared" si="6"/>
        <v>2538840.6487168288</v>
      </c>
      <c r="D96" s="5">
        <f t="shared" si="7"/>
        <v>38624.799971988898</v>
      </c>
      <c r="E96" s="5">
        <v>27249</v>
      </c>
      <c r="F96" s="5">
        <f t="shared" si="8"/>
        <v>9641.3434863020721</v>
      </c>
      <c r="G96" s="5">
        <v>10334.601256493001</v>
      </c>
    </row>
    <row r="97" spans="1:7" x14ac:dyDescent="0.25">
      <c r="A97">
        <v>2003</v>
      </c>
      <c r="B97" s="5">
        <v>2791594.1578947362</v>
      </c>
      <c r="C97" s="5">
        <f t="shared" si="6"/>
        <v>2634356.7354195658</v>
      </c>
      <c r="D97" s="5">
        <f t="shared" si="7"/>
        <v>40077.939516160368</v>
      </c>
      <c r="E97" s="5">
        <v>21518</v>
      </c>
      <c r="F97" s="5">
        <f t="shared" si="8"/>
        <v>10004.069441881024</v>
      </c>
      <c r="G97" s="5">
        <v>10667.144275499224</v>
      </c>
    </row>
    <row r="98" spans="1:7" x14ac:dyDescent="0.25">
      <c r="A98">
        <v>2004</v>
      </c>
      <c r="B98" s="5">
        <v>2866999.5263157887</v>
      </c>
      <c r="C98" s="5">
        <f t="shared" si="6"/>
        <v>2733466.3217078778</v>
      </c>
      <c r="D98" s="5">
        <f t="shared" si="7"/>
        <v>41585.74897542179</v>
      </c>
      <c r="E98" s="5">
        <v>22506</v>
      </c>
      <c r="F98" s="5">
        <f t="shared" si="8"/>
        <v>10380.441848189337</v>
      </c>
      <c r="G98" s="5">
        <v>10550.053776807399</v>
      </c>
    </row>
    <row r="99" spans="1:7" x14ac:dyDescent="0.25">
      <c r="A99">
        <v>2005</v>
      </c>
      <c r="B99" s="5">
        <v>2942404.8947368413</v>
      </c>
      <c r="C99" s="5">
        <f t="shared" si="6"/>
        <v>2836304.6019738019</v>
      </c>
      <c r="D99" s="5">
        <f t="shared" si="7"/>
        <v>43150.285137524843</v>
      </c>
      <c r="E99" s="5">
        <v>35948</v>
      </c>
      <c r="F99" s="5">
        <f t="shared" si="8"/>
        <v>10770.974111049352</v>
      </c>
      <c r="G99" s="5">
        <v>10931.713999266802</v>
      </c>
    </row>
    <row r="100" spans="1:7" x14ac:dyDescent="0.25">
      <c r="A100">
        <v>2006</v>
      </c>
      <c r="B100" s="5">
        <v>3017810.2631578939</v>
      </c>
      <c r="C100" s="5">
        <f t="shared" si="6"/>
        <v>2943011.8568834104</v>
      </c>
      <c r="D100" s="5">
        <f t="shared" si="7"/>
        <v>44773.682170547276</v>
      </c>
      <c r="E100" s="5"/>
      <c r="F100" s="5">
        <f t="shared" si="8"/>
        <v>11176.198951601633</v>
      </c>
      <c r="G100" s="5">
        <v>11122.4245572537</v>
      </c>
    </row>
    <row r="101" spans="1:7" x14ac:dyDescent="0.25">
      <c r="A101">
        <v>2007</v>
      </c>
      <c r="B101" s="5">
        <v>3093215.6315789465</v>
      </c>
      <c r="C101" s="5">
        <f t="shared" si="6"/>
        <v>3053733.6447322592</v>
      </c>
      <c r="D101" s="5">
        <f t="shared" si="7"/>
        <v>46458.154534090158</v>
      </c>
      <c r="E101" s="5">
        <v>44067</v>
      </c>
      <c r="F101" s="5">
        <f t="shared" si="8"/>
        <v>11596.669132984523</v>
      </c>
      <c r="G101" s="5">
        <v>11741.957591628703</v>
      </c>
    </row>
    <row r="102" spans="1:7" x14ac:dyDescent="0.25">
      <c r="A102">
        <v>2008</v>
      </c>
      <c r="B102" s="5">
        <v>3168621</v>
      </c>
      <c r="C102" s="5">
        <f t="shared" si="6"/>
        <v>3168621</v>
      </c>
      <c r="D102" s="5">
        <f t="shared" si="7"/>
        <v>48206</v>
      </c>
      <c r="E102" s="5">
        <v>48206</v>
      </c>
      <c r="F102" s="5">
        <f t="shared" si="8"/>
        <v>12032.9582143528</v>
      </c>
      <c r="G102" s="5">
        <v>12032.9582143528</v>
      </c>
    </row>
  </sheetData>
  <mergeCells count="3">
    <mergeCell ref="B5:C5"/>
    <mergeCell ref="D5:E5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cp:lastPrinted>2022-05-31T20:38:51Z</cp:lastPrinted>
  <dcterms:created xsi:type="dcterms:W3CDTF">2022-05-31T19:52:49Z</dcterms:created>
  <dcterms:modified xsi:type="dcterms:W3CDTF">2022-06-03T16:42:13Z</dcterms:modified>
</cp:coreProperties>
</file>