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\Documents\Programacion\ergotec-budget\data\"/>
    </mc:Choice>
  </mc:AlternateContent>
  <xr:revisionPtr revIDLastSave="0" documentId="13_ncr:1_{CE27A5C0-701F-4033-9727-996ECB5819EA}" xr6:coauthVersionLast="47" xr6:coauthVersionMax="47" xr10:uidLastSave="{00000000-0000-0000-0000-000000000000}"/>
  <bookViews>
    <workbookView xWindow="19090" yWindow="1590" windowWidth="19420" windowHeight="10300" xr2:uid="{A30F0079-A233-48D4-8757-D1ED62A549E0}"/>
  </bookViews>
  <sheets>
    <sheet name="PROPUESTA VENTA CCN" sheetId="1" r:id="rId1"/>
    <sheet name="FACTORES" sheetId="2" r:id="rId2"/>
    <sheet name="CARGOS IMPORTACION POR MAR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J4" i="1" s="1"/>
  <c r="H5" i="1"/>
  <c r="H6" i="1"/>
  <c r="H7" i="1"/>
  <c r="H8" i="1"/>
  <c r="J8" i="1" s="1"/>
  <c r="H9" i="1"/>
  <c r="J9" i="1" s="1"/>
  <c r="H10" i="1"/>
  <c r="J10" i="1" s="1"/>
  <c r="H11" i="1"/>
  <c r="J11" i="1" s="1"/>
  <c r="H12" i="1"/>
  <c r="H13" i="1"/>
  <c r="J13" i="1" s="1"/>
  <c r="H14" i="1"/>
  <c r="H15" i="1"/>
  <c r="J15" i="1" s="1"/>
  <c r="H16" i="1"/>
  <c r="J16" i="1" s="1"/>
  <c r="H17" i="1"/>
  <c r="J17" i="1" s="1"/>
  <c r="H18" i="1"/>
  <c r="H19" i="1"/>
  <c r="H20" i="1"/>
  <c r="J20" i="1" s="1"/>
  <c r="H2" i="1"/>
  <c r="J2" i="1" s="1"/>
  <c r="J19" i="1" l="1"/>
  <c r="J18" i="1"/>
  <c r="J3" i="1"/>
  <c r="J14" i="1"/>
  <c r="J6" i="1"/>
  <c r="J5" i="1"/>
  <c r="J12" i="1"/>
  <c r="J7" i="1"/>
</calcChain>
</file>

<file path=xl/sharedStrings.xml><?xml version="1.0" encoding="utf-8"?>
<sst xmlns="http://schemas.openxmlformats.org/spreadsheetml/2006/main" count="134" uniqueCount="89">
  <si>
    <t>Descripción</t>
  </si>
  <si>
    <t>Cantidad</t>
  </si>
  <si>
    <t>ARP-00002</t>
  </si>
  <si>
    <t>CATIFA2P</t>
  </si>
  <si>
    <t xml:space="preserve">Bancada 2P Catifa </t>
  </si>
  <si>
    <t>DVO-00747</t>
  </si>
  <si>
    <t>REU. 9P 280X100</t>
  </si>
  <si>
    <t>Mesa Reunion 2.80x1.00</t>
  </si>
  <si>
    <t>DVO-00771</t>
  </si>
  <si>
    <t>ESCREJEC802PS160X0.6</t>
  </si>
  <si>
    <t>Escritorio 160x0.65 Mueble Auxiliar</t>
  </si>
  <si>
    <t>DVO-00458</t>
  </si>
  <si>
    <t>BENCH 6P 1.60</t>
  </si>
  <si>
    <t>ESTACIONES TIPO BENCH 6P 1.60*0.65</t>
  </si>
  <si>
    <t>DVO-00322</t>
  </si>
  <si>
    <t>550CS2004#WN</t>
  </si>
  <si>
    <t>CAJONERA 2 GAV. CON FILE BOX</t>
  </si>
  <si>
    <t>DVO-00023</t>
  </si>
  <si>
    <t>Credenza Gavetas 2 Class. L900 H827</t>
  </si>
  <si>
    <t>DVO-00177</t>
  </si>
  <si>
    <t>CREDENZA 0.90 #WN</t>
  </si>
  <si>
    <t>Credenza 0.90 X 0.45</t>
  </si>
  <si>
    <t>DVO-00585</t>
  </si>
  <si>
    <t>Mesa de Reunion 200X74X90</t>
  </si>
  <si>
    <t>DVO-00774</t>
  </si>
  <si>
    <t>902TM3620</t>
  </si>
  <si>
    <t>Mesa con Alargo Abierto 200 Vigo</t>
  </si>
  <si>
    <t>SUN-00145</t>
  </si>
  <si>
    <t>Credenza de Ptas 80X40X75</t>
  </si>
  <si>
    <t>SUN-00477</t>
  </si>
  <si>
    <t>EST.PTAS.5N</t>
  </si>
  <si>
    <t>Estante Puertas 5 Niveles 80x40</t>
  </si>
  <si>
    <t>SUN-00478</t>
  </si>
  <si>
    <t>EST.MALL1.6X0.8ESTAN</t>
  </si>
  <si>
    <t xml:space="preserve">Estacion Mall 160X0.80 Estanteria, Screen </t>
  </si>
  <si>
    <t>SUN-00479</t>
  </si>
  <si>
    <t>EST.MALL1.4X0.8ESTAN</t>
  </si>
  <si>
    <t xml:space="preserve">Estacion 4P Mall 140X0.80 Estanteria, Screen </t>
  </si>
  <si>
    <t>SUN-00481</t>
  </si>
  <si>
    <t>DESKMALL140X0.70SCRE</t>
  </si>
  <si>
    <t>Escritorio Mall 140x70 Mueb.Aux.Screen</t>
  </si>
  <si>
    <t>SUN-00480</t>
  </si>
  <si>
    <t>DESKMALL160X0.70</t>
  </si>
  <si>
    <t>Escritorio Mall 160X0.70 Mueb.Aux.</t>
  </si>
  <si>
    <t>SUN-00482</t>
  </si>
  <si>
    <t>BENCH8PMIX1.40X70</t>
  </si>
  <si>
    <t>Bench 8P 1.40 X 70 Screen Pasacable</t>
  </si>
  <si>
    <t>Nº Producto Sistema</t>
  </si>
  <si>
    <t>MARCA</t>
  </si>
  <si>
    <t>ARPER</t>
  </si>
  <si>
    <t>DVO</t>
  </si>
  <si>
    <t>SUNON</t>
  </si>
  <si>
    <t>PL / FOB UNITARIO</t>
  </si>
  <si>
    <t>MIDJ</t>
  </si>
  <si>
    <t>MARTE</t>
  </si>
  <si>
    <t>MILANI</t>
  </si>
  <si>
    <t>OMP</t>
  </si>
  <si>
    <t>MOHAWK</t>
  </si>
  <si>
    <t>VICCARBE</t>
  </si>
  <si>
    <t>ITALIA</t>
  </si>
  <si>
    <t>USA</t>
  </si>
  <si>
    <t>CHINA</t>
  </si>
  <si>
    <t>ESPANA</t>
  </si>
  <si>
    <t>DEMARCACION</t>
  </si>
  <si>
    <t>DESCUENTO PROVEEDOR SOBRE EL PL</t>
  </si>
  <si>
    <t xml:space="preserve">FACTOR </t>
  </si>
  <si>
    <t>EUN</t>
  </si>
  <si>
    <t>KASTEL</t>
  </si>
  <si>
    <t>% CARGO IMPORTACION ESTIMADOS</t>
  </si>
  <si>
    <t>CARGOS DE IMPORTACION STEELCASE SUJETOS  A LLEGAR A UN TOPE DE 32%, DEPENDIENDO DE LOS PRODUCTOS QUE APLIQUEN DR-CAFTA</t>
  </si>
  <si>
    <t>CARGOS DE IMPORTACION SUNON Y CONFISA PUEDEN LLEGAR A UN 109% DEPENDIENDO TOTAL FOB Y TARIFA FLETE</t>
  </si>
  <si>
    <t>CONFISA</t>
  </si>
  <si>
    <t>CARGOS DE ITALIA PUEDEN INCREMENTAR HASTA UN 55% DEPENDERA COMPORTAMIENTO TARIFA FLETE</t>
  </si>
  <si>
    <t>NOTAS:</t>
  </si>
  <si>
    <t>Nº referencia cruzada</t>
  </si>
  <si>
    <t>PV = (pl * factor) + (pl * cargos imp)</t>
  </si>
  <si>
    <t>Factor</t>
  </si>
  <si>
    <t>Cargos</t>
  </si>
  <si>
    <t>Precio de Venta</t>
  </si>
  <si>
    <t>Grupo_Producto</t>
  </si>
  <si>
    <t>Bancada</t>
  </si>
  <si>
    <t>Mesa</t>
  </si>
  <si>
    <t>Escritorio</t>
  </si>
  <si>
    <t>Credenza</t>
  </si>
  <si>
    <t>Estante</t>
  </si>
  <si>
    <t>Caja</t>
  </si>
  <si>
    <t>Screen</t>
  </si>
  <si>
    <t>Arper</t>
  </si>
  <si>
    <t>Sunon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</si>
</sst>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4" fontId="0" fillId="0" borderId="0" xfId="0" applyNumberFormat="1"/>
    <xf numFmtId="0" fontId="5" fillId="2" borderId="0" xfId="0" applyFont="1" applyFill="1"/>
    <xf numFmtId="0" fontId="2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/>
    <xf numFmtId="0" fontId="2" fillId="0" borderId="1" xfId="0" applyFont="1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43" fontId="0" fillId="0" borderId="1" xfId="2" applyFont="1" applyFill="1" applyBorder="1"/>
    <xf numFmtId="0" fontId="2" fillId="0" borderId="4" xfId="0" applyFont="1" applyBorder="1"/>
    <xf numFmtId="9" fontId="0" fillId="2" borderId="1" xfId="0" applyNumberForma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D4A-266F-41C9-88B4-29022B63AF43}">
  <dimension ref="A1:J66"/>
  <sheetViews>
    <sheetView showGridLines="0" tabSelected="1" workbookViewId="0">
      <selection activeCell="A15" sqref="A15"/>
    </sheetView>
  </sheetViews>
  <sheetFormatPr defaultColWidth="11.42578125" defaultRowHeight="15" x14ac:dyDescent="0.25"/>
  <cols>
    <col min="1" max="1" width="11.42578125" style="1"/>
    <col min="2" max="2" width="19.28515625" bestFit="1" customWidth="1"/>
    <col min="3" max="3" width="22.42578125" bestFit="1" customWidth="1"/>
    <col min="4" max="4" width="22.42578125" customWidth="1"/>
    <col min="5" max="5" width="40.7109375" style="1" bestFit="1" customWidth="1"/>
    <col min="6" max="6" width="11.42578125" style="1"/>
    <col min="7" max="7" width="17.7109375" bestFit="1" customWidth="1"/>
  </cols>
  <sheetData>
    <row r="1" spans="1:10" ht="30" customHeight="1" x14ac:dyDescent="0.25">
      <c r="A1" s="19" t="s">
        <v>48</v>
      </c>
      <c r="B1" s="19" t="s">
        <v>47</v>
      </c>
      <c r="C1" s="19" t="s">
        <v>74</v>
      </c>
      <c r="D1" s="19" t="s">
        <v>79</v>
      </c>
      <c r="E1" s="4" t="s">
        <v>0</v>
      </c>
      <c r="F1" s="4" t="s">
        <v>1</v>
      </c>
      <c r="G1" s="19" t="s">
        <v>52</v>
      </c>
      <c r="H1" s="23" t="s">
        <v>76</v>
      </c>
      <c r="I1" s="23" t="s">
        <v>77</v>
      </c>
      <c r="J1" s="23" t="s">
        <v>78</v>
      </c>
    </row>
    <row r="2" spans="1:10" x14ac:dyDescent="0.25">
      <c r="A2" s="20" t="s">
        <v>87</v>
      </c>
      <c r="B2" s="10" t="s">
        <v>2</v>
      </c>
      <c r="C2" s="10" t="s">
        <v>3</v>
      </c>
      <c r="D2" s="10" t="s">
        <v>80</v>
      </c>
      <c r="E2" s="20" t="s">
        <v>4</v>
      </c>
      <c r="F2" s="20">
        <v>1</v>
      </c>
      <c r="G2" s="21">
        <v>750.83</v>
      </c>
      <c r="H2">
        <f>VLOOKUP(A2,FACTORES!$C$4:$D$12,2,FALSE)</f>
        <v>1.6</v>
      </c>
      <c r="I2">
        <f>VLOOKUP(A2,'CARGOS IMPORTACION POR MARCA'!$B$4:$C$14,2,FALSE)</f>
        <v>0.45</v>
      </c>
      <c r="J2">
        <f>G2*(H2+I2)</f>
        <v>1539.2015000000004</v>
      </c>
    </row>
    <row r="3" spans="1:10" x14ac:dyDescent="0.25">
      <c r="A3" s="20" t="s">
        <v>87</v>
      </c>
      <c r="B3" s="10" t="s">
        <v>2</v>
      </c>
      <c r="C3" s="10" t="s">
        <v>3</v>
      </c>
      <c r="D3" s="10" t="s">
        <v>80</v>
      </c>
      <c r="E3" s="20" t="s">
        <v>4</v>
      </c>
      <c r="F3" s="20">
        <v>1</v>
      </c>
      <c r="G3" s="21">
        <v>750.83</v>
      </c>
      <c r="H3">
        <f>VLOOKUP(A3,FACTORES!$C$4:$D$12,2,FALSE)</f>
        <v>1.6</v>
      </c>
      <c r="I3">
        <f>VLOOKUP(A3,'CARGOS IMPORTACION POR MARCA'!$B$4:$C$14,2,FALSE)</f>
        <v>0.45</v>
      </c>
      <c r="J3">
        <f t="shared" ref="J3:J20" si="0">G3*(H3+I3)</f>
        <v>1539.2015000000004</v>
      </c>
    </row>
    <row r="4" spans="1:10" x14ac:dyDescent="0.25">
      <c r="A4" s="20" t="s">
        <v>50</v>
      </c>
      <c r="B4" s="10" t="s">
        <v>5</v>
      </c>
      <c r="C4" s="10" t="s">
        <v>6</v>
      </c>
      <c r="D4" s="10" t="s">
        <v>81</v>
      </c>
      <c r="E4" s="20" t="s">
        <v>7</v>
      </c>
      <c r="F4" s="20">
        <v>1</v>
      </c>
      <c r="G4" s="22">
        <v>1448.9999999999998</v>
      </c>
      <c r="H4">
        <f>VLOOKUP(A4,FACTORES!$C$4:$D$12,2,FALSE)</f>
        <v>1.6</v>
      </c>
      <c r="I4">
        <f>VLOOKUP(A4,'CARGOS IMPORTACION POR MARCA'!$B$4:$C$14,2,FALSE)</f>
        <v>0.45</v>
      </c>
      <c r="J4">
        <f t="shared" si="0"/>
        <v>2970.45</v>
      </c>
    </row>
    <row r="5" spans="1:10" x14ac:dyDescent="0.25">
      <c r="A5" s="20" t="s">
        <v>50</v>
      </c>
      <c r="B5" s="10" t="s">
        <v>8</v>
      </c>
      <c r="C5" s="10" t="s">
        <v>9</v>
      </c>
      <c r="D5" s="10" t="s">
        <v>82</v>
      </c>
      <c r="E5" s="20" t="s">
        <v>10</v>
      </c>
      <c r="F5" s="20">
        <v>1</v>
      </c>
      <c r="G5" s="22">
        <v>1490</v>
      </c>
      <c r="H5">
        <f>VLOOKUP(A5,FACTORES!$C$4:$D$12,2,FALSE)</f>
        <v>1.6</v>
      </c>
      <c r="I5">
        <f>VLOOKUP(A5,'CARGOS IMPORTACION POR MARCA'!$B$4:$C$14,2,FALSE)</f>
        <v>0.45</v>
      </c>
      <c r="J5">
        <f t="shared" si="0"/>
        <v>3054.5000000000005</v>
      </c>
    </row>
    <row r="6" spans="1:10" x14ac:dyDescent="0.25">
      <c r="A6" s="20" t="s">
        <v>50</v>
      </c>
      <c r="B6" s="10" t="s">
        <v>11</v>
      </c>
      <c r="C6" s="10" t="s">
        <v>12</v>
      </c>
      <c r="D6" s="10" t="s">
        <v>80</v>
      </c>
      <c r="E6" s="20" t="s">
        <v>13</v>
      </c>
      <c r="F6" s="20">
        <v>1</v>
      </c>
      <c r="G6" s="22">
        <v>2915</v>
      </c>
      <c r="H6">
        <f>VLOOKUP(A6,FACTORES!$C$4:$D$12,2,FALSE)</f>
        <v>1.6</v>
      </c>
      <c r="I6">
        <f>VLOOKUP(A6,'CARGOS IMPORTACION POR MARCA'!$B$4:$C$14,2,FALSE)</f>
        <v>0.45</v>
      </c>
      <c r="J6">
        <f t="shared" si="0"/>
        <v>5975.7500000000009</v>
      </c>
    </row>
    <row r="7" spans="1:10" x14ac:dyDescent="0.25">
      <c r="A7" s="20" t="s">
        <v>50</v>
      </c>
      <c r="B7" s="10" t="s">
        <v>14</v>
      </c>
      <c r="C7" s="10" t="s">
        <v>15</v>
      </c>
      <c r="D7" s="10" t="s">
        <v>85</v>
      </c>
      <c r="E7" s="20" t="s">
        <v>16</v>
      </c>
      <c r="F7" s="20">
        <v>6</v>
      </c>
      <c r="G7" s="22">
        <v>237.99999999999997</v>
      </c>
      <c r="H7">
        <f>VLOOKUP(A7,FACTORES!$C$4:$D$12,2,FALSE)</f>
        <v>1.6</v>
      </c>
      <c r="I7">
        <f>VLOOKUP(A7,'CARGOS IMPORTACION POR MARCA'!$B$4:$C$14,2,FALSE)</f>
        <v>0.45</v>
      </c>
      <c r="J7">
        <f t="shared" si="0"/>
        <v>487.9</v>
      </c>
    </row>
    <row r="8" spans="1:10" x14ac:dyDescent="0.25">
      <c r="A8" s="20" t="s">
        <v>50</v>
      </c>
      <c r="B8" s="10" t="s">
        <v>17</v>
      </c>
      <c r="C8" s="10"/>
      <c r="D8" s="10" t="s">
        <v>83</v>
      </c>
      <c r="E8" s="20" t="s">
        <v>18</v>
      </c>
      <c r="F8" s="20">
        <v>4</v>
      </c>
      <c r="G8" s="22">
        <v>694</v>
      </c>
      <c r="H8">
        <f>VLOOKUP(A8,FACTORES!$C$4:$D$12,2,FALSE)</f>
        <v>1.6</v>
      </c>
      <c r="I8">
        <f>VLOOKUP(A8,'CARGOS IMPORTACION POR MARCA'!$B$4:$C$14,2,FALSE)</f>
        <v>0.45</v>
      </c>
      <c r="J8">
        <f t="shared" si="0"/>
        <v>1422.7000000000003</v>
      </c>
    </row>
    <row r="9" spans="1:10" x14ac:dyDescent="0.25">
      <c r="A9" s="20" t="s">
        <v>50</v>
      </c>
      <c r="B9" s="10" t="s">
        <v>19</v>
      </c>
      <c r="C9" s="10" t="s">
        <v>20</v>
      </c>
      <c r="D9" s="10" t="s">
        <v>83</v>
      </c>
      <c r="E9" s="20" t="s">
        <v>21</v>
      </c>
      <c r="F9" s="20">
        <v>3</v>
      </c>
      <c r="G9" s="22">
        <v>349.88888888888886</v>
      </c>
      <c r="H9">
        <f>VLOOKUP(A9,FACTORES!$C$4:$D$12,2,FALSE)</f>
        <v>1.6</v>
      </c>
      <c r="I9">
        <f>VLOOKUP(A9,'CARGOS IMPORTACION POR MARCA'!$B$4:$C$14,2,FALSE)</f>
        <v>0.45</v>
      </c>
      <c r="J9">
        <f t="shared" si="0"/>
        <v>717.27222222222224</v>
      </c>
    </row>
    <row r="10" spans="1:10" x14ac:dyDescent="0.25">
      <c r="A10" s="20" t="s">
        <v>50</v>
      </c>
      <c r="B10" s="10" t="s">
        <v>22</v>
      </c>
      <c r="C10" s="10"/>
      <c r="D10" s="10" t="s">
        <v>81</v>
      </c>
      <c r="E10" s="20" t="s">
        <v>23</v>
      </c>
      <c r="F10" s="20">
        <v>1</v>
      </c>
      <c r="G10" s="22">
        <v>983</v>
      </c>
      <c r="H10">
        <f>VLOOKUP(A10,FACTORES!$C$4:$D$12,2,FALSE)</f>
        <v>1.6</v>
      </c>
      <c r="I10">
        <f>VLOOKUP(A10,'CARGOS IMPORTACION POR MARCA'!$B$4:$C$14,2,FALSE)</f>
        <v>0.45</v>
      </c>
      <c r="J10">
        <f t="shared" si="0"/>
        <v>2015.1500000000003</v>
      </c>
    </row>
    <row r="11" spans="1:10" x14ac:dyDescent="0.25">
      <c r="A11" s="20" t="s">
        <v>50</v>
      </c>
      <c r="B11" s="10" t="s">
        <v>22</v>
      </c>
      <c r="C11" s="10"/>
      <c r="D11" s="10" t="s">
        <v>81</v>
      </c>
      <c r="E11" s="20" t="s">
        <v>23</v>
      </c>
      <c r="F11" s="20">
        <v>1</v>
      </c>
      <c r="G11" s="22">
        <v>1070</v>
      </c>
      <c r="H11">
        <f>VLOOKUP(A11,FACTORES!$C$4:$D$12,2,FALSE)</f>
        <v>1.6</v>
      </c>
      <c r="I11">
        <f>VLOOKUP(A11,'CARGOS IMPORTACION POR MARCA'!$B$4:$C$14,2,FALSE)</f>
        <v>0.45</v>
      </c>
      <c r="J11">
        <f t="shared" si="0"/>
        <v>2193.5000000000005</v>
      </c>
    </row>
    <row r="12" spans="1:10" x14ac:dyDescent="0.25">
      <c r="A12" s="20" t="s">
        <v>50</v>
      </c>
      <c r="B12" s="10" t="s">
        <v>24</v>
      </c>
      <c r="C12" s="10" t="s">
        <v>25</v>
      </c>
      <c r="D12" s="10" t="s">
        <v>81</v>
      </c>
      <c r="E12" s="20" t="s">
        <v>26</v>
      </c>
      <c r="F12" s="20">
        <v>1</v>
      </c>
      <c r="G12" s="22">
        <v>3126</v>
      </c>
      <c r="H12">
        <f>VLOOKUP(A12,FACTORES!$C$4:$D$12,2,FALSE)</f>
        <v>1.6</v>
      </c>
      <c r="I12">
        <f>VLOOKUP(A12,'CARGOS IMPORTACION POR MARCA'!$B$4:$C$14,2,FALSE)</f>
        <v>0.45</v>
      </c>
      <c r="J12">
        <f t="shared" si="0"/>
        <v>6408.3000000000011</v>
      </c>
    </row>
    <row r="13" spans="1:10" x14ac:dyDescent="0.25">
      <c r="A13" s="20" t="s">
        <v>88</v>
      </c>
      <c r="B13" s="10" t="s">
        <v>27</v>
      </c>
      <c r="C13" s="10"/>
      <c r="D13" s="10" t="s">
        <v>83</v>
      </c>
      <c r="E13" s="20" t="s">
        <v>28</v>
      </c>
      <c r="F13" s="20">
        <v>4</v>
      </c>
      <c r="G13" s="10">
        <v>80.319999999999993</v>
      </c>
      <c r="H13">
        <f>VLOOKUP(A13,FACTORES!$C$4:$D$12,2,FALSE)</f>
        <v>4</v>
      </c>
      <c r="I13">
        <f>VLOOKUP(A13,'CARGOS IMPORTACION POR MARCA'!$B$4:$C$14,2,FALSE)</f>
        <v>0.66</v>
      </c>
      <c r="J13">
        <f t="shared" si="0"/>
        <v>374.2912</v>
      </c>
    </row>
    <row r="14" spans="1:10" x14ac:dyDescent="0.25">
      <c r="A14" s="20" t="s">
        <v>88</v>
      </c>
      <c r="B14" s="10" t="s">
        <v>29</v>
      </c>
      <c r="C14" s="10" t="s">
        <v>30</v>
      </c>
      <c r="D14" s="10" t="s">
        <v>84</v>
      </c>
      <c r="E14" s="20" t="s">
        <v>31</v>
      </c>
      <c r="F14" s="20">
        <v>3</v>
      </c>
      <c r="G14" s="21">
        <v>159.52000000000001</v>
      </c>
      <c r="H14">
        <f>VLOOKUP(A14,FACTORES!$C$4:$D$12,2,FALSE)</f>
        <v>4</v>
      </c>
      <c r="I14">
        <f>VLOOKUP(A14,'CARGOS IMPORTACION POR MARCA'!$B$4:$C$14,2,FALSE)</f>
        <v>0.66</v>
      </c>
      <c r="J14">
        <f t="shared" si="0"/>
        <v>743.36320000000012</v>
      </c>
    </row>
    <row r="15" spans="1:10" x14ac:dyDescent="0.25">
      <c r="A15" s="20" t="s">
        <v>88</v>
      </c>
      <c r="B15" s="10" t="s">
        <v>32</v>
      </c>
      <c r="C15" s="10" t="s">
        <v>33</v>
      </c>
      <c r="D15" s="10" t="s">
        <v>86</v>
      </c>
      <c r="E15" s="20" t="s">
        <v>34</v>
      </c>
      <c r="F15" s="20">
        <v>5</v>
      </c>
      <c r="G15" s="21">
        <v>824.67</v>
      </c>
      <c r="H15">
        <f>VLOOKUP(A15,FACTORES!$C$4:$D$12,2,FALSE)</f>
        <v>4</v>
      </c>
      <c r="I15">
        <f>VLOOKUP(A15,'CARGOS IMPORTACION POR MARCA'!$B$4:$C$14,2,FALSE)</f>
        <v>0.66</v>
      </c>
      <c r="J15">
        <f t="shared" si="0"/>
        <v>3842.9621999999999</v>
      </c>
    </row>
    <row r="16" spans="1:10" x14ac:dyDescent="0.25">
      <c r="A16" s="20" t="s">
        <v>88</v>
      </c>
      <c r="B16" s="10" t="s">
        <v>35</v>
      </c>
      <c r="C16" s="10" t="s">
        <v>36</v>
      </c>
      <c r="D16" s="10" t="s">
        <v>86</v>
      </c>
      <c r="E16" s="20" t="s">
        <v>37</v>
      </c>
      <c r="F16" s="20">
        <v>2</v>
      </c>
      <c r="G16" s="21">
        <v>848.75</v>
      </c>
      <c r="H16">
        <f>VLOOKUP(A16,FACTORES!$C$4:$D$12,2,FALSE)</f>
        <v>4</v>
      </c>
      <c r="I16">
        <f>VLOOKUP(A16,'CARGOS IMPORTACION POR MARCA'!$B$4:$C$14,2,FALSE)</f>
        <v>0.66</v>
      </c>
      <c r="J16">
        <f t="shared" si="0"/>
        <v>3955.1750000000002</v>
      </c>
    </row>
    <row r="17" spans="1:10" x14ac:dyDescent="0.25">
      <c r="A17" s="20" t="s">
        <v>88</v>
      </c>
      <c r="B17" s="10" t="s">
        <v>38</v>
      </c>
      <c r="C17" s="10" t="s">
        <v>39</v>
      </c>
      <c r="D17" s="10" t="s">
        <v>86</v>
      </c>
      <c r="E17" s="20" t="s">
        <v>40</v>
      </c>
      <c r="F17" s="20">
        <v>1</v>
      </c>
      <c r="G17" s="10">
        <v>304.37</v>
      </c>
      <c r="H17">
        <f>VLOOKUP(A17,FACTORES!$C$4:$D$12,2,FALSE)</f>
        <v>4</v>
      </c>
      <c r="I17">
        <f>VLOOKUP(A17,'CARGOS IMPORTACION POR MARCA'!$B$4:$C$14,2,FALSE)</f>
        <v>0.66</v>
      </c>
      <c r="J17">
        <f t="shared" si="0"/>
        <v>1418.3642</v>
      </c>
    </row>
    <row r="18" spans="1:10" x14ac:dyDescent="0.25">
      <c r="A18" s="20" t="s">
        <v>88</v>
      </c>
      <c r="B18" s="10" t="s">
        <v>41</v>
      </c>
      <c r="C18" s="10" t="s">
        <v>42</v>
      </c>
      <c r="D18" s="10" t="s">
        <v>82</v>
      </c>
      <c r="E18" s="20" t="s">
        <v>43</v>
      </c>
      <c r="F18" s="20">
        <v>1</v>
      </c>
      <c r="G18" s="21">
        <v>284.54000000000002</v>
      </c>
      <c r="H18">
        <f>VLOOKUP(A18,FACTORES!$C$4:$D$12,2,FALSE)</f>
        <v>4</v>
      </c>
      <c r="I18">
        <f>VLOOKUP(A18,'CARGOS IMPORTACION POR MARCA'!$B$4:$C$14,2,FALSE)</f>
        <v>0.66</v>
      </c>
      <c r="J18">
        <f t="shared" si="0"/>
        <v>1325.9564</v>
      </c>
    </row>
    <row r="19" spans="1:10" x14ac:dyDescent="0.25">
      <c r="A19" s="20" t="s">
        <v>88</v>
      </c>
      <c r="B19" s="10" t="s">
        <v>44</v>
      </c>
      <c r="C19" s="10" t="s">
        <v>45</v>
      </c>
      <c r="D19" s="10" t="s">
        <v>80</v>
      </c>
      <c r="E19" s="20" t="s">
        <v>46</v>
      </c>
      <c r="F19" s="20">
        <v>1</v>
      </c>
      <c r="G19" s="21">
        <v>1251.25</v>
      </c>
      <c r="H19">
        <f>VLOOKUP(A19,FACTORES!$C$4:$D$12,2,FALSE)</f>
        <v>4</v>
      </c>
      <c r="I19">
        <f>VLOOKUP(A19,'CARGOS IMPORTACION POR MARCA'!$B$4:$C$14,2,FALSE)</f>
        <v>0.66</v>
      </c>
      <c r="J19">
        <f t="shared" si="0"/>
        <v>5830.8249999999998</v>
      </c>
    </row>
    <row r="20" spans="1:10" x14ac:dyDescent="0.25">
      <c r="A20" s="20" t="s">
        <v>88</v>
      </c>
      <c r="B20" s="10" t="s">
        <v>27</v>
      </c>
      <c r="C20" s="10"/>
      <c r="D20" s="10" t="s">
        <v>83</v>
      </c>
      <c r="E20" s="20" t="s">
        <v>28</v>
      </c>
      <c r="F20" s="20">
        <v>6</v>
      </c>
      <c r="G20" s="10">
        <v>69.84</v>
      </c>
      <c r="H20">
        <f>VLOOKUP(A20,FACTORES!$C$4:$D$12,2,FALSE)</f>
        <v>4</v>
      </c>
      <c r="I20">
        <f>VLOOKUP(A20,'CARGOS IMPORTACION POR MARCA'!$B$4:$C$14,2,FALSE)</f>
        <v>0.66</v>
      </c>
      <c r="J20">
        <f t="shared" si="0"/>
        <v>325.45440000000002</v>
      </c>
    </row>
    <row r="21" spans="1:10" x14ac:dyDescent="0.25">
      <c r="G21" s="13"/>
      <c r="J21" s="13"/>
    </row>
    <row r="42" spans="3:6" x14ac:dyDescent="0.25">
      <c r="C42" s="1"/>
      <c r="D42" s="1"/>
      <c r="F42"/>
    </row>
    <row r="43" spans="3:6" x14ac:dyDescent="0.25">
      <c r="C43" s="1"/>
      <c r="D43" s="1"/>
      <c r="F43"/>
    </row>
    <row r="44" spans="3:6" x14ac:dyDescent="0.25">
      <c r="C44" s="1"/>
      <c r="D44" s="1"/>
      <c r="F44"/>
    </row>
    <row r="45" spans="3:6" x14ac:dyDescent="0.25">
      <c r="C45" s="1"/>
      <c r="D45" s="1"/>
      <c r="F45"/>
    </row>
    <row r="46" spans="3:6" x14ac:dyDescent="0.25">
      <c r="C46" s="1"/>
      <c r="D46" s="1"/>
      <c r="F46"/>
    </row>
    <row r="47" spans="3:6" x14ac:dyDescent="0.25">
      <c r="C47" s="1"/>
      <c r="D47" s="1"/>
      <c r="F47"/>
    </row>
    <row r="48" spans="3:6" x14ac:dyDescent="0.25">
      <c r="C48" s="1"/>
      <c r="D48" s="1"/>
      <c r="F48"/>
    </row>
    <row r="49" spans="3:6" x14ac:dyDescent="0.25">
      <c r="C49" s="1"/>
      <c r="D49" s="1"/>
      <c r="F49"/>
    </row>
    <row r="50" spans="3:6" x14ac:dyDescent="0.25">
      <c r="C50" s="1"/>
      <c r="D50" s="1"/>
      <c r="F50"/>
    </row>
    <row r="51" spans="3:6" x14ac:dyDescent="0.25">
      <c r="C51" s="1"/>
      <c r="D51" s="1"/>
      <c r="F51"/>
    </row>
    <row r="52" spans="3:6" x14ac:dyDescent="0.25">
      <c r="C52" s="1"/>
      <c r="D52" s="1"/>
      <c r="F52"/>
    </row>
    <row r="53" spans="3:6" x14ac:dyDescent="0.25">
      <c r="C53" s="1"/>
      <c r="D53" s="1"/>
      <c r="F53"/>
    </row>
    <row r="54" spans="3:6" x14ac:dyDescent="0.25">
      <c r="C54" s="1"/>
      <c r="D54" s="1"/>
      <c r="F54"/>
    </row>
    <row r="55" spans="3:6" x14ac:dyDescent="0.25">
      <c r="C55" s="1"/>
      <c r="D55" s="1"/>
      <c r="F55"/>
    </row>
    <row r="56" spans="3:6" x14ac:dyDescent="0.25">
      <c r="C56" s="1"/>
      <c r="D56" s="1"/>
      <c r="F56"/>
    </row>
    <row r="57" spans="3:6" x14ac:dyDescent="0.25">
      <c r="C57" s="1"/>
      <c r="D57" s="1"/>
      <c r="F57"/>
    </row>
    <row r="58" spans="3:6" x14ac:dyDescent="0.25">
      <c r="C58" s="1"/>
      <c r="D58" s="1"/>
      <c r="F58"/>
    </row>
    <row r="59" spans="3:6" x14ac:dyDescent="0.25">
      <c r="C59" s="1"/>
      <c r="D59" s="1"/>
      <c r="F59"/>
    </row>
    <row r="60" spans="3:6" x14ac:dyDescent="0.25">
      <c r="C60" s="1"/>
      <c r="D60" s="1"/>
      <c r="F60"/>
    </row>
    <row r="61" spans="3:6" x14ac:dyDescent="0.25">
      <c r="C61" s="1"/>
      <c r="D61" s="1"/>
      <c r="F61"/>
    </row>
    <row r="62" spans="3:6" x14ac:dyDescent="0.25">
      <c r="C62" s="1"/>
      <c r="D62" s="1"/>
      <c r="F62"/>
    </row>
    <row r="63" spans="3:6" x14ac:dyDescent="0.25">
      <c r="C63" s="1"/>
      <c r="D63" s="1"/>
      <c r="F63"/>
    </row>
    <row r="64" spans="3:6" x14ac:dyDescent="0.25">
      <c r="C64" s="1"/>
      <c r="D64" s="1"/>
      <c r="F64"/>
    </row>
    <row r="65" spans="3:6" x14ac:dyDescent="0.25">
      <c r="C65" s="1"/>
      <c r="D65" s="1"/>
      <c r="F65"/>
    </row>
    <row r="66" spans="3:6" x14ac:dyDescent="0.25">
      <c r="C66" s="1"/>
      <c r="D66" s="1"/>
      <c r="F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9A82-D3D6-41B8-A6D9-100B01D106FB}">
  <dimension ref="B3:G12"/>
  <sheetViews>
    <sheetView showGridLines="0" workbookViewId="0">
      <selection activeCell="H11" sqref="H11"/>
    </sheetView>
  </sheetViews>
  <sheetFormatPr defaultColWidth="10.85546875" defaultRowHeight="15" x14ac:dyDescent="0.25"/>
  <cols>
    <col min="2" max="2" width="18.85546875" customWidth="1"/>
    <col min="4" max="4" width="14.7109375" style="1" customWidth="1"/>
    <col min="5" max="5" width="15.85546875" customWidth="1"/>
  </cols>
  <sheetData>
    <row r="3" spans="2:7" ht="42.75" customHeight="1" x14ac:dyDescent="0.25">
      <c r="B3" s="6" t="s">
        <v>63</v>
      </c>
      <c r="C3" s="2" t="s">
        <v>48</v>
      </c>
      <c r="D3" s="7" t="s">
        <v>65</v>
      </c>
      <c r="E3" s="9" t="s">
        <v>64</v>
      </c>
    </row>
    <row r="4" spans="2:7" x14ac:dyDescent="0.25">
      <c r="B4" s="25" t="s">
        <v>59</v>
      </c>
      <c r="C4" s="3" t="s">
        <v>50</v>
      </c>
      <c r="D4" s="3">
        <v>1.6</v>
      </c>
      <c r="E4" s="11">
        <v>0.55000000000000004</v>
      </c>
      <c r="G4" t="s">
        <v>75</v>
      </c>
    </row>
    <row r="5" spans="2:7" x14ac:dyDescent="0.25">
      <c r="B5" s="26"/>
      <c r="C5" s="3" t="s">
        <v>54</v>
      </c>
      <c r="D5" s="3">
        <v>1.6</v>
      </c>
      <c r="E5" s="11">
        <v>0.55000000000000004</v>
      </c>
    </row>
    <row r="6" spans="2:7" x14ac:dyDescent="0.25">
      <c r="B6" s="26"/>
      <c r="C6" s="3" t="s">
        <v>55</v>
      </c>
      <c r="D6" s="3">
        <v>1.6</v>
      </c>
      <c r="E6" s="12">
        <v>0.5</v>
      </c>
    </row>
    <row r="7" spans="2:7" x14ac:dyDescent="0.25">
      <c r="B7" s="26"/>
      <c r="C7" s="3" t="s">
        <v>53</v>
      </c>
      <c r="D7" s="3">
        <v>1.6</v>
      </c>
      <c r="E7" s="12">
        <v>0.5</v>
      </c>
    </row>
    <row r="8" spans="2:7" x14ac:dyDescent="0.25">
      <c r="B8" s="26"/>
      <c r="C8" s="3" t="s">
        <v>49</v>
      </c>
      <c r="D8" s="3">
        <v>1.6</v>
      </c>
      <c r="E8" s="12">
        <v>0.5</v>
      </c>
    </row>
    <row r="9" spans="2:7" x14ac:dyDescent="0.25">
      <c r="B9" s="27"/>
      <c r="C9" s="3" t="s">
        <v>56</v>
      </c>
      <c r="D9" s="8">
        <v>3.2</v>
      </c>
      <c r="E9" s="10"/>
    </row>
    <row r="10" spans="2:7" ht="21.75" customHeight="1" x14ac:dyDescent="0.25">
      <c r="B10" s="6" t="s">
        <v>60</v>
      </c>
      <c r="C10" s="3" t="s">
        <v>57</v>
      </c>
      <c r="D10" s="8">
        <v>2.85</v>
      </c>
      <c r="E10" s="10"/>
    </row>
    <row r="11" spans="2:7" x14ac:dyDescent="0.25">
      <c r="B11" s="4" t="s">
        <v>62</v>
      </c>
      <c r="C11" s="3" t="s">
        <v>58</v>
      </c>
      <c r="D11" s="3">
        <v>1.3</v>
      </c>
      <c r="E11" s="12">
        <v>0.5</v>
      </c>
    </row>
    <row r="12" spans="2:7" x14ac:dyDescent="0.25">
      <c r="B12" s="4" t="s">
        <v>61</v>
      </c>
      <c r="C12" s="5" t="s">
        <v>51</v>
      </c>
      <c r="D12" s="3">
        <v>4</v>
      </c>
      <c r="E12" s="10"/>
    </row>
  </sheetData>
  <mergeCells count="1">
    <mergeCell ref="B4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2437-C4DC-4F58-9E2D-4367E2FD25E2}">
  <dimension ref="B2:C19"/>
  <sheetViews>
    <sheetView showGridLines="0" workbookViewId="0">
      <selection activeCell="C4" sqref="C4:C9"/>
    </sheetView>
  </sheetViews>
  <sheetFormatPr defaultColWidth="10.85546875" defaultRowHeight="15" x14ac:dyDescent="0.25"/>
  <cols>
    <col min="3" max="3" width="28.42578125" customWidth="1"/>
  </cols>
  <sheetData>
    <row r="2" spans="2:3" x14ac:dyDescent="0.25">
      <c r="C2" s="1"/>
    </row>
    <row r="3" spans="2:3" ht="30" customHeight="1" x14ac:dyDescent="0.25">
      <c r="C3" s="15" t="s">
        <v>68</v>
      </c>
    </row>
    <row r="4" spans="2:3" ht="17.25" customHeight="1" x14ac:dyDescent="0.25">
      <c r="B4" s="16" t="s">
        <v>50</v>
      </c>
      <c r="C4" s="24">
        <v>0.45</v>
      </c>
    </row>
    <row r="5" spans="2:3" ht="17.25" customHeight="1" x14ac:dyDescent="0.25">
      <c r="B5" s="17" t="s">
        <v>53</v>
      </c>
      <c r="C5" s="24">
        <v>0.45</v>
      </c>
    </row>
    <row r="6" spans="2:3" ht="17.25" customHeight="1" x14ac:dyDescent="0.25">
      <c r="B6" s="16" t="s">
        <v>55</v>
      </c>
      <c r="C6" s="24">
        <v>0.45</v>
      </c>
    </row>
    <row r="7" spans="2:3" ht="17.25" customHeight="1" x14ac:dyDescent="0.25">
      <c r="B7" s="16" t="s">
        <v>56</v>
      </c>
      <c r="C7" s="24">
        <v>0.45</v>
      </c>
    </row>
    <row r="8" spans="2:3" ht="17.25" customHeight="1" x14ac:dyDescent="0.25">
      <c r="B8" s="16" t="s">
        <v>49</v>
      </c>
      <c r="C8" s="24">
        <v>0.45</v>
      </c>
    </row>
    <row r="9" spans="2:3" ht="17.25" customHeight="1" x14ac:dyDescent="0.25">
      <c r="B9" s="16" t="s">
        <v>67</v>
      </c>
      <c r="C9" s="24">
        <v>0.45</v>
      </c>
    </row>
    <row r="10" spans="2:3" ht="17.25" customHeight="1" x14ac:dyDescent="0.25">
      <c r="B10" s="16" t="s">
        <v>66</v>
      </c>
      <c r="C10" s="12">
        <v>0.3</v>
      </c>
    </row>
    <row r="11" spans="2:3" ht="17.25" customHeight="1" x14ac:dyDescent="0.25">
      <c r="B11" s="16" t="s">
        <v>58</v>
      </c>
      <c r="C11" s="11">
        <v>0.61</v>
      </c>
    </row>
    <row r="12" spans="2:3" ht="17.25" customHeight="1" x14ac:dyDescent="0.25">
      <c r="B12" s="16" t="s">
        <v>57</v>
      </c>
      <c r="C12" s="11">
        <v>0.43</v>
      </c>
    </row>
    <row r="13" spans="2:3" ht="17.25" customHeight="1" x14ac:dyDescent="0.25">
      <c r="B13" s="16" t="s">
        <v>51</v>
      </c>
      <c r="C13" s="28">
        <v>0.66</v>
      </c>
    </row>
    <row r="14" spans="2:3" ht="17.25" customHeight="1" x14ac:dyDescent="0.25">
      <c r="B14" s="16" t="s">
        <v>71</v>
      </c>
      <c r="C14" s="28"/>
    </row>
    <row r="16" spans="2:3" x14ac:dyDescent="0.25">
      <c r="B16" s="14" t="s">
        <v>73</v>
      </c>
    </row>
    <row r="17" spans="2:2" x14ac:dyDescent="0.25">
      <c r="B17" t="s">
        <v>69</v>
      </c>
    </row>
    <row r="18" spans="2:2" x14ac:dyDescent="0.25">
      <c r="B18" s="18" t="s">
        <v>70</v>
      </c>
    </row>
    <row r="19" spans="2:2" x14ac:dyDescent="0.25">
      <c r="B19" s="18" t="s">
        <v>72</v>
      </c>
    </row>
  </sheetData>
  <mergeCells count="1">
    <mergeCell ref="C13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PROPUESTA VENTA CCN</vt:lpstr>
      <vt:lpstr>FACTORES</vt:lpstr>
      <vt:lpstr>CARGOS IMPORTACION POR 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Lapaix</dc:creator>
  <cp:lastModifiedBy>Dasa</cp:lastModifiedBy>
  <dcterms:created xsi:type="dcterms:W3CDTF">2022-07-14T20:16:07Z</dcterms:created>
  <dcterms:modified xsi:type="dcterms:W3CDTF">2022-07-18T16:29:15Z</dcterms:modified>
</cp:coreProperties>
</file>