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gprd-my.sharepoint.com/personal/kpeguero_digepres_gob_do/Documents/Clasificación del Gasto/Gasto Administracion Central/2022/Mayo/"/>
    </mc:Choice>
  </mc:AlternateContent>
  <xr:revisionPtr revIDLastSave="541" documentId="11_FD6FDB51DA52FA607859C34EF7E4A9D8809E6EBC" xr6:coauthVersionLast="47" xr6:coauthVersionMax="47" xr10:uidLastSave="{608B8854-2E7B-4690-BC48-F77AE3EB19EE}"/>
  <bookViews>
    <workbookView xWindow="-120" yWindow="-120" windowWidth="29040" windowHeight="15840" firstSheet="17" activeTab="18" xr2:uid="{00000000-000D-0000-FFFF-FFFF00000000}"/>
  </bookViews>
  <sheets>
    <sheet name="2004" sheetId="5" r:id="rId1"/>
    <sheet name="2005" sheetId="6" r:id="rId2"/>
    <sheet name="2006" sheetId="7" r:id="rId3"/>
    <sheet name="2007 " sheetId="8" r:id="rId4"/>
    <sheet name="2008" sheetId="9" r:id="rId5"/>
    <sheet name="2009" sheetId="10" r:id="rId6"/>
    <sheet name="2010" sheetId="11" r:id="rId7"/>
    <sheet name="2011" sheetId="12" r:id="rId8"/>
    <sheet name="2012" sheetId="13" r:id="rId9"/>
    <sheet name="2013" sheetId="14" r:id="rId10"/>
    <sheet name="2014" sheetId="15" r:id="rId11"/>
    <sheet name="2015" sheetId="16" r:id="rId12"/>
    <sheet name="2016" sheetId="17" r:id="rId13"/>
    <sheet name="2017" sheetId="19" r:id="rId14"/>
    <sheet name="2018" sheetId="23" r:id="rId15"/>
    <sheet name="2019" sheetId="25" r:id="rId16"/>
    <sheet name="2020" sheetId="30" r:id="rId17"/>
    <sheet name="2021" sheetId="33" r:id="rId18"/>
    <sheet name="2022" sheetId="31" r:id="rId19"/>
  </sheets>
  <definedNames>
    <definedName name="_xlnm._FilterDatabase" localSheetId="17" hidden="1">'2021'!$B$7:$Q$250</definedName>
    <definedName name="_xlnm._FilterDatabase" localSheetId="18" hidden="1">'2022'!$B$7:$P$246</definedName>
    <definedName name="_xlnm.Print_Area" localSheetId="8">'2012'!$A$1:$Q$52</definedName>
    <definedName name="_xlnm.Print_Area" localSheetId="9">'2013'!#REF!</definedName>
    <definedName name="_xlnm.Print_Area" localSheetId="10">'2014'!$A$1:$Q$56</definedName>
    <definedName name="_xlnm.Print_Area" localSheetId="11">'2015'!$B$2:$Q$62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31" l="1"/>
  <c r="P12" i="31"/>
  <c r="P13" i="31"/>
  <c r="P14" i="31"/>
  <c r="P15" i="31"/>
  <c r="P16" i="31"/>
  <c r="P18" i="31"/>
  <c r="P19" i="31"/>
  <c r="P20" i="31"/>
  <c r="P21" i="31"/>
  <c r="P22" i="31"/>
  <c r="P23" i="31"/>
  <c r="P24" i="31"/>
  <c r="P25" i="31"/>
  <c r="P26" i="31"/>
  <c r="P27" i="31"/>
  <c r="P28" i="31"/>
  <c r="P29" i="31"/>
  <c r="P30" i="31"/>
  <c r="P31" i="31"/>
  <c r="P32" i="31"/>
  <c r="P33" i="31"/>
  <c r="P34" i="31"/>
  <c r="P35" i="31"/>
  <c r="P36" i="31"/>
  <c r="P37" i="31"/>
  <c r="P38" i="31"/>
  <c r="P39" i="31"/>
  <c r="P40" i="31"/>
  <c r="P41" i="31"/>
  <c r="P42" i="31"/>
  <c r="P43" i="31"/>
  <c r="P44" i="31"/>
  <c r="P45" i="31"/>
  <c r="P46" i="31"/>
  <c r="P47" i="31"/>
  <c r="P48" i="31"/>
  <c r="P49" i="31"/>
  <c r="P50" i="31"/>
  <c r="P51" i="31"/>
  <c r="P52" i="31"/>
  <c r="P53" i="31"/>
  <c r="P54" i="31"/>
  <c r="P55" i="31"/>
  <c r="P56" i="31"/>
  <c r="P57" i="31"/>
  <c r="P58" i="31"/>
  <c r="P59" i="31"/>
  <c r="P60" i="31"/>
  <c r="P61" i="31"/>
  <c r="P62" i="31"/>
  <c r="P63" i="31"/>
  <c r="P64" i="31"/>
  <c r="P65" i="31"/>
  <c r="P66" i="31"/>
  <c r="P67" i="31"/>
  <c r="P68" i="31"/>
  <c r="P69" i="31"/>
  <c r="P70" i="31"/>
  <c r="P71" i="31"/>
  <c r="P72" i="31"/>
  <c r="P73" i="31"/>
  <c r="P74" i="31"/>
  <c r="P75" i="31"/>
  <c r="P76" i="31"/>
  <c r="P77" i="31"/>
  <c r="P78" i="31"/>
  <c r="P79" i="31"/>
  <c r="P80" i="31"/>
  <c r="P81" i="31"/>
  <c r="P82" i="31"/>
  <c r="P83" i="31"/>
  <c r="P84" i="31"/>
  <c r="P85" i="31"/>
  <c r="P86" i="31"/>
  <c r="P87" i="31"/>
  <c r="P88" i="31"/>
  <c r="P89" i="31"/>
  <c r="P90" i="31"/>
  <c r="P91" i="31"/>
  <c r="P92" i="31"/>
  <c r="P93" i="31"/>
  <c r="P94" i="31"/>
  <c r="P95" i="31"/>
  <c r="P96" i="31"/>
  <c r="P97" i="31"/>
  <c r="P98" i="31"/>
  <c r="P99" i="31"/>
  <c r="P100" i="31"/>
  <c r="P101" i="31"/>
  <c r="P102" i="31"/>
  <c r="P103" i="31"/>
  <c r="P104" i="31"/>
  <c r="P105" i="31"/>
  <c r="P106" i="31"/>
  <c r="P107" i="31"/>
  <c r="P108" i="31"/>
  <c r="P109" i="31"/>
  <c r="P110" i="31"/>
  <c r="P111" i="31"/>
  <c r="P112" i="31"/>
  <c r="P113" i="31"/>
  <c r="P114" i="31"/>
  <c r="P115" i="31"/>
  <c r="P116" i="31"/>
  <c r="P117" i="31"/>
  <c r="P118" i="31"/>
  <c r="P119" i="31"/>
  <c r="P120" i="31"/>
  <c r="P121" i="31"/>
  <c r="P122" i="31"/>
  <c r="P123" i="31"/>
  <c r="P124" i="31"/>
  <c r="P125" i="31"/>
  <c r="P126" i="31"/>
  <c r="P127" i="31"/>
  <c r="P128" i="31"/>
  <c r="P129" i="31"/>
  <c r="P130" i="31"/>
  <c r="P131" i="31"/>
  <c r="P132" i="31"/>
  <c r="P133" i="31"/>
  <c r="P134" i="31"/>
  <c r="P135" i="31"/>
  <c r="P136" i="31"/>
  <c r="P137" i="31"/>
  <c r="P138" i="31"/>
  <c r="P139" i="31"/>
  <c r="P140" i="31"/>
  <c r="P141" i="31"/>
  <c r="P142" i="31"/>
  <c r="P143" i="31"/>
  <c r="P144" i="31"/>
  <c r="P145" i="31"/>
  <c r="P146" i="31"/>
  <c r="P147" i="31"/>
  <c r="P148" i="31"/>
  <c r="P149" i="31"/>
  <c r="P150" i="31"/>
  <c r="P151" i="31"/>
  <c r="P152" i="31"/>
  <c r="P153" i="31"/>
  <c r="P154" i="31"/>
  <c r="P155" i="31"/>
  <c r="P156" i="31"/>
  <c r="P157" i="31"/>
  <c r="P158" i="31"/>
  <c r="P159" i="31"/>
  <c r="P160" i="31"/>
  <c r="P161" i="31"/>
  <c r="P162" i="31"/>
  <c r="P163" i="31"/>
  <c r="P164" i="31"/>
  <c r="P165" i="31"/>
  <c r="P166" i="31"/>
  <c r="P167" i="31"/>
  <c r="P168" i="31"/>
  <c r="P169" i="31"/>
  <c r="P170" i="31"/>
  <c r="P171" i="31"/>
  <c r="P172" i="31"/>
  <c r="P173" i="31"/>
  <c r="P174" i="31"/>
  <c r="P175" i="31"/>
  <c r="P176" i="31"/>
  <c r="P177" i="31"/>
  <c r="P178" i="31"/>
  <c r="P179" i="31"/>
  <c r="P180" i="31"/>
  <c r="P181" i="31"/>
  <c r="P182" i="31"/>
  <c r="P183" i="31"/>
  <c r="P184" i="31"/>
  <c r="P185" i="31"/>
  <c r="P186" i="31"/>
  <c r="P187" i="31"/>
  <c r="P188" i="31"/>
  <c r="P189" i="31"/>
  <c r="P190" i="31"/>
  <c r="P191" i="31"/>
  <c r="P192" i="31"/>
  <c r="P193" i="31"/>
  <c r="P194" i="31"/>
  <c r="P195" i="31"/>
  <c r="P196" i="31"/>
  <c r="P197" i="31"/>
  <c r="P198" i="31"/>
  <c r="P199" i="31"/>
  <c r="P200" i="31"/>
  <c r="P201" i="31"/>
  <c r="P202" i="31"/>
  <c r="P203" i="31"/>
  <c r="P204" i="31"/>
  <c r="P205" i="31"/>
  <c r="P206" i="31"/>
  <c r="P207" i="31"/>
  <c r="P208" i="31"/>
  <c r="P209" i="31"/>
  <c r="P210" i="31"/>
  <c r="P211" i="31"/>
  <c r="P212" i="31"/>
  <c r="P213" i="31"/>
  <c r="P214" i="31"/>
  <c r="P215" i="31"/>
  <c r="P216" i="31"/>
  <c r="P217" i="31"/>
  <c r="P218" i="31"/>
  <c r="P219" i="31"/>
  <c r="P220" i="31"/>
  <c r="P221" i="31"/>
  <c r="P222" i="31"/>
  <c r="P223" i="31"/>
  <c r="P224" i="31"/>
  <c r="P225" i="31"/>
  <c r="P226" i="31"/>
  <c r="P227" i="31"/>
  <c r="P228" i="31"/>
  <c r="P229" i="31"/>
  <c r="P230" i="31"/>
  <c r="P231" i="31"/>
  <c r="P232" i="31"/>
  <c r="P233" i="31"/>
  <c r="P234" i="31"/>
  <c r="P235" i="31"/>
  <c r="P236" i="31"/>
  <c r="P237" i="31"/>
  <c r="P238" i="31"/>
  <c r="P239" i="31"/>
  <c r="P240" i="31"/>
  <c r="P241" i="31"/>
  <c r="P242" i="31"/>
  <c r="P243" i="31"/>
  <c r="P244" i="31"/>
  <c r="P245" i="31"/>
  <c r="P246" i="31"/>
  <c r="E17" i="31"/>
  <c r="E247" i="31" s="1"/>
  <c r="F17" i="31"/>
  <c r="F247" i="31" s="1"/>
  <c r="D17" i="31"/>
  <c r="D247" i="31" s="1"/>
  <c r="P10" i="31"/>
  <c r="P256" i="31"/>
  <c r="Q215" i="33" l="1"/>
  <c r="G17" i="31"/>
  <c r="H17" i="31"/>
  <c r="I18" i="31"/>
  <c r="I17" i="31" s="1"/>
  <c r="J18" i="31"/>
  <c r="J17" i="31" s="1"/>
  <c r="K18" i="31"/>
  <c r="K17" i="31" s="1"/>
  <c r="L18" i="31"/>
  <c r="L17" i="31" s="1"/>
  <c r="M18" i="31"/>
  <c r="M17" i="31" s="1"/>
  <c r="N18" i="31"/>
  <c r="N17" i="31" s="1"/>
  <c r="O18" i="31"/>
  <c r="M275" i="33"/>
  <c r="I275" i="33"/>
  <c r="E275" i="33"/>
  <c r="Q274" i="33"/>
  <c r="Q273" i="33"/>
  <c r="Q272" i="33"/>
  <c r="Q271" i="33"/>
  <c r="Q270" i="33"/>
  <c r="Q269" i="33"/>
  <c r="Q258" i="33" s="1"/>
  <c r="Q268" i="33"/>
  <c r="Q267" i="33"/>
  <c r="Q266" i="33"/>
  <c r="Q265" i="33"/>
  <c r="Q264" i="33"/>
  <c r="Q263" i="33"/>
  <c r="Q262" i="33"/>
  <c r="Q261" i="33"/>
  <c r="Q260" i="33"/>
  <c r="Q259" i="33"/>
  <c r="P258" i="33"/>
  <c r="O258" i="33"/>
  <c r="N258" i="33"/>
  <c r="M258" i="33"/>
  <c r="L258" i="33"/>
  <c r="K258" i="33"/>
  <c r="J258" i="33"/>
  <c r="I258" i="33"/>
  <c r="H258" i="33"/>
  <c r="G258" i="33"/>
  <c r="F258" i="33"/>
  <c r="E258" i="33"/>
  <c r="D258" i="33"/>
  <c r="C258" i="33"/>
  <c r="Q257" i="33"/>
  <c r="Q256" i="33"/>
  <c r="Q255" i="33"/>
  <c r="P254" i="33"/>
  <c r="P275" i="33" s="1"/>
  <c r="O254" i="33"/>
  <c r="O275" i="33" s="1"/>
  <c r="N254" i="33"/>
  <c r="N275" i="33" s="1"/>
  <c r="M254" i="33"/>
  <c r="L254" i="33"/>
  <c r="L275" i="33" s="1"/>
  <c r="K254" i="33"/>
  <c r="K275" i="33" s="1"/>
  <c r="J254" i="33"/>
  <c r="J275" i="33" s="1"/>
  <c r="I254" i="33"/>
  <c r="H254" i="33"/>
  <c r="H275" i="33" s="1"/>
  <c r="G254" i="33"/>
  <c r="G275" i="33" s="1"/>
  <c r="F254" i="33"/>
  <c r="F275" i="33" s="1"/>
  <c r="E254" i="33"/>
  <c r="Q254" i="33" s="1"/>
  <c r="D254" i="33"/>
  <c r="D275" i="33" s="1"/>
  <c r="C254" i="33"/>
  <c r="C275" i="33" s="1"/>
  <c r="Q250" i="33"/>
  <c r="Q249" i="33"/>
  <c r="Q248" i="33"/>
  <c r="C248" i="33"/>
  <c r="Q247" i="33"/>
  <c r="Q246" i="33"/>
  <c r="Q245" i="33"/>
  <c r="C245" i="33"/>
  <c r="Q244" i="33"/>
  <c r="Q243" i="33"/>
  <c r="Q242" i="33"/>
  <c r="C242" i="33"/>
  <c r="Q241" i="33"/>
  <c r="Q240" i="33"/>
  <c r="Q239" i="33"/>
  <c r="C239" i="33"/>
  <c r="Q238" i="33"/>
  <c r="Q237" i="33"/>
  <c r="Q236" i="33"/>
  <c r="C236" i="33"/>
  <c r="Q235" i="33"/>
  <c r="Q234" i="33"/>
  <c r="Q233" i="33"/>
  <c r="C233" i="33"/>
  <c r="Q232" i="33"/>
  <c r="Q231" i="33"/>
  <c r="Q230" i="33"/>
  <c r="C230" i="33"/>
  <c r="Q229" i="33"/>
  <c r="Q228" i="33"/>
  <c r="Q227" i="33"/>
  <c r="C227" i="33"/>
  <c r="Q226" i="33"/>
  <c r="Q225" i="33"/>
  <c r="Q224" i="33"/>
  <c r="Q223" i="33"/>
  <c r="Q222" i="33"/>
  <c r="C222" i="33"/>
  <c r="Q221" i="33"/>
  <c r="Q220" i="33"/>
  <c r="Q219" i="33"/>
  <c r="Q218" i="33"/>
  <c r="C218" i="33"/>
  <c r="Q217" i="33"/>
  <c r="Q216" i="33"/>
  <c r="Q214" i="33"/>
  <c r="Q213" i="33"/>
  <c r="Q212" i="33"/>
  <c r="C212" i="33"/>
  <c r="Q211" i="33"/>
  <c r="Q210" i="33"/>
  <c r="Q209" i="33"/>
  <c r="Q208" i="33"/>
  <c r="Q207" i="33"/>
  <c r="Q206" i="33"/>
  <c r="C206" i="33"/>
  <c r="Q205" i="33"/>
  <c r="Q204" i="33"/>
  <c r="Q203" i="33"/>
  <c r="Q202" i="33"/>
  <c r="C202" i="33"/>
  <c r="Q201" i="33"/>
  <c r="Q200" i="33"/>
  <c r="Q199" i="33"/>
  <c r="C199" i="33"/>
  <c r="Q198" i="33"/>
  <c r="Q197" i="33"/>
  <c r="Q196" i="33"/>
  <c r="Q195" i="33"/>
  <c r="Q194" i="33"/>
  <c r="Q193" i="33"/>
  <c r="C193" i="33"/>
  <c r="Q192" i="33"/>
  <c r="Q191" i="33"/>
  <c r="Q190" i="33"/>
  <c r="C190" i="33"/>
  <c r="Q189" i="33"/>
  <c r="Q188" i="33"/>
  <c r="Q187" i="33"/>
  <c r="C187" i="33"/>
  <c r="Q186" i="33"/>
  <c r="Q185" i="33"/>
  <c r="Q184" i="33"/>
  <c r="Q183" i="33"/>
  <c r="C183" i="33"/>
  <c r="Q182" i="33"/>
  <c r="Q181" i="33"/>
  <c r="Q180" i="33"/>
  <c r="Q179" i="33"/>
  <c r="Q178" i="33"/>
  <c r="Q177" i="33"/>
  <c r="Q176" i="33"/>
  <c r="C176" i="33"/>
  <c r="Q175" i="33"/>
  <c r="Q174" i="33"/>
  <c r="Q173" i="33"/>
  <c r="Q172" i="33"/>
  <c r="Q171" i="33"/>
  <c r="Q170" i="33"/>
  <c r="Q169" i="33"/>
  <c r="Q168" i="33"/>
  <c r="Q167" i="33"/>
  <c r="C167" i="33"/>
  <c r="Q166" i="33"/>
  <c r="Q165" i="33"/>
  <c r="Q164" i="33"/>
  <c r="Q163" i="33"/>
  <c r="Q162" i="33"/>
  <c r="C162" i="33"/>
  <c r="Q161" i="33"/>
  <c r="Q160" i="33"/>
  <c r="Q159" i="33"/>
  <c r="C159" i="33"/>
  <c r="Q158" i="33"/>
  <c r="Q157" i="33"/>
  <c r="Q156" i="33"/>
  <c r="C156" i="33"/>
  <c r="Q155" i="33"/>
  <c r="Q154" i="33"/>
  <c r="Q153" i="33"/>
  <c r="Q152" i="33"/>
  <c r="Q151" i="33"/>
  <c r="Q150" i="33"/>
  <c r="Q149" i="33"/>
  <c r="Q148" i="33"/>
  <c r="Q147" i="33"/>
  <c r="Q146" i="33"/>
  <c r="C146" i="33"/>
  <c r="Q145" i="33"/>
  <c r="Q144" i="33"/>
  <c r="Q143" i="33"/>
  <c r="Q142" i="33"/>
  <c r="Q141" i="33"/>
  <c r="Q140" i="33"/>
  <c r="Q139" i="33"/>
  <c r="Q138" i="33"/>
  <c r="Q137" i="33"/>
  <c r="Q136" i="33"/>
  <c r="Q135" i="33"/>
  <c r="C135" i="33"/>
  <c r="Q134" i="33"/>
  <c r="Q133" i="33"/>
  <c r="Q132" i="33"/>
  <c r="Q131" i="33"/>
  <c r="Q130" i="33"/>
  <c r="Q129" i="33"/>
  <c r="Q128" i="33"/>
  <c r="Q127" i="33"/>
  <c r="Q126" i="33"/>
  <c r="Q125" i="33"/>
  <c r="Q124" i="33"/>
  <c r="Q123" i="33"/>
  <c r="Q122" i="33"/>
  <c r="Q121" i="33"/>
  <c r="C121" i="33"/>
  <c r="Q120" i="33"/>
  <c r="Q119" i="33"/>
  <c r="Q118" i="33"/>
  <c r="Q117" i="33"/>
  <c r="Q116" i="33"/>
  <c r="Q115" i="33"/>
  <c r="Q114" i="33"/>
  <c r="C114" i="33"/>
  <c r="Q113" i="33"/>
  <c r="Q112" i="33"/>
  <c r="Q111" i="33"/>
  <c r="Q110" i="33"/>
  <c r="Q109" i="33"/>
  <c r="Q108" i="33"/>
  <c r="Q107" i="33"/>
  <c r="Q106" i="33"/>
  <c r="Q105" i="33"/>
  <c r="Q104" i="33"/>
  <c r="Q103" i="33"/>
  <c r="Q102" i="33"/>
  <c r="Q101" i="33"/>
  <c r="Q100" i="33"/>
  <c r="Q99" i="33"/>
  <c r="Q98" i="33"/>
  <c r="Q97" i="33"/>
  <c r="Q96" i="33"/>
  <c r="Q95" i="33"/>
  <c r="Q94" i="33"/>
  <c r="Q93" i="33"/>
  <c r="Q92" i="33"/>
  <c r="Q91" i="33"/>
  <c r="Q90" i="33"/>
  <c r="Q89" i="33"/>
  <c r="Q88" i="33"/>
  <c r="Q87" i="33"/>
  <c r="Q86" i="33"/>
  <c r="Q85" i="33"/>
  <c r="Q84" i="33"/>
  <c r="Q83" i="33"/>
  <c r="Q82" i="33"/>
  <c r="Q81" i="33"/>
  <c r="Q80" i="33"/>
  <c r="Q79" i="33"/>
  <c r="Q78" i="33"/>
  <c r="C78" i="33"/>
  <c r="Q77" i="33"/>
  <c r="Q76" i="33"/>
  <c r="Q75" i="33"/>
  <c r="Q74" i="33"/>
  <c r="Q73" i="33"/>
  <c r="Q72" i="33"/>
  <c r="Q71" i="33"/>
  <c r="Q70" i="33"/>
  <c r="Q69" i="33"/>
  <c r="Q68" i="33"/>
  <c r="Q67" i="33"/>
  <c r="Q66" i="33"/>
  <c r="Q65" i="33"/>
  <c r="Q64" i="33"/>
  <c r="Q63" i="33"/>
  <c r="Q62" i="33"/>
  <c r="Q61" i="33"/>
  <c r="Q60" i="33"/>
  <c r="Q59" i="33"/>
  <c r="Q58" i="33"/>
  <c r="C58" i="33"/>
  <c r="Q57" i="33"/>
  <c r="Q56" i="33"/>
  <c r="Q55" i="33"/>
  <c r="Q54" i="33"/>
  <c r="Q53" i="33"/>
  <c r="Q52" i="33"/>
  <c r="Q51" i="33"/>
  <c r="Q50" i="33"/>
  <c r="Q49" i="33"/>
  <c r="Q48" i="33"/>
  <c r="Q47" i="33"/>
  <c r="Q46" i="33"/>
  <c r="Q45" i="33"/>
  <c r="Q44" i="33"/>
  <c r="Q43" i="33"/>
  <c r="Q42" i="33"/>
  <c r="Q41" i="33"/>
  <c r="Q40" i="33"/>
  <c r="Q39" i="33"/>
  <c r="Q38" i="33"/>
  <c r="Q37" i="33"/>
  <c r="Q36" i="33"/>
  <c r="Q35" i="33"/>
  <c r="Q34" i="33"/>
  <c r="Q33" i="33"/>
  <c r="Q32" i="33"/>
  <c r="Q31" i="33"/>
  <c r="Q30" i="33"/>
  <c r="Q29" i="33"/>
  <c r="Q28" i="33"/>
  <c r="Q27" i="33"/>
  <c r="Q26" i="33"/>
  <c r="Q25" i="33"/>
  <c r="Q24" i="33"/>
  <c r="Q23" i="33"/>
  <c r="Q22" i="33"/>
  <c r="Q21" i="33"/>
  <c r="Q20" i="33"/>
  <c r="Q19" i="33"/>
  <c r="P18" i="33"/>
  <c r="P17" i="33" s="1"/>
  <c r="O18" i="33"/>
  <c r="N18" i="33"/>
  <c r="N17" i="33" s="1"/>
  <c r="N251" i="33" s="1"/>
  <c r="M18" i="33"/>
  <c r="M17" i="33" s="1"/>
  <c r="M251" i="33" s="1"/>
  <c r="M277" i="33" s="1"/>
  <c r="L18" i="33"/>
  <c r="L17" i="33" s="1"/>
  <c r="K18" i="33"/>
  <c r="J18" i="33"/>
  <c r="J17" i="33" s="1"/>
  <c r="J251" i="33" s="1"/>
  <c r="I18" i="33"/>
  <c r="I17" i="33" s="1"/>
  <c r="I251" i="33" s="1"/>
  <c r="I277" i="33" s="1"/>
  <c r="H18" i="33"/>
  <c r="H17" i="33" s="1"/>
  <c r="G18" i="33"/>
  <c r="F18" i="33"/>
  <c r="F17" i="33" s="1"/>
  <c r="F251" i="33" s="1"/>
  <c r="E18" i="33"/>
  <c r="E17" i="33" s="1"/>
  <c r="D18" i="33"/>
  <c r="D17" i="33" s="1"/>
  <c r="C18" i="33"/>
  <c r="O17" i="33"/>
  <c r="O251" i="33" s="1"/>
  <c r="K17" i="33"/>
  <c r="K251" i="33" s="1"/>
  <c r="K277" i="33" s="1"/>
  <c r="G17" i="33"/>
  <c r="G251" i="33" s="1"/>
  <c r="G277" i="33" s="1"/>
  <c r="C17" i="33"/>
  <c r="Q16" i="33"/>
  <c r="Q15" i="33"/>
  <c r="Q14" i="33"/>
  <c r="D14" i="33"/>
  <c r="C14" i="33"/>
  <c r="Q13" i="33"/>
  <c r="Q12" i="33"/>
  <c r="Q11" i="33"/>
  <c r="D11" i="33"/>
  <c r="C11" i="33"/>
  <c r="C10" i="33" s="1"/>
  <c r="C251" i="33" s="1"/>
  <c r="C277" i="33" s="1"/>
  <c r="P10" i="33"/>
  <c r="P251" i="33" s="1"/>
  <c r="P277" i="33" s="1"/>
  <c r="O10" i="33"/>
  <c r="N10" i="33"/>
  <c r="M10" i="33"/>
  <c r="L10" i="33"/>
  <c r="L251" i="33" s="1"/>
  <c r="L277" i="33" s="1"/>
  <c r="K10" i="33"/>
  <c r="J10" i="33"/>
  <c r="I10" i="33"/>
  <c r="H10" i="33"/>
  <c r="H251" i="33" s="1"/>
  <c r="H277" i="33" s="1"/>
  <c r="G10" i="33"/>
  <c r="F10" i="33"/>
  <c r="E10" i="33"/>
  <c r="Q10" i="33" s="1"/>
  <c r="D10" i="33"/>
  <c r="D251" i="33" s="1"/>
  <c r="D277" i="33" s="1"/>
  <c r="P17" i="31" l="1"/>
  <c r="Q275" i="33"/>
  <c r="Q17" i="33"/>
  <c r="E251" i="33"/>
  <c r="O277" i="33"/>
  <c r="F277" i="33"/>
  <c r="J277" i="33"/>
  <c r="N277" i="33"/>
  <c r="Q18" i="33"/>
  <c r="E277" i="33" l="1"/>
  <c r="Q251" i="33"/>
  <c r="Q277" i="33" s="1"/>
  <c r="D263" i="31" l="1"/>
  <c r="E263" i="31"/>
  <c r="F263" i="31"/>
  <c r="G263" i="31"/>
  <c r="H263" i="31"/>
  <c r="I263" i="31"/>
  <c r="J263" i="31"/>
  <c r="K263" i="31"/>
  <c r="L263" i="31"/>
  <c r="M263" i="31"/>
  <c r="N263" i="31"/>
  <c r="O263" i="31"/>
  <c r="C263" i="31"/>
  <c r="P262" i="31"/>
  <c r="P261" i="31"/>
  <c r="P260" i="31"/>
  <c r="P259" i="31"/>
  <c r="P258" i="31"/>
  <c r="P257" i="31"/>
  <c r="P255" i="31"/>
  <c r="P254" i="31"/>
  <c r="P253" i="31"/>
  <c r="P252" i="31"/>
  <c r="P251" i="31"/>
  <c r="P250" i="31"/>
  <c r="O244" i="31"/>
  <c r="O241" i="31"/>
  <c r="O238" i="31"/>
  <c r="O235" i="31"/>
  <c r="O232" i="31"/>
  <c r="O229" i="31"/>
  <c r="O226" i="31"/>
  <c r="O223" i="31"/>
  <c r="O216" i="31"/>
  <c r="O211" i="31"/>
  <c r="O205" i="31"/>
  <c r="O199" i="31"/>
  <c r="O195" i="31"/>
  <c r="O192" i="31"/>
  <c r="O186" i="31"/>
  <c r="O183" i="31"/>
  <c r="O180" i="31"/>
  <c r="O176" i="31"/>
  <c r="O169" i="31"/>
  <c r="O160" i="31"/>
  <c r="O154" i="31"/>
  <c r="O151" i="31"/>
  <c r="O147" i="31"/>
  <c r="O141" i="31"/>
  <c r="O130" i="31"/>
  <c r="O116" i="31"/>
  <c r="O109" i="31"/>
  <c r="O73" i="31"/>
  <c r="O53" i="31"/>
  <c r="M247" i="31"/>
  <c r="L247" i="31"/>
  <c r="I247" i="31"/>
  <c r="H247" i="31"/>
  <c r="F265" i="31"/>
  <c r="O14" i="31"/>
  <c r="O11" i="31"/>
  <c r="O17" i="31" l="1"/>
  <c r="P263" i="31"/>
  <c r="M265" i="31"/>
  <c r="L265" i="31"/>
  <c r="H265" i="31"/>
  <c r="I265" i="31"/>
  <c r="J247" i="31"/>
  <c r="J265" i="31" s="1"/>
  <c r="K247" i="31"/>
  <c r="K265" i="31" s="1"/>
  <c r="N247" i="31"/>
  <c r="N265" i="31" s="1"/>
  <c r="C247" i="31"/>
  <c r="C265" i="31" s="1"/>
  <c r="G247" i="31"/>
  <c r="O10" i="31"/>
  <c r="G265" i="31" l="1"/>
  <c r="P247" i="31"/>
  <c r="E265" i="31"/>
  <c r="D265" i="31"/>
  <c r="O247" i="31"/>
  <c r="O265" i="31" s="1"/>
  <c r="P265" i="31" l="1"/>
  <c r="C10" i="30"/>
  <c r="D10" i="30"/>
  <c r="E10" i="30"/>
  <c r="F10" i="30"/>
  <c r="G10" i="30"/>
  <c r="G44" i="30" s="1"/>
  <c r="H10" i="30"/>
  <c r="H44" i="30" s="1"/>
  <c r="H66" i="30" s="1"/>
  <c r="I10" i="30"/>
  <c r="J10" i="30"/>
  <c r="K10" i="30"/>
  <c r="L10" i="30"/>
  <c r="M10" i="30"/>
  <c r="N10" i="30"/>
  <c r="O10" i="30"/>
  <c r="O44" i="30" s="1"/>
  <c r="P10" i="30"/>
  <c r="P44" i="30" s="1"/>
  <c r="P66" i="30" s="1"/>
  <c r="Q11" i="30"/>
  <c r="Q12" i="30"/>
  <c r="C13" i="30"/>
  <c r="D13" i="30"/>
  <c r="E13" i="30"/>
  <c r="E44" i="30" s="1"/>
  <c r="F13" i="30"/>
  <c r="Q13" i="30" s="1"/>
  <c r="G13" i="30"/>
  <c r="H13" i="30"/>
  <c r="I13" i="30"/>
  <c r="I44" i="30" s="1"/>
  <c r="J13" i="30"/>
  <c r="K13" i="30"/>
  <c r="L13" i="30"/>
  <c r="M13" i="30"/>
  <c r="M44" i="30" s="1"/>
  <c r="N13" i="30"/>
  <c r="O13" i="30"/>
  <c r="P13" i="30"/>
  <c r="Q14" i="30"/>
  <c r="Q15" i="30"/>
  <c r="Q16" i="30"/>
  <c r="Q17" i="30"/>
  <c r="Q18" i="30"/>
  <c r="Q19" i="30"/>
  <c r="Q20" i="30"/>
  <c r="Q21" i="30"/>
  <c r="Q22" i="30"/>
  <c r="Q23" i="30"/>
  <c r="Q24" i="30"/>
  <c r="Q25" i="30"/>
  <c r="Q26" i="30"/>
  <c r="Q27" i="30"/>
  <c r="Q28" i="30"/>
  <c r="Q29" i="30"/>
  <c r="Q30" i="30"/>
  <c r="Q31" i="30"/>
  <c r="Q32" i="30"/>
  <c r="Q33" i="30"/>
  <c r="Q34" i="30"/>
  <c r="Q35" i="30"/>
  <c r="Q36" i="30"/>
  <c r="Q37" i="30"/>
  <c r="Q38" i="30"/>
  <c r="Q39" i="30"/>
  <c r="Q40" i="30"/>
  <c r="Q41" i="30"/>
  <c r="Q42" i="30"/>
  <c r="Q43" i="30"/>
  <c r="C44" i="30"/>
  <c r="D44" i="30"/>
  <c r="K44" i="30"/>
  <c r="L44" i="30"/>
  <c r="E46" i="30"/>
  <c r="F46" i="30"/>
  <c r="G46" i="30"/>
  <c r="H46" i="30"/>
  <c r="I46" i="30"/>
  <c r="J46" i="30"/>
  <c r="K46" i="30"/>
  <c r="L46" i="30"/>
  <c r="M46" i="30"/>
  <c r="N46" i="30"/>
  <c r="O46" i="30"/>
  <c r="P46" i="30"/>
  <c r="Q46" i="30"/>
  <c r="Q47" i="30"/>
  <c r="Q48" i="30"/>
  <c r="Q49" i="30"/>
  <c r="Q50" i="30"/>
  <c r="Q51" i="30"/>
  <c r="Q52" i="30"/>
  <c r="Q53" i="30"/>
  <c r="Q54" i="30"/>
  <c r="Q55" i="30"/>
  <c r="Q56" i="30"/>
  <c r="Q57" i="30"/>
  <c r="Q58" i="30"/>
  <c r="Q59" i="30"/>
  <c r="Q60" i="30"/>
  <c r="Q61" i="30"/>
  <c r="Q62" i="30"/>
  <c r="Q63" i="30"/>
  <c r="C64" i="30"/>
  <c r="D64" i="30"/>
  <c r="D66" i="30" s="1"/>
  <c r="E64" i="30"/>
  <c r="F64" i="30"/>
  <c r="G64" i="30"/>
  <c r="H64" i="30"/>
  <c r="I64" i="30"/>
  <c r="J64" i="30"/>
  <c r="K64" i="30"/>
  <c r="K66" i="30" s="1"/>
  <c r="L64" i="30"/>
  <c r="L66" i="30" s="1"/>
  <c r="M64" i="30"/>
  <c r="N64" i="30"/>
  <c r="O64" i="30"/>
  <c r="P64" i="30"/>
  <c r="F44" i="30" l="1"/>
  <c r="F66" i="30" s="1"/>
  <c r="M66" i="30"/>
  <c r="N44" i="30"/>
  <c r="N66" i="30" s="1"/>
  <c r="C66" i="30"/>
  <c r="O66" i="30"/>
  <c r="G66" i="30"/>
  <c r="J44" i="30"/>
  <c r="J66" i="30" s="1"/>
  <c r="Q64" i="30"/>
  <c r="I66" i="30"/>
  <c r="E66" i="30"/>
  <c r="Q66" i="30" s="1"/>
  <c r="Q10" i="30"/>
  <c r="Q44" i="30" l="1"/>
  <c r="P66" i="25" l="1"/>
  <c r="O66" i="25"/>
  <c r="N66" i="25"/>
  <c r="M66" i="25"/>
  <c r="L66" i="25"/>
  <c r="K66" i="25"/>
  <c r="J66" i="25"/>
  <c r="I66" i="25"/>
  <c r="H66" i="25"/>
  <c r="G66" i="25"/>
  <c r="F66" i="25"/>
  <c r="E66" i="25"/>
  <c r="D66" i="25"/>
  <c r="C66" i="25"/>
  <c r="Q65" i="25"/>
  <c r="Q64" i="25"/>
  <c r="Q63" i="25"/>
  <c r="Q62" i="25"/>
  <c r="Q61" i="25"/>
  <c r="Q60" i="25"/>
  <c r="Q59" i="25"/>
  <c r="Q58" i="25"/>
  <c r="Q57" i="25"/>
  <c r="Q56" i="25"/>
  <c r="Q55" i="25"/>
  <c r="Q54" i="25"/>
  <c r="Q53" i="25"/>
  <c r="Q52" i="25"/>
  <c r="Q51" i="25"/>
  <c r="Q50" i="25"/>
  <c r="Q49" i="25"/>
  <c r="Q48" i="25"/>
  <c r="Q47" i="25"/>
  <c r="Q46" i="25"/>
  <c r="O46" i="25"/>
  <c r="N46" i="25"/>
  <c r="M46" i="25"/>
  <c r="L46" i="25"/>
  <c r="K46" i="25"/>
  <c r="J46" i="25"/>
  <c r="I46" i="25"/>
  <c r="H46" i="25"/>
  <c r="G46" i="25"/>
  <c r="F46" i="25"/>
  <c r="E46" i="25"/>
  <c r="Q43" i="25"/>
  <c r="Q42" i="25"/>
  <c r="Q41" i="25"/>
  <c r="Q40" i="25"/>
  <c r="Q39" i="25"/>
  <c r="Q38" i="25"/>
  <c r="Q37" i="25"/>
  <c r="Q36" i="25"/>
  <c r="Q35" i="25"/>
  <c r="Q34" i="25"/>
  <c r="Q33" i="25"/>
  <c r="Q32" i="25"/>
  <c r="Q31" i="25"/>
  <c r="Q30" i="25"/>
  <c r="Q29" i="25"/>
  <c r="Q28" i="25"/>
  <c r="Q27" i="25"/>
  <c r="Q26" i="25"/>
  <c r="Q25" i="25"/>
  <c r="Q24" i="25"/>
  <c r="Q23" i="25"/>
  <c r="Q22" i="25"/>
  <c r="Q21" i="25"/>
  <c r="Q20" i="25"/>
  <c r="Q19" i="25"/>
  <c r="Q18" i="25"/>
  <c r="Q17" i="25"/>
  <c r="Q16" i="25"/>
  <c r="Q15" i="25"/>
  <c r="Q14" i="25"/>
  <c r="P13" i="25"/>
  <c r="O13" i="25"/>
  <c r="N13" i="25"/>
  <c r="M13" i="25"/>
  <c r="L13" i="25"/>
  <c r="K13" i="25"/>
  <c r="J13" i="25"/>
  <c r="I13" i="25"/>
  <c r="H13" i="25"/>
  <c r="G13" i="25"/>
  <c r="F13" i="25"/>
  <c r="E13" i="25"/>
  <c r="D13" i="25"/>
  <c r="C13" i="25"/>
  <c r="Q12" i="25"/>
  <c r="Q11" i="25"/>
  <c r="P10" i="25"/>
  <c r="O10" i="25"/>
  <c r="N10" i="25"/>
  <c r="M10" i="25"/>
  <c r="M44" i="25" s="1"/>
  <c r="L10" i="25"/>
  <c r="L44" i="25" s="1"/>
  <c r="K10" i="25"/>
  <c r="K44" i="25" s="1"/>
  <c r="K68" i="25" s="1"/>
  <c r="J10" i="25"/>
  <c r="I10" i="25"/>
  <c r="I44" i="25" s="1"/>
  <c r="I68" i="25" s="1"/>
  <c r="H10" i="25"/>
  <c r="G10" i="25"/>
  <c r="F10" i="25"/>
  <c r="E10" i="25"/>
  <c r="E44" i="25" s="1"/>
  <c r="D10" i="25"/>
  <c r="D44" i="25" s="1"/>
  <c r="C10" i="25"/>
  <c r="C44" i="25" s="1"/>
  <c r="C68" i="25" s="1"/>
  <c r="G44" i="25" l="1"/>
  <c r="G68" i="25" s="1"/>
  <c r="H44" i="25"/>
  <c r="H68" i="25" s="1"/>
  <c r="P44" i="25"/>
  <c r="P68" i="25" s="1"/>
  <c r="Q66" i="25"/>
  <c r="L68" i="25"/>
  <c r="M68" i="25"/>
  <c r="O44" i="25"/>
  <c r="O68" i="25" s="1"/>
  <c r="Q10" i="25"/>
  <c r="D68" i="25"/>
  <c r="F44" i="25"/>
  <c r="F68" i="25" s="1"/>
  <c r="J44" i="25"/>
  <c r="J68" i="25" s="1"/>
  <c r="N44" i="25"/>
  <c r="N68" i="25" s="1"/>
  <c r="Q13" i="25"/>
  <c r="E68" i="25"/>
  <c r="Q68" i="25" l="1"/>
  <c r="Q44" i="25"/>
  <c r="C10" i="23"/>
  <c r="D10" i="23"/>
  <c r="E10" i="23"/>
  <c r="F10" i="23"/>
  <c r="G10" i="23"/>
  <c r="H10" i="23"/>
  <c r="H44" i="23" s="1"/>
  <c r="H69" i="23" s="1"/>
  <c r="I10" i="23"/>
  <c r="J10" i="23"/>
  <c r="K10" i="23"/>
  <c r="L10" i="23"/>
  <c r="M10" i="23"/>
  <c r="N10" i="23"/>
  <c r="O10" i="23"/>
  <c r="O44" i="23" s="1"/>
  <c r="O69" i="23" s="1"/>
  <c r="P10" i="23"/>
  <c r="P44" i="23" s="1"/>
  <c r="P69" i="23" s="1"/>
  <c r="Q11" i="23"/>
  <c r="Q12" i="23"/>
  <c r="C13" i="23"/>
  <c r="D13" i="23"/>
  <c r="E13" i="23"/>
  <c r="E44" i="23" s="1"/>
  <c r="F13" i="23"/>
  <c r="G13" i="23"/>
  <c r="H13" i="23"/>
  <c r="I13" i="23"/>
  <c r="I44" i="23" s="1"/>
  <c r="J13" i="23"/>
  <c r="K13" i="23"/>
  <c r="L13" i="23"/>
  <c r="M13" i="23"/>
  <c r="M44" i="23" s="1"/>
  <c r="N13" i="23"/>
  <c r="O13" i="23"/>
  <c r="P13" i="23"/>
  <c r="Q14" i="23"/>
  <c r="Q15" i="23"/>
  <c r="Q16" i="23"/>
  <c r="Q17" i="23"/>
  <c r="Q18" i="23"/>
  <c r="Q19" i="23"/>
  <c r="Q20" i="23"/>
  <c r="Q21" i="23"/>
  <c r="Q22" i="23"/>
  <c r="Q23" i="23"/>
  <c r="Q24" i="23"/>
  <c r="Q25" i="23"/>
  <c r="Q26" i="23"/>
  <c r="Q27" i="23"/>
  <c r="Q28" i="23"/>
  <c r="Q29" i="23"/>
  <c r="Q30" i="23"/>
  <c r="Q31" i="23"/>
  <c r="Q32" i="23"/>
  <c r="Q33" i="23"/>
  <c r="Q34" i="23"/>
  <c r="Q35" i="23"/>
  <c r="Q36" i="23"/>
  <c r="Q37" i="23"/>
  <c r="Q38" i="23"/>
  <c r="Q39" i="23"/>
  <c r="Q40" i="23"/>
  <c r="Q41" i="23"/>
  <c r="Q42" i="23"/>
  <c r="Q43" i="23"/>
  <c r="C44" i="23"/>
  <c r="C69" i="23" s="1"/>
  <c r="D44" i="23"/>
  <c r="G44" i="23"/>
  <c r="K44" i="23"/>
  <c r="L44" i="23"/>
  <c r="E46" i="23"/>
  <c r="F46" i="23"/>
  <c r="G46" i="23"/>
  <c r="H46" i="23"/>
  <c r="I46" i="23"/>
  <c r="J46" i="23"/>
  <c r="K46" i="23"/>
  <c r="L46" i="23"/>
  <c r="M46" i="23"/>
  <c r="N46" i="23"/>
  <c r="O46" i="23"/>
  <c r="P46" i="23"/>
  <c r="Q46" i="23"/>
  <c r="Q47" i="23"/>
  <c r="Q48" i="23"/>
  <c r="Q49" i="23"/>
  <c r="Q50" i="23"/>
  <c r="Q51" i="23"/>
  <c r="Q52" i="23"/>
  <c r="Q53" i="23"/>
  <c r="Q54" i="23"/>
  <c r="Q55" i="23"/>
  <c r="Q56" i="23"/>
  <c r="Q57" i="23"/>
  <c r="Q58" i="23"/>
  <c r="Q59" i="23"/>
  <c r="Q60" i="23"/>
  <c r="Q61" i="23"/>
  <c r="Q62" i="23"/>
  <c r="Q63" i="23"/>
  <c r="Q64" i="23"/>
  <c r="Q65" i="23"/>
  <c r="Q66" i="23"/>
  <c r="C67" i="23"/>
  <c r="D67" i="23"/>
  <c r="E67" i="23"/>
  <c r="F67" i="23"/>
  <c r="G67" i="23"/>
  <c r="H67" i="23"/>
  <c r="I67" i="23"/>
  <c r="J67" i="23"/>
  <c r="K67" i="23"/>
  <c r="L67" i="23"/>
  <c r="M67" i="23"/>
  <c r="N67" i="23"/>
  <c r="O67" i="23"/>
  <c r="P67" i="23"/>
  <c r="G69" i="23" l="1"/>
  <c r="K69" i="23"/>
  <c r="N44" i="23"/>
  <c r="N69" i="23" s="1"/>
  <c r="F44" i="23"/>
  <c r="F69" i="23" s="1"/>
  <c r="M69" i="23"/>
  <c r="I69" i="23"/>
  <c r="L69" i="23"/>
  <c r="D69" i="23"/>
  <c r="J44" i="23"/>
  <c r="J69" i="23" s="1"/>
  <c r="Q67" i="23"/>
  <c r="E69" i="23"/>
  <c r="Q10" i="23"/>
  <c r="Q13" i="23"/>
  <c r="Q69" i="23" l="1"/>
  <c r="Q44" i="23"/>
  <c r="R13" i="19" l="1"/>
  <c r="S13" i="19"/>
  <c r="T13" i="19"/>
  <c r="U13" i="19"/>
  <c r="V13" i="19"/>
  <c r="W13" i="19"/>
  <c r="X13" i="19"/>
  <c r="Y13" i="19"/>
  <c r="Z13" i="19"/>
  <c r="AA13" i="19"/>
  <c r="AB13" i="19"/>
  <c r="AC13" i="19"/>
  <c r="AD13" i="19"/>
  <c r="Q13" i="19"/>
  <c r="E13" i="19" l="1"/>
  <c r="D13" i="19"/>
  <c r="D10" i="19" l="1"/>
  <c r="AQ63" i="19" l="1"/>
  <c r="AE63" i="19"/>
  <c r="AF63" i="19"/>
  <c r="F13" i="19"/>
  <c r="D65" i="19" l="1"/>
  <c r="P13" i="19"/>
  <c r="O13" i="19"/>
  <c r="N13" i="19"/>
  <c r="AN13" i="19" s="1"/>
  <c r="M13" i="19"/>
  <c r="AM13" i="19" s="1"/>
  <c r="L13" i="19"/>
  <c r="AL13" i="19" s="1"/>
  <c r="K13" i="19"/>
  <c r="J13" i="19"/>
  <c r="AJ13" i="19" s="1"/>
  <c r="I13" i="19"/>
  <c r="H13" i="19"/>
  <c r="G13" i="19"/>
  <c r="AO48" i="19"/>
  <c r="AO49" i="19"/>
  <c r="AO50" i="19"/>
  <c r="AO51" i="19"/>
  <c r="AO52" i="19"/>
  <c r="AO53" i="19"/>
  <c r="AO54" i="19"/>
  <c r="AO55" i="19"/>
  <c r="AO56" i="19"/>
  <c r="AO57" i="19"/>
  <c r="AO58" i="19"/>
  <c r="AO59" i="19"/>
  <c r="AO60" i="19"/>
  <c r="AO61" i="19"/>
  <c r="AO62" i="19"/>
  <c r="AO63" i="19"/>
  <c r="AN48" i="19"/>
  <c r="AN49" i="19"/>
  <c r="AN50" i="19"/>
  <c r="AN51" i="19"/>
  <c r="AN52" i="19"/>
  <c r="AN53" i="19"/>
  <c r="AN54" i="19"/>
  <c r="AN55" i="19"/>
  <c r="AN56" i="19"/>
  <c r="AN57" i="19"/>
  <c r="AN58" i="19"/>
  <c r="AN59" i="19"/>
  <c r="AN60" i="19"/>
  <c r="AN61" i="19"/>
  <c r="AN62" i="19"/>
  <c r="AN63" i="19"/>
  <c r="AM48" i="19"/>
  <c r="AM49" i="19"/>
  <c r="AM50" i="19"/>
  <c r="AM51" i="19"/>
  <c r="AM52" i="19"/>
  <c r="AM53" i="19"/>
  <c r="AM54" i="19"/>
  <c r="AM55" i="19"/>
  <c r="AM56" i="19"/>
  <c r="AM57" i="19"/>
  <c r="AM58" i="19"/>
  <c r="AM59" i="19"/>
  <c r="AM60" i="19"/>
  <c r="AM61" i="19"/>
  <c r="AM62" i="19"/>
  <c r="AM63" i="19"/>
  <c r="AP48" i="19"/>
  <c r="AP49" i="19"/>
  <c r="AP50" i="19"/>
  <c r="AP51" i="19"/>
  <c r="AP52" i="19"/>
  <c r="AP53" i="19"/>
  <c r="AP54" i="19"/>
  <c r="AP55" i="19"/>
  <c r="AP56" i="19"/>
  <c r="AP57" i="19"/>
  <c r="AP58" i="19"/>
  <c r="AP59" i="19"/>
  <c r="AP60" i="19"/>
  <c r="AP61" i="19"/>
  <c r="AP62" i="19"/>
  <c r="AP63" i="19"/>
  <c r="AL48" i="19"/>
  <c r="AL49" i="19"/>
  <c r="AL50" i="19"/>
  <c r="AL51" i="19"/>
  <c r="AL52" i="19"/>
  <c r="AL53" i="19"/>
  <c r="AL54" i="19"/>
  <c r="AL55" i="19"/>
  <c r="AL56" i="19"/>
  <c r="AL57" i="19"/>
  <c r="AL58" i="19"/>
  <c r="AL59" i="19"/>
  <c r="AL60" i="19"/>
  <c r="AL61" i="19"/>
  <c r="AL62" i="19"/>
  <c r="AL63" i="19"/>
  <c r="AK48" i="19"/>
  <c r="AK49" i="19"/>
  <c r="AK50" i="19"/>
  <c r="AK51" i="19"/>
  <c r="AK52" i="19"/>
  <c r="AK53" i="19"/>
  <c r="AK54" i="19"/>
  <c r="AK55" i="19"/>
  <c r="AK56" i="19"/>
  <c r="AK57" i="19"/>
  <c r="AK58" i="19"/>
  <c r="AK59" i="19"/>
  <c r="AK60" i="19"/>
  <c r="AK61" i="19"/>
  <c r="AK62" i="19"/>
  <c r="AK63" i="19"/>
  <c r="AQ48" i="19"/>
  <c r="AQ49" i="19"/>
  <c r="AQ50" i="19"/>
  <c r="AQ51" i="19"/>
  <c r="AQ52" i="19"/>
  <c r="AQ53" i="19"/>
  <c r="AQ54" i="19"/>
  <c r="AQ55" i="19"/>
  <c r="AQ56" i="19"/>
  <c r="AQ57" i="19"/>
  <c r="AQ58" i="19"/>
  <c r="AQ59" i="19"/>
  <c r="AQ60" i="19"/>
  <c r="AQ61" i="19"/>
  <c r="AQ62" i="19"/>
  <c r="AJ48" i="19"/>
  <c r="AJ49" i="19"/>
  <c r="AJ50" i="19"/>
  <c r="AJ51" i="19"/>
  <c r="AJ52" i="19"/>
  <c r="AJ53" i="19"/>
  <c r="AJ54" i="19"/>
  <c r="AJ55" i="19"/>
  <c r="AJ56" i="19"/>
  <c r="AJ57" i="19"/>
  <c r="AJ58" i="19"/>
  <c r="AJ59" i="19"/>
  <c r="AJ60" i="19"/>
  <c r="AJ61" i="19"/>
  <c r="AJ62" i="19"/>
  <c r="AJ63" i="19"/>
  <c r="AI48" i="19"/>
  <c r="AI49" i="19"/>
  <c r="AI50" i="19"/>
  <c r="AI51" i="19"/>
  <c r="AI52" i="19"/>
  <c r="AI53" i="19"/>
  <c r="AI54" i="19"/>
  <c r="AI55" i="19"/>
  <c r="AI56" i="19"/>
  <c r="AI57" i="19"/>
  <c r="AI58" i="19"/>
  <c r="AI59" i="19"/>
  <c r="AI60" i="19"/>
  <c r="AI61" i="19"/>
  <c r="AI62" i="19"/>
  <c r="AI63" i="19"/>
  <c r="AH48" i="19"/>
  <c r="AH49" i="19"/>
  <c r="AH50" i="19"/>
  <c r="AH51" i="19"/>
  <c r="AH52" i="19"/>
  <c r="AH53" i="19"/>
  <c r="AH54" i="19"/>
  <c r="AH55" i="19"/>
  <c r="AH56" i="19"/>
  <c r="AH57" i="19"/>
  <c r="AH58" i="19"/>
  <c r="AH59" i="19"/>
  <c r="AH60" i="19"/>
  <c r="AH61" i="19"/>
  <c r="AH62" i="19"/>
  <c r="AH63" i="19"/>
  <c r="AG48" i="19"/>
  <c r="AG49" i="19"/>
  <c r="AG50" i="19"/>
  <c r="AG51" i="19"/>
  <c r="AG52" i="19"/>
  <c r="AG53" i="19"/>
  <c r="AG54" i="19"/>
  <c r="AG55" i="19"/>
  <c r="AG56" i="19"/>
  <c r="AG57" i="19"/>
  <c r="AG58" i="19"/>
  <c r="AG59" i="19"/>
  <c r="AG60" i="19"/>
  <c r="AG61" i="19"/>
  <c r="AG62" i="19"/>
  <c r="AG63" i="19"/>
  <c r="AF48" i="19"/>
  <c r="AF49" i="19"/>
  <c r="AF50" i="19"/>
  <c r="AF51" i="19"/>
  <c r="AF52" i="19"/>
  <c r="AF53" i="19"/>
  <c r="AF54" i="19"/>
  <c r="AF55" i="19"/>
  <c r="AF56" i="19"/>
  <c r="AF57" i="19"/>
  <c r="AF58" i="19"/>
  <c r="AF59" i="19"/>
  <c r="AF60" i="19"/>
  <c r="AF61" i="19"/>
  <c r="AF62" i="19"/>
  <c r="AF47" i="19"/>
  <c r="AG47" i="19"/>
  <c r="AH47" i="19"/>
  <c r="AI47" i="19"/>
  <c r="AJ47" i="19"/>
  <c r="AK47" i="19"/>
  <c r="AL47" i="19"/>
  <c r="AM47" i="19"/>
  <c r="AN47" i="19"/>
  <c r="AO47" i="19"/>
  <c r="AP47" i="19"/>
  <c r="AQ47" i="19"/>
  <c r="AE47" i="19"/>
  <c r="AE48" i="19"/>
  <c r="AE49" i="19"/>
  <c r="AE50" i="19"/>
  <c r="AE51" i="19"/>
  <c r="AE52" i="19"/>
  <c r="AE53" i="19"/>
  <c r="AE54" i="19"/>
  <c r="AE55" i="19"/>
  <c r="AE56" i="19"/>
  <c r="AE57" i="19"/>
  <c r="AE58" i="19"/>
  <c r="AE59" i="19"/>
  <c r="AE60" i="19"/>
  <c r="AE61" i="19"/>
  <c r="AE62" i="19"/>
  <c r="AO11" i="19"/>
  <c r="AO12" i="19"/>
  <c r="AO14" i="19"/>
  <c r="AO15" i="19"/>
  <c r="AO16" i="19"/>
  <c r="AO17" i="19"/>
  <c r="AO18" i="19"/>
  <c r="AO19" i="19"/>
  <c r="AO20" i="19"/>
  <c r="AO21" i="19"/>
  <c r="AO22" i="19"/>
  <c r="AO23" i="19"/>
  <c r="AO24" i="19"/>
  <c r="AO25" i="19"/>
  <c r="AO26" i="19"/>
  <c r="AO27" i="19"/>
  <c r="AO28" i="19"/>
  <c r="AO29" i="19"/>
  <c r="AO30" i="19"/>
  <c r="AO31" i="19"/>
  <c r="AO32" i="19"/>
  <c r="AO33" i="19"/>
  <c r="AO34" i="19"/>
  <c r="AO35" i="19"/>
  <c r="AO36" i="19"/>
  <c r="AO37" i="19"/>
  <c r="AO38" i="19"/>
  <c r="AO39" i="19"/>
  <c r="AO40" i="19"/>
  <c r="AO41" i="19"/>
  <c r="AO42" i="19"/>
  <c r="AO43" i="19"/>
  <c r="AO44" i="19"/>
  <c r="AN11" i="19"/>
  <c r="AN12" i="19"/>
  <c r="AN14" i="19"/>
  <c r="AN15" i="19"/>
  <c r="AN16" i="19"/>
  <c r="AN17" i="19"/>
  <c r="AN18" i="19"/>
  <c r="AN19" i="19"/>
  <c r="AN20" i="19"/>
  <c r="AN21" i="19"/>
  <c r="AN22" i="19"/>
  <c r="AN23" i="19"/>
  <c r="AN24" i="19"/>
  <c r="AN25" i="19"/>
  <c r="AN26" i="19"/>
  <c r="AN27" i="19"/>
  <c r="AN28" i="19"/>
  <c r="AN29" i="19"/>
  <c r="AN30" i="19"/>
  <c r="AN31" i="19"/>
  <c r="AN32" i="19"/>
  <c r="AN33" i="19"/>
  <c r="AN34" i="19"/>
  <c r="AN35" i="19"/>
  <c r="AN36" i="19"/>
  <c r="AN37" i="19"/>
  <c r="AN38" i="19"/>
  <c r="AN39" i="19"/>
  <c r="AN40" i="19"/>
  <c r="AN41" i="19"/>
  <c r="AN42" i="19"/>
  <c r="AN43" i="19"/>
  <c r="AN44" i="19"/>
  <c r="AP11" i="19"/>
  <c r="AP12" i="19"/>
  <c r="AP14" i="19"/>
  <c r="AP15" i="19"/>
  <c r="AP16" i="19"/>
  <c r="AP17" i="19"/>
  <c r="AP18" i="19"/>
  <c r="AP19" i="19"/>
  <c r="AP20" i="19"/>
  <c r="AP21" i="19"/>
  <c r="AP22" i="19"/>
  <c r="AP23" i="19"/>
  <c r="AP24" i="19"/>
  <c r="AP25" i="19"/>
  <c r="AP26" i="19"/>
  <c r="AP27" i="19"/>
  <c r="AP28" i="19"/>
  <c r="AP29" i="19"/>
  <c r="AP30" i="19"/>
  <c r="AP31" i="19"/>
  <c r="AP32" i="19"/>
  <c r="AP33" i="19"/>
  <c r="AP34" i="19"/>
  <c r="AP35" i="19"/>
  <c r="AP36" i="19"/>
  <c r="AP37" i="19"/>
  <c r="AP38" i="19"/>
  <c r="AP39" i="19"/>
  <c r="AP40" i="19"/>
  <c r="AP41" i="19"/>
  <c r="AP42" i="19"/>
  <c r="AP43" i="19"/>
  <c r="AP44" i="19"/>
  <c r="AQ11" i="19"/>
  <c r="AQ12" i="19"/>
  <c r="AQ14" i="19"/>
  <c r="AQ15" i="19"/>
  <c r="AQ16" i="19"/>
  <c r="AQ17" i="19"/>
  <c r="AQ18" i="19"/>
  <c r="AQ19" i="19"/>
  <c r="AQ20" i="19"/>
  <c r="AQ21" i="19"/>
  <c r="AQ22" i="19"/>
  <c r="AQ23" i="19"/>
  <c r="AQ24" i="19"/>
  <c r="AQ25" i="19"/>
  <c r="AQ26" i="19"/>
  <c r="AQ27" i="19"/>
  <c r="AQ28" i="19"/>
  <c r="AQ29" i="19"/>
  <c r="AQ30" i="19"/>
  <c r="AQ31" i="19"/>
  <c r="AQ32" i="19"/>
  <c r="AQ33" i="19"/>
  <c r="AQ34" i="19"/>
  <c r="AQ35" i="19"/>
  <c r="AQ36" i="19"/>
  <c r="AQ37" i="19"/>
  <c r="AQ38" i="19"/>
  <c r="AQ39" i="19"/>
  <c r="AQ40" i="19"/>
  <c r="AQ41" i="19"/>
  <c r="AQ42" i="19"/>
  <c r="AQ43" i="19"/>
  <c r="AQ44" i="19"/>
  <c r="AQ65" i="19" s="1"/>
  <c r="AM11" i="19"/>
  <c r="AM12" i="19"/>
  <c r="AM14" i="19"/>
  <c r="AM15" i="19"/>
  <c r="AM16" i="19"/>
  <c r="AM17" i="19"/>
  <c r="AM18" i="19"/>
  <c r="AM19" i="19"/>
  <c r="AM20" i="19"/>
  <c r="AM21" i="19"/>
  <c r="AM22" i="19"/>
  <c r="AM23" i="19"/>
  <c r="AM24" i="19"/>
  <c r="AM25" i="19"/>
  <c r="AM26" i="19"/>
  <c r="AM27" i="19"/>
  <c r="AM28" i="19"/>
  <c r="AM29" i="19"/>
  <c r="AM30" i="19"/>
  <c r="AM31" i="19"/>
  <c r="AM32" i="19"/>
  <c r="AM33" i="19"/>
  <c r="AM34" i="19"/>
  <c r="AM35" i="19"/>
  <c r="AM36" i="19"/>
  <c r="AM37" i="19"/>
  <c r="AM38" i="19"/>
  <c r="AM39" i="19"/>
  <c r="AM40" i="19"/>
  <c r="AM41" i="19"/>
  <c r="AM42" i="19"/>
  <c r="AM43" i="19"/>
  <c r="AM44" i="19"/>
  <c r="AL11" i="19"/>
  <c r="AL12" i="19"/>
  <c r="AL14" i="19"/>
  <c r="AL15" i="19"/>
  <c r="AL16" i="19"/>
  <c r="AL17" i="19"/>
  <c r="AL18" i="19"/>
  <c r="AL19" i="19"/>
  <c r="AL20" i="19"/>
  <c r="AL21" i="19"/>
  <c r="AL22" i="19"/>
  <c r="AL23" i="19"/>
  <c r="AL24" i="19"/>
  <c r="AL25" i="19"/>
  <c r="AL26" i="19"/>
  <c r="AL27" i="19"/>
  <c r="AL28" i="19"/>
  <c r="AL29" i="19"/>
  <c r="AL30" i="19"/>
  <c r="AL31" i="19"/>
  <c r="AL32" i="19"/>
  <c r="AL33" i="19"/>
  <c r="AL34" i="19"/>
  <c r="AL35" i="19"/>
  <c r="AL36" i="19"/>
  <c r="AL37" i="19"/>
  <c r="AL38" i="19"/>
  <c r="AL39" i="19"/>
  <c r="AL40" i="19"/>
  <c r="AL41" i="19"/>
  <c r="AL42" i="19"/>
  <c r="AL43" i="19"/>
  <c r="AL44" i="19"/>
  <c r="AK11" i="19"/>
  <c r="AK12" i="19"/>
  <c r="AK14" i="19"/>
  <c r="AK15" i="19"/>
  <c r="AK16" i="19"/>
  <c r="AK17" i="19"/>
  <c r="AK18" i="19"/>
  <c r="AK19" i="19"/>
  <c r="AK20" i="19"/>
  <c r="AK21" i="19"/>
  <c r="AK22" i="19"/>
  <c r="AK23" i="19"/>
  <c r="AK24" i="19"/>
  <c r="AK25" i="19"/>
  <c r="AK26" i="19"/>
  <c r="AK27" i="19"/>
  <c r="AK28" i="19"/>
  <c r="AK29" i="19"/>
  <c r="AK30" i="19"/>
  <c r="AK31" i="19"/>
  <c r="AK32" i="19"/>
  <c r="AK33" i="19"/>
  <c r="AK34" i="19"/>
  <c r="AK35" i="19"/>
  <c r="AK36" i="19"/>
  <c r="AK37" i="19"/>
  <c r="AK38" i="19"/>
  <c r="AK39" i="19"/>
  <c r="AK40" i="19"/>
  <c r="AK41" i="19"/>
  <c r="AK42" i="19"/>
  <c r="AK43" i="19"/>
  <c r="AK44" i="19"/>
  <c r="AK65" i="19" s="1"/>
  <c r="AJ11" i="19"/>
  <c r="AJ12"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65" i="19" s="1"/>
  <c r="AI11" i="19"/>
  <c r="AI12" i="19"/>
  <c r="AI14" i="19"/>
  <c r="AI15" i="19"/>
  <c r="AI16" i="19"/>
  <c r="AI17" i="19"/>
  <c r="AI18" i="19"/>
  <c r="AI19" i="19"/>
  <c r="AI20" i="19"/>
  <c r="AI21" i="19"/>
  <c r="AI22" i="19"/>
  <c r="AI23" i="19"/>
  <c r="AI24" i="19"/>
  <c r="AI25" i="19"/>
  <c r="AI26" i="19"/>
  <c r="AI27" i="19"/>
  <c r="AI28" i="19"/>
  <c r="AI29" i="19"/>
  <c r="AI30" i="19"/>
  <c r="AI31" i="19"/>
  <c r="AI32" i="19"/>
  <c r="AI33" i="19"/>
  <c r="AI34" i="19"/>
  <c r="AI35" i="19"/>
  <c r="AI36" i="19"/>
  <c r="AI37" i="19"/>
  <c r="AI38" i="19"/>
  <c r="AI39" i="19"/>
  <c r="AI40" i="19"/>
  <c r="AI41" i="19"/>
  <c r="AI42" i="19"/>
  <c r="AI43" i="19"/>
  <c r="AI44" i="19"/>
  <c r="AI65" i="19" s="1"/>
  <c r="AH11" i="19"/>
  <c r="AH12"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37" i="19"/>
  <c r="AH38" i="19"/>
  <c r="AH39" i="19"/>
  <c r="AH40" i="19"/>
  <c r="AH41" i="19"/>
  <c r="AH42" i="19"/>
  <c r="AH43" i="19"/>
  <c r="AH44" i="19"/>
  <c r="AG11" i="19"/>
  <c r="AG12" i="19"/>
  <c r="AG14" i="19"/>
  <c r="AG15" i="19"/>
  <c r="AG16" i="19"/>
  <c r="AG17" i="19"/>
  <c r="AG18" i="19"/>
  <c r="AG19" i="19"/>
  <c r="AG20" i="19"/>
  <c r="AG21" i="19"/>
  <c r="AG22" i="19"/>
  <c r="AG23" i="19"/>
  <c r="AG24" i="19"/>
  <c r="AG25" i="19"/>
  <c r="AG26" i="19"/>
  <c r="AG27" i="19"/>
  <c r="AG28" i="19"/>
  <c r="AG29" i="19"/>
  <c r="AG30" i="19"/>
  <c r="AG31" i="19"/>
  <c r="AG32" i="19"/>
  <c r="AG33" i="19"/>
  <c r="AG34" i="19"/>
  <c r="AG35" i="19"/>
  <c r="AG36" i="19"/>
  <c r="AG37" i="19"/>
  <c r="AG38" i="19"/>
  <c r="AG39" i="19"/>
  <c r="AG40" i="19"/>
  <c r="AG41" i="19"/>
  <c r="AG42" i="19"/>
  <c r="AG43" i="19"/>
  <c r="AG44" i="19"/>
  <c r="AG65" i="19" s="1"/>
  <c r="AF11" i="19"/>
  <c r="AF12" i="19"/>
  <c r="AF13" i="19"/>
  <c r="AF14" i="19"/>
  <c r="AF15" i="19"/>
  <c r="AF16" i="19"/>
  <c r="AF17" i="19"/>
  <c r="AF18" i="19"/>
  <c r="AF19" i="19"/>
  <c r="AF20" i="19"/>
  <c r="AF21" i="19"/>
  <c r="AF22" i="19"/>
  <c r="AF23" i="19"/>
  <c r="AF24" i="19"/>
  <c r="AF25" i="19"/>
  <c r="AF26" i="19"/>
  <c r="AF27" i="19"/>
  <c r="AF28" i="19"/>
  <c r="AF29" i="19"/>
  <c r="AF30" i="19"/>
  <c r="AF31" i="19"/>
  <c r="AF32" i="19"/>
  <c r="AF33" i="19"/>
  <c r="AF34" i="19"/>
  <c r="AF35" i="19"/>
  <c r="AF36" i="19"/>
  <c r="AF37" i="19"/>
  <c r="AF38" i="19"/>
  <c r="AF39" i="19"/>
  <c r="AF40" i="19"/>
  <c r="AF41" i="19"/>
  <c r="AF42" i="19"/>
  <c r="AF43" i="19"/>
  <c r="AF44" i="19"/>
  <c r="AF65" i="19" s="1"/>
  <c r="AE11" i="19"/>
  <c r="AE12" i="19"/>
  <c r="AE13" i="19"/>
  <c r="AE14" i="19"/>
  <c r="AE15" i="19"/>
  <c r="AE16" i="19"/>
  <c r="AE17" i="19"/>
  <c r="AE18" i="19"/>
  <c r="AE19" i="19"/>
  <c r="AE20" i="19"/>
  <c r="AE21" i="19"/>
  <c r="AE22" i="19"/>
  <c r="AE23" i="19"/>
  <c r="AE24" i="19"/>
  <c r="AE25" i="19"/>
  <c r="AE26" i="19"/>
  <c r="AE27" i="19"/>
  <c r="AE28" i="19"/>
  <c r="AE29" i="19"/>
  <c r="AE30" i="19"/>
  <c r="AE31" i="19"/>
  <c r="AE32" i="19"/>
  <c r="AE33" i="19"/>
  <c r="AE34" i="19"/>
  <c r="AE35" i="19"/>
  <c r="AE36" i="19"/>
  <c r="AE37" i="19"/>
  <c r="AE38" i="19"/>
  <c r="AE39" i="19"/>
  <c r="AE40" i="19"/>
  <c r="AE41" i="19"/>
  <c r="AE42" i="19"/>
  <c r="AE43" i="19"/>
  <c r="AE44" i="19"/>
  <c r="AG13" i="19"/>
  <c r="AH13" i="19"/>
  <c r="AI13" i="19"/>
  <c r="AK13" i="19"/>
  <c r="AO13" i="19"/>
  <c r="AP13" i="19"/>
  <c r="AQ13" i="19"/>
  <c r="F10" i="19"/>
  <c r="AF10" i="19" s="1"/>
  <c r="G10" i="19"/>
  <c r="AG10" i="19" s="1"/>
  <c r="H10" i="19"/>
  <c r="AH10" i="19" s="1"/>
  <c r="I10" i="19"/>
  <c r="AI10" i="19" s="1"/>
  <c r="J10" i="19"/>
  <c r="AJ10" i="19" s="1"/>
  <c r="K10" i="19"/>
  <c r="AK10" i="19" s="1"/>
  <c r="L10" i="19"/>
  <c r="AL10" i="19" s="1"/>
  <c r="M10" i="19"/>
  <c r="AM10" i="19" s="1"/>
  <c r="N10" i="19"/>
  <c r="AN10" i="19" s="1"/>
  <c r="O10" i="19"/>
  <c r="AO10" i="19" s="1"/>
  <c r="P10" i="19"/>
  <c r="AP10" i="19" s="1"/>
  <c r="Q10" i="19"/>
  <c r="AQ10" i="19" s="1"/>
  <c r="E10" i="19"/>
  <c r="AE10" i="19" s="1"/>
  <c r="AE65" i="19"/>
  <c r="R65" i="19"/>
  <c r="S65" i="19"/>
  <c r="T65" i="19"/>
  <c r="U65" i="19"/>
  <c r="V65" i="19"/>
  <c r="W65" i="19"/>
  <c r="X65" i="19"/>
  <c r="Y65" i="19"/>
  <c r="Z65" i="19"/>
  <c r="AA65" i="19"/>
  <c r="AB65" i="19"/>
  <c r="AC65" i="19"/>
  <c r="AD65" i="19"/>
  <c r="F65" i="19"/>
  <c r="G65" i="19"/>
  <c r="H65" i="19"/>
  <c r="I65" i="19"/>
  <c r="J65" i="19"/>
  <c r="K65" i="19"/>
  <c r="L65" i="19"/>
  <c r="M65" i="19"/>
  <c r="N65" i="19"/>
  <c r="O65" i="19"/>
  <c r="P65" i="19"/>
  <c r="Q65" i="19"/>
  <c r="E65" i="19"/>
  <c r="AM65" i="19" l="1"/>
  <c r="AP65" i="19"/>
  <c r="AO65" i="19"/>
  <c r="AN65" i="19"/>
  <c r="AL65" i="19"/>
  <c r="AH65" i="19"/>
</calcChain>
</file>

<file path=xl/sharedStrings.xml><?xml version="1.0" encoding="utf-8"?>
<sst xmlns="http://schemas.openxmlformats.org/spreadsheetml/2006/main" count="1808" uniqueCount="413">
  <si>
    <t>MINISTERIO DE HACIENDA</t>
  </si>
  <si>
    <t>DIRECCIÓN GENERAL DE PRESUPUESTO</t>
  </si>
  <si>
    <t>EJECUCIÓN PRESUPUESTARIA DEL GOBIERNO CENTRAL</t>
  </si>
  <si>
    <t>CLASIFICACIÓN INSTITUCIONAL</t>
  </si>
  <si>
    <t>ENERO - DICIEMBRE 2004</t>
  </si>
  <si>
    <t>En Millones RD$</t>
  </si>
  <si>
    <t>DETALLE</t>
  </si>
  <si>
    <t>PRESUPUESTO INICIAL APROBADO</t>
  </si>
  <si>
    <t>PRESUPUESTO REFORMULADO APROBADO</t>
  </si>
  <si>
    <t>EJECUCIÓN</t>
  </si>
  <si>
    <t>ENERO</t>
  </si>
  <si>
    <t>FEBRERO</t>
  </si>
  <si>
    <t>MARZO</t>
  </si>
  <si>
    <t>ABRIL</t>
  </si>
  <si>
    <t>MAYO</t>
  </si>
  <si>
    <t>JUNIO</t>
  </si>
  <si>
    <t>JULIO</t>
  </si>
  <si>
    <t>AGOSTO</t>
  </si>
  <si>
    <t xml:space="preserve">SEPTIEMBRE </t>
  </si>
  <si>
    <t>OCTUBRE</t>
  </si>
  <si>
    <t>NOVIEMBRE</t>
  </si>
  <si>
    <t>DICIEMBRE</t>
  </si>
  <si>
    <t>TOTAL</t>
  </si>
  <si>
    <t>0101 - CONGRESO NACIONAL</t>
  </si>
  <si>
    <t>0201 - PRESIDENCIA DE LA REPÚBLICA</t>
  </si>
  <si>
    <t>0202 - SEC. DE ESTADO DE INT. Y POL.</t>
  </si>
  <si>
    <t>0203 - SEC. DE ESTADO DE LAS FF AA</t>
  </si>
  <si>
    <t>0204 - SEC. DE ESTADO DE REL. EXT.</t>
  </si>
  <si>
    <t>0205 - SEC. DE ESTADO DE FINANZAS</t>
  </si>
  <si>
    <t>0206 - SEC. DE ESTADO DE EDUCACIÓN</t>
  </si>
  <si>
    <t>0207 - SEC. DE ESTADO DE SALUD PÚBLICA</t>
  </si>
  <si>
    <t>0208 - SEC. DE E. DE DEP., EDUC. FÍS. Y REC.</t>
  </si>
  <si>
    <t>0209 - SEC. DE ESTADO DE TRABAJO</t>
  </si>
  <si>
    <t>0210 - SEC. DE ESTADO DE AGRICULTURA</t>
  </si>
  <si>
    <t>0211 - SEC. DE E. DE OBRAS PÚB. Y COM.</t>
  </si>
  <si>
    <t>0212 - SEC. DE ESTADO DE IND. Y COM.</t>
  </si>
  <si>
    <t>0213 - SEC. DE ESTADO DE TURISMO</t>
  </si>
  <si>
    <t>0214 - PROCURADURÍA GRAL. DE LA REP.</t>
  </si>
  <si>
    <t>0215 - SEC. DE ESTADO DE LA MUJER</t>
  </si>
  <si>
    <t>0216 - SEC. DE ESTADO DE CULTURA</t>
  </si>
  <si>
    <t>0217 - SEC. DE ESTADO DE LA JUVENTUD</t>
  </si>
  <si>
    <t>0218 - SEC. DE ESTADO  DE MEDIO AMBIENTE. Y REC. NAT.</t>
  </si>
  <si>
    <t>0219 - SEC. DE ESTADO  DE EDUCACION SUP.,  C. Y  TEC.</t>
  </si>
  <si>
    <t>0301 - PODER JUDICIAL</t>
  </si>
  <si>
    <t>0401 - JUNTA CENTRAL ELECTORAL</t>
  </si>
  <si>
    <t>0402 - CÁMARA DE CUENTAS</t>
  </si>
  <si>
    <t>0998 - SERVICIOS DE LA DEUDA PUBLICA</t>
  </si>
  <si>
    <t>0999 - OBLIGACIONES DEL TESORO NACIONAL</t>
  </si>
  <si>
    <t xml:space="preserve">TOTAL GASTOS </t>
  </si>
  <si>
    <t>APLICACIONES FINANCIERAS</t>
  </si>
  <si>
    <t xml:space="preserve">TOTAL APLICACIONES FINANCIERAS </t>
  </si>
  <si>
    <t>TOTAL GASTOS Y APLICACIONES FINANCIERAS</t>
  </si>
  <si>
    <t>Fuente: Sistema de Información de la Gestión Financiera (SIGEF). Cifras preliminares.</t>
  </si>
  <si>
    <t>1. Etapa del gasto considerada como ejecutada: Compromiso.</t>
  </si>
  <si>
    <t>2. Registro por Fecha Histórico de Imputación de Año Correspondiente (1 Enero - 31 Diciembre).</t>
  </si>
  <si>
    <t>3. Gasto Presupuestario.</t>
  </si>
  <si>
    <t>ENERO - DICIEMBRE 2005</t>
  </si>
  <si>
    <t xml:space="preserve">TOTAL GASTOS Y APLICACIONES FINANCIERAS </t>
  </si>
  <si>
    <t>ENERO - DICIEMBRE 2006</t>
  </si>
  <si>
    <t>0211 - SECRETARIA DE ESTADO DE OBRAS PUBLICAS</t>
  </si>
  <si>
    <t>0998 - ADMINISTRACION DE  DEUDA PUBLICA Y ACTIVOS FINANCIEROS</t>
  </si>
  <si>
    <t>0999 - ADMINISTACION DE OBLIGACIONES DEL TESORO NACIONAL</t>
  </si>
  <si>
    <t xml:space="preserve">TOTAL GASTOS  </t>
  </si>
  <si>
    <t>ENERO - DICIEMBRE 2007</t>
  </si>
  <si>
    <t>0205 - SECRETARIA  DE ESTADO DE HACIENDA</t>
  </si>
  <si>
    <t>1. Etapa del gasto considerada como ejecutada: Libramiento.</t>
  </si>
  <si>
    <t>ENERO - DICIEMBRE 2008</t>
  </si>
  <si>
    <t>0211 - SECRETARIA DE ESTADO DE OBRAS PUBLICAS Y COMUNICACIONES</t>
  </si>
  <si>
    <t>0220 - SEC. DE ESTADO DE ECONOMIA, PLANIFICACION Y DESARROLLO</t>
  </si>
  <si>
    <t>TOTAL GASTOS</t>
  </si>
  <si>
    <t>TOTAL APLICACIONES FINANCIERAS</t>
  </si>
  <si>
    <t>1. Etapa del gasto considerada como ejecutada: Devengado.</t>
  </si>
  <si>
    <t>ENERO - DICIEMBRE 2009</t>
  </si>
  <si>
    <t>0221 - SECRETARIA DE ESTADO DE ADMINISTRACION PUBLICA (SEAP)</t>
  </si>
  <si>
    <t>ENERO - DICIEMBRE 2010</t>
  </si>
  <si>
    <t>0201 - PRESIDENCIA DE LA REPUBLICA</t>
  </si>
  <si>
    <t>0202 - MINISTERIO DE  INTERIOR Y POLICIA</t>
  </si>
  <si>
    <t>0203 - MINISTERIO DE LAS FUERZAS ARMADAS</t>
  </si>
  <si>
    <t>0204 - MINISTERIO DE RELACIONES EXTERIORES</t>
  </si>
  <si>
    <t>0205 - MINISTERIO DE HACIENDA</t>
  </si>
  <si>
    <t>0206 - MINISTERIO DE EDUCACIÓN</t>
  </si>
  <si>
    <t>0207 - MINISTERIO DE SALUD PÚBLICA Y ASISTENCIA SOCIAL</t>
  </si>
  <si>
    <t>0208 - MINISTERIO DE DEPORTES, EDUCACION FISICA Y RECREACION</t>
  </si>
  <si>
    <t>0209 - MINISTERIO DE TRABAJO</t>
  </si>
  <si>
    <t>0210 - MINISTERIO DE AGRICULTURA</t>
  </si>
  <si>
    <t>0211 - MINISTERIO DE OBRAS PUBLICAS Y COMUNICACIONES</t>
  </si>
  <si>
    <t>0212 - MINISTERIO DE INDUSTRIA Y COMERCIO</t>
  </si>
  <si>
    <t>0213 - MINISTERIO DE TURISMO</t>
  </si>
  <si>
    <t>0215 - MINISTERIO DE LA MUJER</t>
  </si>
  <si>
    <t>0216 - MINISTERIO DE CULTURA</t>
  </si>
  <si>
    <t>0217 - MINISTERIO DE LA JUVENTUD</t>
  </si>
  <si>
    <t>0218 - MINISTERIO  DE MEDIO AMBIENTE. Y REC. NAT.</t>
  </si>
  <si>
    <t>0219 - MINISTERIO  DE EDUCACION SUPERIOR  CIENCIA Y  TECNOLOGIA</t>
  </si>
  <si>
    <t>0220 - MINISTERIO DE ECONOMIA, PLANIFICACION Y DESARROLLO</t>
  </si>
  <si>
    <t>0221 - MINISTERIO DE ADMINISTRACION PUBLICA (MAP)</t>
  </si>
  <si>
    <t>0999 - ADMINISTRACION DE OBLIGACIONES DEL TESORO NACIONAL</t>
  </si>
  <si>
    <t>ENERO - DICIEMBRE 2011</t>
  </si>
  <si>
    <t>0214 - PROCURADURÍA GENERAL DE LA REPUBLICA</t>
  </si>
  <si>
    <t>0218 - MINISTERIO DE MEDIO AMBIENTE Y RECURSOS NATURALES</t>
  </si>
  <si>
    <t>0219 - MINISTERIO DE EDUCACION SUPERIOR  CIENCIA Y  TECNOLOGIA</t>
  </si>
  <si>
    <t>0221 - MINISTERIO DE ADMINISTRACION PUBLICA</t>
  </si>
  <si>
    <t>0998 - ADMINISTRACION DE DEUDA PUBLICA Y ACTIVOS FINANCIEROS</t>
  </si>
  <si>
    <t>ENERO - DICIEMBRE 2012</t>
  </si>
  <si>
    <t>0403 - TRIBUNAL CONSTITUCIONAL</t>
  </si>
  <si>
    <t>0405 - TRIBUNAL SUPERIOR  ELECTORAL ( TSE)</t>
  </si>
  <si>
    <t>ENERO - DICIEMBRE 2013</t>
  </si>
  <si>
    <t>0202 - MINISTERIO DE INTERIOR Y POLICIA</t>
  </si>
  <si>
    <t>0206 - MINISTERIO DE EDUCACION</t>
  </si>
  <si>
    <t>0207 - MINISTERIO DE SALUD PUBLICA Y ASISTENCIA SOCIAL</t>
  </si>
  <si>
    <t>0214 - PROCURADURIA GENERAL DE LA REPUBLICA</t>
  </si>
  <si>
    <t>0215 - MINISTERIO DE LA  MUJER</t>
  </si>
  <si>
    <t>0218 - MINISTERIO DE MEDIO AMBIENTE Y REC. NAT.</t>
  </si>
  <si>
    <t>0219 - MINISTERIO DE EDUCACION SUPERIOR CIENCIA Y TECNOLOGIA</t>
  </si>
  <si>
    <t>0402 - CAMARA DE CUENTAS</t>
  </si>
  <si>
    <t>0404  DEFENSOR DEL PUEBLO</t>
  </si>
  <si>
    <t>0998 - DEUDA PUBLICA Y OTRAS OPERACIONES FINANCIERAS</t>
  </si>
  <si>
    <t>0999 - ADM. DE OBLIGACIONES DEL TESORO</t>
  </si>
  <si>
    <t>TOTAL GASTO</t>
  </si>
  <si>
    <t>0210 MINISTERIO DE AGRICULTURA</t>
  </si>
  <si>
    <t>0998 ADMINISTRACIÓN DE DEUDA PUBLICA Y ACTIVOS FINANCIEROS</t>
  </si>
  <si>
    <t>0999 ADMINISTRACIÓN DE OBLIGACIONES DEL TESORO NACIONAL</t>
  </si>
  <si>
    <t>TOTAL GASTO + APLICACIONES FINANCIERAS</t>
  </si>
  <si>
    <t>ENERO - DICIEMBRE 2014</t>
  </si>
  <si>
    <t>PRESUPUESTO REFORMULADO APROBADO*</t>
  </si>
  <si>
    <t>SEPTIEMBRE</t>
  </si>
  <si>
    <t>1 - PODER LEGISLATIVO</t>
  </si>
  <si>
    <t>0101 - SENADO DE LA REPUBLICA</t>
  </si>
  <si>
    <t>0102 - CAMARA DE DIPUTADOS</t>
  </si>
  <si>
    <t>2 - PODER EJECUTIVO</t>
  </si>
  <si>
    <t>0203 - MINISTERIO DE DEFENSA</t>
  </si>
  <si>
    <t>0222 - MINISTERIO DE ENERGIA Y MINAS</t>
  </si>
  <si>
    <t>0404 - DEFENSOR DEL PUEBLO</t>
  </si>
  <si>
    <t>TOTAL APLICACIONES</t>
  </si>
  <si>
    <t xml:space="preserve">TOTAL GASTO Y APLICACIONES FINANCIERAS </t>
  </si>
  <si>
    <t>Cifras Preliminares</t>
  </si>
  <si>
    <t>Fuente: Sistema de Información de la Gestión Financiera (SIGEF) 
Ley de Presupuesto Reformulado, Ley No. 549-14</t>
  </si>
  <si>
    <t>*Aumento en el monto total del Presupuesto de Gastos Aprobado bajo el amparo del Articulo 27 de la Ley No. 155-13, Ley del Presupuesto General del Estado 2014</t>
  </si>
  <si>
    <t>ENERO - DICIEMBRE 2015</t>
  </si>
  <si>
    <t>PRESUPUESTO APROBADO</t>
  </si>
  <si>
    <t>TOTAL DE GASTOS</t>
  </si>
  <si>
    <t>TOTAL GASTOS + APLICACIONES</t>
  </si>
  <si>
    <t>*Cifras Preliminares
Fuente: Sistema de Información de la Gestión Financiera
Fecha de Imputación: 31 de Diciembre del 2015</t>
  </si>
  <si>
    <r>
      <rPr>
        <b/>
        <u/>
        <sz val="9"/>
        <rFont val="Calibri"/>
        <family val="2"/>
        <scheme val="minor"/>
      </rPr>
      <t xml:space="preserve">Nota: </t>
    </r>
    <r>
      <rPr>
        <sz val="9"/>
        <rFont val="Calibri"/>
        <family val="2"/>
        <scheme val="minor"/>
      </rPr>
      <t xml:space="preserve">Producto de las negociaciones con la República Bolivariana de Venezuela en el marco del acuerdo PETROCARIBE con Petróleos de Venezuela, Sociedad Anónima (PDVSA), República Dominicana redujo su stock de deuda en aproximadamente 3.1% del Producto Interno Bruto. Para la realización de esta operación, autorizada en el artículo 9 de la Ley 548-14, el Gobierno dominicano colocó en los mercados internacionales bonos por </t>
    </r>
    <r>
      <rPr>
        <b/>
        <sz val="9"/>
        <rFont val="Calibri"/>
        <family val="2"/>
        <scheme val="minor"/>
      </rPr>
      <t xml:space="preserve">RD$86,324.3 millones </t>
    </r>
    <r>
      <rPr>
        <sz val="9"/>
        <rFont val="Calibri"/>
        <family val="2"/>
        <scheme val="minor"/>
      </rPr>
      <t>con lo cual pagó el 48.0% del total adeudado, consiguiendo un descuento de</t>
    </r>
    <r>
      <rPr>
        <b/>
        <sz val="9"/>
        <rFont val="Calibri"/>
        <family val="2"/>
        <scheme val="minor"/>
      </rPr>
      <t xml:space="preserve"> RD$93,475.6 millones</t>
    </r>
    <r>
      <rPr>
        <sz val="9"/>
        <rFont val="Calibri"/>
        <family val="2"/>
        <scheme val="minor"/>
      </rPr>
      <t>. Sumando estas cifras se obtiene el total amortizado a la deuda pública, sin contar intereses, por</t>
    </r>
    <r>
      <rPr>
        <b/>
        <sz val="9"/>
        <rFont val="Calibri"/>
        <family val="2"/>
        <scheme val="minor"/>
      </rPr>
      <t xml:space="preserve"> RD$179,148.6 millones</t>
    </r>
    <r>
      <rPr>
        <sz val="9"/>
        <rFont val="Calibri"/>
        <family val="2"/>
        <scheme val="minor"/>
      </rPr>
      <t>. Cabe destacar que, debido al descuento obtenido en el pago de la deuda pública, en las estadísticas fiscales se presenta una donación de capital de gobiernos extranjeros (PETROCARIBE), para fines estadísticos pues no se considera como dinero fungible para el Gobierno, por un monto de</t>
    </r>
    <r>
      <rPr>
        <b/>
        <sz val="9"/>
        <rFont val="Calibri"/>
        <family val="2"/>
        <scheme val="minor"/>
      </rPr>
      <t xml:space="preserve"> RD$93,455.4 millones</t>
    </r>
    <r>
      <rPr>
        <sz val="9"/>
        <rFont val="Calibri"/>
        <family val="2"/>
        <scheme val="minor"/>
      </rPr>
      <t xml:space="preserve"> lo que genera un resultado superavitario en el periodo por </t>
    </r>
    <r>
      <rPr>
        <b/>
        <sz val="9"/>
        <rFont val="Calibri"/>
        <family val="2"/>
        <scheme val="minor"/>
      </rPr>
      <t xml:space="preserve">RD$20,803.8 millones </t>
    </r>
    <r>
      <rPr>
        <sz val="9"/>
        <rFont val="Calibri"/>
        <family val="2"/>
        <scheme val="minor"/>
      </rPr>
      <t xml:space="preserve">equivalente a 0.7% del Producto Interno Bruto. Sin embargo, este resultado se presenta separado al obtenido efectivamente en las cuentas presupuestarias del Gobierno Central que fue deficitario en </t>
    </r>
    <r>
      <rPr>
        <b/>
        <sz val="9"/>
        <rFont val="Calibri"/>
        <family val="2"/>
        <scheme val="minor"/>
      </rPr>
      <t>RD$72,671.7 millones</t>
    </r>
    <r>
      <rPr>
        <sz val="9"/>
        <rFont val="Calibri"/>
        <family val="2"/>
        <scheme val="minor"/>
      </rPr>
      <t xml:space="preserve"> equivalente a </t>
    </r>
    <r>
      <rPr>
        <b/>
        <sz val="9"/>
        <rFont val="Calibri"/>
        <family val="2"/>
        <scheme val="minor"/>
      </rPr>
      <t>2.4%</t>
    </r>
    <r>
      <rPr>
        <sz val="9"/>
        <rFont val="Calibri"/>
        <family val="2"/>
        <scheme val="minor"/>
      </rPr>
      <t xml:space="preserve"> del PIB. </t>
    </r>
  </si>
  <si>
    <t xml:space="preserve"> ENERO - DICIEMBRE 2016</t>
  </si>
  <si>
    <t>*Cifras Preliminares.
Fecha de Registro: 8 de febrero del 2017.
Fuente: Sistema de Información de la Gestión Financiera (SIGEF).</t>
  </si>
  <si>
    <t>ENERO-DICIEMBRE 2017</t>
  </si>
  <si>
    <t>PRESUPUESTO REFORMULADO</t>
  </si>
  <si>
    <t>GASTOS (EXCLUYE LOS GASTOS POR CALAMIDAD PÚBLICA)</t>
  </si>
  <si>
    <r>
      <t>GASTOS POR CALAMIDAD P</t>
    </r>
    <r>
      <rPr>
        <b/>
        <sz val="11"/>
        <color theme="0"/>
        <rFont val="Calibri"/>
        <family val="2"/>
      </rPr>
      <t>ÚBLICA</t>
    </r>
  </si>
  <si>
    <t>TOTAL GASTO EJECUTADO</t>
  </si>
  <si>
    <t>0401-JUNTA CENTRAL ELECTORAL</t>
  </si>
  <si>
    <t>*Cifras Preliminares.
Fecha de Registro: 16 de febrero del 2018.
Fuente: Sistema de Información de la Gestión Financiera (SIGEF).</t>
  </si>
  <si>
    <t>El presupuesto aprobado 2017 corresponde a la Ley No. 690-16 de Presupuesto General del Estado 2017</t>
  </si>
  <si>
    <t>El presupuesto reformulado corresponde a la Ley No. 690-16 y Ley 247-17, la cual introduce modificaciones al Presupuesto General del Estado 2017</t>
  </si>
  <si>
    <t>Los gastos por calamidad pública de acuerdo con los decretos de declaratoria de emergencia No. 340-16, No. 341-16, No. 344-16 y No. 346-16.</t>
  </si>
  <si>
    <t>DICIEMBRE 2018</t>
  </si>
  <si>
    <t>0212 - MINISTERIO DE INDUSTRIA Y COMERCIO Y MIPYMES</t>
  </si>
  <si>
    <t>*Cifras Preliminares.
Fecha de Registro: 7 de febrero del 2019.
Fuente: Sistema de Información de la Gestión Financiera (SIGEF).</t>
  </si>
  <si>
    <t>DICIEMBRE 2019</t>
  </si>
  <si>
    <t>*Cifras Preliminares.
Fecha de Registro: 10 de febrero del 2020.
Fuente: Sistema de Información de la Gestión Financiera (SIGEF).</t>
  </si>
  <si>
    <t>ENERO-DICIEMBRE 2020</t>
  </si>
  <si>
    <t>PRESUPUESTO INICIAL*</t>
  </si>
  <si>
    <t>PRESUPUESTO VIGENTE**</t>
  </si>
  <si>
    <t>0102 - CÁMARA DE DIPUTADOS</t>
  </si>
  <si>
    <t>0208 - MINISTERIO DE DEPORTES Y RECREACIÓN</t>
  </si>
  <si>
    <t>*Presupuesto Inicial: Ley No. 506-19 de Presupuesto General del Estado 2020.</t>
  </si>
  <si>
    <t>**Presupuesto Vigente: Ley No. 222-20 que modifica las leyes No. 506-19 y No. 68-20 de Presupuesto General de Estado 2020</t>
  </si>
  <si>
    <t>Fecha de registro: 20 de febrero del 2021.</t>
  </si>
  <si>
    <t>Fuente: Sistema de Información de la Gestión Financiera (SIGEF).</t>
  </si>
  <si>
    <t xml:space="preserve">Presupuesto Inicial </t>
  </si>
  <si>
    <t>Ley No. 237-20</t>
  </si>
  <si>
    <t>01 - PODER LEGISLATIVO</t>
  </si>
  <si>
    <t>0101 - SENADO DE LA REPÚBLICA</t>
  </si>
  <si>
    <t>01 - CÁMARA  DE SENADORES</t>
  </si>
  <si>
    <t>0001 - SENADO DE LA REPÚBLICA DOMINICANA</t>
  </si>
  <si>
    <t>01 - CÁMARA DE DIPUTADOS</t>
  </si>
  <si>
    <t>0001 - CÁMARA DE DIPUTADOS</t>
  </si>
  <si>
    <t>02 - PODER EJECUTIVO</t>
  </si>
  <si>
    <t>01 - MINISTERIO ADMINISTRATIVO DE LA PRESIDENCIA</t>
  </si>
  <si>
    <t>0001 - SECRETARIADO ADMINISTRATIVO DE LA PRESIDENCIA</t>
  </si>
  <si>
    <t>0005 - GOBERNACIÓN  DEL EDIFICIO GUBERNAMENTAL JUAN PABLO DUARTE</t>
  </si>
  <si>
    <t>0007 - GABINETE DE POLÍTICA MEDIOAMBIENTAL Y DESARROLLO FÍSICO</t>
  </si>
  <si>
    <t>0009 - COMISIÓN PRESIDENCIAL DE APOYO AL DESARROLLO PROVINCIAL</t>
  </si>
  <si>
    <t>0010 - CONSEJO NACIONAL PARA EL CAMBIO CLIMÁTICO Y MECANISMO DE DESARROLLO LIMPIO</t>
  </si>
  <si>
    <t>0011 - DIRECCION GENERAL DE COMUNICACION</t>
  </si>
  <si>
    <t>0012 - CONSEJO NACIONAL DE DROGAS</t>
  </si>
  <si>
    <t>0014 - OFICINA DE CUSTODIA Y ADM. DE LOS BIENES INCAUTADOS Y DECOMISADOS</t>
  </si>
  <si>
    <t>0018 - COMISIÓN PERMANENTE DE EFEMÉRIDES PATRIA</t>
  </si>
  <si>
    <t>0024 - AUTORIDAD NACIONAL DE ASUNTOS MARÍTIMOS (ANAMAR)</t>
  </si>
  <si>
    <t>0029 - VICE PRESIDENCIA DE LA REPÚBLICA</t>
  </si>
  <si>
    <t>02 - GABINETE DE LA POLÍTICA SOCIAL</t>
  </si>
  <si>
    <t>0001 - GABINETE SOCIAL DE LA PRESIDENCIA</t>
  </si>
  <si>
    <t>0002 - COMUNIDAD DIGNA CONTRA LA POBREZA</t>
  </si>
  <si>
    <t>0003 - PLAN PRESIDENCIAL CONTRA LA POBREZA</t>
  </si>
  <si>
    <t>0004 - COMISION PRESIDENCIAL DE APOYO AL DESARROLLO BARRIAL</t>
  </si>
  <si>
    <t>0007 - PROGRESANDO CON SOLIDARIDAD</t>
  </si>
  <si>
    <t>0008 - ADMINISTRADORA DE SUBSIDIOS SOCIALES</t>
  </si>
  <si>
    <t>0009 - SISTEMA UNICO DE BENEFICIARIOS</t>
  </si>
  <si>
    <t>0010 - CONSEJO NACIONAL DE LA PERSONA ENVEJECIENTE</t>
  </si>
  <si>
    <t>0011 - FONDO DE PROMOCION A LAS INICIATIVAS COMUNITARIAS</t>
  </si>
  <si>
    <t>0014 - COMEDORES ECONOMICOS DEL ESTADO</t>
  </si>
  <si>
    <t>0015 - DIRECCIÓN GENERAL DE DESARROLLO DE LA COMUNIDAD</t>
  </si>
  <si>
    <t>0016 - DIRECCION GENERAL DE DESARROLLO FRONTERIZO</t>
  </si>
  <si>
    <t>04 - CONTRALORIA GENERAL DE LA REPUBLICA</t>
  </si>
  <si>
    <t>0001 - CONTRALORIA GENERAL DE LA REPUBLICA</t>
  </si>
  <si>
    <t>05 - OFICINA DE INGENIEROS SUPERVISORES DE OBRAS DEL ESTADO</t>
  </si>
  <si>
    <t>0001 - OFICINA DE INGENIEROS SUPERVISORA DE OBRAS DEL ESTADO</t>
  </si>
  <si>
    <t>06 - MINISTERIO DE LA PRESIDENCIA</t>
  </si>
  <si>
    <t>0001 - MINISTERIO DE LA PRESIDENCIA</t>
  </si>
  <si>
    <t>0002 - DIRECCION GENERAL DE COMUNICACION</t>
  </si>
  <si>
    <t>0003 - DIRECCION DE LA INFORMACION ANALISIS Y PROGRAMACION ESTRATEGICA</t>
  </si>
  <si>
    <t>0004 - SERVICIO INTEGRAL DE EMERGENCIAS</t>
  </si>
  <si>
    <t>0005 - DESARROLLO TERRITORIAL Y DE COMUNIDADES</t>
  </si>
  <si>
    <t>0006 - CENTRO DE OPERACIONES DE EMERGENCIAS (COE)</t>
  </si>
  <si>
    <t>0007 - OFICINA PRESIDENCIAL DE TECNOLOGIA DE LA INFORMACION Y COMUNICACION</t>
  </si>
  <si>
    <t>0008 - DIRECCION GENERAL DE ETICA E INTEGRIDAD GUBERNAMENTAL</t>
  </si>
  <si>
    <t>0009 - DIRECCIÓN GENERAL DE PROYECTOS ESTRATÉGICOS Y ESPECIALES DE LA PRESIDENCIA DE LA REPÚBLICA (PROPEEP)</t>
  </si>
  <si>
    <t>0202 - MINISTERIO DE  INTERIOR Y POLICÍA</t>
  </si>
  <si>
    <t>01 - MINISTERIO DE INTERIOR Y POLICIA</t>
  </si>
  <si>
    <t>0001 - MINISTERIO DE INTERIOR Y POLICIA</t>
  </si>
  <si>
    <t>0002 - DIRECCIÓN GENERAL DE MIGRACIÓN</t>
  </si>
  <si>
    <t>0003 - INSTITUTO NACIONAL DE MIGRACION</t>
  </si>
  <si>
    <t>0004 - CUERPO DE BOMBEROS DE SANTO DOMINGO, DISTRITO NACIONAL</t>
  </si>
  <si>
    <t>0005 - CUERPO DE BOMBEROS SANTO DOMINGO NORTE</t>
  </si>
  <si>
    <t>0006 - CUERPO DE BOMBEROS SANTO DOMINGO ESTE</t>
  </si>
  <si>
    <t>0007 - CUERPO DE BOMBEROS DE SANTO DOMINGO DE BOCA CHICA</t>
  </si>
  <si>
    <t>0008 - CUERPO DE BOMBEROS DE SANTO DOMINGO DE LOS ALCARRIZOS</t>
  </si>
  <si>
    <t>0009 - CUERPO DE BOMBEROS DE SANTO DOMINGO DE PEDRO BRAND</t>
  </si>
  <si>
    <t>0010 - CUERPO DE BOMBEROS DE SANTO DOMINGO OESTE</t>
  </si>
  <si>
    <t>02 - POLICIA NACIONAL</t>
  </si>
  <si>
    <t>0001 - POLICIA NACIONAL</t>
  </si>
  <si>
    <t>0002 - INSTITUTO POLICIAL DE EDUCACION</t>
  </si>
  <si>
    <t>0004 - DIRECCION CENTRAL  DE  POLICIA DE TURISMO</t>
  </si>
  <si>
    <t>0005 - DIRECCION GENERAL DE SEGURIDAD DE TRANSITO Y TRANSPORTE TERRESTRE (DIGESETT)</t>
  </si>
  <si>
    <t>0007 - DIRECCION GENERAL DE LA RESERVA DE LA POLICIA NACIONAL</t>
  </si>
  <si>
    <t>0008 - HOSPITAL GENERAL DOCENTE DE LA POLICIA NACIONAL</t>
  </si>
  <si>
    <t>0009 - COMITÉ DE RETIRO DE LA POLICIA NACIONAL</t>
  </si>
  <si>
    <t>01 - MINISTERIO DE DEFENSA</t>
  </si>
  <si>
    <t>0001 - MINISTERIO DE DEFENSA</t>
  </si>
  <si>
    <t>0002 - DIRECCION GENERAL DE ESCUELAS VOCACIONALES</t>
  </si>
  <si>
    <t>0003 - FOMENTO Y PRODUCCION CUNARIA</t>
  </si>
  <si>
    <t>0004 - INSTITUTO DE SEGURIDAD SOCIAL DE LAS FUERZAS ARMADAS</t>
  </si>
  <si>
    <t>0005 - HOSPITAL CENTRAL FUERZAS  ARMADAS</t>
  </si>
  <si>
    <t>0006 - INSTITUTO CARTOGRÁFICO MILITAR DE LAS FUERZAS ARMADAS</t>
  </si>
  <si>
    <t>0007 - ESC DE GRAD.DE COM.Y ESTADO MAYOR CONJ.'GRAL DE DIV. GREGORIO LUPERON'</t>
  </si>
  <si>
    <t>0008 - CÍRCULO DEPORTIVO DE LAS FUERZAS ARMADAS Y LA POLICIA NACIONAL</t>
  </si>
  <si>
    <t>0009 - INSTITUTO MILITAR DE LOS DERECHOS HUMANOS</t>
  </si>
  <si>
    <t>0010 - 'ESCUELA DE GRADUADOS DE ALTOS ESTUDIOS ESTRATÉGICOS' (EGAEE)</t>
  </si>
  <si>
    <t>0011 - COMISION PERMANENTE PARA LA REFORMA Y MODERNIZACIÓN DE LAS  FF.AA Y P.N.</t>
  </si>
  <si>
    <t>0012 - CUERPO ESPECIALIZADO DE SEGURIDAD FRONTERIZA TERRESTRE</t>
  </si>
  <si>
    <t>0014 - DIRECCION GENERAL DE LA RESERVA DE LAS FUERZAS ARMADAS Y POLICIA NACIONAL</t>
  </si>
  <si>
    <t>0015 - CUERPOS ESPECIALIZADOS DE SEGURIDAD PORTUARIA</t>
  </si>
  <si>
    <t>0017 - SERVICIO MILITAR VOLUNTARIO</t>
  </si>
  <si>
    <t>0019 - SUPERINTENDENCIA DE VIGILANCIA Y SEGURIDAD PRIVADA</t>
  </si>
  <si>
    <t>0020 - CUERPO ESPECIALIZADO PARA LA SEGURIDAD DEL METRO DE SANTO DOMINGO</t>
  </si>
  <si>
    <t>0026 - Cuerpo Especializado de Seguridad Aeroportuaria y de Aviación Civil (CESAC)</t>
  </si>
  <si>
    <t>0027 - DIRECCION GENERAL DEL PLAN SOCIAL DEL MINISTERIO DE DEFENSA</t>
  </si>
  <si>
    <t>0028 - INSTITUTO SUPERIOR PARA LA DEFENSA ' GENERAL JUAN PABLO DUARTE DIEZ' INSUDE.</t>
  </si>
  <si>
    <t>0030 - SERVICIO NACIONAL DE PROTECCION AMBIENTAL</t>
  </si>
  <si>
    <t>0031 - DIRECCIÓN GENERAL DE LA INDUSTRIA MILITAR DE LAS FUERZAS ARMADAS</t>
  </si>
  <si>
    <t>02 - EJERCITO DE LA  REPUBLICA DOMINICANA</t>
  </si>
  <si>
    <t>0001 - EJERCITO DE LA REPUBLICA DOMINICANA</t>
  </si>
  <si>
    <t>0002 - ACADEMIA MILITAR BATALLA DE LA CARRERA</t>
  </si>
  <si>
    <t>0003 - ESCUELA DE GRADUADOS DE ESTUDIOS MILITARES DEL EJERCITO DE REP. DOM.</t>
  </si>
  <si>
    <t>03 - ARMADA DE LA REPUBLICA DOMINICANA</t>
  </si>
  <si>
    <t>0001 - ARMADA DE LA REPUBLICA DOMINICANA</t>
  </si>
  <si>
    <t>0002 - DIRECCION GENERAL DE DRAGAS, PRESAS Y BALIZAMIENTO, M.G</t>
  </si>
  <si>
    <t>0003 - SERVICIOS DE PESCA</t>
  </si>
  <si>
    <t>04 - FUERZA AEREA DE LA REPUBLICA DOMINICANA</t>
  </si>
  <si>
    <t>0001 - FUERZA AEREA DE LA REPUBLICA DOMINICANA</t>
  </si>
  <si>
    <t>0002 - HOSPITAL MILITAR FAD DR RAMON DE LARA</t>
  </si>
  <si>
    <t>0003 - FORMACION Y CAPACITACION TECNICO PROFESIONAL (IMESA)</t>
  </si>
  <si>
    <t>01 - MINISTERIO DE RELACIONES EXTERIORES</t>
  </si>
  <si>
    <t>0001 - MINISTERIO DE RELACIONES EXTERIORES</t>
  </si>
  <si>
    <t>0002 - DIRECCION GENERAL DE PASAPORTES</t>
  </si>
  <si>
    <t>0003 - INSTITUTO DE EDUCACION SUPERIOR</t>
  </si>
  <si>
    <t>0004 - CONSEJO NACIONAL DE FRONTERAS</t>
  </si>
  <si>
    <t>0005 - COMISION NACIONAL DE NEGOCIACIONES  COMERCIALES (CNNC)</t>
  </si>
  <si>
    <t>01 - MINISTERIO DE HACIENDA</t>
  </si>
  <si>
    <t>0001 - MINISTERIO DE HACIENDA</t>
  </si>
  <si>
    <t>0002 - DIRECCION NACIONAL DE CATASTRO</t>
  </si>
  <si>
    <t>0003 - ADMINISTRACION GENERAL DE BIENES NACIONALES</t>
  </si>
  <si>
    <t>0004 - DIRECCION GENERAL DE CONTRATACIONES PUBLICAS</t>
  </si>
  <si>
    <t>0005 - DIRECCION GENERAL DE POLITICA Y LEGISLACION TRIBUTARIA</t>
  </si>
  <si>
    <t>0006 - CENTRO DE CAPACITACIÓN EN POLITICA Y GESTION FISCAL</t>
  </si>
  <si>
    <t>0007 - PROGRAMA DE ADMINISTRACION FINANCIERA INTEGRADA</t>
  </si>
  <si>
    <t>0008 - TESORERIA NACIONAL</t>
  </si>
  <si>
    <t>0009 - DIRECCIÓN GENERAL DE CONTABILIDAD GUBERNAMENTAL</t>
  </si>
  <si>
    <t>0010 - DIRECCION GENERAL  DE PRESUPUESTO</t>
  </si>
  <si>
    <t>0011 - DIRECCION GENERAL DE CREDITO PUBLICO</t>
  </si>
  <si>
    <t>0012 - DIRECCION GENERAL DE JUBILACIONES Y PENSIONES A CARGO DEL ESTADO</t>
  </si>
  <si>
    <t>01 - MINISTERIO DE EDUCACION</t>
  </si>
  <si>
    <t>0001 - MINISTERIO DE EDUCACION</t>
  </si>
  <si>
    <t>0002 - OFICINA DE COOPERACIÓN INTERNACIONAL (OCI)</t>
  </si>
  <si>
    <t>0004 - INSTITUTO NACIONAL DE EDUCACIÓN FISICA</t>
  </si>
  <si>
    <t>0005 - INSTITUTO NACIONAL DE BIENESTAR MAGISTERIAL</t>
  </si>
  <si>
    <t>0006 - INSTITUTO DOM. DE EVALUACIÓN E INVESTIGACIÓN DE LA CALIDAD EDUCATIVA</t>
  </si>
  <si>
    <t>0007 - INSTITUTO NACIONAL DE FORMACION Y CAPACITACION MAGISTERIAL</t>
  </si>
  <si>
    <t>0008 - INSTITUTO SUPERIOR DE FORMACION DOCENTE SALOME UREÑA</t>
  </si>
  <si>
    <t>0009 - INSTITUTO NACIONAL DE ATENCIÓN INTEGRAL A PRIMERA INFANCIA (INAIPI)</t>
  </si>
  <si>
    <t>0010 - INSTITUTO NACIONAL DE BIENESTAR ESTUDIANTIL (INABIE)</t>
  </si>
  <si>
    <t>01 - MINISTERIO DE SALUD PUBLICA Y ASISTENCIA SOCIAL</t>
  </si>
  <si>
    <t>0001 - MINISTERIO DE SALUD PUBLICA Y ASISTENCIA SOCIAL</t>
  </si>
  <si>
    <t>0002 - VICEMINISTERIO DE PLANIFICACION Y DESARROLLO</t>
  </si>
  <si>
    <t>0003 - VICEMINISTERIO DE LA GARANTIA DE LA CALIDAD DE LA ATENCION</t>
  </si>
  <si>
    <t>0004 - VICEMINISTERIO DE SALUD COLECTIVA</t>
  </si>
  <si>
    <t>0007 - CONSEJO NACIONAL PARA EL VIH SIDA</t>
  </si>
  <si>
    <t>0017 - PROGRAMA DE MEDICAMENTOS ESENCIALES</t>
  </si>
  <si>
    <t>0029 - COMISION PRESIDENCIAL DE POLITICA FARMACEUTICA NACIONAL</t>
  </si>
  <si>
    <t>0030 - PROGRAMA AMPLIADO DE INMUNIZACIÓN (PAI)</t>
  </si>
  <si>
    <t>01 - MINISTERIO DE DEPORTES Y RECREACIÓN</t>
  </si>
  <si>
    <t>0001 - MINISTERIO DE DEPORTES Y RECREACIÓN</t>
  </si>
  <si>
    <t>01 - MINISTERIO DE TRABAJO</t>
  </si>
  <si>
    <t>0001 - MINISTERIO DE TRABAJO</t>
  </si>
  <si>
    <t>01 - MINISTERIO DE AGRICULTURA</t>
  </si>
  <si>
    <t>0001 - MINISTERIO DE AGRICULTURA</t>
  </si>
  <si>
    <t>0002 - DIRECCION GENERAL DE GANADERIA</t>
  </si>
  <si>
    <t>0003 - OFICINA DE TRATADOS COMERCIALES AGRICOLAS</t>
  </si>
  <si>
    <t>0211 - MINISTERIO DE OBRAS PÚBLICAS Y COMUNICACIONES</t>
  </si>
  <si>
    <t>01 - MINISTERIO DE OBRAS PUBLICAS Y COMUNICACIONES</t>
  </si>
  <si>
    <t>0001 - MINISTERIO DE OBRAS PUBLICAS Y COMUNICACIONES</t>
  </si>
  <si>
    <t>0002 - DIRECCION GENERAL DE EMBELLECIMIENTO DE CARRETERAS Y AVENIDAS DE CIRCUNV.</t>
  </si>
  <si>
    <t>0003 - OFICINA PARA EL REORDENAMIENTO DEL TRANSPORTE</t>
  </si>
  <si>
    <t>0004 - OFICINA METROPOLITANA DE SERVICIOS DE AUTOBUSES</t>
  </si>
  <si>
    <t>0006 - OFICINA NAC. DE EVALUACIÓN SÍSMICA Y VULNERABILIDAD DE INFRAESTRUCTURA</t>
  </si>
  <si>
    <t>0009 - OFICINA NACIONAL DE METEOROLOGÍA</t>
  </si>
  <si>
    <t>0010 - COMISION PRESIDENCIAL PARA LA MODERNIZACION Y SEGURIDAD PORTUARIAS</t>
  </si>
  <si>
    <t>0212 - MINISTERIO DE INDUSTRIA, COMERCIO Y MIPYMES (MICM)</t>
  </si>
  <si>
    <t>01 - MINISTERIO DE INDUSTRIA, COMERCIO Y MIPYMES (MICM)</t>
  </si>
  <si>
    <t>0001 - MINISTERIO DE INDUSTRIA, COMERCIO y MIPYMES (MICM)</t>
  </si>
  <si>
    <t>0007 - INDUSTRIA NACIONAL DE LA AGUJA</t>
  </si>
  <si>
    <t>0008 - OFICINA NACIONAL DE DERECHO DE AUTOR</t>
  </si>
  <si>
    <t>0009 - DIRECCION DE FOMENTO Y DESARROLLO DE LA ARTESANIA NACIONAL (FODEARTE)</t>
  </si>
  <si>
    <t>0010 - CONSEJO DE COORDINACIÓN DE LA ZONA ESPECIAL DE DESARROLLO FRONTERIZO (CCDF)</t>
  </si>
  <si>
    <t>01 - MINISTERIO DE TURISMO</t>
  </si>
  <si>
    <t>0001 - MINISTERIO DE TURISMO</t>
  </si>
  <si>
    <t>0002 - COMITE EJECUTOR DE INFRAESTRUCTA EN ZONAS TURISTICAS (CEIZTUR)</t>
  </si>
  <si>
    <t>0214 - PROCURADURÍA GENERAL DE LA REPÚBLICA</t>
  </si>
  <si>
    <t>01 - PROCURADURIA GENERAL DE LA REPUBLICA</t>
  </si>
  <si>
    <t>0001 - PROCURADURIA GENERAL DE LA REPUBLICA DOMINICANA</t>
  </si>
  <si>
    <t>01 - MINISTERIO DE LA  MUJER</t>
  </si>
  <si>
    <t>0001 - MINISTERIO DE LA MUJER</t>
  </si>
  <si>
    <t>01 - MINISTERIO DE CULTURA</t>
  </si>
  <si>
    <t>0001 - MINISTERIO DE CULTURA</t>
  </si>
  <si>
    <t>0002 - ORQUESTA SINFÓNICA NACIONAL</t>
  </si>
  <si>
    <t>0003 - BIBLIOTECA NACIONAL PEDRO HENRÍQUEZ UREÑA</t>
  </si>
  <si>
    <t>0005 - DIRECCIÓN GENERAL DE BELLAS ARTES</t>
  </si>
  <si>
    <t>01 - MINISTERIO DE LA JUVENTUD</t>
  </si>
  <si>
    <t>0001 - MINISTERIO DE LA JUVENTUD</t>
  </si>
  <si>
    <t>01 - MINISTERIO DE MEDIO AMBIENTE Y REC. NAT.</t>
  </si>
  <si>
    <t>0001 - MINISTERIO  DE MEDIO AMBIENTE Y RECURSOS NATURALES</t>
  </si>
  <si>
    <t>0007 - UNIDAD TÉCNICA EJECUTORA DE PROYECTOS DE DESARROLLO AGROFORESTAL</t>
  </si>
  <si>
    <t>0219 - MINISTERIO DE EDUCACIÓN SUPERIOR CIENCIA Y TECNOLOGÍA</t>
  </si>
  <si>
    <t>01 - MINISTERIO DE EDUCACION SUPERIOR CIENCIA Y TECNOLOGIA</t>
  </si>
  <si>
    <t>0001 - MINISTERIO DE EDUCACION SUPERIOR, CIENCIA Y TECNOLOGIA</t>
  </si>
  <si>
    <t>0002 - INSTITUTO TECNOLÓGICO DE LAS AMÉRICAS</t>
  </si>
  <si>
    <t>0003 - INSTITUTO TECNOLÓGICO SUPERIOR COMUNITARIO</t>
  </si>
  <si>
    <t>0004 - COMISION INTERNACIONAL ASESORA CIENCIA Y TECNOLOGIA</t>
  </si>
  <si>
    <t>0220 - MINISTERIO DE ECONOMÍA, PLANIFICACIÓN Y DESARROLLO</t>
  </si>
  <si>
    <t>01 - MINISTERIO DE ECONOMIA, PLANIFICACION Y DESARROLLO</t>
  </si>
  <si>
    <t>0001 - MINISTERIO DE ECONOMIA, PLANIFICACION Y DESARROLLO</t>
  </si>
  <si>
    <t>0009 - OFICINA NACIONAL DE ESTADISTICAS</t>
  </si>
  <si>
    <t>0017 - GOBERNACION DEL EDIFICIO DE OFICINAS GUBERNAMENTALES</t>
  </si>
  <si>
    <t>0221 - MINISTERIO DE ADMINISTRACIÓN PÚBLICA</t>
  </si>
  <si>
    <t>01 - MINISTERIO DE ADMINISTRACION PUBLICA (MAP)</t>
  </si>
  <si>
    <t>0001 - MINISTERIO DE ADMINISTRACION PUBLICA</t>
  </si>
  <si>
    <t>0002 - INSTITUTO NACIONAL DE ADMINISTRACION PUBLICA</t>
  </si>
  <si>
    <t>01 - MINISTERIO DE ENERGIA Y MINAS</t>
  </si>
  <si>
    <t>0001 - MINISTERIO DE ENERGIA Y MINAS</t>
  </si>
  <si>
    <t>0002 - DIRECCION GENERAL DE MINERIA</t>
  </si>
  <si>
    <t>0004 - REMEDIACION AMBIENTAL MINA PUEBLO VIEJO</t>
  </si>
  <si>
    <t>01 - DEUDA PUBLICA Y OTRAS OPERACIONES FINANCIERAS</t>
  </si>
  <si>
    <t>0001 - MINISTERIO  DE HACIENDA (DEUDA PUBLICA)</t>
  </si>
  <si>
    <t>01 - ADM. DE OBLIGACIONES DEL TESORO</t>
  </si>
  <si>
    <t>0001 - MINISTERIO DE HACIENDA (OBLIGACIONES DEL TESORO)</t>
  </si>
  <si>
    <t>01 - PODER JUDICIAL</t>
  </si>
  <si>
    <t>0001 - CONSEJO DEL PODER JUDICIAL</t>
  </si>
  <si>
    <t>01 - JUNTA CENTRAL ELECTORAL</t>
  </si>
  <si>
    <t>0001 - JUNTA CENTRAL ELECTORAL</t>
  </si>
  <si>
    <t>01 - CAMARA DE CUENTAS</t>
  </si>
  <si>
    <t>0001 - CAMARA DE CUENTAS DE LA REPUBLICA DOMINICANA</t>
  </si>
  <si>
    <t>01 - TRIBUNAL CONSTITUCIONAL</t>
  </si>
  <si>
    <t>0001 - TRIBUNAL CONSTITUCIONAL</t>
  </si>
  <si>
    <t>01 - DEFENSOR DEL PUEBLO</t>
  </si>
  <si>
    <t>0001 - DEFENSOR DEL PUEBLO</t>
  </si>
  <si>
    <t>0405 - TRIBUNAL SUPERIOR  ELECTORAL (TSE)</t>
  </si>
  <si>
    <t>01 - TRIBUNAL SUPERIOR  ELECTORAL (TSE)</t>
  </si>
  <si>
    <t>0001 - TRIBUNAL SUPERIOR  ELECTORAL TSE</t>
  </si>
  <si>
    <t>*Cifras Preliminares.</t>
  </si>
  <si>
    <t>Ley No. 345-21</t>
  </si>
  <si>
    <t>0002 - COMISIÓN HÍPICA NACIONAL</t>
  </si>
  <si>
    <t>0005 - DIRECCION GENERAL DE COOPERACION MULTILATERAL</t>
  </si>
  <si>
    <t>0003 - OFICINA GUBERNAMENTAL DE TECNOLOGIA DE LA INFORMACION Y LA COMUNICACION (OGTIC)</t>
  </si>
  <si>
    <t>0223 - MINISTERIO DE LA VIVIENDA, HABITAT Y EDIFICACIONES (MIVHED)</t>
  </si>
  <si>
    <t>01 - MINISTERIO DE LA VIVIENDA, HABITAT Y EDIFICACIONES (MIVHED)</t>
  </si>
  <si>
    <t>0001 - MINISTERIO DE LA VIVIENDA, HABITAT Y EDIFICACIONES (MIVHED)</t>
  </si>
  <si>
    <t>0031 - DIRECCION DE PRENSA DEL PRESIDENTE</t>
  </si>
  <si>
    <t>0032 - DIRECCION DE ESTRATEGIA Y COMUNICACION GUBERNAMENTAL</t>
  </si>
  <si>
    <t>0007 - PROGRAMA SUPÉRATE</t>
  </si>
  <si>
    <t>0005 - UNIDAD EJECUTORA PARA LA READECUACION DE BARRIOS  Y ENTORNOS (URBE)</t>
  </si>
  <si>
    <t>0010 - UNIDAD TECNICA EJECUTORA DE TITULACION DE TERRENOS DEL ESTADO</t>
  </si>
  <si>
    <t>0001 - FUERZA AEREA DE LA  REPUBLICA DOMINICANA</t>
  </si>
  <si>
    <t>0007 - INSTITUTO NACIONAL DE FORMACIÓN Y CAPACITACIÓN MAGISTERIAL</t>
  </si>
  <si>
    <t>0008 - INSTITUTO SUPERIOR DE FORMACIÓN DOCENTE  SALOME UREÑA</t>
  </si>
  <si>
    <t>0005 - DIRECCION EJECUTIVA DE LA COMISION DE FOMENTO A LA TECNIFICACION DEL SISTEMA NACIONAL DE RIEGO</t>
  </si>
  <si>
    <t>0003 - INSTITUTO TECNICO SUPERIOR COMUNITARIO</t>
  </si>
  <si>
    <t>ENERO-DICIEMBRE 2021*</t>
  </si>
  <si>
    <t>Presupuesto vigente</t>
  </si>
  <si>
    <t>Fecha de registro: 08 de febrero 2022.</t>
  </si>
  <si>
    <t>Notas:</t>
  </si>
  <si>
    <t>0031 - CENTRO DE ATENCION INTEGRAL PARA LA DISCAPACIDAD (CAID)</t>
  </si>
  <si>
    <t>MAYO-2022</t>
  </si>
  <si>
    <t>Fecha de registro: 15 de junio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</si>
</sst>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00\ _€_-;\-* #,##0.00\ _€_-;_-* &quot;-&quot;??\ _€_-;_-@_-"/>
    <numFmt numFmtId="166" formatCode="_(* #,##0.0_);_(* \(#,##0.0\);_(* &quot;-&quot;??_);_(@_)"/>
    <numFmt numFmtId="167" formatCode="_ * #,##0.00_ ;_ * \-#,##0.00_ ;_ * &quot;-&quot;??_ ;_ @_ "/>
    <numFmt numFmtId="168" formatCode="_-* #,##0.0_-;\-* #,##0.0_-;_-* &quot;-&quot;??_-;_-@_-"/>
    <numFmt numFmtId="169" formatCode="_(* #,##0_);_(* \(#,##0\);_(* &quot;-&quot;??_);_(@_)"/>
    <numFmt numFmtId="170" formatCode="[$-10409]#,##0.0;\(#,##0.0\)"/>
    <numFmt numFmtId="171" formatCode="#,##0.00000000_);\(#,##0.00000000\)"/>
    <numFmt numFmtId="172" formatCode="_(* #,##0.0_);_(* \(#,##0.0\);_(* &quot;-&quot;?_);_(@_)"/>
    <numFmt numFmtId="173" formatCode="_(#,##0.0000000000000,,_);_(* \(#,##0.000000000000000000\);_(* &quot;-&quot;??_);_(@_)"/>
    <numFmt numFmtId="174" formatCode="_(#,##0.0,,_);_(* \(#,##0.000000\);_(* &quot;-&quot;??_);_(@_)"/>
    <numFmt numFmtId="175" formatCode="_(* #,##0.000000_);_(* \(#,##0.000000\);_(* &quot;-&quot;??????_);_(@_)"/>
    <numFmt numFmtId="176" formatCode="_-* #,##0_-;\-* #,##0_-;_-* &quot;-&quot;??_-;_-@_-"/>
    <numFmt numFmtId="177" formatCode="_-* #,##0.0_-;\-* #,##0.0_-;_-* &quot;-&quot;?_-;_-@_-"/>
    <numFmt numFmtId="178" formatCode="_(* #,##0.0,,_);_(* \(#,##0.0,,\);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22"/>
      <color rgb="FF000000"/>
      <name val="Calibri"/>
      <family val="2"/>
      <scheme val="minor"/>
    </font>
    <font>
      <sz val="11"/>
      <color rgb="FF000000"/>
      <name val="Calibri"/>
      <family val="2"/>
      <scheme val="minor"/>
    </font>
    <font>
      <sz val="16"/>
      <color rgb="FF000000"/>
      <name val="Calibri"/>
      <family val="2"/>
      <scheme val="minor"/>
    </font>
    <font>
      <sz val="12"/>
      <color rgb="FF000000"/>
      <name val="Calibri"/>
      <family val="2"/>
      <scheme val="minor"/>
    </font>
    <font>
      <b/>
      <sz val="9"/>
      <color theme="1"/>
      <name val="Calibri"/>
      <family val="2"/>
      <scheme val="minor"/>
    </font>
    <font>
      <sz val="9"/>
      <color theme="1"/>
      <name val="Calibri"/>
      <family val="2"/>
      <scheme val="minor"/>
    </font>
    <font>
      <sz val="12"/>
      <color theme="1"/>
      <name val="Calibri"/>
      <family val="2"/>
      <scheme val="minor"/>
    </font>
    <font>
      <sz val="16"/>
      <color theme="1"/>
      <name val="Calibri"/>
      <family val="2"/>
      <scheme val="minor"/>
    </font>
    <font>
      <sz val="22"/>
      <color theme="1"/>
      <name val="Calibri"/>
      <family val="2"/>
      <scheme val="minor"/>
    </font>
    <font>
      <sz val="10"/>
      <color theme="1"/>
      <name val="Calibri"/>
      <family val="2"/>
      <scheme val="minor"/>
    </font>
    <font>
      <b/>
      <sz val="11"/>
      <color rgb="FF000000"/>
      <name val="Calibri"/>
      <family val="2"/>
      <scheme val="minor"/>
    </font>
    <font>
      <b/>
      <sz val="9"/>
      <color rgb="FF000000"/>
      <name val="Calibri"/>
      <family val="2"/>
      <scheme val="minor"/>
    </font>
    <font>
      <sz val="11"/>
      <name val="Calibri"/>
      <family val="2"/>
      <scheme val="minor"/>
    </font>
    <font>
      <b/>
      <sz val="11"/>
      <color rgb="FFFFFFFF"/>
      <name val="Calibri"/>
      <family val="2"/>
      <scheme val="minor"/>
    </font>
    <font>
      <sz val="11"/>
      <color rgb="FF3D3D3D"/>
      <name val="Calibri"/>
      <family val="2"/>
      <scheme val="minor"/>
    </font>
    <font>
      <b/>
      <sz val="11"/>
      <name val="Calibri"/>
      <family val="2"/>
      <scheme val="minor"/>
    </font>
    <font>
      <b/>
      <u val="singleAccounting"/>
      <sz val="11"/>
      <color theme="0"/>
      <name val="Calibri"/>
      <family val="2"/>
      <scheme val="minor"/>
    </font>
    <font>
      <sz val="9"/>
      <name val="Calibri"/>
      <family val="2"/>
      <scheme val="minor"/>
    </font>
    <font>
      <b/>
      <u/>
      <sz val="9"/>
      <name val="Calibri"/>
      <family val="2"/>
      <scheme val="minor"/>
    </font>
    <font>
      <b/>
      <sz val="9"/>
      <name val="Calibri"/>
      <family val="2"/>
      <scheme val="minor"/>
    </font>
    <font>
      <b/>
      <sz val="11"/>
      <color theme="0"/>
      <name val="Calibri"/>
      <family val="2"/>
    </font>
  </fonts>
  <fills count="10">
    <fill>
      <patternFill patternType="none"/>
    </fill>
    <fill>
      <patternFill patternType="gray125"/>
    </fill>
    <fill>
      <patternFill patternType="solid">
        <fgColor theme="4" tint="-0.249977111117893"/>
        <bgColor theme="4" tint="0.79998168889431442"/>
      </patternFill>
    </fill>
    <fill>
      <patternFill patternType="solid">
        <fgColor theme="3"/>
        <bgColor theme="4" tint="0.79998168889431442"/>
      </patternFill>
    </fill>
    <fill>
      <patternFill patternType="solid">
        <fgColor rgb="FFFF0000"/>
        <bgColor theme="4" tint="0.79998168889431442"/>
      </patternFill>
    </fill>
    <fill>
      <patternFill patternType="solid">
        <fgColor theme="0"/>
        <bgColor indexed="64"/>
      </patternFill>
    </fill>
    <fill>
      <patternFill patternType="solid">
        <fgColor theme="3"/>
        <bgColor rgb="FFFF0000"/>
      </patternFill>
    </fill>
    <fill>
      <patternFill patternType="solid">
        <fgColor rgb="FFFF0000"/>
        <bgColor indexed="64"/>
      </patternFill>
    </fill>
    <fill>
      <patternFill patternType="solid">
        <fgColor rgb="FF00B0F0"/>
        <bgColor theme="4" tint="0.79998168889431442"/>
      </patternFill>
    </fill>
    <fill>
      <patternFill patternType="solid">
        <fgColor theme="4" tint="-0.499984740745262"/>
        <bgColor theme="4" tint="0.79998168889431442"/>
      </patternFill>
    </fill>
  </fills>
  <borders count="13">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4" tint="0.39997558519241921"/>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bottom style="thin">
        <color theme="4" tint="0.39997558519241921"/>
      </bottom>
      <diagonal/>
    </border>
    <border>
      <left style="thin">
        <color theme="0"/>
      </left>
      <right/>
      <top style="thin">
        <color theme="0"/>
      </top>
      <bottom/>
      <diagonal/>
    </border>
    <border>
      <left style="thin">
        <color theme="0"/>
      </left>
      <right/>
      <top/>
      <bottom style="thin">
        <color theme="0"/>
      </bottom>
      <diagonal/>
    </border>
  </borders>
  <cellStyleXfs count="7">
    <xf numFmtId="0" fontId="0" fillId="0" borderId="0"/>
    <xf numFmtId="164"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cellStyleXfs>
  <cellXfs count="270">
    <xf numFmtId="0" fontId="0" fillId="0" borderId="0" xfId="0"/>
    <xf numFmtId="0" fontId="5" fillId="0" borderId="0" xfId="0" applyFont="1" applyAlignment="1">
      <alignment vertical="center" wrapText="1" readingOrder="1"/>
    </xf>
    <xf numFmtId="0" fontId="0" fillId="0" borderId="2" xfId="0" applyBorder="1"/>
    <xf numFmtId="0" fontId="5" fillId="0" borderId="0" xfId="0" applyFont="1" applyAlignment="1">
      <alignment vertical="top" wrapText="1" readingOrder="1"/>
    </xf>
    <xf numFmtId="49" fontId="5" fillId="0" borderId="3" xfId="0" applyNumberFormat="1" applyFont="1" applyBorder="1" applyAlignment="1">
      <alignment horizontal="left" wrapText="1" readingOrder="1"/>
    </xf>
    <xf numFmtId="164" fontId="0" fillId="0" borderId="0" xfId="1" applyFont="1"/>
    <xf numFmtId="0" fontId="0" fillId="0" borderId="0" xfId="0" applyAlignment="1">
      <alignment vertical="top" wrapText="1"/>
    </xf>
    <xf numFmtId="166" fontId="0" fillId="0" borderId="0" xfId="0" applyNumberFormat="1" applyAlignment="1">
      <alignment vertical="top" wrapText="1"/>
    </xf>
    <xf numFmtId="164" fontId="5" fillId="0" borderId="0" xfId="1" applyFont="1" applyFill="1" applyBorder="1" applyAlignment="1">
      <alignment horizontal="center" vertical="top" wrapText="1" readingOrder="1"/>
    </xf>
    <xf numFmtId="0" fontId="5" fillId="0" borderId="0" xfId="0" applyFont="1" applyAlignment="1">
      <alignment horizontal="right"/>
    </xf>
    <xf numFmtId="0" fontId="0" fillId="0" borderId="0" xfId="0" applyAlignment="1">
      <alignment vertical="center"/>
    </xf>
    <xf numFmtId="43" fontId="0" fillId="0" borderId="0" xfId="0" applyNumberFormat="1"/>
    <xf numFmtId="0" fontId="0" fillId="0" borderId="0" xfId="0" applyAlignment="1">
      <alignment horizontal="left" indent="1"/>
    </xf>
    <xf numFmtId="0" fontId="9" fillId="0" borderId="0" xfId="0" applyFont="1" applyAlignment="1">
      <alignment vertical="top" wrapText="1"/>
    </xf>
    <xf numFmtId="164" fontId="9" fillId="0" borderId="0" xfId="1" applyFont="1" applyAlignment="1">
      <alignment vertical="top" wrapText="1"/>
    </xf>
    <xf numFmtId="164" fontId="2" fillId="4" borderId="4" xfId="1" applyFont="1" applyFill="1" applyBorder="1" applyAlignment="1">
      <alignment horizontal="center" vertical="center"/>
    </xf>
    <xf numFmtId="168" fontId="0" fillId="0" borderId="0" xfId="1" applyNumberFormat="1" applyFont="1"/>
    <xf numFmtId="168" fontId="5" fillId="0" borderId="0" xfId="1" applyNumberFormat="1" applyFont="1" applyFill="1" applyBorder="1" applyAlignment="1">
      <alignment horizontal="center" vertical="top" wrapText="1" readingOrder="1"/>
    </xf>
    <xf numFmtId="168" fontId="2" fillId="4" borderId="4" xfId="1" applyNumberFormat="1" applyFont="1" applyFill="1" applyBorder="1" applyAlignment="1">
      <alignment horizontal="center" vertical="center"/>
    </xf>
    <xf numFmtId="168" fontId="0" fillId="0" borderId="0" xfId="1" applyNumberFormat="1" applyFont="1" applyAlignment="1">
      <alignment horizontal="right"/>
    </xf>
    <xf numFmtId="168" fontId="2" fillId="4" borderId="4" xfId="1" applyNumberFormat="1" applyFont="1" applyFill="1" applyBorder="1" applyAlignment="1">
      <alignment horizontal="right" vertical="center"/>
    </xf>
    <xf numFmtId="168" fontId="3" fillId="0" borderId="0" xfId="1" applyNumberFormat="1" applyFont="1" applyAlignment="1">
      <alignment horizontal="right" vertical="center"/>
    </xf>
    <xf numFmtId="168" fontId="0" fillId="0" borderId="0" xfId="1" applyNumberFormat="1" applyFont="1" applyAlignment="1">
      <alignment horizontal="right" vertical="center"/>
    </xf>
    <xf numFmtId="168" fontId="8" fillId="0" borderId="0" xfId="0" applyNumberFormat="1" applyFont="1" applyAlignment="1">
      <alignment horizontal="left" vertical="top" wrapText="1"/>
    </xf>
    <xf numFmtId="168" fontId="9" fillId="0" borderId="0" xfId="1" applyNumberFormat="1" applyFont="1" applyAlignment="1">
      <alignment vertical="top" wrapText="1"/>
    </xf>
    <xf numFmtId="168" fontId="0" fillId="0" borderId="0" xfId="1" applyNumberFormat="1" applyFont="1" applyAlignment="1">
      <alignment vertical="center"/>
    </xf>
    <xf numFmtId="164" fontId="8" fillId="0" borderId="5" xfId="1" applyFont="1" applyBorder="1" applyAlignment="1">
      <alignment horizontal="left" vertical="top" wrapText="1"/>
    </xf>
    <xf numFmtId="168" fontId="2" fillId="3" borderId="4" xfId="1" applyNumberFormat="1" applyFont="1" applyFill="1" applyBorder="1" applyAlignment="1">
      <alignment horizontal="right" vertical="center"/>
    </xf>
    <xf numFmtId="168" fontId="2" fillId="3" borderId="2" xfId="1" applyNumberFormat="1" applyFont="1" applyFill="1" applyBorder="1" applyAlignment="1">
      <alignment horizontal="center" vertical="center"/>
    </xf>
    <xf numFmtId="0" fontId="3" fillId="0" borderId="0" xfId="0" applyFont="1" applyAlignment="1">
      <alignment horizontal="left" vertical="center"/>
    </xf>
    <xf numFmtId="0" fontId="0" fillId="0" borderId="0" xfId="0" applyAlignment="1">
      <alignment horizontal="left" vertical="center"/>
    </xf>
    <xf numFmtId="164" fontId="0" fillId="0" borderId="0" xfId="1" applyFont="1" applyAlignment="1">
      <alignment vertical="center"/>
    </xf>
    <xf numFmtId="164" fontId="0" fillId="0" borderId="0" xfId="1" applyFont="1" applyBorder="1" applyAlignment="1">
      <alignment vertical="center"/>
    </xf>
    <xf numFmtId="165" fontId="0" fillId="0" borderId="0" xfId="0" applyNumberFormat="1"/>
    <xf numFmtId="0" fontId="8" fillId="0" borderId="0" xfId="0" applyFont="1" applyAlignment="1">
      <alignment horizontal="left" vertical="top" wrapText="1"/>
    </xf>
    <xf numFmtId="0" fontId="8" fillId="0" borderId="0" xfId="0" applyFont="1"/>
    <xf numFmtId="166" fontId="2" fillId="4" borderId="2" xfId="3" applyNumberFormat="1" applyFont="1" applyFill="1" applyBorder="1" applyAlignment="1">
      <alignment horizontal="center" vertical="center"/>
    </xf>
    <xf numFmtId="166" fontId="2" fillId="3" borderId="2" xfId="3" applyNumberFormat="1" applyFont="1" applyFill="1" applyBorder="1" applyAlignment="1">
      <alignment horizontal="center" vertical="center"/>
    </xf>
    <xf numFmtId="43" fontId="0" fillId="0" borderId="0" xfId="3" applyFont="1" applyBorder="1"/>
    <xf numFmtId="166" fontId="0" fillId="0" borderId="0" xfId="0" applyNumberFormat="1"/>
    <xf numFmtId="166" fontId="0" fillId="0" borderId="0" xfId="3" applyNumberFormat="1" applyFont="1" applyBorder="1" applyAlignment="1">
      <alignment horizontal="left" indent="2"/>
    </xf>
    <xf numFmtId="0" fontId="0" fillId="0" borderId="0" xfId="0" applyAlignment="1">
      <alignment horizontal="center" vertical="center"/>
    </xf>
    <xf numFmtId="0" fontId="0" fillId="5" borderId="0" xfId="0" applyFill="1" applyAlignment="1">
      <alignment horizontal="center" vertical="center"/>
    </xf>
    <xf numFmtId="0" fontId="0" fillId="0" borderId="0" xfId="0" applyAlignment="1">
      <alignment horizontal="right"/>
    </xf>
    <xf numFmtId="0" fontId="3" fillId="0" borderId="0" xfId="0" applyFont="1"/>
    <xf numFmtId="0" fontId="0" fillId="0" borderId="0" xfId="0" applyAlignment="1">
      <alignment wrapText="1"/>
    </xf>
    <xf numFmtId="166" fontId="0" fillId="0" borderId="0" xfId="0" applyNumberFormat="1" applyAlignment="1">
      <alignment wrapText="1"/>
    </xf>
    <xf numFmtId="166" fontId="0" fillId="0" borderId="0" xfId="3" applyNumberFormat="1" applyFont="1" applyBorder="1"/>
    <xf numFmtId="166" fontId="2" fillId="3" borderId="4" xfId="3" applyNumberFormat="1" applyFont="1" applyFill="1" applyBorder="1" applyAlignment="1">
      <alignment horizontal="center" vertical="center"/>
    </xf>
    <xf numFmtId="166" fontId="0" fillId="0" borderId="0" xfId="3" applyNumberFormat="1" applyFont="1" applyBorder="1" applyAlignment="1"/>
    <xf numFmtId="166" fontId="0" fillId="0" borderId="0" xfId="0" applyNumberFormat="1" applyAlignment="1">
      <alignment horizontal="center"/>
    </xf>
    <xf numFmtId="166" fontId="0" fillId="0" borderId="0" xfId="3" applyNumberFormat="1" applyFont="1" applyBorder="1" applyAlignment="1">
      <alignment wrapText="1"/>
    </xf>
    <xf numFmtId="166" fontId="0" fillId="0" borderId="0" xfId="0" applyNumberFormat="1" applyAlignment="1">
      <alignment horizontal="center" wrapText="1"/>
    </xf>
    <xf numFmtId="0" fontId="13" fillId="0" borderId="0" xfId="0" applyFont="1"/>
    <xf numFmtId="43" fontId="14" fillId="0" borderId="0" xfId="0" applyNumberFormat="1" applyFont="1" applyAlignment="1">
      <alignment horizontal="left" vertical="top" wrapText="1" readingOrder="1"/>
    </xf>
    <xf numFmtId="166" fontId="5" fillId="0" borderId="0" xfId="0" applyNumberFormat="1" applyFont="1" applyAlignment="1">
      <alignment horizontal="left" vertical="top" wrapText="1" readingOrder="1"/>
    </xf>
    <xf numFmtId="166" fontId="5" fillId="0" borderId="0" xfId="0" applyNumberFormat="1" applyFont="1" applyAlignment="1">
      <alignment horizontal="left" vertical="top" readingOrder="1"/>
    </xf>
    <xf numFmtId="166" fontId="5" fillId="0" borderId="0" xfId="3" applyNumberFormat="1" applyFont="1" applyFill="1" applyBorder="1" applyAlignment="1">
      <alignment horizontal="left" vertical="top" wrapText="1" readingOrder="1"/>
    </xf>
    <xf numFmtId="0" fontId="1" fillId="0" borderId="0" xfId="4"/>
    <xf numFmtId="0" fontId="1" fillId="0" borderId="0" xfId="4" applyAlignment="1">
      <alignment readingOrder="1"/>
    </xf>
    <xf numFmtId="43" fontId="14" fillId="0" borderId="0" xfId="4" applyNumberFormat="1" applyFont="1" applyAlignment="1">
      <alignment horizontal="left" vertical="top" wrapText="1" readingOrder="1"/>
    </xf>
    <xf numFmtId="43" fontId="14" fillId="0" borderId="0" xfId="4" applyNumberFormat="1" applyFont="1" applyAlignment="1">
      <alignment horizontal="left" vertical="top" readingOrder="1"/>
    </xf>
    <xf numFmtId="0" fontId="8" fillId="0" borderId="0" xfId="0" applyFont="1" applyAlignment="1">
      <alignment readingOrder="1"/>
    </xf>
    <xf numFmtId="0" fontId="1" fillId="0" borderId="0" xfId="0" applyFont="1"/>
    <xf numFmtId="43" fontId="1" fillId="0" borderId="0" xfId="0" applyNumberFormat="1" applyFont="1"/>
    <xf numFmtId="166" fontId="2" fillId="3" borderId="2" xfId="3" applyNumberFormat="1" applyFont="1" applyFill="1" applyBorder="1" applyAlignment="1">
      <alignment horizontal="center" vertical="center" readingOrder="1"/>
    </xf>
    <xf numFmtId="0" fontId="2" fillId="2" borderId="2" xfId="0" applyFont="1" applyFill="1" applyBorder="1" applyAlignment="1">
      <alignment horizontal="left" vertical="center" readingOrder="1"/>
    </xf>
    <xf numFmtId="166" fontId="1" fillId="0" borderId="0" xfId="4" applyNumberFormat="1"/>
    <xf numFmtId="166" fontId="1" fillId="0" borderId="0" xfId="4" applyNumberFormat="1" applyAlignment="1">
      <alignment readingOrder="1"/>
    </xf>
    <xf numFmtId="166" fontId="5" fillId="0" borderId="0" xfId="4" applyNumberFormat="1" applyFont="1" applyAlignment="1">
      <alignment horizontal="left" vertical="top" readingOrder="1"/>
    </xf>
    <xf numFmtId="0" fontId="1" fillId="0" borderId="0" xfId="4" applyAlignment="1">
      <alignment horizontal="left" indent="1" readingOrder="1"/>
    </xf>
    <xf numFmtId="166" fontId="5" fillId="0" borderId="0" xfId="4" applyNumberFormat="1" applyFont="1" applyAlignment="1">
      <alignment horizontal="left" vertical="top" wrapText="1" readingOrder="1"/>
    </xf>
    <xf numFmtId="0" fontId="1" fillId="5" borderId="0" xfId="4" applyFill="1"/>
    <xf numFmtId="0" fontId="1" fillId="5" borderId="0" xfId="4" applyFill="1" applyAlignment="1">
      <alignment horizontal="left" indent="1" readingOrder="1"/>
    </xf>
    <xf numFmtId="0" fontId="16" fillId="0" borderId="0" xfId="0" applyFont="1"/>
    <xf numFmtId="43" fontId="16" fillId="0" borderId="0" xfId="3" applyFont="1" applyFill="1" applyBorder="1"/>
    <xf numFmtId="166" fontId="16" fillId="0" borderId="0" xfId="0" applyNumberFormat="1" applyFont="1"/>
    <xf numFmtId="166" fontId="17" fillId="0" borderId="0" xfId="0" applyNumberFormat="1" applyFont="1" applyAlignment="1">
      <alignment horizontal="right" vertical="center" wrapText="1" readingOrder="1"/>
    </xf>
    <xf numFmtId="0" fontId="17" fillId="0" borderId="0" xfId="0" applyFont="1" applyAlignment="1">
      <alignment vertical="top" wrapText="1" readingOrder="1"/>
    </xf>
    <xf numFmtId="166" fontId="16" fillId="0" borderId="0" xfId="3" applyNumberFormat="1" applyFont="1" applyFill="1" applyBorder="1" applyAlignment="1">
      <alignment horizontal="right" vertical="center"/>
    </xf>
    <xf numFmtId="169" fontId="0" fillId="0" borderId="0" xfId="0" applyNumberFormat="1" applyAlignment="1">
      <alignment horizontal="right" vertical="center"/>
    </xf>
    <xf numFmtId="166" fontId="0" fillId="0" borderId="0" xfId="3" applyNumberFormat="1" applyFont="1" applyBorder="1" applyAlignment="1">
      <alignment horizontal="right" vertical="center"/>
    </xf>
    <xf numFmtId="0" fontId="18" fillId="0" borderId="0" xfId="0" applyFont="1" applyAlignment="1">
      <alignment horizontal="left" vertical="top" wrapText="1" indent="1" readingOrder="1"/>
    </xf>
    <xf numFmtId="170" fontId="17" fillId="0" borderId="0" xfId="0" applyNumberFormat="1" applyFont="1" applyAlignment="1">
      <alignment horizontal="center" vertical="center" wrapText="1" readingOrder="1"/>
    </xf>
    <xf numFmtId="166" fontId="0" fillId="0" borderId="0" xfId="0" applyNumberFormat="1" applyAlignment="1">
      <alignment horizontal="right" vertical="center"/>
    </xf>
    <xf numFmtId="0" fontId="16" fillId="0" borderId="0" xfId="0" applyFont="1" applyAlignment="1">
      <alignment horizontal="left" vertical="center"/>
    </xf>
    <xf numFmtId="0" fontId="18" fillId="0" borderId="0" xfId="0" applyFont="1" applyAlignment="1">
      <alignment horizontal="left" vertical="center" wrapText="1" indent="1" readingOrder="1"/>
    </xf>
    <xf numFmtId="171" fontId="16" fillId="0" borderId="0" xfId="0" applyNumberFormat="1" applyFont="1"/>
    <xf numFmtId="167" fontId="16" fillId="0" borderId="0" xfId="2" applyFont="1" applyFill="1" applyBorder="1"/>
    <xf numFmtId="172" fontId="16" fillId="0" borderId="0" xfId="0" applyNumberFormat="1" applyFont="1"/>
    <xf numFmtId="39" fontId="0" fillId="0" borderId="0" xfId="0" applyNumberFormat="1"/>
    <xf numFmtId="166" fontId="3" fillId="0" borderId="0" xfId="2" applyNumberFormat="1" applyFont="1"/>
    <xf numFmtId="167" fontId="5" fillId="0" borderId="0" xfId="2" applyFont="1" applyFill="1" applyBorder="1" applyAlignment="1">
      <alignment vertical="center" wrapText="1" readingOrder="1"/>
    </xf>
    <xf numFmtId="167" fontId="5" fillId="0" borderId="0" xfId="2" applyFont="1" applyFill="1" applyBorder="1" applyAlignment="1">
      <alignment horizontal="right" vertical="center" wrapText="1" readingOrder="1"/>
    </xf>
    <xf numFmtId="173" fontId="16" fillId="0" borderId="0" xfId="0" applyNumberFormat="1" applyFont="1"/>
    <xf numFmtId="0" fontId="14" fillId="0" borderId="0" xfId="0" applyFont="1" applyAlignment="1">
      <alignment vertical="center" wrapText="1" readingOrder="1"/>
    </xf>
    <xf numFmtId="0" fontId="15" fillId="0" borderId="0" xfId="0" applyFont="1" applyAlignment="1">
      <alignment vertical="center" wrapText="1" readingOrder="1"/>
    </xf>
    <xf numFmtId="174" fontId="16" fillId="0" borderId="0" xfId="0" applyNumberFormat="1" applyFont="1"/>
    <xf numFmtId="174" fontId="14" fillId="0" borderId="0" xfId="0" applyNumberFormat="1" applyFont="1" applyAlignment="1">
      <alignment vertical="center" wrapText="1" readingOrder="1"/>
    </xf>
    <xf numFmtId="175" fontId="16" fillId="0" borderId="0" xfId="0" applyNumberFormat="1" applyFont="1"/>
    <xf numFmtId="167" fontId="16" fillId="0" borderId="0" xfId="2" applyFont="1" applyFill="1" applyBorder="1" applyAlignment="1">
      <alignment vertical="center"/>
    </xf>
    <xf numFmtId="166" fontId="16" fillId="0" borderId="0" xfId="3" applyNumberFormat="1" applyFont="1" applyFill="1" applyBorder="1"/>
    <xf numFmtId="166" fontId="0" fillId="0" borderId="9" xfId="3" applyNumberFormat="1" applyFont="1" applyBorder="1" applyAlignment="1">
      <alignment horizontal="right" indent="2"/>
    </xf>
    <xf numFmtId="166" fontId="0" fillId="0" borderId="0" xfId="3" applyNumberFormat="1" applyFont="1" applyBorder="1" applyAlignment="1">
      <alignment horizontal="right" indent="2"/>
    </xf>
    <xf numFmtId="166" fontId="3" fillId="0" borderId="10" xfId="3" applyNumberFormat="1" applyFont="1" applyBorder="1" applyAlignment="1">
      <alignment horizontal="right"/>
    </xf>
    <xf numFmtId="166" fontId="0" fillId="0" borderId="0" xfId="3" applyNumberFormat="1" applyFont="1"/>
    <xf numFmtId="0" fontId="16" fillId="0" borderId="0" xfId="0" applyFont="1" applyAlignment="1">
      <alignment horizontal="left" indent="1"/>
    </xf>
    <xf numFmtId="166" fontId="3" fillId="0" borderId="0" xfId="3" applyNumberFormat="1" applyFont="1"/>
    <xf numFmtId="0" fontId="19" fillId="0" borderId="0" xfId="0" applyFont="1"/>
    <xf numFmtId="166" fontId="20" fillId="3" borderId="2" xfId="3" applyNumberFormat="1" applyFont="1" applyFill="1" applyBorder="1" applyAlignment="1">
      <alignment horizontal="center" vertical="center"/>
    </xf>
    <xf numFmtId="174" fontId="0" fillId="0" borderId="0" xfId="2" applyNumberFormat="1" applyFont="1"/>
    <xf numFmtId="43" fontId="9" fillId="0" borderId="0" xfId="0" applyNumberFormat="1" applyFont="1" applyAlignment="1">
      <alignment vertical="top" wrapText="1"/>
    </xf>
    <xf numFmtId="43" fontId="2" fillId="4" borderId="6" xfId="3" applyFont="1" applyFill="1" applyBorder="1" applyAlignment="1">
      <alignment horizontal="center" vertical="center"/>
    </xf>
    <xf numFmtId="43" fontId="2" fillId="4" borderId="7" xfId="3" applyFont="1" applyFill="1" applyBorder="1" applyAlignment="1">
      <alignment horizontal="center" vertical="center"/>
    </xf>
    <xf numFmtId="43" fontId="2" fillId="4" borderId="4" xfId="3" applyFont="1" applyFill="1" applyBorder="1" applyAlignment="1">
      <alignment horizontal="center" vertical="center"/>
    </xf>
    <xf numFmtId="43" fontId="2" fillId="3" borderId="2" xfId="3" applyFont="1" applyFill="1" applyBorder="1" applyAlignment="1">
      <alignment horizontal="center" vertical="center"/>
    </xf>
    <xf numFmtId="43" fontId="0" fillId="0" borderId="0" xfId="3" applyFont="1"/>
    <xf numFmtId="43" fontId="3" fillId="0" borderId="0" xfId="0" applyNumberFormat="1" applyFont="1"/>
    <xf numFmtId="166" fontId="3" fillId="0" borderId="0" xfId="0" applyNumberFormat="1" applyFont="1"/>
    <xf numFmtId="0" fontId="3" fillId="0" borderId="0" xfId="0" applyFont="1" applyAlignment="1">
      <alignment horizontal="left" indent="1"/>
    </xf>
    <xf numFmtId="0" fontId="0" fillId="0" borderId="0" xfId="0" applyAlignment="1">
      <alignment horizontal="left" indent="2"/>
    </xf>
    <xf numFmtId="166" fontId="5" fillId="0" borderId="0" xfId="0" applyNumberFormat="1" applyFont="1" applyAlignment="1">
      <alignment horizontal="center" vertical="top" wrapText="1" readingOrder="1"/>
    </xf>
    <xf numFmtId="43" fontId="5" fillId="0" borderId="0" xfId="3" applyFont="1" applyFill="1" applyBorder="1" applyAlignment="1">
      <alignment horizontal="center" vertical="top" wrapText="1" readingOrder="1"/>
    </xf>
    <xf numFmtId="168" fontId="0" fillId="0" borderId="0" xfId="5" applyNumberFormat="1" applyFont="1"/>
    <xf numFmtId="164" fontId="0" fillId="0" borderId="0" xfId="5" applyFont="1"/>
    <xf numFmtId="164" fontId="9" fillId="0" borderId="0" xfId="5" applyFont="1" applyAlignment="1">
      <alignment vertical="top" wrapText="1"/>
    </xf>
    <xf numFmtId="168" fontId="9" fillId="0" borderId="0" xfId="5" applyNumberFormat="1" applyFont="1" applyAlignment="1">
      <alignment vertical="top" wrapText="1"/>
    </xf>
    <xf numFmtId="172" fontId="9" fillId="0" borderId="0" xfId="0" applyNumberFormat="1" applyFont="1" applyAlignment="1">
      <alignment vertical="top" wrapText="1"/>
    </xf>
    <xf numFmtId="164" fontId="0" fillId="0" borderId="0" xfId="5" applyFont="1" applyAlignment="1">
      <alignment vertical="top" wrapText="1"/>
    </xf>
    <xf numFmtId="164" fontId="8" fillId="0" borderId="0" xfId="5" applyFont="1" applyBorder="1" applyAlignment="1">
      <alignment horizontal="left" vertical="top" wrapText="1"/>
    </xf>
    <xf numFmtId="164" fontId="8" fillId="0" borderId="5" xfId="5" applyFont="1" applyBorder="1" applyAlignment="1">
      <alignment horizontal="left" vertical="top" wrapText="1"/>
    </xf>
    <xf numFmtId="168" fontId="2" fillId="4" borderId="2" xfId="5" applyNumberFormat="1" applyFont="1" applyFill="1" applyBorder="1" applyAlignment="1">
      <alignment horizontal="right" vertical="center"/>
    </xf>
    <xf numFmtId="168" fontId="2" fillId="4" borderId="6" xfId="5" applyNumberFormat="1" applyFont="1" applyFill="1" applyBorder="1" applyAlignment="1">
      <alignment horizontal="right" vertical="center"/>
    </xf>
    <xf numFmtId="168" fontId="2" fillId="4" borderId="7" xfId="5" applyNumberFormat="1" applyFont="1" applyFill="1" applyBorder="1" applyAlignment="1">
      <alignment horizontal="right" vertical="center"/>
    </xf>
    <xf numFmtId="168" fontId="2" fillId="4" borderId="4" xfId="5" applyNumberFormat="1" applyFont="1" applyFill="1" applyBorder="1" applyAlignment="1">
      <alignment horizontal="right" vertical="center"/>
    </xf>
    <xf numFmtId="168" fontId="2" fillId="3" borderId="4" xfId="5" applyNumberFormat="1" applyFont="1" applyFill="1" applyBorder="1" applyAlignment="1">
      <alignment horizontal="right" vertical="center"/>
    </xf>
    <xf numFmtId="168" fontId="0" fillId="0" borderId="0" xfId="5" applyNumberFormat="1" applyFont="1" applyBorder="1"/>
    <xf numFmtId="168" fontId="2" fillId="4" borderId="2" xfId="5" applyNumberFormat="1" applyFont="1" applyFill="1" applyBorder="1" applyAlignment="1">
      <alignment horizontal="center" vertical="center"/>
    </xf>
    <xf numFmtId="168" fontId="2" fillId="4" borderId="6" xfId="5" applyNumberFormat="1" applyFont="1" applyFill="1" applyBorder="1" applyAlignment="1">
      <alignment horizontal="center" vertical="center"/>
    </xf>
    <xf numFmtId="168" fontId="2" fillId="4" borderId="7" xfId="5" applyNumberFormat="1" applyFont="1" applyFill="1" applyBorder="1" applyAlignment="1">
      <alignment horizontal="center" vertical="center"/>
    </xf>
    <xf numFmtId="168" fontId="2" fillId="4" borderId="4" xfId="5" applyNumberFormat="1" applyFont="1" applyFill="1" applyBorder="1" applyAlignment="1">
      <alignment horizontal="center" vertical="center"/>
    </xf>
    <xf numFmtId="168" fontId="2" fillId="3" borderId="4" xfId="5" applyNumberFormat="1" applyFont="1" applyFill="1" applyBorder="1" applyAlignment="1">
      <alignment horizontal="center" vertical="center"/>
    </xf>
    <xf numFmtId="168" fontId="2" fillId="3" borderId="2" xfId="5" applyNumberFormat="1" applyFont="1" applyFill="1" applyBorder="1" applyAlignment="1">
      <alignment horizontal="center" vertical="center"/>
    </xf>
    <xf numFmtId="168" fontId="3" fillId="0" borderId="0" xfId="5" applyNumberFormat="1" applyFont="1" applyAlignment="1">
      <alignment horizontal="right"/>
    </xf>
    <xf numFmtId="168" fontId="3" fillId="0" borderId="0" xfId="5" applyNumberFormat="1" applyFont="1"/>
    <xf numFmtId="168" fontId="0" fillId="0" borderId="0" xfId="5" applyNumberFormat="1" applyFont="1" applyAlignment="1">
      <alignment horizontal="right"/>
    </xf>
    <xf numFmtId="0" fontId="2" fillId="4" borderId="6" xfId="0" applyFont="1" applyFill="1" applyBorder="1" applyAlignment="1">
      <alignment horizontal="center" vertical="center"/>
    </xf>
    <xf numFmtId="164" fontId="2" fillId="4" borderId="7" xfId="5" applyFont="1" applyFill="1" applyBorder="1" applyAlignment="1">
      <alignment horizontal="center" vertical="center"/>
    </xf>
    <xf numFmtId="164" fontId="2" fillId="4" borderId="4" xfId="5" applyFont="1" applyFill="1" applyBorder="1" applyAlignment="1">
      <alignment horizontal="center" vertical="center"/>
    </xf>
    <xf numFmtId="164" fontId="2" fillId="4" borderId="6" xfId="5" applyFont="1" applyFill="1" applyBorder="1" applyAlignment="1">
      <alignment horizontal="center" vertical="center"/>
    </xf>
    <xf numFmtId="164" fontId="5" fillId="0" borderId="0" xfId="5" applyFont="1" applyFill="1" applyBorder="1" applyAlignment="1">
      <alignment horizontal="center" vertical="top" wrapText="1" readingOrder="1"/>
    </xf>
    <xf numFmtId="168" fontId="5" fillId="0" borderId="0" xfId="5" applyNumberFormat="1" applyFont="1" applyFill="1" applyBorder="1" applyAlignment="1">
      <alignment horizontal="center" vertical="top" wrapText="1" readingOrder="1"/>
    </xf>
    <xf numFmtId="168" fontId="8" fillId="0" borderId="5" xfId="1" applyNumberFormat="1" applyFont="1" applyBorder="1" applyAlignment="1">
      <alignment horizontal="left" vertical="top" wrapText="1"/>
    </xf>
    <xf numFmtId="176" fontId="0" fillId="0" borderId="0" xfId="1" applyNumberFormat="1" applyFont="1"/>
    <xf numFmtId="0" fontId="2" fillId="8" borderId="4" xfId="0" applyFont="1" applyFill="1" applyBorder="1" applyAlignment="1">
      <alignment horizontal="center" vertical="center"/>
    </xf>
    <xf numFmtId="168" fontId="2" fillId="8" borderId="4" xfId="1" applyNumberFormat="1" applyFont="1" applyFill="1" applyBorder="1" applyAlignment="1">
      <alignment horizontal="center" vertical="center"/>
    </xf>
    <xf numFmtId="168" fontId="2" fillId="9" borderId="4" xfId="1" applyNumberFormat="1" applyFont="1" applyFill="1" applyBorder="1" applyAlignment="1">
      <alignment horizontal="center" vertical="center"/>
    </xf>
    <xf numFmtId="168" fontId="0" fillId="0" borderId="0" xfId="0" applyNumberFormat="1"/>
    <xf numFmtId="168" fontId="2" fillId="8" borderId="4" xfId="0" applyNumberFormat="1" applyFont="1" applyFill="1" applyBorder="1" applyAlignment="1">
      <alignment horizontal="center" vertical="center"/>
    </xf>
    <xf numFmtId="168" fontId="2" fillId="3" borderId="4" xfId="1" applyNumberFormat="1" applyFont="1" applyFill="1" applyBorder="1" applyAlignment="1">
      <alignment horizontal="center" vertical="center"/>
    </xf>
    <xf numFmtId="164" fontId="8" fillId="0" borderId="0" xfId="1" applyFont="1" applyBorder="1" applyAlignment="1">
      <alignment horizontal="left" vertical="top" wrapText="1"/>
    </xf>
    <xf numFmtId="168" fontId="3" fillId="0" borderId="0" xfId="0" applyNumberFormat="1" applyFont="1"/>
    <xf numFmtId="0" fontId="8" fillId="0" borderId="0" xfId="0" applyFont="1" applyAlignment="1">
      <alignment vertical="top" wrapText="1"/>
    </xf>
    <xf numFmtId="168" fontId="5" fillId="0" borderId="0" xfId="1" applyNumberFormat="1" applyFont="1" applyFill="1" applyBorder="1" applyAlignment="1">
      <alignment vertical="top" wrapText="1" readingOrder="1"/>
    </xf>
    <xf numFmtId="177" fontId="0" fillId="0" borderId="0" xfId="0" applyNumberFormat="1"/>
    <xf numFmtId="164" fontId="0" fillId="0" borderId="0" xfId="0" applyNumberFormat="1"/>
    <xf numFmtId="168" fontId="5" fillId="0" borderId="0" xfId="1" applyNumberFormat="1" applyFont="1" applyFill="1" applyBorder="1" applyAlignment="1">
      <alignment vertical="center" wrapText="1" readingOrder="1"/>
    </xf>
    <xf numFmtId="168" fontId="2" fillId="3" borderId="11" xfId="1" applyNumberFormat="1" applyFont="1" applyFill="1" applyBorder="1" applyAlignment="1">
      <alignment horizontal="right" vertical="center"/>
    </xf>
    <xf numFmtId="168" fontId="2" fillId="4" borderId="11" xfId="1" applyNumberFormat="1" applyFont="1" applyFill="1" applyBorder="1" applyAlignment="1">
      <alignment horizontal="right" vertical="center"/>
    </xf>
    <xf numFmtId="164" fontId="9" fillId="0" borderId="0" xfId="1" applyFont="1" applyBorder="1" applyAlignment="1">
      <alignment vertical="top" wrapText="1"/>
    </xf>
    <xf numFmtId="168" fontId="0" fillId="0" borderId="0" xfId="1" applyNumberFormat="1" applyFont="1" applyBorder="1"/>
    <xf numFmtId="164" fontId="9" fillId="0" borderId="0" xfId="0" applyNumberFormat="1" applyFont="1" applyAlignment="1">
      <alignment vertical="top" wrapText="1"/>
    </xf>
    <xf numFmtId="177" fontId="3" fillId="0" borderId="0" xfId="0" applyNumberFormat="1" applyFont="1"/>
    <xf numFmtId="168" fontId="2" fillId="3" borderId="12" xfId="1" applyNumberFormat="1" applyFont="1" applyFill="1" applyBorder="1" applyAlignment="1">
      <alignment horizontal="right" vertical="center"/>
    </xf>
    <xf numFmtId="168" fontId="8" fillId="0" borderId="0" xfId="1" applyNumberFormat="1" applyFont="1" applyBorder="1" applyAlignment="1">
      <alignment horizontal="left" vertical="top" wrapText="1"/>
    </xf>
    <xf numFmtId="164" fontId="3" fillId="0" borderId="0" xfId="0" applyNumberFormat="1" applyFont="1"/>
    <xf numFmtId="168" fontId="0" fillId="0" borderId="0" xfId="1" applyNumberFormat="1" applyFont="1" applyBorder="1" applyAlignment="1">
      <alignment vertical="center"/>
    </xf>
    <xf numFmtId="164" fontId="0" fillId="0" borderId="0" xfId="1" applyFont="1" applyAlignment="1">
      <alignment horizontal="right" vertical="center"/>
    </xf>
    <xf numFmtId="0" fontId="0" fillId="0" borderId="0" xfId="0" applyAlignment="1">
      <alignment vertical="top"/>
    </xf>
    <xf numFmtId="178" fontId="1" fillId="0" borderId="0" xfId="3" applyNumberFormat="1" applyFont="1" applyAlignment="1">
      <alignment horizontal="center"/>
    </xf>
    <xf numFmtId="178" fontId="3" fillId="0" borderId="0" xfId="1" applyNumberFormat="1" applyFont="1" applyAlignment="1">
      <alignment horizontal="right" vertical="center"/>
    </xf>
    <xf numFmtId="178" fontId="0" fillId="0" borderId="0" xfId="1" applyNumberFormat="1" applyFont="1" applyAlignment="1">
      <alignment horizontal="right" vertical="center"/>
    </xf>
    <xf numFmtId="178" fontId="0" fillId="0" borderId="0" xfId="0" applyNumberFormat="1"/>
    <xf numFmtId="178" fontId="3" fillId="0" borderId="0" xfId="0" applyNumberFormat="1" applyFont="1"/>
    <xf numFmtId="178" fontId="2" fillId="4" borderId="4" xfId="1" applyNumberFormat="1" applyFont="1" applyFill="1" applyBorder="1" applyAlignment="1">
      <alignment horizontal="right" vertical="center"/>
    </xf>
    <xf numFmtId="178" fontId="0" fillId="0" borderId="0" xfId="1" applyNumberFormat="1" applyFont="1" applyAlignment="1">
      <alignment vertical="center"/>
    </xf>
    <xf numFmtId="178" fontId="0" fillId="0" borderId="0" xfId="1" applyNumberFormat="1" applyFont="1" applyBorder="1" applyAlignment="1">
      <alignment vertical="center"/>
    </xf>
    <xf numFmtId="178" fontId="2" fillId="3" borderId="4" xfId="1" applyNumberFormat="1" applyFont="1" applyFill="1" applyBorder="1" applyAlignment="1">
      <alignment horizontal="right" vertical="center"/>
    </xf>
    <xf numFmtId="178" fontId="0" fillId="0" borderId="0" xfId="1" applyNumberFormat="1" applyFont="1"/>
    <xf numFmtId="178" fontId="3" fillId="0" borderId="0" xfId="3" applyNumberFormat="1" applyFont="1" applyAlignment="1">
      <alignment horizontal="center"/>
    </xf>
    <xf numFmtId="178" fontId="1" fillId="0" borderId="0" xfId="1" applyNumberFormat="1" applyFont="1" applyAlignment="1">
      <alignment horizontal="right" vertical="center"/>
    </xf>
    <xf numFmtId="174" fontId="2" fillId="3" borderId="4" xfId="1" applyNumberFormat="1" applyFont="1" applyFill="1" applyBorder="1" applyAlignment="1">
      <alignment horizontal="right" vertical="center"/>
    </xf>
    <xf numFmtId="0" fontId="3" fillId="0" borderId="10" xfId="0" applyFont="1" applyBorder="1" applyAlignment="1">
      <alignment horizontal="left" vertical="center"/>
    </xf>
    <xf numFmtId="178" fontId="3" fillId="0" borderId="10" xfId="1" applyNumberFormat="1" applyFont="1" applyBorder="1" applyAlignment="1">
      <alignment horizontal="right" vertical="center"/>
    </xf>
    <xf numFmtId="178" fontId="2" fillId="4" borderId="11" xfId="1" applyNumberFormat="1" applyFont="1" applyFill="1" applyBorder="1" applyAlignment="1">
      <alignment horizontal="right" vertical="center"/>
    </xf>
    <xf numFmtId="168" fontId="3" fillId="0" borderId="10" xfId="1" applyNumberFormat="1" applyFont="1" applyBorder="1" applyAlignment="1">
      <alignment horizontal="right" vertical="center"/>
    </xf>
    <xf numFmtId="0" fontId="0" fillId="0" borderId="0" xfId="0" applyAlignment="1">
      <alignment horizontal="left" vertical="center" indent="3"/>
    </xf>
    <xf numFmtId="0" fontId="3" fillId="0" borderId="0" xfId="0" applyFont="1" applyAlignment="1">
      <alignment horizontal="left" vertical="center" indent="2"/>
    </xf>
    <xf numFmtId="178" fontId="3" fillId="0" borderId="0" xfId="3" applyNumberFormat="1" applyFont="1" applyAlignment="1">
      <alignment horizontal="right"/>
    </xf>
    <xf numFmtId="178" fontId="1" fillId="0" borderId="0" xfId="3" applyNumberFormat="1" applyFont="1" applyAlignment="1">
      <alignment horizontal="right"/>
    </xf>
    <xf numFmtId="178" fontId="3" fillId="0" borderId="0" xfId="0" applyNumberFormat="1" applyFont="1" applyAlignment="1">
      <alignment horizontal="right"/>
    </xf>
    <xf numFmtId="178" fontId="3" fillId="0" borderId="0" xfId="1" applyNumberFormat="1" applyFont="1" applyAlignment="1">
      <alignment horizontal="right"/>
    </xf>
    <xf numFmtId="178" fontId="0" fillId="0" borderId="0" xfId="1" applyNumberFormat="1" applyFont="1" applyAlignment="1">
      <alignment horizontal="right"/>
    </xf>
    <xf numFmtId="178" fontId="0" fillId="0" borderId="0" xfId="1" applyNumberFormat="1" applyFont="1" applyAlignment="1">
      <alignment horizontal="left" indent="1"/>
    </xf>
    <xf numFmtId="178" fontId="0" fillId="0" borderId="0" xfId="0" applyNumberFormat="1" applyAlignment="1">
      <alignment horizontal="right"/>
    </xf>
    <xf numFmtId="166" fontId="2" fillId="4" borderId="4" xfId="3" applyNumberFormat="1" applyFont="1" applyFill="1" applyBorder="1" applyAlignment="1">
      <alignment horizontal="center" vertical="center"/>
    </xf>
    <xf numFmtId="166" fontId="2" fillId="4" borderId="7" xfId="3" applyNumberFormat="1" applyFont="1" applyFill="1" applyBorder="1" applyAlignment="1">
      <alignment horizontal="center" vertical="center"/>
    </xf>
    <xf numFmtId="166" fontId="2" fillId="4" borderId="6" xfId="3" applyNumberFormat="1" applyFont="1" applyFill="1" applyBorder="1" applyAlignment="1">
      <alignment horizontal="center" vertical="center"/>
    </xf>
    <xf numFmtId="0" fontId="2" fillId="2" borderId="2" xfId="0" applyFont="1" applyFill="1" applyBorder="1" applyAlignment="1">
      <alignment horizontal="left" vertical="center"/>
    </xf>
    <xf numFmtId="0" fontId="8" fillId="0" borderId="5" xfId="0" applyFont="1" applyBorder="1" applyAlignment="1">
      <alignment horizontal="left" vertical="top" wrapText="1"/>
    </xf>
    <xf numFmtId="0" fontId="5" fillId="0" borderId="1" xfId="0" applyFont="1" applyBorder="1" applyAlignment="1">
      <alignment horizontal="center" vertical="top" wrapText="1" readingOrder="1"/>
    </xf>
    <xf numFmtId="0" fontId="5" fillId="0" borderId="0" xfId="0" applyFont="1" applyAlignment="1">
      <alignment horizontal="center" vertical="top" wrapText="1" readingOrder="1"/>
    </xf>
    <xf numFmtId="43" fontId="2" fillId="4" borderId="2" xfId="3" applyFont="1" applyFill="1" applyBorder="1" applyAlignment="1">
      <alignment horizontal="center" vertical="center"/>
    </xf>
    <xf numFmtId="168" fontId="2" fillId="3" borderId="3" xfId="1" applyNumberFormat="1" applyFont="1" applyFill="1" applyBorder="1" applyAlignment="1">
      <alignment vertical="center" wrapText="1"/>
    </xf>
    <xf numFmtId="168" fontId="2" fillId="3" borderId="8" xfId="1" applyNumberFormat="1" applyFont="1" applyFill="1" applyBorder="1" applyAlignment="1">
      <alignment horizontal="center" vertical="center" wrapText="1"/>
    </xf>
    <xf numFmtId="0" fontId="2" fillId="2" borderId="2" xfId="0" applyFont="1" applyFill="1" applyBorder="1" applyAlignment="1">
      <alignment horizontal="left" vertical="center"/>
    </xf>
    <xf numFmtId="0" fontId="5" fillId="0" borderId="1" xfId="0" applyFont="1" applyBorder="1" applyAlignment="1">
      <alignment horizontal="center" vertical="top" wrapText="1" readingOrder="1"/>
    </xf>
    <xf numFmtId="43" fontId="2" fillId="4" borderId="2" xfId="3" applyFont="1" applyFill="1" applyBorder="1" applyAlignment="1">
      <alignment horizontal="center" vertical="center"/>
    </xf>
    <xf numFmtId="0" fontId="3" fillId="0" borderId="0" xfId="0" applyFont="1" applyAlignment="1">
      <alignment horizontal="left" indent="3"/>
    </xf>
    <xf numFmtId="0" fontId="0" fillId="0" borderId="0" xfId="0" applyAlignment="1">
      <alignment horizontal="left" indent="4"/>
    </xf>
    <xf numFmtId="0" fontId="2" fillId="2" borderId="2" xfId="0" applyFont="1" applyFill="1" applyBorder="1" applyAlignment="1">
      <alignment horizontal="left" vertical="center"/>
    </xf>
    <xf numFmtId="0" fontId="5" fillId="0" borderId="1" xfId="0" applyFont="1" applyBorder="1" applyAlignment="1">
      <alignment horizontal="center" vertical="top" wrapText="1" readingOrder="1"/>
    </xf>
    <xf numFmtId="43" fontId="2" fillId="4" borderId="2" xfId="3" applyFont="1" applyFill="1" applyBorder="1" applyAlignment="1">
      <alignment horizontal="center" vertical="center"/>
    </xf>
    <xf numFmtId="168" fontId="2" fillId="3" borderId="8" xfId="1" applyNumberFormat="1" applyFont="1" applyFill="1" applyBorder="1" applyAlignment="1">
      <alignment horizontal="center" vertical="center" wrapText="1"/>
    </xf>
    <xf numFmtId="0" fontId="3" fillId="0" borderId="0" xfId="0" applyFont="1" applyAlignment="1">
      <alignment horizontal="left" vertical="center" indent="1"/>
    </xf>
    <xf numFmtId="0" fontId="8" fillId="0" borderId="0" xfId="0" applyFont="1" applyAlignment="1">
      <alignment vertical="top"/>
    </xf>
    <xf numFmtId="178" fontId="3" fillId="0" borderId="0" xfId="1" applyNumberFormat="1" applyFont="1" applyAlignment="1">
      <alignment horizontal="left" indent="1"/>
    </xf>
    <xf numFmtId="166" fontId="2" fillId="4" borderId="4" xfId="3" applyNumberFormat="1" applyFont="1" applyFill="1" applyBorder="1" applyAlignment="1">
      <alignment horizontal="center" vertical="center"/>
    </xf>
    <xf numFmtId="166" fontId="2" fillId="4" borderId="7" xfId="3" applyNumberFormat="1" applyFont="1" applyFill="1" applyBorder="1" applyAlignment="1">
      <alignment horizontal="center" vertical="center"/>
    </xf>
    <xf numFmtId="166" fontId="2" fillId="4" borderId="6" xfId="3" applyNumberFormat="1" applyFont="1" applyFill="1" applyBorder="1" applyAlignment="1">
      <alignment horizontal="center" vertical="center"/>
    </xf>
    <xf numFmtId="0" fontId="12" fillId="0" borderId="0" xfId="0" applyFont="1" applyAlignment="1">
      <alignment horizontal="center" vertical="center" wrapText="1"/>
    </xf>
    <xf numFmtId="0" fontId="11" fillId="0" borderId="0" xfId="0" applyFont="1" applyAlignment="1">
      <alignment horizontal="center" vertical="top" wrapText="1"/>
    </xf>
    <xf numFmtId="0" fontId="10" fillId="0" borderId="0" xfId="0" applyFont="1" applyAlignment="1">
      <alignment horizontal="center" vertical="center" wrapText="1"/>
    </xf>
    <xf numFmtId="0" fontId="2" fillId="2" borderId="3" xfId="0" applyFont="1" applyFill="1" applyBorder="1" applyAlignment="1">
      <alignment horizontal="left" vertical="center"/>
    </xf>
    <xf numFmtId="0" fontId="2" fillId="2" borderId="8" xfId="0" applyFont="1" applyFill="1" applyBorder="1" applyAlignment="1">
      <alignment horizontal="lef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43" fontId="15" fillId="0" borderId="0" xfId="0" applyNumberFormat="1" applyFont="1" applyAlignment="1">
      <alignment horizontal="left" vertical="top" wrapText="1" readingOrder="1"/>
    </xf>
    <xf numFmtId="0" fontId="2" fillId="2" borderId="2" xfId="0" applyFont="1" applyFill="1" applyBorder="1" applyAlignment="1">
      <alignment horizontal="left" vertical="center"/>
    </xf>
    <xf numFmtId="0" fontId="2" fillId="3" borderId="8" xfId="0" applyFont="1" applyFill="1" applyBorder="1" applyAlignment="1">
      <alignment horizontal="center" vertical="center" wrapText="1"/>
    </xf>
    <xf numFmtId="0" fontId="17" fillId="6" borderId="2" xfId="0" applyFont="1" applyFill="1" applyBorder="1" applyAlignment="1">
      <alignment horizontal="center" vertical="center" wrapText="1" readingOrder="1"/>
    </xf>
    <xf numFmtId="0" fontId="2" fillId="7" borderId="2" xfId="0" applyFont="1" applyFill="1" applyBorder="1" applyAlignment="1">
      <alignment horizontal="center" vertical="center" wrapText="1" readingOrder="1"/>
    </xf>
    <xf numFmtId="0" fontId="8" fillId="0" borderId="5" xfId="0" applyFont="1" applyBorder="1" applyAlignment="1">
      <alignment horizontal="left" vertical="top" wrapText="1"/>
    </xf>
    <xf numFmtId="0" fontId="21" fillId="0" borderId="0" xfId="0" applyFont="1" applyAlignment="1">
      <alignment horizontal="left" vertical="top" wrapText="1"/>
    </xf>
    <xf numFmtId="0" fontId="4" fillId="0" borderId="1" xfId="0" applyFont="1" applyBorder="1" applyAlignment="1">
      <alignment horizontal="center" vertical="center" wrapText="1" readingOrder="1"/>
    </xf>
    <xf numFmtId="0" fontId="4" fillId="0" borderId="0" xfId="0" applyFont="1" applyAlignment="1">
      <alignment horizontal="center" vertical="center" wrapText="1" readingOrder="1"/>
    </xf>
    <xf numFmtId="0" fontId="6" fillId="0" borderId="1" xfId="0" applyFont="1" applyBorder="1" applyAlignment="1">
      <alignment horizontal="center" vertical="top" wrapText="1" readingOrder="1"/>
    </xf>
    <xf numFmtId="0" fontId="6" fillId="0" borderId="0" xfId="0" applyFont="1" applyAlignment="1">
      <alignment horizontal="center" vertical="top" wrapText="1" readingOrder="1"/>
    </xf>
    <xf numFmtId="0" fontId="7" fillId="0" borderId="1" xfId="0" applyFont="1" applyBorder="1" applyAlignment="1">
      <alignment horizontal="center" vertical="top" wrapText="1" readingOrder="1"/>
    </xf>
    <xf numFmtId="0" fontId="7" fillId="0" borderId="0" xfId="0" applyFont="1" applyAlignment="1">
      <alignment horizontal="center" vertical="top" wrapText="1" readingOrder="1"/>
    </xf>
    <xf numFmtId="0" fontId="5" fillId="0" borderId="1" xfId="0" applyFont="1" applyBorder="1" applyAlignment="1">
      <alignment horizontal="center" vertical="top" wrapText="1" readingOrder="1"/>
    </xf>
    <xf numFmtId="0" fontId="5" fillId="0" borderId="0" xfId="0" applyFont="1" applyAlignment="1">
      <alignment horizontal="center" vertical="top" wrapText="1" readingOrder="1"/>
    </xf>
    <xf numFmtId="0" fontId="2" fillId="4" borderId="2" xfId="0" applyFont="1" applyFill="1" applyBorder="1" applyAlignment="1">
      <alignment horizontal="center" vertical="center"/>
    </xf>
    <xf numFmtId="164" fontId="2" fillId="3" borderId="2" xfId="5" applyFont="1" applyFill="1" applyBorder="1" applyAlignment="1">
      <alignment horizontal="center" vertical="center" wrapText="1"/>
    </xf>
    <xf numFmtId="164" fontId="2" fillId="3" borderId="4" xfId="5" applyFont="1" applyFill="1" applyBorder="1" applyAlignment="1">
      <alignment horizontal="center" vertical="center" wrapText="1"/>
    </xf>
    <xf numFmtId="0" fontId="2" fillId="4" borderId="3"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top" wrapText="1"/>
    </xf>
    <xf numFmtId="0" fontId="2" fillId="8" borderId="3" xfId="0" applyFont="1" applyFill="1" applyBorder="1" applyAlignment="1">
      <alignment horizontal="center" vertical="center"/>
    </xf>
    <xf numFmtId="0" fontId="2" fillId="8" borderId="2" xfId="0" applyFont="1" applyFill="1" applyBorder="1" applyAlignment="1">
      <alignment horizontal="center" vertical="center"/>
    </xf>
    <xf numFmtId="168" fontId="2" fillId="9" borderId="3" xfId="1" applyNumberFormat="1" applyFont="1" applyFill="1" applyBorder="1" applyAlignment="1">
      <alignment horizontal="center" vertical="center"/>
    </xf>
    <xf numFmtId="168" fontId="2" fillId="9" borderId="2" xfId="1" applyNumberFormat="1" applyFont="1" applyFill="1" applyBorder="1" applyAlignment="1">
      <alignment horizontal="center" vertical="center"/>
    </xf>
    <xf numFmtId="164" fontId="2" fillId="3" borderId="2" xfId="1" applyFont="1" applyFill="1" applyBorder="1" applyAlignment="1">
      <alignment horizontal="center" vertical="center" wrapText="1"/>
    </xf>
    <xf numFmtId="164" fontId="2" fillId="3" borderId="4" xfId="1" applyFont="1" applyFill="1" applyBorder="1" applyAlignment="1">
      <alignment horizontal="center" vertical="center" wrapText="1"/>
    </xf>
    <xf numFmtId="168" fontId="2" fillId="3" borderId="2" xfId="1" applyNumberFormat="1" applyFont="1" applyFill="1" applyBorder="1" applyAlignment="1">
      <alignment horizontal="center" vertical="center" wrapText="1"/>
    </xf>
    <xf numFmtId="168" fontId="2" fillId="3" borderId="4" xfId="1" applyNumberFormat="1" applyFont="1" applyFill="1" applyBorder="1" applyAlignment="1">
      <alignment horizontal="center" vertical="center" wrapText="1"/>
    </xf>
    <xf numFmtId="0" fontId="0" fillId="0" borderId="0" xfId="0" applyAlignment="1">
      <alignment horizontal="left" vertical="top" wrapText="1"/>
    </xf>
    <xf numFmtId="43" fontId="2" fillId="4" borderId="2" xfId="3" applyFont="1" applyFill="1" applyBorder="1" applyAlignment="1">
      <alignment horizontal="center" vertical="center"/>
    </xf>
    <xf numFmtId="168" fontId="2" fillId="3" borderId="3" xfId="1" applyNumberFormat="1" applyFont="1" applyFill="1" applyBorder="1" applyAlignment="1">
      <alignment horizontal="center" vertical="center" wrapText="1"/>
    </xf>
    <xf numFmtId="168" fontId="2" fillId="3" borderId="8" xfId="1" applyNumberFormat="1" applyFont="1" applyFill="1" applyBorder="1" applyAlignment="1">
      <alignment horizontal="center" vertical="center" wrapText="1"/>
    </xf>
  </cellXfs>
  <cellStyles count="7">
    <cellStyle name="Millares" xfId="1" builtinId="3"/>
    <cellStyle name="Millares 2" xfId="2" xr:uid="{00000000-0005-0000-0000-000001000000}"/>
    <cellStyle name="Millares 3" xfId="3" xr:uid="{00000000-0005-0000-0000-000002000000}"/>
    <cellStyle name="Millares 3 2" xfId="5" xr:uid="{00000000-0005-0000-0000-000003000000}"/>
    <cellStyle name="Millares 4" xfId="6" xr:uid="{00000000-0005-0000-0000-000004000000}"/>
    <cellStyle name="Normal" xfId="0" builtinId="0"/>
    <cellStyle name="Normal 2 3"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png"/><Relationship Id="rId1" Type="http://schemas.openxmlformats.org/officeDocument/2006/relationships/image" Target="../media/image5.png"/><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133350</xdr:rowOff>
    </xdr:from>
    <xdr:ext cx="863575" cy="857650"/>
    <xdr:pic>
      <xdr:nvPicPr>
        <xdr:cNvPr id="2" name="4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3925" y="323850"/>
          <a:ext cx="863575" cy="857650"/>
        </a:xfrm>
        <a:prstGeom prst="rect">
          <a:avLst/>
        </a:prstGeom>
      </xdr:spPr>
    </xdr:pic>
    <xdr:clientData/>
  </xdr:oneCellAnchor>
  <xdr:oneCellAnchor>
    <xdr:from>
      <xdr:col>14</xdr:col>
      <xdr:colOff>1013732</xdr:colOff>
      <xdr:row>1</xdr:row>
      <xdr:rowOff>114300</xdr:rowOff>
    </xdr:from>
    <xdr:ext cx="1536071" cy="787067"/>
    <xdr:pic>
      <xdr:nvPicPr>
        <xdr:cNvPr id="3" name="3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05707" y="304800"/>
          <a:ext cx="1536071" cy="787067"/>
        </a:xfrm>
        <a:prstGeom prst="rect">
          <a:avLst/>
        </a:prstGeom>
      </xdr:spPr>
    </xdr:pic>
    <xdr:clientData/>
  </xdr:oneCellAnchor>
  <xdr:twoCellAnchor>
    <xdr:from>
      <xdr:col>0</xdr:col>
      <xdr:colOff>0</xdr:colOff>
      <xdr:row>0</xdr:row>
      <xdr:rowOff>0</xdr:rowOff>
    </xdr:from>
    <xdr:to>
      <xdr:col>0</xdr:col>
      <xdr:colOff>336176</xdr:colOff>
      <xdr:row>9</xdr:row>
      <xdr:rowOff>26894</xdr:rowOff>
    </xdr:to>
    <xdr:pic>
      <xdr:nvPicPr>
        <xdr:cNvPr id="4" name="Picture 1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cstate="print"/>
        <a:stretch>
          <a:fillRect/>
        </a:stretch>
      </xdr:blipFill>
      <xdr:spPr>
        <a:xfrm>
          <a:off x="0" y="0"/>
          <a:ext cx="336176" cy="17413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2</xdr:row>
      <xdr:rowOff>104775</xdr:rowOff>
    </xdr:from>
    <xdr:ext cx="0" cy="709938"/>
    <xdr:pic>
      <xdr:nvPicPr>
        <xdr:cNvPr id="2" name="1 Image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7100" y="485775"/>
          <a:ext cx="0" cy="709938"/>
        </a:xfrm>
        <a:prstGeom prst="rect">
          <a:avLst/>
        </a:prstGeom>
      </xdr:spPr>
    </xdr:pic>
    <xdr:clientData/>
  </xdr:oneCellAnchor>
  <xdr:oneCellAnchor>
    <xdr:from>
      <xdr:col>1</xdr:col>
      <xdr:colOff>161925</xdr:colOff>
      <xdr:row>1</xdr:row>
      <xdr:rowOff>123825</xdr:rowOff>
    </xdr:from>
    <xdr:ext cx="863575" cy="857650"/>
    <xdr:pic>
      <xdr:nvPicPr>
        <xdr:cNvPr id="3" name="4 Imagen">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14</xdr:col>
      <xdr:colOff>674524</xdr:colOff>
      <xdr:row>1</xdr:row>
      <xdr:rowOff>144236</xdr:rowOff>
    </xdr:from>
    <xdr:ext cx="1536071" cy="787067"/>
    <xdr:pic>
      <xdr:nvPicPr>
        <xdr:cNvPr id="4" name="3 Imagen">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809374" y="334736"/>
          <a:ext cx="1536071" cy="787067"/>
        </a:xfrm>
        <a:prstGeom prst="rect">
          <a:avLst/>
        </a:prstGeom>
      </xdr:spPr>
    </xdr:pic>
    <xdr:clientData/>
  </xdr:oneCellAnchor>
  <xdr:twoCellAnchor>
    <xdr:from>
      <xdr:col>0</xdr:col>
      <xdr:colOff>0</xdr:colOff>
      <xdr:row>0</xdr:row>
      <xdr:rowOff>0</xdr:rowOff>
    </xdr:from>
    <xdr:to>
      <xdr:col>0</xdr:col>
      <xdr:colOff>321067</xdr:colOff>
      <xdr:row>8</xdr:row>
      <xdr:rowOff>188819</xdr:rowOff>
    </xdr:to>
    <xdr:pic>
      <xdr:nvPicPr>
        <xdr:cNvPr id="5" name="Picture 10">
          <a:extLst>
            <a:ext uri="{FF2B5EF4-FFF2-40B4-BE49-F238E27FC236}">
              <a16:creationId xmlns:a16="http://schemas.microsoft.com/office/drawing/2014/main" id="{00000000-0008-0000-0900-000005000000}"/>
            </a:ext>
          </a:extLst>
        </xdr:cNvPr>
        <xdr:cNvPicPr/>
      </xdr:nvPicPr>
      <xdr:blipFill>
        <a:blip xmlns:r="http://schemas.openxmlformats.org/officeDocument/2006/relationships" r:embed="rId4" cstate="print"/>
        <a:stretch>
          <a:fillRect/>
        </a:stretch>
      </xdr:blipFill>
      <xdr:spPr>
        <a:xfrm>
          <a:off x="0" y="0"/>
          <a:ext cx="321067" cy="17128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638176</xdr:colOff>
      <xdr:row>1</xdr:row>
      <xdr:rowOff>152401</xdr:rowOff>
    </xdr:from>
    <xdr:ext cx="1568" cy="571500"/>
    <xdr:pic>
      <xdr:nvPicPr>
        <xdr:cNvPr id="2" name="4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1" y="342901"/>
          <a:ext cx="1568" cy="571500"/>
        </a:xfrm>
        <a:prstGeom prst="rect">
          <a:avLst/>
        </a:prstGeom>
      </xdr:spPr>
    </xdr:pic>
    <xdr:clientData/>
  </xdr:oneCellAnchor>
  <xdr:twoCellAnchor>
    <xdr:from>
      <xdr:col>0</xdr:col>
      <xdr:colOff>0</xdr:colOff>
      <xdr:row>0</xdr:row>
      <xdr:rowOff>0</xdr:rowOff>
    </xdr:from>
    <xdr:to>
      <xdr:col>0</xdr:col>
      <xdr:colOff>353174</xdr:colOff>
      <xdr:row>9</xdr:row>
      <xdr:rowOff>155201</xdr:rowOff>
    </xdr:to>
    <xdr:pic>
      <xdr:nvPicPr>
        <xdr:cNvPr id="3" name="Picture 10">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2" cstate="print"/>
        <a:stretch>
          <a:fillRect/>
        </a:stretch>
      </xdr:blipFill>
      <xdr:spPr>
        <a:xfrm>
          <a:off x="0" y="0"/>
          <a:ext cx="353174" cy="1869701"/>
        </a:xfrm>
        <a:prstGeom prst="rect">
          <a:avLst/>
        </a:prstGeom>
      </xdr:spPr>
    </xdr:pic>
    <xdr:clientData/>
  </xdr:twoCellAnchor>
  <xdr:oneCellAnchor>
    <xdr:from>
      <xdr:col>14</xdr:col>
      <xdr:colOff>762000</xdr:colOff>
      <xdr:row>1</xdr:row>
      <xdr:rowOff>11243</xdr:rowOff>
    </xdr:from>
    <xdr:ext cx="1473827" cy="755174"/>
    <xdr:pic>
      <xdr:nvPicPr>
        <xdr:cNvPr id="4" name="3 Imagen">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29875" y="201743"/>
          <a:ext cx="1473827" cy="755174"/>
        </a:xfrm>
        <a:prstGeom prst="rect">
          <a:avLst/>
        </a:prstGeom>
      </xdr:spPr>
    </xdr:pic>
    <xdr:clientData/>
  </xdr:oneCellAnchor>
  <xdr:oneCellAnchor>
    <xdr:from>
      <xdr:col>1</xdr:col>
      <xdr:colOff>400050</xdr:colOff>
      <xdr:row>0</xdr:row>
      <xdr:rowOff>147918</xdr:rowOff>
    </xdr:from>
    <xdr:ext cx="895350" cy="889207"/>
    <xdr:pic>
      <xdr:nvPicPr>
        <xdr:cNvPr id="5" name="4 Imagen">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95375" y="147918"/>
          <a:ext cx="895350" cy="889207"/>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xdr:col>
      <xdr:colOff>43543</xdr:colOff>
      <xdr:row>1</xdr:row>
      <xdr:rowOff>0</xdr:rowOff>
    </xdr:from>
    <xdr:ext cx="863575" cy="857650"/>
    <xdr:pic>
      <xdr:nvPicPr>
        <xdr:cNvPr id="2" name="4 Image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318" y="190500"/>
          <a:ext cx="863575" cy="857650"/>
        </a:xfrm>
        <a:prstGeom prst="rect">
          <a:avLst/>
        </a:prstGeom>
      </xdr:spPr>
    </xdr:pic>
    <xdr:clientData/>
  </xdr:oneCellAnchor>
  <xdr:oneCellAnchor>
    <xdr:from>
      <xdr:col>15</xdr:col>
      <xdr:colOff>205375</xdr:colOff>
      <xdr:row>0</xdr:row>
      <xdr:rowOff>127249</xdr:rowOff>
    </xdr:from>
    <xdr:ext cx="1536071" cy="787067"/>
    <xdr:pic>
      <xdr:nvPicPr>
        <xdr:cNvPr id="3" name="3 Imagen">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91527" y="127249"/>
          <a:ext cx="1536071" cy="787067"/>
        </a:xfrm>
        <a:prstGeom prst="rect">
          <a:avLst/>
        </a:prstGeom>
      </xdr:spPr>
    </xdr:pic>
    <xdr:clientData/>
  </xdr:oneCellAnchor>
  <xdr:twoCellAnchor>
    <xdr:from>
      <xdr:col>0</xdr:col>
      <xdr:colOff>0</xdr:colOff>
      <xdr:row>0</xdr:row>
      <xdr:rowOff>0</xdr:rowOff>
    </xdr:from>
    <xdr:to>
      <xdr:col>0</xdr:col>
      <xdr:colOff>336176</xdr:colOff>
      <xdr:row>9</xdr:row>
      <xdr:rowOff>112619</xdr:rowOff>
    </xdr:to>
    <xdr:pic>
      <xdr:nvPicPr>
        <xdr:cNvPr id="4" name="Picture 10">
          <a:extLst>
            <a:ext uri="{FF2B5EF4-FFF2-40B4-BE49-F238E27FC236}">
              <a16:creationId xmlns:a16="http://schemas.microsoft.com/office/drawing/2014/main" id="{00000000-0008-0000-0B00-000004000000}"/>
            </a:ext>
          </a:extLst>
        </xdr:cNvPr>
        <xdr:cNvPicPr/>
      </xdr:nvPicPr>
      <xdr:blipFill>
        <a:blip xmlns:r="http://schemas.openxmlformats.org/officeDocument/2006/relationships" r:embed="rId3" cstate="print"/>
        <a:stretch>
          <a:fillRect/>
        </a:stretch>
      </xdr:blipFill>
      <xdr:spPr>
        <a:xfrm>
          <a:off x="0" y="0"/>
          <a:ext cx="336176" cy="182711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100693</xdr:colOff>
      <xdr:row>1</xdr:row>
      <xdr:rowOff>0</xdr:rowOff>
    </xdr:from>
    <xdr:ext cx="863575" cy="857650"/>
    <xdr:pic>
      <xdr:nvPicPr>
        <xdr:cNvPr id="2" name="4 Imagen">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468" y="190500"/>
          <a:ext cx="863575" cy="857650"/>
        </a:xfrm>
        <a:prstGeom prst="rect">
          <a:avLst/>
        </a:prstGeom>
      </xdr:spPr>
    </xdr:pic>
    <xdr:clientData/>
  </xdr:oneCellAnchor>
  <xdr:oneCellAnchor>
    <xdr:from>
      <xdr:col>15</xdr:col>
      <xdr:colOff>276225</xdr:colOff>
      <xdr:row>1</xdr:row>
      <xdr:rowOff>142875</xdr:rowOff>
    </xdr:from>
    <xdr:ext cx="1536071" cy="787067"/>
    <xdr:pic>
      <xdr:nvPicPr>
        <xdr:cNvPr id="3" name="3 Imagen">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77850" y="333375"/>
          <a:ext cx="1536071" cy="787067"/>
        </a:xfrm>
        <a:prstGeom prst="rect">
          <a:avLst/>
        </a:prstGeom>
      </xdr:spPr>
    </xdr:pic>
    <xdr:clientData/>
  </xdr:oneCellAnchor>
  <xdr:twoCellAnchor>
    <xdr:from>
      <xdr:col>0</xdr:col>
      <xdr:colOff>0</xdr:colOff>
      <xdr:row>0</xdr:row>
      <xdr:rowOff>0</xdr:rowOff>
    </xdr:from>
    <xdr:to>
      <xdr:col>0</xdr:col>
      <xdr:colOff>336176</xdr:colOff>
      <xdr:row>9</xdr:row>
      <xdr:rowOff>112619</xdr:rowOff>
    </xdr:to>
    <xdr:pic>
      <xdr:nvPicPr>
        <xdr:cNvPr id="4" name="Picture 10">
          <a:extLst>
            <a:ext uri="{FF2B5EF4-FFF2-40B4-BE49-F238E27FC236}">
              <a16:creationId xmlns:a16="http://schemas.microsoft.com/office/drawing/2014/main" id="{00000000-0008-0000-0C00-000004000000}"/>
            </a:ext>
          </a:extLst>
        </xdr:cNvPr>
        <xdr:cNvPicPr/>
      </xdr:nvPicPr>
      <xdr:blipFill>
        <a:blip xmlns:r="http://schemas.openxmlformats.org/officeDocument/2006/relationships" r:embed="rId3" cstate="print"/>
        <a:stretch>
          <a:fillRect/>
        </a:stretch>
      </xdr:blipFill>
      <xdr:spPr>
        <a:xfrm>
          <a:off x="0" y="0"/>
          <a:ext cx="336176" cy="182711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1</xdr:col>
      <xdr:colOff>100693</xdr:colOff>
      <xdr:row>1</xdr:row>
      <xdr:rowOff>0</xdr:rowOff>
    </xdr:from>
    <xdr:ext cx="863575" cy="857650"/>
    <xdr:pic>
      <xdr:nvPicPr>
        <xdr:cNvPr id="2" name="4 Imagen">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0343" y="190500"/>
          <a:ext cx="863575" cy="857650"/>
        </a:xfrm>
        <a:prstGeom prst="rect">
          <a:avLst/>
        </a:prstGeom>
      </xdr:spPr>
    </xdr:pic>
    <xdr:clientData/>
  </xdr:oneCellAnchor>
  <xdr:oneCellAnchor>
    <xdr:from>
      <xdr:col>41</xdr:col>
      <xdr:colOff>459052</xdr:colOff>
      <xdr:row>1</xdr:row>
      <xdr:rowOff>82815</xdr:rowOff>
    </xdr:from>
    <xdr:ext cx="1536071" cy="787067"/>
    <xdr:pic>
      <xdr:nvPicPr>
        <xdr:cNvPr id="3" name="3 Imagen">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934135" y="273315"/>
          <a:ext cx="1536071" cy="787067"/>
        </a:xfrm>
        <a:prstGeom prst="rect">
          <a:avLst/>
        </a:prstGeom>
      </xdr:spPr>
    </xdr:pic>
    <xdr:clientData/>
  </xdr:oneCellAnchor>
  <xdr:twoCellAnchor>
    <xdr:from>
      <xdr:col>0</xdr:col>
      <xdr:colOff>0</xdr:colOff>
      <xdr:row>0</xdr:row>
      <xdr:rowOff>0</xdr:rowOff>
    </xdr:from>
    <xdr:to>
      <xdr:col>0</xdr:col>
      <xdr:colOff>336176</xdr:colOff>
      <xdr:row>9</xdr:row>
      <xdr:rowOff>112619</xdr:rowOff>
    </xdr:to>
    <xdr:pic>
      <xdr:nvPicPr>
        <xdr:cNvPr id="4" name="Picture 10">
          <a:extLst>
            <a:ext uri="{FF2B5EF4-FFF2-40B4-BE49-F238E27FC236}">
              <a16:creationId xmlns:a16="http://schemas.microsoft.com/office/drawing/2014/main" id="{00000000-0008-0000-0D00-000004000000}"/>
            </a:ext>
          </a:extLst>
        </xdr:cNvPr>
        <xdr:cNvPicPr/>
      </xdr:nvPicPr>
      <xdr:blipFill>
        <a:blip xmlns:r="http://schemas.openxmlformats.org/officeDocument/2006/relationships" r:embed="rId3" cstate="print"/>
        <a:stretch>
          <a:fillRect/>
        </a:stretch>
      </xdr:blipFill>
      <xdr:spPr>
        <a:xfrm>
          <a:off x="0" y="0"/>
          <a:ext cx="336176" cy="182711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1</xdr:col>
      <xdr:colOff>100693</xdr:colOff>
      <xdr:row>1</xdr:row>
      <xdr:rowOff>0</xdr:rowOff>
    </xdr:from>
    <xdr:ext cx="863575" cy="857650"/>
    <xdr:pic>
      <xdr:nvPicPr>
        <xdr:cNvPr id="2" name="4 Imagen">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0343" y="190500"/>
          <a:ext cx="863575" cy="857650"/>
        </a:xfrm>
        <a:prstGeom prst="rect">
          <a:avLst/>
        </a:prstGeom>
      </xdr:spPr>
    </xdr:pic>
    <xdr:clientData/>
  </xdr:oneCellAnchor>
  <xdr:oneCellAnchor>
    <xdr:from>
      <xdr:col>15</xdr:col>
      <xdr:colOff>445556</xdr:colOff>
      <xdr:row>1</xdr:row>
      <xdr:rowOff>27250</xdr:rowOff>
    </xdr:from>
    <xdr:ext cx="1536071" cy="787067"/>
    <xdr:pic>
      <xdr:nvPicPr>
        <xdr:cNvPr id="3" name="3 Imagen">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590306" y="217750"/>
          <a:ext cx="1536071" cy="787067"/>
        </a:xfrm>
        <a:prstGeom prst="rect">
          <a:avLst/>
        </a:prstGeom>
      </xdr:spPr>
    </xdr:pic>
    <xdr:clientData/>
  </xdr:oneCellAnchor>
  <xdr:twoCellAnchor>
    <xdr:from>
      <xdr:col>0</xdr:col>
      <xdr:colOff>0</xdr:colOff>
      <xdr:row>0</xdr:row>
      <xdr:rowOff>0</xdr:rowOff>
    </xdr:from>
    <xdr:to>
      <xdr:col>0</xdr:col>
      <xdr:colOff>336176</xdr:colOff>
      <xdr:row>9</xdr:row>
      <xdr:rowOff>112619</xdr:rowOff>
    </xdr:to>
    <xdr:pic>
      <xdr:nvPicPr>
        <xdr:cNvPr id="4" name="Picture 10">
          <a:extLst>
            <a:ext uri="{FF2B5EF4-FFF2-40B4-BE49-F238E27FC236}">
              <a16:creationId xmlns:a16="http://schemas.microsoft.com/office/drawing/2014/main" id="{00000000-0008-0000-0E00-000004000000}"/>
            </a:ext>
          </a:extLst>
        </xdr:cNvPr>
        <xdr:cNvPicPr/>
      </xdr:nvPicPr>
      <xdr:blipFill>
        <a:blip xmlns:r="http://schemas.openxmlformats.org/officeDocument/2006/relationships" r:embed="rId3" cstate="print"/>
        <a:stretch>
          <a:fillRect/>
        </a:stretch>
      </xdr:blipFill>
      <xdr:spPr>
        <a:xfrm>
          <a:off x="0" y="0"/>
          <a:ext cx="336176" cy="182711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oneCellAnchor>
    <xdr:from>
      <xdr:col>1</xdr:col>
      <xdr:colOff>100693</xdr:colOff>
      <xdr:row>1</xdr:row>
      <xdr:rowOff>0</xdr:rowOff>
    </xdr:from>
    <xdr:ext cx="863575" cy="857650"/>
    <xdr:pic>
      <xdr:nvPicPr>
        <xdr:cNvPr id="2" name="4 Imagen">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2693" y="182880"/>
          <a:ext cx="863575" cy="857650"/>
        </a:xfrm>
        <a:prstGeom prst="rect">
          <a:avLst/>
        </a:prstGeom>
      </xdr:spPr>
    </xdr:pic>
    <xdr:clientData/>
  </xdr:oneCellAnchor>
  <xdr:oneCellAnchor>
    <xdr:from>
      <xdr:col>15</xdr:col>
      <xdr:colOff>370418</xdr:colOff>
      <xdr:row>0</xdr:row>
      <xdr:rowOff>0</xdr:rowOff>
    </xdr:from>
    <xdr:ext cx="1536071" cy="787067"/>
    <xdr:pic>
      <xdr:nvPicPr>
        <xdr:cNvPr id="3" name="3 Imagen">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254558" y="0"/>
          <a:ext cx="1536071" cy="787067"/>
        </a:xfrm>
        <a:prstGeom prst="rect">
          <a:avLst/>
        </a:prstGeom>
      </xdr:spPr>
    </xdr:pic>
    <xdr:clientData/>
  </xdr:oneCellAnchor>
  <xdr:twoCellAnchor>
    <xdr:from>
      <xdr:col>0</xdr:col>
      <xdr:colOff>0</xdr:colOff>
      <xdr:row>0</xdr:row>
      <xdr:rowOff>0</xdr:rowOff>
    </xdr:from>
    <xdr:to>
      <xdr:col>0</xdr:col>
      <xdr:colOff>336176</xdr:colOff>
      <xdr:row>9</xdr:row>
      <xdr:rowOff>112619</xdr:rowOff>
    </xdr:to>
    <xdr:pic>
      <xdr:nvPicPr>
        <xdr:cNvPr id="4" name="Picture 10">
          <a:extLst>
            <a:ext uri="{FF2B5EF4-FFF2-40B4-BE49-F238E27FC236}">
              <a16:creationId xmlns:a16="http://schemas.microsoft.com/office/drawing/2014/main" id="{00000000-0008-0000-0F00-000004000000}"/>
            </a:ext>
          </a:extLst>
        </xdr:cNvPr>
        <xdr:cNvPicPr/>
      </xdr:nvPicPr>
      <xdr:blipFill>
        <a:blip xmlns:r="http://schemas.openxmlformats.org/officeDocument/2006/relationships" r:embed="rId3" cstate="print"/>
        <a:stretch>
          <a:fillRect/>
        </a:stretch>
      </xdr:blipFill>
      <xdr:spPr>
        <a:xfrm>
          <a:off x="0" y="0"/>
          <a:ext cx="336176" cy="223097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248949</xdr:colOff>
      <xdr:row>6</xdr:row>
      <xdr:rowOff>129887</xdr:rowOff>
    </xdr:to>
    <xdr:pic>
      <xdr:nvPicPr>
        <xdr:cNvPr id="2" name="Picture 10">
          <a:extLst>
            <a:ext uri="{FF2B5EF4-FFF2-40B4-BE49-F238E27FC236}">
              <a16:creationId xmlns:a16="http://schemas.microsoft.com/office/drawing/2014/main" id="{638C034D-1409-444D-91E7-73DBA7D59E79}"/>
            </a:ext>
          </a:extLst>
        </xdr:cNvPr>
        <xdr:cNvPicPr/>
      </xdr:nvPicPr>
      <xdr:blipFill>
        <a:blip xmlns:r="http://schemas.openxmlformats.org/officeDocument/2006/relationships" r:embed="rId1" cstate="print"/>
        <a:stretch>
          <a:fillRect/>
        </a:stretch>
      </xdr:blipFill>
      <xdr:spPr>
        <a:xfrm>
          <a:off x="0" y="1"/>
          <a:ext cx="248949" cy="1272886"/>
        </a:xfrm>
        <a:prstGeom prst="rect">
          <a:avLst/>
        </a:prstGeom>
      </xdr:spPr>
    </xdr:pic>
    <xdr:clientData/>
  </xdr:twoCellAnchor>
  <xdr:oneCellAnchor>
    <xdr:from>
      <xdr:col>0</xdr:col>
      <xdr:colOff>334045</xdr:colOff>
      <xdr:row>0</xdr:row>
      <xdr:rowOff>39205</xdr:rowOff>
    </xdr:from>
    <xdr:ext cx="2122972" cy="1022713"/>
    <xdr:pic>
      <xdr:nvPicPr>
        <xdr:cNvPr id="3" name="Imagen 4">
          <a:extLst>
            <a:ext uri="{FF2B5EF4-FFF2-40B4-BE49-F238E27FC236}">
              <a16:creationId xmlns:a16="http://schemas.microsoft.com/office/drawing/2014/main" id="{77CD267E-BA59-4B50-919C-7A8662923763}"/>
            </a:ext>
          </a:extLst>
        </xdr:cNvPr>
        <xdr:cNvPicPr>
          <a:picLocks noChangeAspect="1"/>
        </xdr:cNvPicPr>
      </xdr:nvPicPr>
      <xdr:blipFill>
        <a:blip xmlns:r="http://schemas.openxmlformats.org/officeDocument/2006/relationships" r:embed="rId2"/>
        <a:stretch>
          <a:fillRect/>
        </a:stretch>
      </xdr:blipFill>
      <xdr:spPr>
        <a:xfrm>
          <a:off x="334045" y="39205"/>
          <a:ext cx="2122972" cy="1022713"/>
        </a:xfrm>
        <a:prstGeom prst="rect">
          <a:avLst/>
        </a:prstGeom>
      </xdr:spPr>
    </xdr:pic>
    <xdr:clientData/>
  </xdr:oneCellAnchor>
  <xdr:oneCellAnchor>
    <xdr:from>
      <xdr:col>14</xdr:col>
      <xdr:colOff>894286</xdr:colOff>
      <xdr:row>0</xdr:row>
      <xdr:rowOff>21648</xdr:rowOff>
    </xdr:from>
    <xdr:ext cx="2162897" cy="1071562"/>
    <xdr:pic>
      <xdr:nvPicPr>
        <xdr:cNvPr id="4" name="Imagen 6">
          <a:extLst>
            <a:ext uri="{FF2B5EF4-FFF2-40B4-BE49-F238E27FC236}">
              <a16:creationId xmlns:a16="http://schemas.microsoft.com/office/drawing/2014/main" id="{25783FD1-DC83-4150-BCAA-DA0362820D5C}"/>
            </a:ext>
          </a:extLst>
        </xdr:cNvPr>
        <xdr:cNvPicPr>
          <a:picLocks noChangeAspect="1"/>
        </xdr:cNvPicPr>
      </xdr:nvPicPr>
      <xdr:blipFill>
        <a:blip xmlns:r="http://schemas.openxmlformats.org/officeDocument/2006/relationships" r:embed="rId3"/>
        <a:stretch>
          <a:fillRect/>
        </a:stretch>
      </xdr:blipFill>
      <xdr:spPr>
        <a:xfrm>
          <a:off x="15029386" y="21648"/>
          <a:ext cx="2162897" cy="1071562"/>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336176</xdr:colOff>
      <xdr:row>9</xdr:row>
      <xdr:rowOff>139701</xdr:rowOff>
    </xdr:to>
    <xdr:pic>
      <xdr:nvPicPr>
        <xdr:cNvPr id="2" name="Picture 10">
          <a:extLst>
            <a:ext uri="{FF2B5EF4-FFF2-40B4-BE49-F238E27FC236}">
              <a16:creationId xmlns:a16="http://schemas.microsoft.com/office/drawing/2014/main" id="{1DEA3068-CA99-4A29-A97A-577FDA2B3664}"/>
            </a:ext>
          </a:extLst>
        </xdr:cNvPr>
        <xdr:cNvPicPr/>
      </xdr:nvPicPr>
      <xdr:blipFill>
        <a:blip xmlns:r="http://schemas.openxmlformats.org/officeDocument/2006/relationships" r:embed="rId1" cstate="print"/>
        <a:stretch>
          <a:fillRect/>
        </a:stretch>
      </xdr:blipFill>
      <xdr:spPr>
        <a:xfrm>
          <a:off x="0" y="1"/>
          <a:ext cx="336176" cy="2159000"/>
        </a:xfrm>
        <a:prstGeom prst="rect">
          <a:avLst/>
        </a:prstGeom>
      </xdr:spPr>
    </xdr:pic>
    <xdr:clientData/>
  </xdr:twoCellAnchor>
  <xdr:twoCellAnchor editAs="oneCell">
    <xdr:from>
      <xdr:col>1</xdr:col>
      <xdr:colOff>2786</xdr:colOff>
      <xdr:row>0</xdr:row>
      <xdr:rowOff>129118</xdr:rowOff>
    </xdr:from>
    <xdr:to>
      <xdr:col>1</xdr:col>
      <xdr:colOff>1943100</xdr:colOff>
      <xdr:row>4</xdr:row>
      <xdr:rowOff>28576</xdr:rowOff>
    </xdr:to>
    <xdr:pic>
      <xdr:nvPicPr>
        <xdr:cNvPr id="3" name="Imagen 2">
          <a:extLst>
            <a:ext uri="{FF2B5EF4-FFF2-40B4-BE49-F238E27FC236}">
              <a16:creationId xmlns:a16="http://schemas.microsoft.com/office/drawing/2014/main" id="{EEBAA73D-60A7-4BC7-BFDD-66607C0A9DF2}"/>
            </a:ext>
          </a:extLst>
        </xdr:cNvPr>
        <xdr:cNvPicPr>
          <a:picLocks noChangeAspect="1"/>
        </xdr:cNvPicPr>
      </xdr:nvPicPr>
      <xdr:blipFill>
        <a:blip xmlns:r="http://schemas.openxmlformats.org/officeDocument/2006/relationships" r:embed="rId2"/>
        <a:stretch>
          <a:fillRect/>
        </a:stretch>
      </xdr:blipFill>
      <xdr:spPr>
        <a:xfrm>
          <a:off x="564761" y="129118"/>
          <a:ext cx="1940314" cy="966258"/>
        </a:xfrm>
        <a:prstGeom prst="rect">
          <a:avLst/>
        </a:prstGeom>
      </xdr:spPr>
    </xdr:pic>
    <xdr:clientData/>
  </xdr:twoCellAnchor>
  <xdr:twoCellAnchor editAs="oneCell">
    <xdr:from>
      <xdr:col>14</xdr:col>
      <xdr:colOff>257174</xdr:colOff>
      <xdr:row>0</xdr:row>
      <xdr:rowOff>102658</xdr:rowOff>
    </xdr:from>
    <xdr:to>
      <xdr:col>16</xdr:col>
      <xdr:colOff>133350</xdr:colOff>
      <xdr:row>4</xdr:row>
      <xdr:rowOff>3175</xdr:rowOff>
    </xdr:to>
    <xdr:pic>
      <xdr:nvPicPr>
        <xdr:cNvPr id="4" name="Imagen 3">
          <a:extLst>
            <a:ext uri="{FF2B5EF4-FFF2-40B4-BE49-F238E27FC236}">
              <a16:creationId xmlns:a16="http://schemas.microsoft.com/office/drawing/2014/main" id="{611F98FB-80AD-41E6-AE45-A65A09A9594E}"/>
            </a:ext>
            <a:ext uri="{147F2762-F138-4A5C-976F-8EAC2B608ADB}">
              <a16:predDERef xmlns:a16="http://schemas.microsoft.com/office/drawing/2014/main" pred="{4FEE4676-A003-4F70-B04E-71D5CCA3D603}"/>
            </a:ext>
          </a:extLst>
        </xdr:cNvPr>
        <xdr:cNvPicPr>
          <a:picLocks noChangeAspect="1"/>
        </xdr:cNvPicPr>
      </xdr:nvPicPr>
      <xdr:blipFill>
        <a:blip xmlns:r="http://schemas.openxmlformats.org/officeDocument/2006/relationships" r:embed="rId3"/>
        <a:stretch>
          <a:fillRect/>
        </a:stretch>
      </xdr:blipFill>
      <xdr:spPr>
        <a:xfrm>
          <a:off x="21907499" y="102658"/>
          <a:ext cx="1781176" cy="96731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336176</xdr:colOff>
      <xdr:row>9</xdr:row>
      <xdr:rowOff>139701</xdr:rowOff>
    </xdr:to>
    <xdr:pic>
      <xdr:nvPicPr>
        <xdr:cNvPr id="2" name="Picture 10">
          <a:extLst>
            <a:ext uri="{FF2B5EF4-FFF2-40B4-BE49-F238E27FC236}">
              <a16:creationId xmlns:a16="http://schemas.microsoft.com/office/drawing/2014/main" id="{7FC82FA2-511A-411B-9912-6CAD5138CC9F}"/>
            </a:ext>
          </a:extLst>
        </xdr:cNvPr>
        <xdr:cNvPicPr/>
      </xdr:nvPicPr>
      <xdr:blipFill>
        <a:blip xmlns:r="http://schemas.openxmlformats.org/officeDocument/2006/relationships" r:embed="rId1" cstate="print"/>
        <a:stretch>
          <a:fillRect/>
        </a:stretch>
      </xdr:blipFill>
      <xdr:spPr>
        <a:xfrm>
          <a:off x="0" y="1"/>
          <a:ext cx="336176" cy="2159000"/>
        </a:xfrm>
        <a:prstGeom prst="rect">
          <a:avLst/>
        </a:prstGeom>
      </xdr:spPr>
    </xdr:pic>
    <xdr:clientData/>
  </xdr:twoCellAnchor>
  <xdr:twoCellAnchor editAs="oneCell">
    <xdr:from>
      <xdr:col>1</xdr:col>
      <xdr:colOff>3326</xdr:colOff>
      <xdr:row>1</xdr:row>
      <xdr:rowOff>167218</xdr:rowOff>
    </xdr:from>
    <xdr:to>
      <xdr:col>1</xdr:col>
      <xdr:colOff>1817370</xdr:colOff>
      <xdr:row>5</xdr:row>
      <xdr:rowOff>0</xdr:rowOff>
    </xdr:to>
    <xdr:pic>
      <xdr:nvPicPr>
        <xdr:cNvPr id="3" name="Imagen 2">
          <a:extLst>
            <a:ext uri="{FF2B5EF4-FFF2-40B4-BE49-F238E27FC236}">
              <a16:creationId xmlns:a16="http://schemas.microsoft.com/office/drawing/2014/main" id="{7FEF38C9-F9B0-401D-A5D3-664A381DDE76}"/>
            </a:ext>
          </a:extLst>
        </xdr:cNvPr>
        <xdr:cNvPicPr>
          <a:picLocks noChangeAspect="1"/>
        </xdr:cNvPicPr>
      </xdr:nvPicPr>
      <xdr:blipFill>
        <a:blip xmlns:r="http://schemas.openxmlformats.org/officeDocument/2006/relationships" r:embed="rId2"/>
        <a:stretch>
          <a:fillRect/>
        </a:stretch>
      </xdr:blipFill>
      <xdr:spPr>
        <a:xfrm>
          <a:off x="565301" y="357718"/>
          <a:ext cx="1806424" cy="899582"/>
        </a:xfrm>
        <a:prstGeom prst="rect">
          <a:avLst/>
        </a:prstGeom>
      </xdr:spPr>
    </xdr:pic>
    <xdr:clientData/>
  </xdr:twoCellAnchor>
  <xdr:twoCellAnchor editAs="oneCell">
    <xdr:from>
      <xdr:col>7</xdr:col>
      <xdr:colOff>342900</xdr:colOff>
      <xdr:row>1</xdr:row>
      <xdr:rowOff>35983</xdr:rowOff>
    </xdr:from>
    <xdr:to>
      <xdr:col>15</xdr:col>
      <xdr:colOff>929006</xdr:colOff>
      <xdr:row>4</xdr:row>
      <xdr:rowOff>128905</xdr:rowOff>
    </xdr:to>
    <xdr:pic>
      <xdr:nvPicPr>
        <xdr:cNvPr id="4" name="Imagen 3">
          <a:extLst>
            <a:ext uri="{FF2B5EF4-FFF2-40B4-BE49-F238E27FC236}">
              <a16:creationId xmlns:a16="http://schemas.microsoft.com/office/drawing/2014/main" id="{96A6A3B3-9D7D-4D96-BB1A-0EE05A471B49}"/>
            </a:ext>
            <a:ext uri="{147F2762-F138-4A5C-976F-8EAC2B608ADB}">
              <a16:predDERef xmlns:a16="http://schemas.microsoft.com/office/drawing/2014/main" pred="{4FEE4676-A003-4F70-B04E-71D5CCA3D603}"/>
            </a:ext>
          </a:extLst>
        </xdr:cNvPr>
        <xdr:cNvPicPr>
          <a:picLocks noChangeAspect="1"/>
        </xdr:cNvPicPr>
      </xdr:nvPicPr>
      <xdr:blipFill>
        <a:blip xmlns:r="http://schemas.openxmlformats.org/officeDocument/2006/relationships" r:embed="rId3"/>
        <a:stretch>
          <a:fillRect/>
        </a:stretch>
      </xdr:blipFill>
      <xdr:spPr>
        <a:xfrm>
          <a:off x="14039850" y="226483"/>
          <a:ext cx="1776731" cy="969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15</xdr:col>
      <xdr:colOff>150649</xdr:colOff>
      <xdr:row>1</xdr:row>
      <xdr:rowOff>182336</xdr:rowOff>
    </xdr:from>
    <xdr:ext cx="1536071" cy="787067"/>
    <xdr:pic>
      <xdr:nvPicPr>
        <xdr:cNvPr id="3" name="3 Imagen">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152274" y="372836"/>
          <a:ext cx="1536071" cy="787067"/>
        </a:xfrm>
        <a:prstGeom prst="rect">
          <a:avLst/>
        </a:prstGeom>
      </xdr:spPr>
    </xdr:pic>
    <xdr:clientData/>
  </xdr:oneCellAnchor>
  <xdr:twoCellAnchor>
    <xdr:from>
      <xdr:col>0</xdr:col>
      <xdr:colOff>1</xdr:colOff>
      <xdr:row>0</xdr:row>
      <xdr:rowOff>0</xdr:rowOff>
    </xdr:from>
    <xdr:to>
      <xdr:col>0</xdr:col>
      <xdr:colOff>331771</xdr:colOff>
      <xdr:row>8</xdr:row>
      <xdr:rowOff>293594</xdr:rowOff>
    </xdr:to>
    <xdr:pic>
      <xdr:nvPicPr>
        <xdr:cNvPr id="4" name="Picture 10">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cstate="print"/>
        <a:stretch>
          <a:fillRect/>
        </a:stretch>
      </xdr:blipFill>
      <xdr:spPr>
        <a:xfrm>
          <a:off x="1" y="0"/>
          <a:ext cx="331770" cy="21878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15</xdr:col>
      <xdr:colOff>11841</xdr:colOff>
      <xdr:row>1</xdr:row>
      <xdr:rowOff>212195</xdr:rowOff>
    </xdr:from>
    <xdr:ext cx="1536071" cy="787067"/>
    <xdr:pic>
      <xdr:nvPicPr>
        <xdr:cNvPr id="3" name="3 Image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845156" y="404835"/>
          <a:ext cx="1536071" cy="787067"/>
        </a:xfrm>
        <a:prstGeom prst="rect">
          <a:avLst/>
        </a:prstGeom>
      </xdr:spPr>
    </xdr:pic>
    <xdr:clientData/>
  </xdr:oneCellAnchor>
  <xdr:twoCellAnchor>
    <xdr:from>
      <xdr:col>0</xdr:col>
      <xdr:colOff>0</xdr:colOff>
      <xdr:row>0</xdr:row>
      <xdr:rowOff>0</xdr:rowOff>
    </xdr:from>
    <xdr:to>
      <xdr:col>0</xdr:col>
      <xdr:colOff>342472</xdr:colOff>
      <xdr:row>8</xdr:row>
      <xdr:rowOff>293594</xdr:rowOff>
    </xdr:to>
    <xdr:pic>
      <xdr:nvPicPr>
        <xdr:cNvPr id="4" name="Picture 1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cstate="print"/>
        <a:stretch>
          <a:fillRect/>
        </a:stretch>
      </xdr:blipFill>
      <xdr:spPr>
        <a:xfrm>
          <a:off x="0" y="0"/>
          <a:ext cx="342472" cy="21878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14</xdr:col>
      <xdr:colOff>903124</xdr:colOff>
      <xdr:row>1</xdr:row>
      <xdr:rowOff>229961</xdr:rowOff>
    </xdr:from>
    <xdr:ext cx="1536071" cy="787067"/>
    <xdr:pic>
      <xdr:nvPicPr>
        <xdr:cNvPr id="3" name="3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99874" y="382361"/>
          <a:ext cx="1536071" cy="787067"/>
        </a:xfrm>
        <a:prstGeom prst="rect">
          <a:avLst/>
        </a:prstGeom>
      </xdr:spPr>
    </xdr:pic>
    <xdr:clientData/>
  </xdr:oneCellAnchor>
  <xdr:twoCellAnchor>
    <xdr:from>
      <xdr:col>0</xdr:col>
      <xdr:colOff>0</xdr:colOff>
      <xdr:row>0</xdr:row>
      <xdr:rowOff>0</xdr:rowOff>
    </xdr:from>
    <xdr:to>
      <xdr:col>0</xdr:col>
      <xdr:colOff>333375</xdr:colOff>
      <xdr:row>8</xdr:row>
      <xdr:rowOff>293594</xdr:rowOff>
    </xdr:to>
    <xdr:pic>
      <xdr:nvPicPr>
        <xdr:cNvPr id="4" name="Picture 10">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cstate="print"/>
        <a:stretch>
          <a:fillRect/>
        </a:stretch>
      </xdr:blipFill>
      <xdr:spPr>
        <a:xfrm>
          <a:off x="0" y="0"/>
          <a:ext cx="333375" cy="17128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15</xdr:col>
      <xdr:colOff>137165</xdr:colOff>
      <xdr:row>1</xdr:row>
      <xdr:rowOff>155045</xdr:rowOff>
    </xdr:from>
    <xdr:ext cx="1536071" cy="787067"/>
    <xdr:pic>
      <xdr:nvPicPr>
        <xdr:cNvPr id="3" name="3 Imagen">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80171" y="347685"/>
          <a:ext cx="1536071" cy="787067"/>
        </a:xfrm>
        <a:prstGeom prst="rect">
          <a:avLst/>
        </a:prstGeom>
      </xdr:spPr>
    </xdr:pic>
    <xdr:clientData/>
  </xdr:oneCellAnchor>
  <xdr:twoCellAnchor>
    <xdr:from>
      <xdr:col>0</xdr:col>
      <xdr:colOff>0</xdr:colOff>
      <xdr:row>0</xdr:row>
      <xdr:rowOff>0</xdr:rowOff>
    </xdr:from>
    <xdr:to>
      <xdr:col>0</xdr:col>
      <xdr:colOff>333375</xdr:colOff>
      <xdr:row>8</xdr:row>
      <xdr:rowOff>293594</xdr:rowOff>
    </xdr:to>
    <xdr:pic>
      <xdr:nvPicPr>
        <xdr:cNvPr id="4" name="Picture 10">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3" cstate="print"/>
        <a:stretch>
          <a:fillRect/>
        </a:stretch>
      </xdr:blipFill>
      <xdr:spPr>
        <a:xfrm>
          <a:off x="0" y="0"/>
          <a:ext cx="333375" cy="17128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15</xdr:col>
      <xdr:colOff>264949</xdr:colOff>
      <xdr:row>1</xdr:row>
      <xdr:rowOff>258536</xdr:rowOff>
    </xdr:from>
    <xdr:ext cx="1536071" cy="787067"/>
    <xdr:pic>
      <xdr:nvPicPr>
        <xdr:cNvPr id="3" name="3 Imagen">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66574" y="382361"/>
          <a:ext cx="1536071" cy="787067"/>
        </a:xfrm>
        <a:prstGeom prst="rect">
          <a:avLst/>
        </a:prstGeom>
      </xdr:spPr>
    </xdr:pic>
    <xdr:clientData/>
  </xdr:oneCellAnchor>
  <xdr:twoCellAnchor>
    <xdr:from>
      <xdr:col>0</xdr:col>
      <xdr:colOff>0</xdr:colOff>
      <xdr:row>0</xdr:row>
      <xdr:rowOff>0</xdr:rowOff>
    </xdr:from>
    <xdr:to>
      <xdr:col>0</xdr:col>
      <xdr:colOff>333375</xdr:colOff>
      <xdr:row>8</xdr:row>
      <xdr:rowOff>293594</xdr:rowOff>
    </xdr:to>
    <xdr:pic>
      <xdr:nvPicPr>
        <xdr:cNvPr id="4" name="Picture 10">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cstate="print"/>
        <a:stretch>
          <a:fillRect/>
        </a:stretch>
      </xdr:blipFill>
      <xdr:spPr>
        <a:xfrm>
          <a:off x="0" y="0"/>
          <a:ext cx="333375" cy="17128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15</xdr:col>
      <xdr:colOff>264949</xdr:colOff>
      <xdr:row>1</xdr:row>
      <xdr:rowOff>258536</xdr:rowOff>
    </xdr:from>
    <xdr:ext cx="1536071" cy="787067"/>
    <xdr:pic>
      <xdr:nvPicPr>
        <xdr:cNvPr id="3" name="3 Imagen">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66574" y="382361"/>
          <a:ext cx="1536071" cy="787067"/>
        </a:xfrm>
        <a:prstGeom prst="rect">
          <a:avLst/>
        </a:prstGeom>
      </xdr:spPr>
    </xdr:pic>
    <xdr:clientData/>
  </xdr:oneCellAnchor>
  <xdr:twoCellAnchor>
    <xdr:from>
      <xdr:col>0</xdr:col>
      <xdr:colOff>0</xdr:colOff>
      <xdr:row>0</xdr:row>
      <xdr:rowOff>0</xdr:rowOff>
    </xdr:from>
    <xdr:to>
      <xdr:col>0</xdr:col>
      <xdr:colOff>238125</xdr:colOff>
      <xdr:row>8</xdr:row>
      <xdr:rowOff>284069</xdr:rowOff>
    </xdr:to>
    <xdr:pic>
      <xdr:nvPicPr>
        <xdr:cNvPr id="4" name="Picture 10">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3" cstate="print"/>
        <a:stretch>
          <a:fillRect/>
        </a:stretch>
      </xdr:blipFill>
      <xdr:spPr>
        <a:xfrm>
          <a:off x="0" y="0"/>
          <a:ext cx="238125" cy="17128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15</xdr:col>
      <xdr:colOff>264949</xdr:colOff>
      <xdr:row>1</xdr:row>
      <xdr:rowOff>258536</xdr:rowOff>
    </xdr:from>
    <xdr:ext cx="1536071" cy="787067"/>
    <xdr:pic>
      <xdr:nvPicPr>
        <xdr:cNvPr id="3" name="3 Imagen">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66574" y="382361"/>
          <a:ext cx="1536071" cy="787067"/>
        </a:xfrm>
        <a:prstGeom prst="rect">
          <a:avLst/>
        </a:prstGeom>
      </xdr:spPr>
    </xdr:pic>
    <xdr:clientData/>
  </xdr:oneCellAnchor>
  <xdr:twoCellAnchor>
    <xdr:from>
      <xdr:col>0</xdr:col>
      <xdr:colOff>0</xdr:colOff>
      <xdr:row>0</xdr:row>
      <xdr:rowOff>0</xdr:rowOff>
    </xdr:from>
    <xdr:to>
      <xdr:col>0</xdr:col>
      <xdr:colOff>238125</xdr:colOff>
      <xdr:row>8</xdr:row>
      <xdr:rowOff>284069</xdr:rowOff>
    </xdr:to>
    <xdr:pic>
      <xdr:nvPicPr>
        <xdr:cNvPr id="4" name="Picture 10">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3" cstate="print"/>
        <a:stretch>
          <a:fillRect/>
        </a:stretch>
      </xdr:blipFill>
      <xdr:spPr>
        <a:xfrm>
          <a:off x="0" y="0"/>
          <a:ext cx="238125" cy="17128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161925</xdr:colOff>
      <xdr:row>1</xdr:row>
      <xdr:rowOff>123825</xdr:rowOff>
    </xdr:from>
    <xdr:ext cx="863575" cy="857650"/>
    <xdr:pic>
      <xdr:nvPicPr>
        <xdr:cNvPr id="2" name="4 Image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314325"/>
          <a:ext cx="863575" cy="857650"/>
        </a:xfrm>
        <a:prstGeom prst="rect">
          <a:avLst/>
        </a:prstGeom>
      </xdr:spPr>
    </xdr:pic>
    <xdr:clientData/>
  </xdr:oneCellAnchor>
  <xdr:oneCellAnchor>
    <xdr:from>
      <xdr:col>14</xdr:col>
      <xdr:colOff>674524</xdr:colOff>
      <xdr:row>1</xdr:row>
      <xdr:rowOff>144236</xdr:rowOff>
    </xdr:from>
    <xdr:ext cx="1536071" cy="787067"/>
    <xdr:pic>
      <xdr:nvPicPr>
        <xdr:cNvPr id="3" name="3 Imagen">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09374" y="334736"/>
          <a:ext cx="1536071" cy="787067"/>
        </a:xfrm>
        <a:prstGeom prst="rect">
          <a:avLst/>
        </a:prstGeom>
      </xdr:spPr>
    </xdr:pic>
    <xdr:clientData/>
  </xdr:oneCellAnchor>
  <xdr:twoCellAnchor>
    <xdr:from>
      <xdr:col>0</xdr:col>
      <xdr:colOff>0</xdr:colOff>
      <xdr:row>0</xdr:row>
      <xdr:rowOff>0</xdr:rowOff>
    </xdr:from>
    <xdr:to>
      <xdr:col>0</xdr:col>
      <xdr:colOff>299663</xdr:colOff>
      <xdr:row>8</xdr:row>
      <xdr:rowOff>255494</xdr:rowOff>
    </xdr:to>
    <xdr:pic>
      <xdr:nvPicPr>
        <xdr:cNvPr id="4" name="Picture 10">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3" cstate="print"/>
        <a:stretch>
          <a:fillRect/>
        </a:stretch>
      </xdr:blipFill>
      <xdr:spPr>
        <a:xfrm>
          <a:off x="0" y="0"/>
          <a:ext cx="299663" cy="216049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54"/>
  <sheetViews>
    <sheetView showGridLines="0" zoomScale="89" zoomScaleNormal="89" workbookViewId="0">
      <selection activeCell="Q27" sqref="Q27"/>
    </sheetView>
  </sheetViews>
  <sheetFormatPr baseColWidth="10" defaultColWidth="11.42578125" defaultRowHeight="15" x14ac:dyDescent="0.25"/>
  <cols>
    <col min="1" max="1" width="6.42578125" customWidth="1"/>
    <col min="2" max="2" width="46" customWidth="1"/>
    <col min="3" max="3" width="13" customWidth="1"/>
    <col min="4" max="4" width="14.7109375" customWidth="1"/>
    <col min="5" max="12" width="11.42578125" customWidth="1"/>
    <col min="13" max="13" width="13.7109375" customWidth="1"/>
    <col min="14" max="14" width="11.42578125" customWidth="1"/>
    <col min="15" max="15" width="15.28515625" customWidth="1"/>
    <col min="16" max="17" width="11.42578125" customWidth="1"/>
  </cols>
  <sheetData>
    <row r="2" spans="2:18" ht="28.5" x14ac:dyDescent="0.25">
      <c r="B2" s="230" t="s">
        <v>0</v>
      </c>
      <c r="C2" s="230"/>
      <c r="D2" s="230"/>
      <c r="E2" s="230"/>
      <c r="F2" s="230"/>
      <c r="G2" s="230"/>
      <c r="H2" s="230"/>
      <c r="I2" s="230"/>
      <c r="J2" s="230"/>
      <c r="K2" s="230"/>
      <c r="L2" s="230"/>
      <c r="M2" s="230"/>
      <c r="N2" s="230"/>
      <c r="O2" s="230"/>
      <c r="P2" s="230"/>
      <c r="Q2" s="230"/>
    </row>
    <row r="3" spans="2:18" ht="21" x14ac:dyDescent="0.25">
      <c r="B3" s="231" t="s">
        <v>1</v>
      </c>
      <c r="C3" s="231"/>
      <c r="D3" s="231"/>
      <c r="E3" s="231"/>
      <c r="F3" s="231"/>
      <c r="G3" s="231"/>
      <c r="H3" s="231"/>
      <c r="I3" s="231"/>
      <c r="J3" s="231"/>
      <c r="K3" s="231"/>
      <c r="L3" s="231"/>
      <c r="M3" s="231"/>
      <c r="N3" s="231"/>
      <c r="O3" s="231"/>
      <c r="P3" s="231"/>
      <c r="Q3" s="231"/>
    </row>
    <row r="4" spans="2:18" ht="15.75" x14ac:dyDescent="0.25">
      <c r="B4" s="232" t="s">
        <v>2</v>
      </c>
      <c r="C4" s="232"/>
      <c r="D4" s="232"/>
      <c r="E4" s="232"/>
      <c r="F4" s="232"/>
      <c r="G4" s="232"/>
      <c r="H4" s="232"/>
      <c r="I4" s="232"/>
      <c r="J4" s="232"/>
      <c r="K4" s="232"/>
      <c r="L4" s="232"/>
      <c r="M4" s="232"/>
      <c r="N4" s="232"/>
      <c r="O4" s="232"/>
      <c r="P4" s="232"/>
      <c r="Q4" s="232"/>
    </row>
    <row r="5" spans="2:18" ht="15.75" x14ac:dyDescent="0.25">
      <c r="B5" s="232" t="s">
        <v>3</v>
      </c>
      <c r="C5" s="232"/>
      <c r="D5" s="232"/>
      <c r="E5" s="232"/>
      <c r="F5" s="232"/>
      <c r="G5" s="232"/>
      <c r="H5" s="232"/>
      <c r="I5" s="232"/>
      <c r="J5" s="232"/>
      <c r="K5" s="232"/>
      <c r="L5" s="232"/>
      <c r="M5" s="232"/>
      <c r="N5" s="232"/>
      <c r="O5" s="232"/>
      <c r="P5" s="232"/>
      <c r="Q5" s="232"/>
    </row>
    <row r="6" spans="2:18" ht="15.75" customHeight="1" x14ac:dyDescent="0.25">
      <c r="B6" s="30"/>
      <c r="C6" s="30"/>
      <c r="D6" s="30"/>
    </row>
    <row r="7" spans="2:18" x14ac:dyDescent="0.25">
      <c r="B7" s="30" t="s">
        <v>4</v>
      </c>
      <c r="C7" s="30"/>
      <c r="D7" s="30"/>
      <c r="Q7" s="43" t="s">
        <v>5</v>
      </c>
    </row>
    <row r="8" spans="2:18" ht="24" customHeight="1" x14ac:dyDescent="0.25">
      <c r="B8" s="233" t="s">
        <v>6</v>
      </c>
      <c r="C8" s="235" t="s">
        <v>7</v>
      </c>
      <c r="D8" s="235" t="s">
        <v>8</v>
      </c>
      <c r="E8" s="227" t="s">
        <v>9</v>
      </c>
      <c r="F8" s="228"/>
      <c r="G8" s="228"/>
      <c r="H8" s="228"/>
      <c r="I8" s="228"/>
      <c r="J8" s="228"/>
      <c r="K8" s="228"/>
      <c r="L8" s="228"/>
      <c r="M8" s="228"/>
      <c r="N8" s="228"/>
      <c r="O8" s="228"/>
      <c r="P8" s="228"/>
      <c r="Q8" s="229"/>
    </row>
    <row r="9" spans="2:18" s="41" customFormat="1" ht="18.75"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R9" s="42"/>
    </row>
    <row r="10" spans="2:18" x14ac:dyDescent="0.25">
      <c r="B10" s="12" t="s">
        <v>23</v>
      </c>
      <c r="C10" s="40">
        <v>1373.767204</v>
      </c>
      <c r="D10" s="40">
        <v>1585.72221268</v>
      </c>
      <c r="E10" s="39">
        <v>101.10688972000001</v>
      </c>
      <c r="F10" s="39">
        <v>101.10688972000001</v>
      </c>
      <c r="G10" s="39">
        <v>101.10688954000003</v>
      </c>
      <c r="H10" s="39">
        <v>101.10688961000001</v>
      </c>
      <c r="I10" s="39">
        <v>101.10688961000001</v>
      </c>
      <c r="J10" s="39">
        <v>101.69022118000001</v>
      </c>
      <c r="K10" s="39">
        <v>101.10688961000001</v>
      </c>
      <c r="L10" s="39">
        <v>101.10688961000001</v>
      </c>
      <c r="M10" s="39">
        <v>101.1068832</v>
      </c>
      <c r="N10" s="39">
        <v>101.10688545000001</v>
      </c>
      <c r="O10" s="39">
        <v>101.10688545000002</v>
      </c>
      <c r="P10" s="39">
        <v>332.82417420000002</v>
      </c>
      <c r="Q10" s="39">
        <v>1445.5832769000003</v>
      </c>
    </row>
    <row r="11" spans="2:18" x14ac:dyDescent="0.25">
      <c r="B11" s="12" t="s">
        <v>24</v>
      </c>
      <c r="C11" s="40">
        <v>8325.5303060000006</v>
      </c>
      <c r="D11" s="40">
        <v>25689.375008919989</v>
      </c>
      <c r="E11" s="39">
        <v>362.22031969999995</v>
      </c>
      <c r="F11" s="39">
        <v>1928.1165680199992</v>
      </c>
      <c r="G11" s="39">
        <v>752.49615409000035</v>
      </c>
      <c r="H11" s="39">
        <v>2835.4059550399998</v>
      </c>
      <c r="I11" s="39">
        <v>1667.37977009</v>
      </c>
      <c r="J11" s="39">
        <v>2095.6638650199998</v>
      </c>
      <c r="K11" s="39">
        <v>3177.847019190001</v>
      </c>
      <c r="L11" s="39">
        <v>1448.0975529899986</v>
      </c>
      <c r="M11" s="39">
        <v>1602.2186935999998</v>
      </c>
      <c r="N11" s="39">
        <v>1024.7476425900002</v>
      </c>
      <c r="O11" s="39">
        <v>1804.3850804100002</v>
      </c>
      <c r="P11" s="39">
        <v>3298.2100959300005</v>
      </c>
      <c r="Q11" s="39">
        <v>21996.788716670006</v>
      </c>
    </row>
    <row r="12" spans="2:18" x14ac:dyDescent="0.25">
      <c r="B12" s="12" t="s">
        <v>25</v>
      </c>
      <c r="C12" s="40">
        <v>8922.3396049999992</v>
      </c>
      <c r="D12" s="40">
        <v>10154.538741439999</v>
      </c>
      <c r="E12" s="39">
        <v>652.00369927999998</v>
      </c>
      <c r="F12" s="39">
        <v>331.17428900000004</v>
      </c>
      <c r="G12" s="39">
        <v>1198.3571160700001</v>
      </c>
      <c r="H12" s="39">
        <v>795.62278303000005</v>
      </c>
      <c r="I12" s="39">
        <v>886.94166062000011</v>
      </c>
      <c r="J12" s="39">
        <v>772.5112243100001</v>
      </c>
      <c r="K12" s="39">
        <v>865.09062487000006</v>
      </c>
      <c r="L12" s="39">
        <v>819.58791574999998</v>
      </c>
      <c r="M12" s="39">
        <v>853.62299214000006</v>
      </c>
      <c r="N12" s="39">
        <v>794.74854031999996</v>
      </c>
      <c r="O12" s="39">
        <v>319.78860039</v>
      </c>
      <c r="P12" s="39">
        <v>1374.1660309600002</v>
      </c>
      <c r="Q12" s="39">
        <v>9663.6154767399967</v>
      </c>
    </row>
    <row r="13" spans="2:18" x14ac:dyDescent="0.25">
      <c r="B13" s="12" t="s">
        <v>26</v>
      </c>
      <c r="C13" s="40">
        <v>5214.5031449999997</v>
      </c>
      <c r="D13" s="40">
        <v>6842.6393047899974</v>
      </c>
      <c r="E13" s="39">
        <v>379.4875339699999</v>
      </c>
      <c r="F13" s="39">
        <v>401.21542961999995</v>
      </c>
      <c r="G13" s="39">
        <v>460.68971250999977</v>
      </c>
      <c r="H13" s="39">
        <v>497.84068242000023</v>
      </c>
      <c r="I13" s="39">
        <v>506.06381726000012</v>
      </c>
      <c r="J13" s="39">
        <v>508.65006098000026</v>
      </c>
      <c r="K13" s="39">
        <v>448.59897200999995</v>
      </c>
      <c r="L13" s="39">
        <v>415.59781033000002</v>
      </c>
      <c r="M13" s="39">
        <v>409.6754388899999</v>
      </c>
      <c r="N13" s="39">
        <v>396.86759663999999</v>
      </c>
      <c r="O13" s="39">
        <v>390.59344035999976</v>
      </c>
      <c r="P13" s="39">
        <v>1620.784955990001</v>
      </c>
      <c r="Q13" s="39">
        <v>6436.0654509800006</v>
      </c>
    </row>
    <row r="14" spans="2:18" x14ac:dyDescent="0.25">
      <c r="B14" s="12" t="s">
        <v>27</v>
      </c>
      <c r="C14" s="40">
        <v>1309.271602</v>
      </c>
      <c r="D14" s="40">
        <v>1720.04331217</v>
      </c>
      <c r="E14" s="39">
        <v>5.8620277600000001</v>
      </c>
      <c r="F14" s="39">
        <v>36.552184619999998</v>
      </c>
      <c r="G14" s="39">
        <v>303.26905056999999</v>
      </c>
      <c r="H14" s="39">
        <v>149.28182389</v>
      </c>
      <c r="I14" s="39">
        <v>92.221576999999996</v>
      </c>
      <c r="J14" s="39">
        <v>197.85889488999996</v>
      </c>
      <c r="K14" s="39">
        <v>95.720230980000011</v>
      </c>
      <c r="L14" s="39">
        <v>121.24945647999999</v>
      </c>
      <c r="M14" s="39">
        <v>61.525736129999999</v>
      </c>
      <c r="N14" s="39">
        <v>35.935610760000003</v>
      </c>
      <c r="O14" s="39">
        <v>101.12858888</v>
      </c>
      <c r="P14" s="39">
        <v>287.37812375999999</v>
      </c>
      <c r="Q14" s="39">
        <v>1487.9833057199999</v>
      </c>
    </row>
    <row r="15" spans="2:18" x14ac:dyDescent="0.25">
      <c r="B15" s="12" t="s">
        <v>28</v>
      </c>
      <c r="C15" s="40">
        <v>4252.8992689999995</v>
      </c>
      <c r="D15" s="40">
        <v>7550.4724801200027</v>
      </c>
      <c r="E15" s="39">
        <v>117.15052185000002</v>
      </c>
      <c r="F15" s="39">
        <v>161.32511523000002</v>
      </c>
      <c r="G15" s="39">
        <v>186.61580842999996</v>
      </c>
      <c r="H15" s="39">
        <v>248.19446772000003</v>
      </c>
      <c r="I15" s="39">
        <v>173.62755350000006</v>
      </c>
      <c r="J15" s="39">
        <v>440.00830858999973</v>
      </c>
      <c r="K15" s="39">
        <v>681.13400088999947</v>
      </c>
      <c r="L15" s="39">
        <v>181.92889450000001</v>
      </c>
      <c r="M15" s="39">
        <v>420.90084983999998</v>
      </c>
      <c r="N15" s="39">
        <v>155.70293229999999</v>
      </c>
      <c r="O15" s="39">
        <v>424.83786300000003</v>
      </c>
      <c r="P15" s="39">
        <v>2226.18900106</v>
      </c>
      <c r="Q15" s="39">
        <v>5417.6153169099998</v>
      </c>
    </row>
    <row r="16" spans="2:18" x14ac:dyDescent="0.25">
      <c r="B16" s="12" t="s">
        <v>29</v>
      </c>
      <c r="C16" s="40">
        <v>12778.505922</v>
      </c>
      <c r="D16" s="40">
        <v>13075.499773800004</v>
      </c>
      <c r="E16" s="39">
        <v>767.43139371000007</v>
      </c>
      <c r="F16" s="39">
        <v>1283.1588930500004</v>
      </c>
      <c r="G16" s="39">
        <v>761.39382175000026</v>
      </c>
      <c r="H16" s="39">
        <v>977.22891777000007</v>
      </c>
      <c r="I16" s="39">
        <v>1045.2962842500001</v>
      </c>
      <c r="J16" s="39">
        <v>875.24153306999995</v>
      </c>
      <c r="K16" s="39">
        <v>1018.1817248300001</v>
      </c>
      <c r="L16" s="39">
        <v>776.25216058000001</v>
      </c>
      <c r="M16" s="39">
        <v>835.28860224000027</v>
      </c>
      <c r="N16" s="39">
        <v>736.83881082000005</v>
      </c>
      <c r="O16" s="39">
        <v>935.48209423000003</v>
      </c>
      <c r="P16" s="39">
        <v>1769.1304318300004</v>
      </c>
      <c r="Q16" s="39">
        <v>11780.924668130005</v>
      </c>
    </row>
    <row r="17" spans="2:17" x14ac:dyDescent="0.25">
      <c r="B17" s="12" t="s">
        <v>30</v>
      </c>
      <c r="C17" s="40">
        <v>12603.845114</v>
      </c>
      <c r="D17" s="40">
        <v>19227.05216879</v>
      </c>
      <c r="E17" s="39">
        <v>441.5013765700001</v>
      </c>
      <c r="F17" s="39">
        <v>1114.51185925</v>
      </c>
      <c r="G17" s="39">
        <v>620.57689019999998</v>
      </c>
      <c r="H17" s="39">
        <v>783.18806682999991</v>
      </c>
      <c r="I17" s="39">
        <v>669.94010784999989</v>
      </c>
      <c r="J17" s="39">
        <v>680.51586062999991</v>
      </c>
      <c r="K17" s="39">
        <v>710.57049864999999</v>
      </c>
      <c r="L17" s="39">
        <v>615.30070425999975</v>
      </c>
      <c r="M17" s="39">
        <v>540.04932098999996</v>
      </c>
      <c r="N17" s="39">
        <v>570.59076090999986</v>
      </c>
      <c r="O17" s="39">
        <v>611.90880522999998</v>
      </c>
      <c r="P17" s="39">
        <v>7584.6375540399995</v>
      </c>
      <c r="Q17" s="39">
        <v>14943.291805409999</v>
      </c>
    </row>
    <row r="18" spans="2:17" x14ac:dyDescent="0.25">
      <c r="B18" s="12" t="s">
        <v>31</v>
      </c>
      <c r="C18" s="40">
        <v>1099.5146119999999</v>
      </c>
      <c r="D18" s="40">
        <v>1460.8703729499998</v>
      </c>
      <c r="E18" s="39">
        <v>18.283249669999996</v>
      </c>
      <c r="F18" s="39">
        <v>37.486889480000002</v>
      </c>
      <c r="G18" s="39">
        <v>75.258087739999965</v>
      </c>
      <c r="H18" s="39">
        <v>88.206096619999997</v>
      </c>
      <c r="I18" s="39">
        <v>42.820903039999997</v>
      </c>
      <c r="J18" s="39">
        <v>58.216462889999995</v>
      </c>
      <c r="K18" s="39">
        <v>87.584257719999997</v>
      </c>
      <c r="L18" s="39">
        <v>48.072851229999998</v>
      </c>
      <c r="M18" s="39">
        <v>11.385561470000001</v>
      </c>
      <c r="N18" s="39">
        <v>0.30729331999999998</v>
      </c>
      <c r="O18" s="39">
        <v>41.502209729999997</v>
      </c>
      <c r="P18" s="39">
        <v>252.08789728999997</v>
      </c>
      <c r="Q18" s="39">
        <v>761.21176020000007</v>
      </c>
    </row>
    <row r="19" spans="2:17" x14ac:dyDescent="0.25">
      <c r="B19" s="12" t="s">
        <v>32</v>
      </c>
      <c r="C19" s="40">
        <v>569.87635999999998</v>
      </c>
      <c r="D19" s="40">
        <v>649.43424725999989</v>
      </c>
      <c r="E19" s="39">
        <v>35.832126219999999</v>
      </c>
      <c r="F19" s="39">
        <v>44.374803940000007</v>
      </c>
      <c r="G19" s="39">
        <v>13.967785069999998</v>
      </c>
      <c r="H19" s="39">
        <v>71.360064719999983</v>
      </c>
      <c r="I19" s="39">
        <v>36.440333330000001</v>
      </c>
      <c r="J19" s="39">
        <v>49.155582660000007</v>
      </c>
      <c r="K19" s="39">
        <v>54.045795440000028</v>
      </c>
      <c r="L19" s="39">
        <v>34.718176350000007</v>
      </c>
      <c r="M19" s="39">
        <v>53.110101480000012</v>
      </c>
      <c r="N19" s="39">
        <v>34.702646960000003</v>
      </c>
      <c r="O19" s="39">
        <v>33.481172299999997</v>
      </c>
      <c r="P19" s="39">
        <v>145.68758949000002</v>
      </c>
      <c r="Q19" s="39">
        <v>606.87617796000018</v>
      </c>
    </row>
    <row r="20" spans="2:17" x14ac:dyDescent="0.25">
      <c r="B20" s="12" t="s">
        <v>33</v>
      </c>
      <c r="C20" s="40">
        <v>4074.959973</v>
      </c>
      <c r="D20" s="40">
        <v>4320.20455967</v>
      </c>
      <c r="E20" s="39">
        <v>227.22879166000001</v>
      </c>
      <c r="F20" s="39">
        <v>213.61625378000002</v>
      </c>
      <c r="G20" s="39">
        <v>274.06993236999995</v>
      </c>
      <c r="H20" s="39">
        <v>283.35689610999998</v>
      </c>
      <c r="I20" s="39">
        <v>249.63617191</v>
      </c>
      <c r="J20" s="39">
        <v>255.98048102999999</v>
      </c>
      <c r="K20" s="39">
        <v>271.08635273000004</v>
      </c>
      <c r="L20" s="39">
        <v>196.34996623000001</v>
      </c>
      <c r="M20" s="39">
        <v>318.41588584000004</v>
      </c>
      <c r="N20" s="39">
        <v>178.29211978000004</v>
      </c>
      <c r="O20" s="39">
        <v>187.39115577000001</v>
      </c>
      <c r="P20" s="39">
        <v>725.76301746000001</v>
      </c>
      <c r="Q20" s="39">
        <v>3381.1870246700014</v>
      </c>
    </row>
    <row r="21" spans="2:17" x14ac:dyDescent="0.25">
      <c r="B21" s="12" t="s">
        <v>34</v>
      </c>
      <c r="C21" s="40">
        <v>3068.9346650000002</v>
      </c>
      <c r="D21" s="40">
        <v>3210.0146989200002</v>
      </c>
      <c r="E21" s="39">
        <v>61.212292349999998</v>
      </c>
      <c r="F21" s="39">
        <v>121.28800586999999</v>
      </c>
      <c r="G21" s="39">
        <v>211.42229456999996</v>
      </c>
      <c r="H21" s="39">
        <v>268.58765955000001</v>
      </c>
      <c r="I21" s="39">
        <v>291.52042752000006</v>
      </c>
      <c r="J21" s="39">
        <v>149.68942132000001</v>
      </c>
      <c r="K21" s="39">
        <v>142.74972595999998</v>
      </c>
      <c r="L21" s="39">
        <v>524.4496711700001</v>
      </c>
      <c r="M21" s="39">
        <v>58.218136220000005</v>
      </c>
      <c r="N21" s="39">
        <v>37.996683759999996</v>
      </c>
      <c r="O21" s="39">
        <v>74.432047229999995</v>
      </c>
      <c r="P21" s="39">
        <v>136.26990074000003</v>
      </c>
      <c r="Q21" s="39">
        <v>2077.8362662600002</v>
      </c>
    </row>
    <row r="22" spans="2:17" x14ac:dyDescent="0.25">
      <c r="B22" s="12" t="s">
        <v>35</v>
      </c>
      <c r="C22" s="40">
        <v>488.23545899999999</v>
      </c>
      <c r="D22" s="40">
        <v>625.11160379000012</v>
      </c>
      <c r="E22" s="39">
        <v>7.6333415899999988</v>
      </c>
      <c r="F22" s="39">
        <v>31.085147029999991</v>
      </c>
      <c r="G22" s="39">
        <v>28.286329560000009</v>
      </c>
      <c r="H22" s="39">
        <v>57.752971429999995</v>
      </c>
      <c r="I22" s="39">
        <v>34.676022410000002</v>
      </c>
      <c r="J22" s="39">
        <v>70.030733260000005</v>
      </c>
      <c r="K22" s="39">
        <v>21.058206589999998</v>
      </c>
      <c r="L22" s="39">
        <v>27.226417160000004</v>
      </c>
      <c r="M22" s="39">
        <v>22.620142590000007</v>
      </c>
      <c r="N22" s="39">
        <v>15.30402365</v>
      </c>
      <c r="O22" s="39">
        <v>37.938368339999997</v>
      </c>
      <c r="P22" s="39">
        <v>65.680755669999996</v>
      </c>
      <c r="Q22" s="39">
        <v>419.29245928</v>
      </c>
    </row>
    <row r="23" spans="2:17" x14ac:dyDescent="0.25">
      <c r="B23" s="12" t="s">
        <v>36</v>
      </c>
      <c r="C23" s="40">
        <v>775.21655499999997</v>
      </c>
      <c r="D23" s="40">
        <v>844.85037</v>
      </c>
      <c r="E23" s="39">
        <v>46.616563310000004</v>
      </c>
      <c r="F23" s="39">
        <v>55.890979070000007</v>
      </c>
      <c r="G23" s="39">
        <v>62.159526000000014</v>
      </c>
      <c r="H23" s="39">
        <v>63.903636600000006</v>
      </c>
      <c r="I23" s="39">
        <v>68.993391509999995</v>
      </c>
      <c r="J23" s="39">
        <v>58.41545035</v>
      </c>
      <c r="K23" s="39">
        <v>75.988804149999979</v>
      </c>
      <c r="L23" s="39">
        <v>20.818243980000002</v>
      </c>
      <c r="M23" s="39">
        <v>97.813437400000012</v>
      </c>
      <c r="N23" s="39">
        <v>55.596863620000008</v>
      </c>
      <c r="O23" s="39">
        <v>49.60014425</v>
      </c>
      <c r="P23" s="39">
        <v>68.722881229999999</v>
      </c>
      <c r="Q23" s="39">
        <v>724.51992146999999</v>
      </c>
    </row>
    <row r="24" spans="2:17" x14ac:dyDescent="0.25">
      <c r="B24" s="12" t="s">
        <v>37</v>
      </c>
      <c r="C24" s="40">
        <v>665.14796100000001</v>
      </c>
      <c r="D24" s="40">
        <v>665.25296100000003</v>
      </c>
      <c r="E24" s="39">
        <v>55.419996620000013</v>
      </c>
      <c r="F24" s="39">
        <v>55.433496620000014</v>
      </c>
      <c r="G24" s="39">
        <v>54.504999550000015</v>
      </c>
      <c r="H24" s="39">
        <v>55.375144550000009</v>
      </c>
      <c r="I24" s="39">
        <v>55.29631255000001</v>
      </c>
      <c r="J24" s="39">
        <v>55.220265780000034</v>
      </c>
      <c r="K24" s="39">
        <v>55.32170720000002</v>
      </c>
      <c r="L24" s="39">
        <v>55.004999999999995</v>
      </c>
      <c r="M24" s="39">
        <v>55.198999770000007</v>
      </c>
      <c r="N24" s="39">
        <v>55.905251700000001</v>
      </c>
      <c r="O24" s="39">
        <v>55.905251700000015</v>
      </c>
      <c r="P24" s="39">
        <v>55.847302239999998</v>
      </c>
      <c r="Q24" s="39">
        <v>664.43372828000031</v>
      </c>
    </row>
    <row r="25" spans="2:17" x14ac:dyDescent="0.25">
      <c r="B25" s="12" t="s">
        <v>38</v>
      </c>
      <c r="C25" s="40">
        <v>200.541089</v>
      </c>
      <c r="D25" s="40">
        <v>202.40500626000002</v>
      </c>
      <c r="E25" s="39">
        <v>6.4214968700000004</v>
      </c>
      <c r="F25" s="39">
        <v>8.6013560800000004</v>
      </c>
      <c r="G25" s="39">
        <v>15.084596429999994</v>
      </c>
      <c r="H25" s="39">
        <v>13.509925370000001</v>
      </c>
      <c r="I25" s="39">
        <v>9.6525454300000018</v>
      </c>
      <c r="J25" s="39">
        <v>12.684357150000002</v>
      </c>
      <c r="K25" s="39">
        <v>11.897273689999999</v>
      </c>
      <c r="L25" s="39">
        <v>9.2154916700000022</v>
      </c>
      <c r="M25" s="39">
        <v>3.1404828899999999</v>
      </c>
      <c r="N25" s="39">
        <v>11.0549219</v>
      </c>
      <c r="O25" s="39">
        <v>8.642443860000002</v>
      </c>
      <c r="P25" s="39">
        <v>17.220586150000003</v>
      </c>
      <c r="Q25" s="39">
        <v>127.12547748999998</v>
      </c>
    </row>
    <row r="26" spans="2:17" x14ac:dyDescent="0.25">
      <c r="B26" s="12" t="s">
        <v>39</v>
      </c>
      <c r="C26" s="40">
        <v>512.874594</v>
      </c>
      <c r="D26" s="40">
        <v>547.68411502000004</v>
      </c>
      <c r="E26" s="39">
        <v>26.655325759999997</v>
      </c>
      <c r="F26" s="39">
        <v>30.087137579999993</v>
      </c>
      <c r="G26" s="39">
        <v>35.909126069999985</v>
      </c>
      <c r="H26" s="39">
        <v>31.523685180000001</v>
      </c>
      <c r="I26" s="39">
        <v>41.705568</v>
      </c>
      <c r="J26" s="39">
        <v>30.619156589999992</v>
      </c>
      <c r="K26" s="39">
        <v>81.637696160000033</v>
      </c>
      <c r="L26" s="39">
        <v>29.271995379999996</v>
      </c>
      <c r="M26" s="39">
        <v>31.660023289999994</v>
      </c>
      <c r="N26" s="39">
        <v>22.764610189999999</v>
      </c>
      <c r="O26" s="39">
        <v>28.749205359999998</v>
      </c>
      <c r="P26" s="39">
        <v>74.503739810000013</v>
      </c>
      <c r="Q26" s="39">
        <v>465.08726936999989</v>
      </c>
    </row>
    <row r="27" spans="2:17" x14ac:dyDescent="0.25">
      <c r="B27" s="12" t="s">
        <v>40</v>
      </c>
      <c r="C27" s="40">
        <v>145.23061899999999</v>
      </c>
      <c r="D27" s="40">
        <v>145.23061899999999</v>
      </c>
      <c r="E27" s="39">
        <v>5.1440619999999999</v>
      </c>
      <c r="F27" s="39">
        <v>6.1566619999999999</v>
      </c>
      <c r="G27" s="39">
        <v>17.294818109999998</v>
      </c>
      <c r="H27" s="39">
        <v>6.6296128699999999</v>
      </c>
      <c r="I27" s="39">
        <v>8.065232009999999</v>
      </c>
      <c r="J27" s="39">
        <v>13.939434799999997</v>
      </c>
      <c r="K27" s="39">
        <v>13.123152810000001</v>
      </c>
      <c r="L27" s="39">
        <v>14.501471159999998</v>
      </c>
      <c r="M27" s="39">
        <v>-2.1643041500000013</v>
      </c>
      <c r="N27" s="39">
        <v>4.4971714600000006</v>
      </c>
      <c r="O27" s="39">
        <v>5.0237574699999996</v>
      </c>
      <c r="P27" s="39">
        <v>12.496050609999999</v>
      </c>
      <c r="Q27" s="39">
        <v>104.70712114999998</v>
      </c>
    </row>
    <row r="28" spans="2:17" x14ac:dyDescent="0.25">
      <c r="B28" s="12" t="s">
        <v>41</v>
      </c>
      <c r="C28" s="40">
        <v>1833.7410400000001</v>
      </c>
      <c r="D28" s="40">
        <v>2527.6149328900001</v>
      </c>
      <c r="E28" s="39">
        <v>73.10005750000002</v>
      </c>
      <c r="F28" s="39">
        <v>135.30393034000002</v>
      </c>
      <c r="G28" s="39">
        <v>111.65269072000007</v>
      </c>
      <c r="H28" s="39">
        <v>166.40155033999983</v>
      </c>
      <c r="I28" s="39">
        <v>226.16765714000005</v>
      </c>
      <c r="J28" s="39">
        <v>103.03847046</v>
      </c>
      <c r="K28" s="39">
        <v>99.05696181999997</v>
      </c>
      <c r="L28" s="39">
        <v>63.629452190000016</v>
      </c>
      <c r="M28" s="39">
        <v>121.46524033000001</v>
      </c>
      <c r="N28" s="39">
        <v>65.269715179999992</v>
      </c>
      <c r="O28" s="39">
        <v>106.57695264000002</v>
      </c>
      <c r="P28" s="39">
        <v>583.97882873000003</v>
      </c>
      <c r="Q28" s="39">
        <v>1855.6415073900014</v>
      </c>
    </row>
    <row r="29" spans="2:17" x14ac:dyDescent="0.25">
      <c r="B29" s="12" t="s">
        <v>42</v>
      </c>
      <c r="C29" s="40">
        <v>1568.6636080000001</v>
      </c>
      <c r="D29" s="40">
        <v>1582.3585499999999</v>
      </c>
      <c r="E29" s="39">
        <v>115.39478722</v>
      </c>
      <c r="F29" s="39">
        <v>119.96976181999999</v>
      </c>
      <c r="G29" s="39">
        <v>122.48463280999999</v>
      </c>
      <c r="H29" s="39">
        <v>124.73705070999999</v>
      </c>
      <c r="I29" s="39">
        <v>122.55871192999999</v>
      </c>
      <c r="J29" s="39">
        <v>117.53894785999999</v>
      </c>
      <c r="K29" s="39">
        <v>123.54622153</v>
      </c>
      <c r="L29" s="39">
        <v>118.81727545999999</v>
      </c>
      <c r="M29" s="39">
        <v>120.99695446</v>
      </c>
      <c r="N29" s="39">
        <v>111.62223274999999</v>
      </c>
      <c r="O29" s="39">
        <v>119.91917642</v>
      </c>
      <c r="P29" s="39">
        <v>227.62826337000001</v>
      </c>
      <c r="Q29" s="39">
        <v>1545.2140163400002</v>
      </c>
    </row>
    <row r="30" spans="2:17" x14ac:dyDescent="0.25">
      <c r="B30" s="12" t="s">
        <v>43</v>
      </c>
      <c r="C30" s="40">
        <v>1372.5126540000001</v>
      </c>
      <c r="D30" s="40">
        <v>1741.8612374400002</v>
      </c>
      <c r="E30" s="39">
        <v>114.70666666000004</v>
      </c>
      <c r="F30" s="39">
        <v>94.083333330000031</v>
      </c>
      <c r="G30" s="39">
        <v>96.059511100000066</v>
      </c>
      <c r="H30" s="39">
        <v>108.79113846000004</v>
      </c>
      <c r="I30" s="39">
        <v>94.926665690000036</v>
      </c>
      <c r="J30" s="39">
        <v>95.162713880000041</v>
      </c>
      <c r="K30" s="39">
        <v>95.174462760000011</v>
      </c>
      <c r="L30" s="39">
        <v>95.022934620000015</v>
      </c>
      <c r="M30" s="39">
        <v>95.039673800000017</v>
      </c>
      <c r="N30" s="39">
        <v>95.140780420000013</v>
      </c>
      <c r="O30" s="39">
        <v>95.096052470000018</v>
      </c>
      <c r="P30" s="39">
        <v>464.36409990999988</v>
      </c>
      <c r="Q30" s="39">
        <v>1543.5680331000001</v>
      </c>
    </row>
    <row r="31" spans="2:17" x14ac:dyDescent="0.25">
      <c r="B31" s="12" t="s">
        <v>44</v>
      </c>
      <c r="C31" s="40">
        <v>1826.3550419999999</v>
      </c>
      <c r="D31" s="40">
        <v>1826.3550419999999</v>
      </c>
      <c r="E31" s="39">
        <v>117.79166667999999</v>
      </c>
      <c r="F31" s="39">
        <v>266.08833892999996</v>
      </c>
      <c r="G31" s="39">
        <v>191.94000231999993</v>
      </c>
      <c r="H31" s="39">
        <v>604.79504480000026</v>
      </c>
      <c r="I31" s="39">
        <v>191.94000279999995</v>
      </c>
      <c r="J31" s="39">
        <v>64.828569369999997</v>
      </c>
      <c r="K31" s="39">
        <v>64.828569399999992</v>
      </c>
      <c r="L31" s="39">
        <v>64.828569399999992</v>
      </c>
      <c r="M31" s="39">
        <v>64.828569369999997</v>
      </c>
      <c r="N31" s="39">
        <v>64.828569399999992</v>
      </c>
      <c r="O31" s="39">
        <v>64.828569399999992</v>
      </c>
      <c r="P31" s="39">
        <v>64.828570099999993</v>
      </c>
      <c r="Q31" s="39">
        <v>1826.3550419700007</v>
      </c>
    </row>
    <row r="32" spans="2:17" x14ac:dyDescent="0.25">
      <c r="B32" s="12" t="s">
        <v>45</v>
      </c>
      <c r="C32" s="40">
        <v>130</v>
      </c>
      <c r="D32" s="40">
        <v>130</v>
      </c>
      <c r="E32" s="39">
        <v>10.833333329999999</v>
      </c>
      <c r="F32" s="39">
        <v>10.833333</v>
      </c>
      <c r="G32" s="39">
        <v>10.83333365</v>
      </c>
      <c r="H32" s="39">
        <v>10.833332999999998</v>
      </c>
      <c r="I32" s="39">
        <v>10.833332999999996</v>
      </c>
      <c r="J32" s="39">
        <v>10.833333329999997</v>
      </c>
      <c r="K32" s="39">
        <v>10.833332999999998</v>
      </c>
      <c r="L32" s="39">
        <v>10.833333</v>
      </c>
      <c r="M32" s="39">
        <v>10.833334999999998</v>
      </c>
      <c r="N32" s="39">
        <v>10.833333229999999</v>
      </c>
      <c r="O32" s="39">
        <v>10.833333229999997</v>
      </c>
      <c r="P32" s="39">
        <v>10.833332240000002</v>
      </c>
      <c r="Q32" s="39">
        <v>129.99999900999995</v>
      </c>
    </row>
    <row r="33" spans="2:19" x14ac:dyDescent="0.25">
      <c r="B33" s="12" t="s">
        <v>46</v>
      </c>
      <c r="C33" s="40">
        <v>15019.019953999999</v>
      </c>
      <c r="D33" s="40">
        <v>15554.574621</v>
      </c>
      <c r="E33" s="39">
        <v>2957.0481376399998</v>
      </c>
      <c r="F33" s="39">
        <v>363.08142268</v>
      </c>
      <c r="G33" s="39">
        <v>1495.6045785200001</v>
      </c>
      <c r="H33" s="39">
        <v>1423.85238351</v>
      </c>
      <c r="I33" s="39">
        <v>0</v>
      </c>
      <c r="J33" s="39">
        <v>507.06442149999998</v>
      </c>
      <c r="K33" s="39">
        <v>386.67612376</v>
      </c>
      <c r="L33" s="39">
        <v>1725.3431766100002</v>
      </c>
      <c r="M33" s="39">
        <v>1172.1635714199999</v>
      </c>
      <c r="N33" s="39">
        <v>489.18934408999996</v>
      </c>
      <c r="O33" s="39">
        <v>760.38104506000002</v>
      </c>
      <c r="P33" s="39">
        <v>2437.5894894399999</v>
      </c>
      <c r="Q33" s="39">
        <v>13717.993694230001</v>
      </c>
    </row>
    <row r="34" spans="2:19" x14ac:dyDescent="0.25">
      <c r="B34" s="12" t="s">
        <v>47</v>
      </c>
      <c r="C34" s="40">
        <v>8814.9189750000005</v>
      </c>
      <c r="D34" s="40">
        <v>20027.549011139999</v>
      </c>
      <c r="E34" s="39">
        <v>1522.4155981899999</v>
      </c>
      <c r="F34" s="39">
        <v>1392.3654009800002</v>
      </c>
      <c r="G34" s="39">
        <v>1722.8246005200001</v>
      </c>
      <c r="H34" s="39">
        <v>1550.4212264299999</v>
      </c>
      <c r="I34" s="39">
        <v>1847.89874035</v>
      </c>
      <c r="J34" s="39">
        <v>1071.9167046699999</v>
      </c>
      <c r="K34" s="39">
        <v>700.59662139</v>
      </c>
      <c r="L34" s="39">
        <v>661.30760411999995</v>
      </c>
      <c r="M34" s="39">
        <v>1152.7429036799999</v>
      </c>
      <c r="N34" s="39">
        <v>1720.9883857499999</v>
      </c>
      <c r="O34" s="39">
        <v>1560.1236736799999</v>
      </c>
      <c r="P34" s="39">
        <v>3004.9728922499999</v>
      </c>
      <c r="Q34" s="39">
        <v>17908.57435201</v>
      </c>
    </row>
    <row r="35" spans="2:19" x14ac:dyDescent="0.25">
      <c r="B35" s="208" t="s">
        <v>48</v>
      </c>
      <c r="C35" s="37">
        <v>96946.405327</v>
      </c>
      <c r="D35" s="37">
        <v>141906.71495105</v>
      </c>
      <c r="E35" s="205">
        <v>8228.5012558299986</v>
      </c>
      <c r="F35" s="206">
        <v>8342.9074810400016</v>
      </c>
      <c r="G35" s="207">
        <v>8923.862288270002</v>
      </c>
      <c r="H35" s="205">
        <v>11317.907006560003</v>
      </c>
      <c r="I35" s="206">
        <v>8475.7096787999999</v>
      </c>
      <c r="J35" s="207">
        <v>8396.4744755700012</v>
      </c>
      <c r="K35" s="205">
        <v>9393.4552271400007</v>
      </c>
      <c r="L35" s="206">
        <v>8178.533014229999</v>
      </c>
      <c r="M35" s="207">
        <v>8211.8572318899987</v>
      </c>
      <c r="N35" s="205">
        <v>6790.8327269500005</v>
      </c>
      <c r="O35" s="206">
        <v>7929.6559168600015</v>
      </c>
      <c r="P35" s="207">
        <v>26841.7955645</v>
      </c>
      <c r="Q35" s="36">
        <v>121031.49186764003</v>
      </c>
      <c r="S35" s="11"/>
    </row>
    <row r="37" spans="2:19" x14ac:dyDescent="0.25">
      <c r="B37" s="208" t="s">
        <v>49</v>
      </c>
      <c r="C37" s="37"/>
      <c r="D37" s="37"/>
      <c r="E37" s="205"/>
      <c r="F37" s="206"/>
      <c r="G37" s="207"/>
      <c r="H37" s="205"/>
      <c r="I37" s="206"/>
      <c r="J37" s="207"/>
      <c r="K37" s="205"/>
      <c r="L37" s="206"/>
      <c r="M37" s="207"/>
      <c r="N37" s="205"/>
      <c r="O37" s="206"/>
      <c r="P37" s="207"/>
      <c r="Q37" s="36"/>
      <c r="S37" s="11"/>
    </row>
    <row r="38" spans="2:19" x14ac:dyDescent="0.25">
      <c r="B38" s="12" t="s">
        <v>23</v>
      </c>
      <c r="C38" s="40">
        <v>35.706828000000002</v>
      </c>
      <c r="D38" s="40">
        <v>60.706828000000002</v>
      </c>
      <c r="E38" s="39">
        <v>2.9755690099999996</v>
      </c>
      <c r="F38" s="39">
        <v>2.9755690099999996</v>
      </c>
      <c r="G38" s="39">
        <v>2.9755689899999997</v>
      </c>
      <c r="H38" s="39">
        <v>2.9755689900000002</v>
      </c>
      <c r="I38" s="39">
        <v>2.9755689900000002</v>
      </c>
      <c r="J38" s="39">
        <v>2.3922356600000003</v>
      </c>
      <c r="K38" s="39">
        <v>2.9755689900000002</v>
      </c>
      <c r="L38" s="39">
        <v>2.9755689900000002</v>
      </c>
      <c r="M38" s="39">
        <v>2.9755689900000002</v>
      </c>
      <c r="N38" s="39">
        <v>2.9755689900000002</v>
      </c>
      <c r="O38" s="39">
        <v>2.9755689900000002</v>
      </c>
      <c r="P38" s="39">
        <v>28.558902339999999</v>
      </c>
      <c r="Q38" s="39">
        <v>60.706827940000004</v>
      </c>
    </row>
    <row r="39" spans="2:19" x14ac:dyDescent="0.25">
      <c r="B39" s="12" t="s">
        <v>24</v>
      </c>
      <c r="C39" s="40">
        <v>5.2417179999999997</v>
      </c>
      <c r="D39" s="40">
        <v>25.241717999999999</v>
      </c>
      <c r="E39" s="39">
        <v>0</v>
      </c>
      <c r="F39" s="39">
        <v>5.3</v>
      </c>
      <c r="G39" s="39">
        <v>6.7597851599999998</v>
      </c>
      <c r="H39" s="39">
        <v>3.36708506</v>
      </c>
      <c r="I39" s="39">
        <v>1.9032249800000001</v>
      </c>
      <c r="J39" s="39">
        <v>0.52</v>
      </c>
      <c r="K39" s="39">
        <v>0</v>
      </c>
      <c r="L39" s="39">
        <v>0</v>
      </c>
      <c r="M39" s="39">
        <v>0</v>
      </c>
      <c r="N39" s="39">
        <v>0</v>
      </c>
      <c r="O39" s="39">
        <v>0</v>
      </c>
      <c r="P39" s="39">
        <v>1</v>
      </c>
      <c r="Q39" s="39">
        <v>18.850095200000002</v>
      </c>
    </row>
    <row r="40" spans="2:19" x14ac:dyDescent="0.25">
      <c r="B40" s="12" t="s">
        <v>25</v>
      </c>
      <c r="C40" s="40">
        <v>0</v>
      </c>
      <c r="D40" s="40">
        <v>7.42</v>
      </c>
      <c r="E40" s="39">
        <v>0</v>
      </c>
      <c r="F40" s="39">
        <v>7.41922338</v>
      </c>
      <c r="G40" s="39">
        <v>0</v>
      </c>
      <c r="H40" s="39">
        <v>0</v>
      </c>
      <c r="I40" s="39">
        <v>0</v>
      </c>
      <c r="J40" s="39">
        <v>0</v>
      </c>
      <c r="K40" s="39">
        <v>0</v>
      </c>
      <c r="L40" s="39">
        <v>0</v>
      </c>
      <c r="M40" s="39">
        <v>0</v>
      </c>
      <c r="N40" s="39">
        <v>0</v>
      </c>
      <c r="O40" s="39">
        <v>0</v>
      </c>
      <c r="P40" s="39">
        <v>0</v>
      </c>
      <c r="Q40" s="39">
        <v>7.41922338</v>
      </c>
    </row>
    <row r="41" spans="2:19" x14ac:dyDescent="0.25">
      <c r="B41" s="12" t="s">
        <v>28</v>
      </c>
      <c r="C41" s="40">
        <v>0</v>
      </c>
      <c r="D41" s="40">
        <v>20.5</v>
      </c>
      <c r="E41" s="39">
        <v>0</v>
      </c>
      <c r="F41" s="39">
        <v>0</v>
      </c>
      <c r="G41" s="39">
        <v>0</v>
      </c>
      <c r="H41" s="39">
        <v>6</v>
      </c>
      <c r="I41" s="39">
        <v>0</v>
      </c>
      <c r="J41" s="39">
        <v>0</v>
      </c>
      <c r="K41" s="39">
        <v>0</v>
      </c>
      <c r="L41" s="39">
        <v>0</v>
      </c>
      <c r="M41" s="39">
        <v>7.5</v>
      </c>
      <c r="N41" s="39">
        <v>0</v>
      </c>
      <c r="O41" s="39">
        <v>0</v>
      </c>
      <c r="P41" s="39">
        <v>6.1803679999999996</v>
      </c>
      <c r="Q41" s="39">
        <v>19.680368000000001</v>
      </c>
    </row>
    <row r="42" spans="2:19" x14ac:dyDescent="0.25">
      <c r="B42" s="12" t="s">
        <v>31</v>
      </c>
      <c r="C42" s="40">
        <v>0</v>
      </c>
      <c r="D42" s="40">
        <v>34.510207680000001</v>
      </c>
      <c r="E42" s="39">
        <v>0</v>
      </c>
      <c r="F42" s="39">
        <v>17.12203066</v>
      </c>
      <c r="G42" s="39">
        <v>12.63720002</v>
      </c>
      <c r="H42" s="39">
        <v>0.79714499999999999</v>
      </c>
      <c r="I42" s="39">
        <v>0</v>
      </c>
      <c r="J42" s="39">
        <v>0.65654043000000006</v>
      </c>
      <c r="K42" s="39">
        <v>0.204315</v>
      </c>
      <c r="L42" s="39">
        <v>2.3424E-2</v>
      </c>
      <c r="M42" s="39">
        <v>-2.6844E-2</v>
      </c>
      <c r="N42" s="39">
        <v>0</v>
      </c>
      <c r="O42" s="39">
        <v>0</v>
      </c>
      <c r="P42" s="39">
        <v>1.0895900000000001</v>
      </c>
      <c r="Q42" s="39">
        <v>32.503401109999999</v>
      </c>
    </row>
    <row r="43" spans="2:19" x14ac:dyDescent="0.25">
      <c r="B43" s="12" t="s">
        <v>35</v>
      </c>
      <c r="C43" s="40">
        <v>25.7</v>
      </c>
      <c r="D43" s="40">
        <v>24</v>
      </c>
      <c r="E43" s="39">
        <v>0</v>
      </c>
      <c r="F43" s="39">
        <v>8</v>
      </c>
      <c r="G43" s="39">
        <v>0</v>
      </c>
      <c r="H43" s="39">
        <v>8</v>
      </c>
      <c r="I43" s="39">
        <v>0</v>
      </c>
      <c r="J43" s="39">
        <v>0</v>
      </c>
      <c r="K43" s="39">
        <v>8</v>
      </c>
      <c r="L43" s="39">
        <v>0</v>
      </c>
      <c r="M43" s="39">
        <v>0</v>
      </c>
      <c r="N43" s="39">
        <v>0</v>
      </c>
      <c r="O43" s="39">
        <v>0</v>
      </c>
      <c r="P43" s="39">
        <v>0</v>
      </c>
      <c r="Q43" s="39">
        <v>24</v>
      </c>
    </row>
    <row r="44" spans="2:19" x14ac:dyDescent="0.25">
      <c r="B44" s="12" t="s">
        <v>41</v>
      </c>
      <c r="C44" s="40">
        <v>0</v>
      </c>
      <c r="D44" s="40">
        <v>50.106198049999996</v>
      </c>
      <c r="E44" s="39">
        <v>0</v>
      </c>
      <c r="F44" s="39">
        <v>0</v>
      </c>
      <c r="G44" s="39">
        <v>0</v>
      </c>
      <c r="H44" s="39">
        <v>0</v>
      </c>
      <c r="I44" s="39">
        <v>0</v>
      </c>
      <c r="J44" s="39">
        <v>0</v>
      </c>
      <c r="K44" s="39">
        <v>0</v>
      </c>
      <c r="L44" s="39">
        <v>0</v>
      </c>
      <c r="M44" s="39">
        <v>0</v>
      </c>
      <c r="N44" s="39">
        <v>0</v>
      </c>
      <c r="O44" s="39">
        <v>0</v>
      </c>
      <c r="P44" s="39">
        <v>50.106198049999996</v>
      </c>
      <c r="Q44" s="39">
        <v>50.106198049999996</v>
      </c>
    </row>
    <row r="45" spans="2:19" x14ac:dyDescent="0.25">
      <c r="B45" s="12" t="s">
        <v>43</v>
      </c>
      <c r="C45" s="40">
        <v>10</v>
      </c>
      <c r="D45" s="40">
        <v>10</v>
      </c>
      <c r="E45" s="39">
        <v>0.83333333999999992</v>
      </c>
      <c r="F45" s="39">
        <v>0.83333333999999992</v>
      </c>
      <c r="G45" s="39">
        <v>0.83333331999999993</v>
      </c>
      <c r="H45" s="39">
        <v>0.83333333999999992</v>
      </c>
      <c r="I45" s="39">
        <v>0.83333332999999998</v>
      </c>
      <c r="J45" s="39">
        <v>0.83333332999999998</v>
      </c>
      <c r="K45" s="39">
        <v>0.83333333999999992</v>
      </c>
      <c r="L45" s="39">
        <v>0.83333333999999992</v>
      </c>
      <c r="M45" s="39">
        <v>0.83333331999999993</v>
      </c>
      <c r="N45" s="39">
        <v>0.83333333999999992</v>
      </c>
      <c r="O45" s="39">
        <v>0.83333333999999992</v>
      </c>
      <c r="P45" s="39">
        <v>0.83333331999999993</v>
      </c>
      <c r="Q45" s="39">
        <v>10</v>
      </c>
    </row>
    <row r="46" spans="2:19" x14ac:dyDescent="0.25">
      <c r="B46" s="12" t="s">
        <v>44</v>
      </c>
      <c r="C46" s="40">
        <v>8</v>
      </c>
      <c r="D46" s="40">
        <v>8</v>
      </c>
      <c r="E46" s="39">
        <v>0.66666667000000002</v>
      </c>
      <c r="F46" s="39">
        <v>0.66666667000000002</v>
      </c>
      <c r="G46" s="39">
        <v>0.66666666000000008</v>
      </c>
      <c r="H46" s="39">
        <v>0.66666667000000002</v>
      </c>
      <c r="I46" s="39">
        <v>0.66666667000000002</v>
      </c>
      <c r="J46" s="39">
        <v>0.66666667000000002</v>
      </c>
      <c r="K46" s="39">
        <v>0.66666667000000002</v>
      </c>
      <c r="L46" s="39">
        <v>0.66666667000000002</v>
      </c>
      <c r="M46" s="39">
        <v>0.66666667000000002</v>
      </c>
      <c r="N46" s="39">
        <v>0.66666667000000002</v>
      </c>
      <c r="O46" s="39">
        <v>0.66666667000000002</v>
      </c>
      <c r="P46" s="39">
        <v>0.66666663999999998</v>
      </c>
      <c r="Q46" s="39">
        <v>8</v>
      </c>
    </row>
    <row r="47" spans="2:19" x14ac:dyDescent="0.25">
      <c r="B47" s="12" t="s">
        <v>46</v>
      </c>
      <c r="C47" s="40">
        <v>24066.424003</v>
      </c>
      <c r="D47" s="40">
        <v>25659.621919100002</v>
      </c>
      <c r="E47" s="39">
        <v>470.5063308</v>
      </c>
      <c r="F47" s="39">
        <v>960.7971493</v>
      </c>
      <c r="G47" s="39">
        <v>1572.96327965</v>
      </c>
      <c r="H47" s="39">
        <v>1903.5201080699999</v>
      </c>
      <c r="I47" s="39">
        <v>894.18520010999998</v>
      </c>
      <c r="J47" s="39">
        <v>2040.3038570399999</v>
      </c>
      <c r="K47" s="39">
        <v>3686.9489281000001</v>
      </c>
      <c r="L47" s="39">
        <v>2083.79623219</v>
      </c>
      <c r="M47" s="39">
        <v>216.24860769999992</v>
      </c>
      <c r="N47" s="39">
        <v>1514.5344655599999</v>
      </c>
      <c r="O47" s="39">
        <v>2178.7135148400002</v>
      </c>
      <c r="P47" s="39">
        <v>3276.9449135999998</v>
      </c>
      <c r="Q47" s="39">
        <v>20799.462586960002</v>
      </c>
    </row>
    <row r="48" spans="2:19" x14ac:dyDescent="0.25">
      <c r="B48" s="208" t="s">
        <v>50</v>
      </c>
      <c r="C48" s="37">
        <v>24151.072549</v>
      </c>
      <c r="D48" s="37">
        <v>25900.106870830001</v>
      </c>
      <c r="E48" s="205">
        <v>474.98189982000002</v>
      </c>
      <c r="F48" s="206">
        <v>1003.11397236</v>
      </c>
      <c r="G48" s="207">
        <v>1596.8358338</v>
      </c>
      <c r="H48" s="205">
        <v>1926.15990713</v>
      </c>
      <c r="I48" s="206">
        <v>900.56399407999993</v>
      </c>
      <c r="J48" s="207">
        <v>2045.3726331299999</v>
      </c>
      <c r="K48" s="205">
        <v>3699.6288121000002</v>
      </c>
      <c r="L48" s="206">
        <v>2088.2952251900001</v>
      </c>
      <c r="M48" s="207">
        <v>228.19733267999993</v>
      </c>
      <c r="N48" s="205">
        <v>1519.0100345599999</v>
      </c>
      <c r="O48" s="206">
        <v>2183.1890838400004</v>
      </c>
      <c r="P48" s="207">
        <v>3365.3799719499998</v>
      </c>
      <c r="Q48" s="36">
        <v>21030.728700640004</v>
      </c>
      <c r="S48" s="11"/>
    </row>
    <row r="49" spans="2:19" x14ac:dyDescent="0.25">
      <c r="B49" s="38"/>
    </row>
    <row r="50" spans="2:19" x14ac:dyDescent="0.25">
      <c r="B50" s="208" t="s">
        <v>51</v>
      </c>
      <c r="C50" s="37">
        <v>121097.47787599999</v>
      </c>
      <c r="D50" s="37">
        <v>167806.82182188</v>
      </c>
      <c r="E50" s="205">
        <v>8703.4831556499994</v>
      </c>
      <c r="F50" s="206">
        <v>9346.0214534000024</v>
      </c>
      <c r="G50" s="207">
        <v>10520.698122070002</v>
      </c>
      <c r="H50" s="205">
        <v>13244.066913690003</v>
      </c>
      <c r="I50" s="206">
        <v>9376.2736728799991</v>
      </c>
      <c r="J50" s="207">
        <v>10441.847108700002</v>
      </c>
      <c r="K50" s="205">
        <v>13093.08403924</v>
      </c>
      <c r="L50" s="206">
        <v>10266.82823942</v>
      </c>
      <c r="M50" s="207">
        <v>8440.0545645699985</v>
      </c>
      <c r="N50" s="205">
        <v>8309.8427615100009</v>
      </c>
      <c r="O50" s="206">
        <v>10112.845000700003</v>
      </c>
      <c r="P50" s="207">
        <v>30207.175536449999</v>
      </c>
      <c r="Q50" s="36">
        <v>142062.22056828003</v>
      </c>
      <c r="S50" s="11"/>
    </row>
    <row r="51" spans="2:19" x14ac:dyDescent="0.25">
      <c r="B51" s="35" t="s">
        <v>52</v>
      </c>
      <c r="C51" s="35"/>
      <c r="D51" s="35"/>
    </row>
    <row r="52" spans="2:19" x14ac:dyDescent="0.25">
      <c r="B52" s="35" t="s">
        <v>53</v>
      </c>
      <c r="C52" s="35"/>
      <c r="D52" s="35"/>
    </row>
    <row r="53" spans="2:19" x14ac:dyDescent="0.25">
      <c r="B53" s="35" t="s">
        <v>54</v>
      </c>
      <c r="C53" s="35"/>
      <c r="D53" s="35"/>
    </row>
    <row r="54" spans="2:19" x14ac:dyDescent="0.25">
      <c r="B54" s="35" t="s">
        <v>55</v>
      </c>
      <c r="C54" s="35"/>
      <c r="D54" s="35"/>
    </row>
  </sheetData>
  <mergeCells count="8">
    <mergeCell ref="E8:Q8"/>
    <mergeCell ref="B2:Q2"/>
    <mergeCell ref="B3:Q3"/>
    <mergeCell ref="B4:Q4"/>
    <mergeCell ref="B5:Q5"/>
    <mergeCell ref="B8:B9"/>
    <mergeCell ref="C8:C9"/>
    <mergeCell ref="D8:D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S56"/>
  <sheetViews>
    <sheetView showGridLines="0" zoomScale="89" zoomScaleNormal="89" zoomScalePageLayoutView="120" workbookViewId="0">
      <selection activeCell="U25" sqref="U25"/>
    </sheetView>
  </sheetViews>
  <sheetFormatPr baseColWidth="10" defaultColWidth="11.42578125" defaultRowHeight="15" x14ac:dyDescent="0.25"/>
  <cols>
    <col min="1" max="1" width="5" style="74" customWidth="1"/>
    <col min="2" max="2" width="65.85546875" style="74" customWidth="1"/>
    <col min="3" max="3" width="13" style="74" customWidth="1"/>
    <col min="4" max="4" width="15.42578125" style="74" customWidth="1"/>
    <col min="5" max="16" width="10.7109375" style="74" customWidth="1"/>
    <col min="17" max="17" width="11.85546875" style="74" customWidth="1"/>
    <col min="18" max="18" width="11.42578125" style="74" customWidth="1"/>
    <col min="19" max="16384" width="11.42578125" style="74"/>
  </cols>
  <sheetData>
    <row r="1" spans="2:19" customFormat="1" x14ac:dyDescent="0.25"/>
    <row r="2" spans="2:19" customFormat="1" ht="28.5" x14ac:dyDescent="0.25">
      <c r="B2" s="230" t="s">
        <v>0</v>
      </c>
      <c r="C2" s="230"/>
      <c r="D2" s="230"/>
      <c r="E2" s="230"/>
      <c r="F2" s="230"/>
      <c r="G2" s="230"/>
      <c r="H2" s="230"/>
      <c r="I2" s="230"/>
      <c r="J2" s="230"/>
      <c r="K2" s="230"/>
      <c r="L2" s="230"/>
      <c r="M2" s="230"/>
      <c r="N2" s="230"/>
      <c r="O2" s="230"/>
      <c r="P2" s="230"/>
      <c r="Q2" s="230"/>
    </row>
    <row r="3" spans="2:19" customFormat="1" ht="21" x14ac:dyDescent="0.25">
      <c r="B3" s="231" t="s">
        <v>1</v>
      </c>
      <c r="C3" s="231"/>
      <c r="D3" s="231"/>
      <c r="E3" s="231"/>
      <c r="F3" s="231"/>
      <c r="G3" s="231"/>
      <c r="H3" s="231"/>
      <c r="I3" s="231"/>
      <c r="J3" s="231"/>
      <c r="K3" s="231"/>
      <c r="L3" s="231"/>
      <c r="M3" s="231"/>
      <c r="N3" s="231"/>
      <c r="O3" s="231"/>
      <c r="P3" s="231"/>
      <c r="Q3" s="231"/>
    </row>
    <row r="4" spans="2:19" customFormat="1" ht="15.75" x14ac:dyDescent="0.25">
      <c r="B4" s="232" t="s">
        <v>2</v>
      </c>
      <c r="C4" s="232"/>
      <c r="D4" s="232"/>
      <c r="E4" s="232"/>
      <c r="F4" s="232"/>
      <c r="G4" s="232"/>
      <c r="H4" s="232"/>
      <c r="I4" s="232"/>
      <c r="J4" s="232"/>
      <c r="K4" s="232"/>
      <c r="L4" s="232"/>
      <c r="M4" s="232"/>
      <c r="N4" s="232"/>
      <c r="O4" s="232"/>
      <c r="P4" s="232"/>
      <c r="Q4" s="232"/>
    </row>
    <row r="5" spans="2:19" customFormat="1" ht="15.75" x14ac:dyDescent="0.25">
      <c r="B5" s="232" t="s">
        <v>3</v>
      </c>
      <c r="C5" s="232"/>
      <c r="D5" s="232"/>
      <c r="E5" s="232"/>
      <c r="F5" s="232"/>
      <c r="G5" s="232"/>
      <c r="H5" s="232"/>
      <c r="I5" s="232"/>
      <c r="J5" s="232"/>
      <c r="K5" s="232"/>
      <c r="L5" s="232"/>
      <c r="M5" s="232"/>
      <c r="N5" s="232"/>
      <c r="O5" s="232"/>
      <c r="P5" s="232"/>
      <c r="Q5" s="232"/>
    </row>
    <row r="6" spans="2:19" customFormat="1" x14ac:dyDescent="0.25">
      <c r="B6" s="30"/>
      <c r="C6" s="30"/>
      <c r="D6" s="30"/>
    </row>
    <row r="7" spans="2:19" customFormat="1" x14ac:dyDescent="0.25">
      <c r="B7" s="30" t="s">
        <v>105</v>
      </c>
      <c r="C7" s="30"/>
      <c r="D7" s="30"/>
      <c r="Q7" s="43" t="s">
        <v>5</v>
      </c>
    </row>
    <row r="8" spans="2:19" customFormat="1" ht="22.5" customHeight="1" x14ac:dyDescent="0.25">
      <c r="B8" s="233" t="s">
        <v>6</v>
      </c>
      <c r="C8" s="236" t="s">
        <v>7</v>
      </c>
      <c r="D8" s="236" t="s">
        <v>8</v>
      </c>
      <c r="E8" s="227" t="s">
        <v>9</v>
      </c>
      <c r="F8" s="228"/>
      <c r="G8" s="228"/>
      <c r="H8" s="228"/>
      <c r="I8" s="228"/>
      <c r="J8" s="228"/>
      <c r="K8" s="228"/>
      <c r="L8" s="228"/>
      <c r="M8" s="228"/>
      <c r="N8" s="228"/>
      <c r="O8" s="228"/>
      <c r="P8" s="228"/>
      <c r="Q8" s="229"/>
    </row>
    <row r="9" spans="2:19" customFormat="1" ht="27" customHeight="1" x14ac:dyDescent="0.25">
      <c r="B9" s="234"/>
      <c r="C9" s="239"/>
      <c r="D9" s="239"/>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82" t="s">
        <v>23</v>
      </c>
      <c r="C10" s="81">
        <v>5742.7371039999998</v>
      </c>
      <c r="D10" s="81">
        <v>5742.7371039999998</v>
      </c>
      <c r="E10" s="84">
        <v>478.56141282000021</v>
      </c>
      <c r="F10" s="84">
        <v>478.56141249000024</v>
      </c>
      <c r="G10" s="84">
        <v>478.56141249000024</v>
      </c>
      <c r="H10" s="84">
        <v>478.56141249000024</v>
      </c>
      <c r="I10" s="84">
        <v>478.56141249000024</v>
      </c>
      <c r="J10" s="84">
        <v>478.56141249000024</v>
      </c>
      <c r="K10" s="84">
        <v>478.56139549000022</v>
      </c>
      <c r="L10" s="84">
        <v>478.56139549000022</v>
      </c>
      <c r="M10" s="84">
        <v>478.56139549000022</v>
      </c>
      <c r="N10" s="84">
        <v>478.56137649000027</v>
      </c>
      <c r="O10" s="84">
        <v>478.56137649000027</v>
      </c>
      <c r="P10" s="84">
        <v>478.56139105000017</v>
      </c>
      <c r="Q10" s="79">
        <v>5742.7368057700023</v>
      </c>
    </row>
    <row r="11" spans="2:19" x14ac:dyDescent="0.25">
      <c r="B11" s="82" t="s">
        <v>75</v>
      </c>
      <c r="C11" s="81">
        <v>40060.304214000003</v>
      </c>
      <c r="D11" s="81">
        <v>43885.367150999999</v>
      </c>
      <c r="E11" s="80">
        <v>1779.7778369099997</v>
      </c>
      <c r="F11" s="80">
        <v>3026.5770248000008</v>
      </c>
      <c r="G11" s="80">
        <v>3096.3436109600002</v>
      </c>
      <c r="H11" s="80">
        <v>2503.1331450099988</v>
      </c>
      <c r="I11" s="80">
        <v>3146.6030082999996</v>
      </c>
      <c r="J11" s="80">
        <v>3335.5684044599966</v>
      </c>
      <c r="K11" s="80">
        <v>3067.4619484500008</v>
      </c>
      <c r="L11" s="80">
        <v>3364.7705780400001</v>
      </c>
      <c r="M11" s="80">
        <v>2897.806270999999</v>
      </c>
      <c r="N11" s="80">
        <v>3528.0933351500016</v>
      </c>
      <c r="O11" s="80">
        <v>3696.572844270001</v>
      </c>
      <c r="P11" s="80">
        <v>7718.1251839500082</v>
      </c>
      <c r="Q11" s="79">
        <v>41160.833191300007</v>
      </c>
    </row>
    <row r="12" spans="2:19" x14ac:dyDescent="0.25">
      <c r="B12" s="82" t="s">
        <v>106</v>
      </c>
      <c r="C12" s="81">
        <v>28146.779450999999</v>
      </c>
      <c r="D12" s="81">
        <v>28977.173250999993</v>
      </c>
      <c r="E12" s="80">
        <v>2114.4588743100003</v>
      </c>
      <c r="F12" s="80">
        <v>2137.1542910300004</v>
      </c>
      <c r="G12" s="80">
        <v>2527.6210940200003</v>
      </c>
      <c r="H12" s="80">
        <v>2162.9615518700002</v>
      </c>
      <c r="I12" s="80">
        <v>2378.6196907699996</v>
      </c>
      <c r="J12" s="80">
        <v>2466.6430405299993</v>
      </c>
      <c r="K12" s="80">
        <v>2225.5931368699999</v>
      </c>
      <c r="L12" s="80">
        <v>2251.3338491100003</v>
      </c>
      <c r="M12" s="80">
        <v>2346.4304859800004</v>
      </c>
      <c r="N12" s="80">
        <v>2366.0714094100003</v>
      </c>
      <c r="O12" s="80">
        <v>2896.8404178099991</v>
      </c>
      <c r="P12" s="80">
        <v>2991.5162212999999</v>
      </c>
      <c r="Q12" s="79">
        <v>28865.244063009999</v>
      </c>
    </row>
    <row r="13" spans="2:19" x14ac:dyDescent="0.25">
      <c r="B13" s="82" t="s">
        <v>77</v>
      </c>
      <c r="C13" s="81">
        <v>15497.681804</v>
      </c>
      <c r="D13" s="81">
        <v>16081.038735999999</v>
      </c>
      <c r="E13" s="80">
        <v>1143.1945764699994</v>
      </c>
      <c r="F13" s="80">
        <v>1199.0578281300011</v>
      </c>
      <c r="G13" s="80">
        <v>1174.5219209699987</v>
      </c>
      <c r="H13" s="80">
        <v>1157.2201672000001</v>
      </c>
      <c r="I13" s="80">
        <v>1398.4544480299994</v>
      </c>
      <c r="J13" s="80">
        <v>1276.8738615299994</v>
      </c>
      <c r="K13" s="80">
        <v>1199.2329931699996</v>
      </c>
      <c r="L13" s="80">
        <v>1233.7885079700002</v>
      </c>
      <c r="M13" s="80">
        <v>1231.6238360099996</v>
      </c>
      <c r="N13" s="80">
        <v>1207.3176939999998</v>
      </c>
      <c r="O13" s="80">
        <v>2166.8414341000002</v>
      </c>
      <c r="P13" s="80">
        <v>1640.27553369</v>
      </c>
      <c r="Q13" s="79">
        <v>16028.402801269996</v>
      </c>
    </row>
    <row r="14" spans="2:19" x14ac:dyDescent="0.25">
      <c r="B14" s="82" t="s">
        <v>78</v>
      </c>
      <c r="C14" s="81">
        <v>6097.8623770000004</v>
      </c>
      <c r="D14" s="81">
        <v>6106.8623770000004</v>
      </c>
      <c r="E14" s="84">
        <v>706.78399409000008</v>
      </c>
      <c r="F14" s="84">
        <v>201.61532788000002</v>
      </c>
      <c r="G14" s="84">
        <v>859.30382777</v>
      </c>
      <c r="H14" s="84">
        <v>476.69504396999997</v>
      </c>
      <c r="I14" s="84">
        <v>553.4076027000001</v>
      </c>
      <c r="J14" s="84">
        <v>520.91985555999986</v>
      </c>
      <c r="K14" s="84">
        <v>466.91448226000006</v>
      </c>
      <c r="L14" s="84">
        <v>434.45750002000005</v>
      </c>
      <c r="M14" s="84">
        <v>531.12976394000009</v>
      </c>
      <c r="N14" s="84">
        <v>390.73033561</v>
      </c>
      <c r="O14" s="84">
        <v>568.99616670000023</v>
      </c>
      <c r="P14" s="84">
        <v>316.06078260999999</v>
      </c>
      <c r="Q14" s="79">
        <v>6027.014683110001</v>
      </c>
    </row>
    <row r="15" spans="2:19" x14ac:dyDescent="0.25">
      <c r="B15" s="82" t="s">
        <v>79</v>
      </c>
      <c r="C15" s="81">
        <v>10270.529807000001</v>
      </c>
      <c r="D15" s="81">
        <v>10926.164118999999</v>
      </c>
      <c r="E15" s="84">
        <v>671.59040619000007</v>
      </c>
      <c r="F15" s="84">
        <v>751.95686351999996</v>
      </c>
      <c r="G15" s="84">
        <v>799.65905672999975</v>
      </c>
      <c r="H15" s="84">
        <v>723.65086589999999</v>
      </c>
      <c r="I15" s="84">
        <v>754.18664793999983</v>
      </c>
      <c r="J15" s="84">
        <v>790.82137933000001</v>
      </c>
      <c r="K15" s="84">
        <v>803.77209749000008</v>
      </c>
      <c r="L15" s="84">
        <v>763.51054110000007</v>
      </c>
      <c r="M15" s="84">
        <v>985.53533565999987</v>
      </c>
      <c r="N15" s="84">
        <v>938.38147498000012</v>
      </c>
      <c r="O15" s="84">
        <v>1015.1400793400006</v>
      </c>
      <c r="P15" s="84">
        <v>1634.0600529600006</v>
      </c>
      <c r="Q15" s="79">
        <v>10632.264801140002</v>
      </c>
    </row>
    <row r="16" spans="2:19" x14ac:dyDescent="0.25">
      <c r="B16" s="82" t="s">
        <v>107</v>
      </c>
      <c r="C16" s="81">
        <v>99628.12</v>
      </c>
      <c r="D16" s="81">
        <v>100023.05041327998</v>
      </c>
      <c r="E16" s="80">
        <v>3233.8249271799987</v>
      </c>
      <c r="F16" s="80">
        <v>4824.2680236000006</v>
      </c>
      <c r="G16" s="80">
        <v>6998.9621483799983</v>
      </c>
      <c r="H16" s="80">
        <v>4806.3808752499981</v>
      </c>
      <c r="I16" s="80">
        <v>7005.4658814500026</v>
      </c>
      <c r="J16" s="80">
        <v>5704.0733599599962</v>
      </c>
      <c r="K16" s="80">
        <v>5127.3188870900012</v>
      </c>
      <c r="L16" s="80">
        <v>6565.0187827599993</v>
      </c>
      <c r="M16" s="80">
        <v>6554.7111050800022</v>
      </c>
      <c r="N16" s="80">
        <v>6788.1949097300185</v>
      </c>
      <c r="O16" s="80">
        <v>10724.398425749985</v>
      </c>
      <c r="P16" s="80">
        <v>26717.380889230033</v>
      </c>
      <c r="Q16" s="79">
        <v>95049.998215460029</v>
      </c>
    </row>
    <row r="17" spans="2:17" x14ac:dyDescent="0.25">
      <c r="B17" s="82" t="s">
        <v>108</v>
      </c>
      <c r="C17" s="81">
        <v>53327.418342999998</v>
      </c>
      <c r="D17" s="81">
        <v>56799.93011486996</v>
      </c>
      <c r="E17" s="80">
        <v>3092.7125510499995</v>
      </c>
      <c r="F17" s="80">
        <v>3619.2167717200005</v>
      </c>
      <c r="G17" s="80">
        <v>4699.2513878799991</v>
      </c>
      <c r="H17" s="80">
        <v>3298.7338616399993</v>
      </c>
      <c r="I17" s="80">
        <v>5711.4276382800008</v>
      </c>
      <c r="J17" s="80">
        <v>4731.694212260003</v>
      </c>
      <c r="K17" s="80">
        <v>4259.09890438</v>
      </c>
      <c r="L17" s="80">
        <v>3663.8010929400011</v>
      </c>
      <c r="M17" s="80">
        <v>4262.7693984500002</v>
      </c>
      <c r="N17" s="80">
        <v>3620.849025869999</v>
      </c>
      <c r="O17" s="80">
        <v>5269.4796315599988</v>
      </c>
      <c r="P17" s="80">
        <v>5880.8896071499976</v>
      </c>
      <c r="Q17" s="79">
        <v>52109.924083179998</v>
      </c>
    </row>
    <row r="18" spans="2:17" x14ac:dyDescent="0.25">
      <c r="B18" s="82" t="s">
        <v>82</v>
      </c>
      <c r="C18" s="81">
        <v>2162.9899399999999</v>
      </c>
      <c r="D18" s="81">
        <v>2182.9899399999999</v>
      </c>
      <c r="E18" s="84">
        <v>119.67307035</v>
      </c>
      <c r="F18" s="84">
        <v>119.41251592000002</v>
      </c>
      <c r="G18" s="84">
        <v>156.91143312</v>
      </c>
      <c r="H18" s="84">
        <v>117.26139901000001</v>
      </c>
      <c r="I18" s="84">
        <v>163.51629054999998</v>
      </c>
      <c r="J18" s="84">
        <v>199.90233096999995</v>
      </c>
      <c r="K18" s="84">
        <v>140.81503803000007</v>
      </c>
      <c r="L18" s="84">
        <v>161.78658163000003</v>
      </c>
      <c r="M18" s="84">
        <v>170.00975298</v>
      </c>
      <c r="N18" s="84">
        <v>152.09997051999997</v>
      </c>
      <c r="O18" s="84">
        <v>200.49756471999996</v>
      </c>
      <c r="P18" s="84">
        <v>323.42871866999985</v>
      </c>
      <c r="Q18" s="79">
        <v>2025.3146664699998</v>
      </c>
    </row>
    <row r="19" spans="2:17" x14ac:dyDescent="0.25">
      <c r="B19" s="82" t="s">
        <v>83</v>
      </c>
      <c r="C19" s="81">
        <v>1738.109956</v>
      </c>
      <c r="D19" s="81">
        <v>1805.795556</v>
      </c>
      <c r="E19" s="84">
        <v>106.11133747999999</v>
      </c>
      <c r="F19" s="84">
        <v>119.44810215999999</v>
      </c>
      <c r="G19" s="84">
        <v>139.45462935000003</v>
      </c>
      <c r="H19" s="84">
        <v>118.32937484</v>
      </c>
      <c r="I19" s="84">
        <v>124.49932187</v>
      </c>
      <c r="J19" s="84">
        <v>125.80003316</v>
      </c>
      <c r="K19" s="84">
        <v>118.78115197999999</v>
      </c>
      <c r="L19" s="84">
        <v>126.59011638</v>
      </c>
      <c r="M19" s="84">
        <v>123.94456810000001</v>
      </c>
      <c r="N19" s="84">
        <v>126.84571406000002</v>
      </c>
      <c r="O19" s="84">
        <v>191.04561981000001</v>
      </c>
      <c r="P19" s="84">
        <v>230.97004736999997</v>
      </c>
      <c r="Q19" s="79">
        <v>1651.8200165600003</v>
      </c>
    </row>
    <row r="20" spans="2:17" x14ac:dyDescent="0.25">
      <c r="B20" s="82" t="s">
        <v>84</v>
      </c>
      <c r="C20" s="81">
        <v>10609.906698000001</v>
      </c>
      <c r="D20" s="81">
        <v>10110.202499000001</v>
      </c>
      <c r="E20" s="84">
        <v>545.24821163000001</v>
      </c>
      <c r="F20" s="84">
        <v>630.68447302999982</v>
      </c>
      <c r="G20" s="84">
        <v>643.11530366000011</v>
      </c>
      <c r="H20" s="84">
        <v>587.09970196000006</v>
      </c>
      <c r="I20" s="84">
        <v>1795.1039228500003</v>
      </c>
      <c r="J20" s="84">
        <v>874.65237975000014</v>
      </c>
      <c r="K20" s="84">
        <v>849.84499014999994</v>
      </c>
      <c r="L20" s="84">
        <v>675.42413111999997</v>
      </c>
      <c r="M20" s="84">
        <v>738.45278135000024</v>
      </c>
      <c r="N20" s="84">
        <v>659.25552319999986</v>
      </c>
      <c r="O20" s="84">
        <v>857.38732017000029</v>
      </c>
      <c r="P20" s="84">
        <v>155.50353119000005</v>
      </c>
      <c r="Q20" s="79">
        <v>9011.7722700599988</v>
      </c>
    </row>
    <row r="21" spans="2:17" x14ac:dyDescent="0.25">
      <c r="B21" s="82" t="s">
        <v>85</v>
      </c>
      <c r="C21" s="81">
        <v>23216.741795000002</v>
      </c>
      <c r="D21" s="81">
        <v>23896.483799999995</v>
      </c>
      <c r="E21" s="84">
        <v>989.74352508000004</v>
      </c>
      <c r="F21" s="84">
        <v>1921.6097833499998</v>
      </c>
      <c r="G21" s="84">
        <v>1168.0574199599994</v>
      </c>
      <c r="H21" s="84">
        <v>3016.8366007300001</v>
      </c>
      <c r="I21" s="84">
        <v>2304.71630731</v>
      </c>
      <c r="J21" s="84">
        <v>5089.0815091699997</v>
      </c>
      <c r="K21" s="84">
        <v>1289.7643970800002</v>
      </c>
      <c r="L21" s="84">
        <v>2492.558200129999</v>
      </c>
      <c r="M21" s="84">
        <v>1057.3894177700004</v>
      </c>
      <c r="N21" s="84">
        <v>952.34309898999993</v>
      </c>
      <c r="O21" s="84">
        <v>647.9383125999999</v>
      </c>
      <c r="P21" s="84">
        <v>2235.7161069900008</v>
      </c>
      <c r="Q21" s="79">
        <v>23165.754679159996</v>
      </c>
    </row>
    <row r="22" spans="2:17" x14ac:dyDescent="0.25">
      <c r="B22" s="82" t="s">
        <v>86</v>
      </c>
      <c r="C22" s="81">
        <v>2691.4667020000002</v>
      </c>
      <c r="D22" s="81">
        <v>3773.6076709999993</v>
      </c>
      <c r="E22" s="84">
        <v>170.83520976999998</v>
      </c>
      <c r="F22" s="84">
        <v>188.04271066000004</v>
      </c>
      <c r="G22" s="84">
        <v>417.22398545999999</v>
      </c>
      <c r="H22" s="84">
        <v>375.23292798</v>
      </c>
      <c r="I22" s="84">
        <v>668.89853142000015</v>
      </c>
      <c r="J22" s="84">
        <v>155.76648923000002</v>
      </c>
      <c r="K22" s="84">
        <v>143.92672418000006</v>
      </c>
      <c r="L22" s="84">
        <v>155.43702912999998</v>
      </c>
      <c r="M22" s="84">
        <v>159.37811061000002</v>
      </c>
      <c r="N22" s="84">
        <v>145.64116117</v>
      </c>
      <c r="O22" s="84">
        <v>258.99576946999991</v>
      </c>
      <c r="P22" s="84">
        <v>737.89316294999992</v>
      </c>
      <c r="Q22" s="79">
        <v>3577.2718120300001</v>
      </c>
    </row>
    <row r="23" spans="2:17" x14ac:dyDescent="0.25">
      <c r="B23" s="82" t="s">
        <v>87</v>
      </c>
      <c r="C23" s="81">
        <v>2513.238335</v>
      </c>
      <c r="D23" s="81">
        <v>2344.6566189999999</v>
      </c>
      <c r="E23" s="84">
        <v>150.73788026999998</v>
      </c>
      <c r="F23" s="84">
        <v>96.36870313</v>
      </c>
      <c r="G23" s="84">
        <v>199.75439818999999</v>
      </c>
      <c r="H23" s="84">
        <v>150.45424599</v>
      </c>
      <c r="I23" s="84">
        <v>492.18057336999999</v>
      </c>
      <c r="J23" s="84">
        <v>170.77089770999999</v>
      </c>
      <c r="K23" s="84">
        <v>153.53658731000002</v>
      </c>
      <c r="L23" s="84">
        <v>97.583962410000012</v>
      </c>
      <c r="M23" s="84">
        <v>137.35518016000003</v>
      </c>
      <c r="N23" s="84">
        <v>159.33727069</v>
      </c>
      <c r="O23" s="84">
        <v>180.39881728</v>
      </c>
      <c r="P23" s="84">
        <v>299.76144104000002</v>
      </c>
      <c r="Q23" s="79">
        <v>2288.2399575499999</v>
      </c>
    </row>
    <row r="24" spans="2:17" x14ac:dyDescent="0.25">
      <c r="B24" s="82" t="s">
        <v>109</v>
      </c>
      <c r="C24" s="81">
        <v>3073.3418369999999</v>
      </c>
      <c r="D24" s="81">
        <v>3213.3418369999999</v>
      </c>
      <c r="E24" s="84">
        <v>249.44514529</v>
      </c>
      <c r="F24" s="84">
        <v>261.16840980000001</v>
      </c>
      <c r="G24" s="84">
        <v>255.18636113999997</v>
      </c>
      <c r="H24" s="84">
        <v>249.228105</v>
      </c>
      <c r="I24" s="84">
        <v>262.24697707000001</v>
      </c>
      <c r="J24" s="84">
        <v>275.68732789999996</v>
      </c>
      <c r="K24" s="84">
        <v>276.23031781999998</v>
      </c>
      <c r="L24" s="84">
        <v>275.75143388999999</v>
      </c>
      <c r="M24" s="84">
        <v>275.70901710999999</v>
      </c>
      <c r="N24" s="84">
        <v>228.18095160000001</v>
      </c>
      <c r="O24" s="84">
        <v>228.56827011999999</v>
      </c>
      <c r="P24" s="84">
        <v>371.26712450999997</v>
      </c>
      <c r="Q24" s="79">
        <v>3208.6694412499996</v>
      </c>
    </row>
    <row r="25" spans="2:17" x14ac:dyDescent="0.25">
      <c r="B25" s="82" t="s">
        <v>110</v>
      </c>
      <c r="C25" s="81">
        <v>497.332222</v>
      </c>
      <c r="D25" s="81">
        <v>517.33222200000012</v>
      </c>
      <c r="E25" s="84">
        <v>22.22208951</v>
      </c>
      <c r="F25" s="84">
        <v>24.678923210000001</v>
      </c>
      <c r="G25" s="84">
        <v>35.189964040000007</v>
      </c>
      <c r="H25" s="84">
        <v>30.267650100000001</v>
      </c>
      <c r="I25" s="84">
        <v>27.336911790000006</v>
      </c>
      <c r="J25" s="84">
        <v>49.294238239999999</v>
      </c>
      <c r="K25" s="84">
        <v>29.309856090000004</v>
      </c>
      <c r="L25" s="84">
        <v>26.690120779999997</v>
      </c>
      <c r="M25" s="84">
        <v>34.814855109999996</v>
      </c>
      <c r="N25" s="84">
        <v>41.433184339999997</v>
      </c>
      <c r="O25" s="84">
        <v>54.313936019999979</v>
      </c>
      <c r="P25" s="84">
        <v>83.30650958999999</v>
      </c>
      <c r="Q25" s="79">
        <v>458.85823882</v>
      </c>
    </row>
    <row r="26" spans="2:17" x14ac:dyDescent="0.25">
      <c r="B26" s="82" t="s">
        <v>89</v>
      </c>
      <c r="C26" s="81">
        <v>1714.126685</v>
      </c>
      <c r="D26" s="81">
        <v>1717.126685</v>
      </c>
      <c r="E26" s="84">
        <v>97.660489120000022</v>
      </c>
      <c r="F26" s="84">
        <v>101.87758592</v>
      </c>
      <c r="G26" s="84">
        <v>106.67549295999999</v>
      </c>
      <c r="H26" s="84">
        <v>97.538296110000005</v>
      </c>
      <c r="I26" s="84">
        <v>152.80944920999997</v>
      </c>
      <c r="J26" s="84">
        <v>151.87391178000001</v>
      </c>
      <c r="K26" s="84">
        <v>105.01028305000003</v>
      </c>
      <c r="L26" s="84">
        <v>166.02377582999998</v>
      </c>
      <c r="M26" s="84">
        <v>127.74121342000002</v>
      </c>
      <c r="N26" s="84">
        <v>130.87240050000003</v>
      </c>
      <c r="O26" s="84">
        <v>169.77425828999998</v>
      </c>
      <c r="P26" s="84">
        <v>216.33372618000001</v>
      </c>
      <c r="Q26" s="79">
        <v>1624.1908823700003</v>
      </c>
    </row>
    <row r="27" spans="2:17" x14ac:dyDescent="0.25">
      <c r="B27" s="82" t="s">
        <v>90</v>
      </c>
      <c r="C27" s="81">
        <v>327.39239500000002</v>
      </c>
      <c r="D27" s="81">
        <v>371.50539500000002</v>
      </c>
      <c r="E27" s="84">
        <v>16.939464259999998</v>
      </c>
      <c r="F27" s="84">
        <v>20.144999340000002</v>
      </c>
      <c r="G27" s="84">
        <v>41.856791339999994</v>
      </c>
      <c r="H27" s="84">
        <v>17.517287080000006</v>
      </c>
      <c r="I27" s="84">
        <v>20.681118000000001</v>
      </c>
      <c r="J27" s="84">
        <v>42.662383850000005</v>
      </c>
      <c r="K27" s="84">
        <v>23.460831899999999</v>
      </c>
      <c r="L27" s="84">
        <v>33.25120879</v>
      </c>
      <c r="M27" s="84">
        <v>30.924327740000006</v>
      </c>
      <c r="N27" s="84">
        <v>13.8829026</v>
      </c>
      <c r="O27" s="84">
        <v>26.387584409999992</v>
      </c>
      <c r="P27" s="84">
        <v>74.066752800000003</v>
      </c>
      <c r="Q27" s="79">
        <v>361.77565211000001</v>
      </c>
    </row>
    <row r="28" spans="2:17" x14ac:dyDescent="0.25">
      <c r="B28" s="82" t="s">
        <v>111</v>
      </c>
      <c r="C28" s="81">
        <v>3963.0983150000002</v>
      </c>
      <c r="D28" s="81">
        <v>5318.3560830000006</v>
      </c>
      <c r="E28" s="84">
        <v>178.89079175999993</v>
      </c>
      <c r="F28" s="84">
        <v>201.50490524999995</v>
      </c>
      <c r="G28" s="84">
        <v>245.52353725999998</v>
      </c>
      <c r="H28" s="84">
        <v>171.75761306999999</v>
      </c>
      <c r="I28" s="84">
        <v>921.86171941000009</v>
      </c>
      <c r="J28" s="84">
        <v>321.68801920999994</v>
      </c>
      <c r="K28" s="84">
        <v>249.08218521000003</v>
      </c>
      <c r="L28" s="84">
        <v>234.85670460000009</v>
      </c>
      <c r="M28" s="84">
        <v>373.39466311999996</v>
      </c>
      <c r="N28" s="84">
        <v>203.04577169000007</v>
      </c>
      <c r="O28" s="84">
        <v>348.92899762999997</v>
      </c>
      <c r="P28" s="84">
        <v>789.66336175000015</v>
      </c>
      <c r="Q28" s="79">
        <v>4240.1982699600012</v>
      </c>
    </row>
    <row r="29" spans="2:17" s="85" customFormat="1" x14ac:dyDescent="0.25">
      <c r="B29" s="86" t="s">
        <v>112</v>
      </c>
      <c r="C29" s="81">
        <v>10425.341324999999</v>
      </c>
      <c r="D29" s="81">
        <v>10843.340794</v>
      </c>
      <c r="E29" s="84">
        <v>664.38549109999985</v>
      </c>
      <c r="F29" s="84">
        <v>838.99700474000008</v>
      </c>
      <c r="G29" s="84">
        <v>847.17994251000005</v>
      </c>
      <c r="H29" s="84">
        <v>732.15803715999994</v>
      </c>
      <c r="I29" s="84">
        <v>994.37071360000004</v>
      </c>
      <c r="J29" s="84">
        <v>925.3330831400001</v>
      </c>
      <c r="K29" s="84">
        <v>772.10689143999991</v>
      </c>
      <c r="L29" s="84">
        <v>787.70816463999995</v>
      </c>
      <c r="M29" s="84">
        <v>782.41888487999995</v>
      </c>
      <c r="N29" s="84">
        <v>786.54151571</v>
      </c>
      <c r="O29" s="84">
        <v>1413.6541876000001</v>
      </c>
      <c r="P29" s="84">
        <v>1158.0216233799999</v>
      </c>
      <c r="Q29" s="79">
        <v>10702.875539899998</v>
      </c>
    </row>
    <row r="30" spans="2:17" x14ac:dyDescent="0.25">
      <c r="B30" s="82" t="s">
        <v>93</v>
      </c>
      <c r="C30" s="81">
        <v>3455.9998989999999</v>
      </c>
      <c r="D30" s="81">
        <v>4291.4809830000013</v>
      </c>
      <c r="E30" s="84">
        <v>94.006811810000002</v>
      </c>
      <c r="F30" s="84">
        <v>729.43936386999985</v>
      </c>
      <c r="G30" s="84">
        <v>181.82926935000003</v>
      </c>
      <c r="H30" s="84">
        <v>145.09538335999994</v>
      </c>
      <c r="I30" s="84">
        <v>232.5305122800001</v>
      </c>
      <c r="J30" s="84">
        <v>288.38367548999992</v>
      </c>
      <c r="K30" s="84">
        <v>170.17455278000003</v>
      </c>
      <c r="L30" s="84">
        <v>163.68725327999999</v>
      </c>
      <c r="M30" s="84">
        <v>146.69810632999997</v>
      </c>
      <c r="N30" s="84">
        <v>141.11723504000003</v>
      </c>
      <c r="O30" s="84">
        <v>324.73294853999994</v>
      </c>
      <c r="P30" s="84">
        <v>940.27468124999984</v>
      </c>
      <c r="Q30" s="79">
        <v>3557.9697933800003</v>
      </c>
    </row>
    <row r="31" spans="2:17" x14ac:dyDescent="0.25">
      <c r="B31" s="82" t="s">
        <v>94</v>
      </c>
      <c r="C31" s="81">
        <v>439.18550199999999</v>
      </c>
      <c r="D31" s="81">
        <v>439.18550199999999</v>
      </c>
      <c r="E31" s="84">
        <v>20.598583359999999</v>
      </c>
      <c r="F31" s="84">
        <v>25.475357999999993</v>
      </c>
      <c r="G31" s="84">
        <v>32.256025510000001</v>
      </c>
      <c r="H31" s="84">
        <v>24.653524559999997</v>
      </c>
      <c r="I31" s="84">
        <v>32.337132789999998</v>
      </c>
      <c r="J31" s="84">
        <v>39.884185680000009</v>
      </c>
      <c r="K31" s="84">
        <v>28.530475310000003</v>
      </c>
      <c r="L31" s="84">
        <v>30.040809349999986</v>
      </c>
      <c r="M31" s="84">
        <v>30.323405259999994</v>
      </c>
      <c r="N31" s="84">
        <v>27.451922579999998</v>
      </c>
      <c r="O31" s="84">
        <v>57.105724860000002</v>
      </c>
      <c r="P31" s="84">
        <v>51.64220482999999</v>
      </c>
      <c r="Q31" s="79">
        <v>400.29935208999996</v>
      </c>
    </row>
    <row r="32" spans="2:17" x14ac:dyDescent="0.25">
      <c r="B32" s="82" t="s">
        <v>43</v>
      </c>
      <c r="C32" s="81">
        <v>4497.2028280000004</v>
      </c>
      <c r="D32" s="81">
        <v>4497.2028280000004</v>
      </c>
      <c r="E32" s="84">
        <v>374.76690028000036</v>
      </c>
      <c r="F32" s="84">
        <v>374.76690028000036</v>
      </c>
      <c r="G32" s="84">
        <v>374.76691744000021</v>
      </c>
      <c r="H32" s="84">
        <v>374.76690600000018</v>
      </c>
      <c r="I32" s="84">
        <v>374.76690600000018</v>
      </c>
      <c r="J32" s="84">
        <v>374.76690600000018</v>
      </c>
      <c r="K32" s="84">
        <v>374.76690600000018</v>
      </c>
      <c r="L32" s="84">
        <v>374.76690600000018</v>
      </c>
      <c r="M32" s="84">
        <v>374.76690600000018</v>
      </c>
      <c r="N32" s="84">
        <v>374.76690600000018</v>
      </c>
      <c r="O32" s="84">
        <v>374.76690600000018</v>
      </c>
      <c r="P32" s="84">
        <v>374.76686200000017</v>
      </c>
      <c r="Q32" s="79">
        <v>4497.2028280000031</v>
      </c>
    </row>
    <row r="33" spans="2:19" x14ac:dyDescent="0.25">
      <c r="B33" s="82" t="s">
        <v>44</v>
      </c>
      <c r="C33" s="81">
        <v>3455.9384599999998</v>
      </c>
      <c r="D33" s="81">
        <v>3455.9384599999998</v>
      </c>
      <c r="E33" s="84">
        <v>287.99486999999999</v>
      </c>
      <c r="F33" s="84">
        <v>287.99486999999999</v>
      </c>
      <c r="G33" s="84">
        <v>287.99486999999999</v>
      </c>
      <c r="H33" s="84">
        <v>287.99486999999999</v>
      </c>
      <c r="I33" s="84">
        <v>287.99486999999999</v>
      </c>
      <c r="J33" s="84">
        <v>287.99486999999999</v>
      </c>
      <c r="K33" s="84">
        <v>287.99486999999999</v>
      </c>
      <c r="L33" s="84">
        <v>287.99486999999999</v>
      </c>
      <c r="M33" s="84">
        <v>287.99486999999999</v>
      </c>
      <c r="N33" s="84">
        <v>287.98237</v>
      </c>
      <c r="O33" s="84">
        <v>287.98237</v>
      </c>
      <c r="P33" s="84">
        <v>288.01988999999998</v>
      </c>
      <c r="Q33" s="79">
        <v>3455.9384600000003</v>
      </c>
    </row>
    <row r="34" spans="2:19" x14ac:dyDescent="0.25">
      <c r="B34" s="82" t="s">
        <v>113</v>
      </c>
      <c r="C34" s="81">
        <v>516.24808700000006</v>
      </c>
      <c r="D34" s="81">
        <v>521.43601999999998</v>
      </c>
      <c r="E34" s="84">
        <v>43.020654659999991</v>
      </c>
      <c r="F34" s="84">
        <v>43.020654659999991</v>
      </c>
      <c r="G34" s="84">
        <v>43.020654659999991</v>
      </c>
      <c r="H34" s="84">
        <v>43.020654659999991</v>
      </c>
      <c r="I34" s="84">
        <v>43.020654659999991</v>
      </c>
      <c r="J34" s="84">
        <v>43.020654659999991</v>
      </c>
      <c r="K34" s="84">
        <v>43.020654659999991</v>
      </c>
      <c r="L34" s="84">
        <v>43.020654659999991</v>
      </c>
      <c r="M34" s="84">
        <v>43.020654659999991</v>
      </c>
      <c r="N34" s="84">
        <v>45.044796089999998</v>
      </c>
      <c r="O34" s="84">
        <v>43.903934079999992</v>
      </c>
      <c r="P34" s="84">
        <v>43.297434729999949</v>
      </c>
      <c r="Q34" s="79">
        <v>519.43205683999986</v>
      </c>
    </row>
    <row r="35" spans="2:19" x14ac:dyDescent="0.25">
      <c r="B35" s="82" t="s">
        <v>103</v>
      </c>
      <c r="C35" s="81">
        <v>550</v>
      </c>
      <c r="D35" s="81">
        <v>550</v>
      </c>
      <c r="E35" s="84">
        <v>45.833333000000003</v>
      </c>
      <c r="F35" s="84">
        <v>45.833333000000003</v>
      </c>
      <c r="G35" s="84">
        <v>45.833333000000003</v>
      </c>
      <c r="H35" s="84">
        <v>45.833333000000003</v>
      </c>
      <c r="I35" s="84">
        <v>45.833333000000003</v>
      </c>
      <c r="J35" s="84">
        <v>45.833333000000003</v>
      </c>
      <c r="K35" s="84">
        <v>45.833333000000003</v>
      </c>
      <c r="L35" s="84">
        <v>45.833333000000003</v>
      </c>
      <c r="M35" s="84">
        <v>45.833333000000003</v>
      </c>
      <c r="N35" s="84">
        <v>45.833333000000003</v>
      </c>
      <c r="O35" s="84">
        <v>45.833333000000003</v>
      </c>
      <c r="P35" s="84">
        <v>45.833337</v>
      </c>
      <c r="Q35" s="79">
        <v>549.99999999999989</v>
      </c>
    </row>
    <row r="36" spans="2:19" x14ac:dyDescent="0.25">
      <c r="B36" s="82" t="s">
        <v>114</v>
      </c>
      <c r="C36" s="81">
        <v>50</v>
      </c>
      <c r="D36" s="81">
        <v>50</v>
      </c>
      <c r="E36" s="84">
        <v>0</v>
      </c>
      <c r="F36" s="84">
        <v>0</v>
      </c>
      <c r="G36" s="84">
        <v>0</v>
      </c>
      <c r="H36" s="84">
        <v>0</v>
      </c>
      <c r="I36" s="84">
        <v>0</v>
      </c>
      <c r="J36" s="84">
        <v>0</v>
      </c>
      <c r="K36" s="84">
        <v>2</v>
      </c>
      <c r="L36" s="84">
        <v>15</v>
      </c>
      <c r="M36" s="84">
        <v>8</v>
      </c>
      <c r="N36" s="84">
        <v>8.3333290000000009</v>
      </c>
      <c r="O36" s="84">
        <v>8.3333290000000009</v>
      </c>
      <c r="P36" s="84">
        <v>8.333342</v>
      </c>
      <c r="Q36" s="79">
        <v>50</v>
      </c>
    </row>
    <row r="37" spans="2:19" x14ac:dyDescent="0.25">
      <c r="B37" s="82" t="s">
        <v>104</v>
      </c>
      <c r="C37" s="81">
        <v>199.99999800000001</v>
      </c>
      <c r="D37" s="81">
        <v>199.99999800000001</v>
      </c>
      <c r="E37" s="84">
        <v>16.666665999999999</v>
      </c>
      <c r="F37" s="84">
        <v>16.666665999999999</v>
      </c>
      <c r="G37" s="84">
        <v>16.666665999999999</v>
      </c>
      <c r="H37" s="84">
        <v>16.666665999999999</v>
      </c>
      <c r="I37" s="84">
        <v>16.666665999999999</v>
      </c>
      <c r="J37" s="84">
        <v>16.666665999999999</v>
      </c>
      <c r="K37" s="84">
        <v>16.666665999999999</v>
      </c>
      <c r="L37" s="84">
        <v>16.666665999999999</v>
      </c>
      <c r="M37" s="84">
        <v>16.666665999999999</v>
      </c>
      <c r="N37" s="84">
        <v>16.666668000000001</v>
      </c>
      <c r="O37" s="84">
        <v>16.666667</v>
      </c>
      <c r="P37" s="84">
        <v>16.666665999999999</v>
      </c>
      <c r="Q37" s="79">
        <v>199.99999499999996</v>
      </c>
    </row>
    <row r="38" spans="2:19" x14ac:dyDescent="0.25">
      <c r="B38" s="82" t="s">
        <v>115</v>
      </c>
      <c r="C38" s="81">
        <v>64202.720000000001</v>
      </c>
      <c r="D38" s="81">
        <v>63020.408316000001</v>
      </c>
      <c r="E38" s="80">
        <v>7192.97923532</v>
      </c>
      <c r="F38" s="80">
        <v>2519.6686551600001</v>
      </c>
      <c r="G38" s="80">
        <v>2064.1209447300002</v>
      </c>
      <c r="H38" s="80">
        <v>5096.3835808699996</v>
      </c>
      <c r="I38" s="80">
        <v>4556.4503439800001</v>
      </c>
      <c r="J38" s="80">
        <v>7279.6160036499996</v>
      </c>
      <c r="K38" s="80">
        <v>6726.1728797800006</v>
      </c>
      <c r="L38" s="80">
        <v>3873.2359424400006</v>
      </c>
      <c r="M38" s="80">
        <v>3993.4285580000001</v>
      </c>
      <c r="N38" s="80">
        <v>5561.6073984600007</v>
      </c>
      <c r="O38" s="80">
        <v>4173.2253841799993</v>
      </c>
      <c r="P38" s="80">
        <v>6696.6366706199988</v>
      </c>
      <c r="Q38" s="79">
        <v>59733.525597189997</v>
      </c>
    </row>
    <row r="39" spans="2:19" x14ac:dyDescent="0.25">
      <c r="B39" s="82" t="s">
        <v>116</v>
      </c>
      <c r="C39" s="81">
        <v>55655.479513999999</v>
      </c>
      <c r="D39" s="81">
        <v>53793.531193210001</v>
      </c>
      <c r="E39" s="80">
        <v>3586.6679379400002</v>
      </c>
      <c r="F39" s="80">
        <v>3690.6051258700004</v>
      </c>
      <c r="G39" s="80">
        <v>4668.0976099500003</v>
      </c>
      <c r="H39" s="80">
        <v>4735.1541118900013</v>
      </c>
      <c r="I39" s="80">
        <v>6189.2477608200006</v>
      </c>
      <c r="J39" s="80">
        <v>6181.7120958499991</v>
      </c>
      <c r="K39" s="80">
        <v>6145.187612570001</v>
      </c>
      <c r="L39" s="80">
        <v>4793.4939616699994</v>
      </c>
      <c r="M39" s="80">
        <v>1009.7074030200001</v>
      </c>
      <c r="N39" s="80">
        <v>1000.74180108</v>
      </c>
      <c r="O39" s="80">
        <v>1789.7170661700002</v>
      </c>
      <c r="P39" s="80">
        <v>3183.1260527300005</v>
      </c>
      <c r="Q39" s="79">
        <v>46973.458539560015</v>
      </c>
    </row>
    <row r="40" spans="2:19" customFormat="1" x14ac:dyDescent="0.25">
      <c r="B40" s="208" t="s">
        <v>117</v>
      </c>
      <c r="C40" s="37">
        <v>454727.29359299981</v>
      </c>
      <c r="D40" s="48">
        <v>465456.24566735997</v>
      </c>
      <c r="E40" s="205">
        <v>28195.332277009995</v>
      </c>
      <c r="F40" s="206">
        <v>28495.816586519995</v>
      </c>
      <c r="G40" s="207">
        <v>32604.940008829992</v>
      </c>
      <c r="H40" s="205">
        <v>32040.587192699993</v>
      </c>
      <c r="I40" s="206">
        <v>41133.796345940005</v>
      </c>
      <c r="J40" s="207">
        <v>42245.546520559998</v>
      </c>
      <c r="K40" s="205">
        <v>35620.171049540004</v>
      </c>
      <c r="L40" s="206">
        <v>33632.644073160001</v>
      </c>
      <c r="M40" s="207">
        <v>29256.540266229989</v>
      </c>
      <c r="N40" s="205">
        <v>30427.224785560025</v>
      </c>
      <c r="O40" s="206">
        <v>38516.988676969995</v>
      </c>
      <c r="P40" s="207">
        <v>65701.398909520023</v>
      </c>
      <c r="Q40" s="36">
        <v>437870.98669254</v>
      </c>
      <c r="S40" s="11"/>
    </row>
    <row r="41" spans="2:19" x14ac:dyDescent="0.25">
      <c r="B41" s="78"/>
      <c r="E41" s="83"/>
      <c r="F41" s="83"/>
      <c r="G41" s="83"/>
      <c r="H41" s="83"/>
      <c r="I41" s="83"/>
      <c r="J41" s="83"/>
      <c r="K41" s="83"/>
      <c r="L41" s="83"/>
      <c r="M41" s="83"/>
      <c r="N41" s="83"/>
      <c r="O41" s="83"/>
      <c r="P41" s="83"/>
      <c r="Q41" s="83"/>
    </row>
    <row r="42" spans="2:19" customFormat="1" x14ac:dyDescent="0.25">
      <c r="B42" s="208" t="s">
        <v>49</v>
      </c>
      <c r="C42" s="37"/>
      <c r="D42" s="48"/>
      <c r="E42" s="205"/>
      <c r="F42" s="206"/>
      <c r="G42" s="207"/>
      <c r="H42" s="205"/>
      <c r="I42" s="206"/>
      <c r="J42" s="207"/>
      <c r="K42" s="205"/>
      <c r="L42" s="206"/>
      <c r="M42" s="207"/>
      <c r="N42" s="205"/>
      <c r="O42" s="206"/>
      <c r="P42" s="207"/>
      <c r="Q42" s="36"/>
      <c r="S42" s="11"/>
    </row>
    <row r="43" spans="2:19" x14ac:dyDescent="0.25">
      <c r="B43" s="82" t="s">
        <v>118</v>
      </c>
      <c r="C43" s="81">
        <v>1000</v>
      </c>
      <c r="D43" s="81">
        <v>2000</v>
      </c>
      <c r="E43" s="80">
        <v>0</v>
      </c>
      <c r="F43" s="80">
        <v>0</v>
      </c>
      <c r="G43" s="80">
        <v>500</v>
      </c>
      <c r="H43" s="80">
        <v>500</v>
      </c>
      <c r="I43" s="80">
        <v>0</v>
      </c>
      <c r="J43" s="80">
        <v>0</v>
      </c>
      <c r="K43" s="80">
        <v>0</v>
      </c>
      <c r="L43" s="80">
        <v>0</v>
      </c>
      <c r="M43" s="80">
        <v>0</v>
      </c>
      <c r="N43" s="80">
        <v>0</v>
      </c>
      <c r="O43" s="80">
        <v>0</v>
      </c>
      <c r="P43" s="80">
        <v>1000</v>
      </c>
      <c r="Q43" s="79">
        <v>2000</v>
      </c>
    </row>
    <row r="44" spans="2:19" x14ac:dyDescent="0.25">
      <c r="B44" s="82" t="s">
        <v>119</v>
      </c>
      <c r="C44" s="81">
        <v>75119.06</v>
      </c>
      <c r="D44" s="81">
        <v>82293.879660999999</v>
      </c>
      <c r="E44" s="80">
        <v>10388.569008639999</v>
      </c>
      <c r="F44" s="80">
        <v>2229.3180488000003</v>
      </c>
      <c r="G44" s="80">
        <v>2691.4988685399999</v>
      </c>
      <c r="H44" s="80">
        <v>4148.09061036</v>
      </c>
      <c r="I44" s="80">
        <v>5685.5878733199997</v>
      </c>
      <c r="J44" s="80">
        <v>5148.3252773000004</v>
      </c>
      <c r="K44" s="80">
        <v>15707.56330754</v>
      </c>
      <c r="L44" s="80">
        <v>2851.4190404599999</v>
      </c>
      <c r="M44" s="80">
        <v>4967.4605400099999</v>
      </c>
      <c r="N44" s="80">
        <v>5882.4819978400001</v>
      </c>
      <c r="O44" s="80">
        <v>5649.9030366400002</v>
      </c>
      <c r="P44" s="80">
        <v>3614.45548233</v>
      </c>
      <c r="Q44" s="79">
        <v>68964.673091779987</v>
      </c>
    </row>
    <row r="45" spans="2:19" x14ac:dyDescent="0.25">
      <c r="B45" s="82" t="s">
        <v>120</v>
      </c>
      <c r="C45" s="81">
        <v>0</v>
      </c>
      <c r="D45" s="81">
        <v>4357.2820957900003</v>
      </c>
      <c r="E45" s="80">
        <v>0</v>
      </c>
      <c r="F45" s="80">
        <v>0</v>
      </c>
      <c r="G45" s="80">
        <v>0</v>
      </c>
      <c r="H45" s="80">
        <v>0</v>
      </c>
      <c r="I45" s="80">
        <v>0</v>
      </c>
      <c r="J45" s="80">
        <v>0</v>
      </c>
      <c r="K45" s="80">
        <v>0</v>
      </c>
      <c r="L45" s="80">
        <v>0</v>
      </c>
      <c r="M45" s="80">
        <v>0</v>
      </c>
      <c r="N45" s="80">
        <v>0</v>
      </c>
      <c r="O45" s="80">
        <v>0</v>
      </c>
      <c r="P45" s="80">
        <v>4357.28209479</v>
      </c>
      <c r="Q45" s="79">
        <v>4357.28209479</v>
      </c>
    </row>
    <row r="46" spans="2:19" customFormat="1" x14ac:dyDescent="0.25">
      <c r="B46" s="208" t="s">
        <v>70</v>
      </c>
      <c r="C46" s="37">
        <v>76119.06</v>
      </c>
      <c r="D46" s="48">
        <v>88651.161756789996</v>
      </c>
      <c r="E46" s="205">
        <v>10388.569008639999</v>
      </c>
      <c r="F46" s="206">
        <v>2229.3180488000003</v>
      </c>
      <c r="G46" s="207">
        <v>3191.4988685399999</v>
      </c>
      <c r="H46" s="205">
        <v>4648.09061036</v>
      </c>
      <c r="I46" s="206">
        <v>5685.5878733199997</v>
      </c>
      <c r="J46" s="207">
        <v>5148.3252773000004</v>
      </c>
      <c r="K46" s="205">
        <v>15707.56330754</v>
      </c>
      <c r="L46" s="206">
        <v>2851.4190404599999</v>
      </c>
      <c r="M46" s="207">
        <v>4967.4605400099999</v>
      </c>
      <c r="N46" s="205">
        <v>5882.4819978400001</v>
      </c>
      <c r="O46" s="206">
        <v>5649.9030366400002</v>
      </c>
      <c r="P46" s="207">
        <v>8971.7375771200004</v>
      </c>
      <c r="Q46" s="36">
        <v>75321.95518656999</v>
      </c>
      <c r="S46" s="11"/>
    </row>
    <row r="47" spans="2:19" x14ac:dyDescent="0.25">
      <c r="B47" s="78"/>
      <c r="C47" s="77"/>
      <c r="D47" s="77"/>
      <c r="E47" s="77"/>
      <c r="F47" s="77"/>
      <c r="G47" s="77"/>
      <c r="H47" s="77"/>
      <c r="I47" s="77"/>
      <c r="J47" s="77"/>
      <c r="K47" s="77"/>
      <c r="L47" s="77"/>
      <c r="M47" s="77"/>
      <c r="N47" s="77"/>
      <c r="O47" s="77"/>
      <c r="P47" s="77"/>
      <c r="Q47" s="77"/>
    </row>
    <row r="48" spans="2:19" x14ac:dyDescent="0.25">
      <c r="B48" s="208" t="s">
        <v>121</v>
      </c>
      <c r="C48" s="37">
        <v>530846.35359299975</v>
      </c>
      <c r="D48" s="48">
        <v>554107.40742414992</v>
      </c>
      <c r="E48" s="205">
        <v>38583.90128564999</v>
      </c>
      <c r="F48" s="206">
        <v>30725.134635319995</v>
      </c>
      <c r="G48" s="207">
        <v>35796.43887736999</v>
      </c>
      <c r="H48" s="205">
        <v>36688.677803059996</v>
      </c>
      <c r="I48" s="206">
        <v>46819.384219260006</v>
      </c>
      <c r="J48" s="207">
        <v>47393.871797859996</v>
      </c>
      <c r="K48" s="205">
        <v>51327.73435708</v>
      </c>
      <c r="L48" s="206">
        <v>36484.063113620003</v>
      </c>
      <c r="M48" s="207">
        <v>34224.000806239987</v>
      </c>
      <c r="N48" s="205">
        <v>36309.706783400026</v>
      </c>
      <c r="O48" s="206">
        <v>44166.891713609992</v>
      </c>
      <c r="P48" s="207">
        <v>74673.136486640025</v>
      </c>
      <c r="Q48" s="36">
        <v>513192.94187911</v>
      </c>
    </row>
    <row r="49" spans="2:17" x14ac:dyDescent="0.25">
      <c r="B49" s="62" t="s">
        <v>52</v>
      </c>
      <c r="C49" s="76"/>
      <c r="D49" s="76"/>
      <c r="E49" s="76"/>
      <c r="F49" s="76"/>
      <c r="G49" s="76"/>
      <c r="H49" s="76"/>
      <c r="I49" s="76"/>
      <c r="J49" s="76"/>
      <c r="K49" s="76"/>
      <c r="L49" s="76"/>
      <c r="M49" s="76"/>
      <c r="N49" s="76"/>
      <c r="O49" s="76"/>
      <c r="P49" s="76"/>
      <c r="Q49" s="76"/>
    </row>
    <row r="50" spans="2:17" x14ac:dyDescent="0.25">
      <c r="B50" s="62" t="s">
        <v>71</v>
      </c>
      <c r="C50" s="75"/>
      <c r="D50" s="75"/>
      <c r="E50" s="75"/>
      <c r="F50" s="75"/>
      <c r="G50" s="75"/>
      <c r="H50" s="75"/>
    </row>
    <row r="51" spans="2:17" x14ac:dyDescent="0.25">
      <c r="B51" s="62" t="s">
        <v>54</v>
      </c>
      <c r="C51" s="75"/>
      <c r="D51" s="75"/>
      <c r="E51" s="75"/>
      <c r="F51" s="75"/>
      <c r="G51" s="75"/>
      <c r="H51" s="75"/>
    </row>
    <row r="52" spans="2:17" x14ac:dyDescent="0.25">
      <c r="B52" s="62" t="s">
        <v>55</v>
      </c>
      <c r="E52" s="75"/>
      <c r="F52" s="75"/>
      <c r="G52" s="75"/>
      <c r="H52" s="75"/>
    </row>
    <row r="53" spans="2:17" x14ac:dyDescent="0.25">
      <c r="E53" s="75"/>
      <c r="F53" s="75"/>
      <c r="G53" s="75"/>
      <c r="H53" s="75"/>
    </row>
    <row r="54" spans="2:17" x14ac:dyDescent="0.25">
      <c r="C54" s="75"/>
      <c r="D54" s="75"/>
    </row>
    <row r="55" spans="2:17" x14ac:dyDescent="0.25">
      <c r="C55" s="75"/>
      <c r="D55" s="75"/>
    </row>
    <row r="56" spans="2:17" x14ac:dyDescent="0.25">
      <c r="C56" s="75"/>
    </row>
  </sheetData>
  <mergeCells count="8">
    <mergeCell ref="B2:Q2"/>
    <mergeCell ref="B4:Q4"/>
    <mergeCell ref="B8:B9"/>
    <mergeCell ref="C8:C9"/>
    <mergeCell ref="D8:D9"/>
    <mergeCell ref="E8:Q8"/>
    <mergeCell ref="B3:Q3"/>
    <mergeCell ref="B5:Q5"/>
  </mergeCells>
  <pageMargins left="0.70866141732283472" right="0.70866141732283472" top="0.74803149606299213" bottom="0.74803149606299213" header="0.31496062992125984" footer="0.31496062992125984"/>
  <pageSetup scale="74"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65"/>
  <sheetViews>
    <sheetView showGridLines="0" zoomScale="89" zoomScaleNormal="89" workbookViewId="0">
      <selection activeCell="S22" sqref="S22"/>
    </sheetView>
  </sheetViews>
  <sheetFormatPr baseColWidth="10" defaultColWidth="9.140625" defaultRowHeight="15" x14ac:dyDescent="0.25"/>
  <cols>
    <col min="1" max="1" width="7.28515625" style="74" customWidth="1"/>
    <col min="2" max="2" width="65.42578125" style="74" customWidth="1"/>
    <col min="3" max="3" width="13" style="74" customWidth="1"/>
    <col min="4" max="4" width="15.42578125" style="74" customWidth="1"/>
    <col min="5" max="5" width="10.140625" style="74" bestFit="1" customWidth="1"/>
    <col min="6" max="6" width="10.28515625" style="74" bestFit="1" customWidth="1"/>
    <col min="7" max="11" width="10.140625" style="74" bestFit="1" customWidth="1"/>
    <col min="12" max="12" width="10" style="74" bestFit="1" customWidth="1"/>
    <col min="13" max="13" width="12.28515625" style="74" customWidth="1"/>
    <col min="14" max="14" width="10.7109375" style="74" bestFit="1" customWidth="1"/>
    <col min="15" max="15" width="13.28515625" style="74" bestFit="1" customWidth="1"/>
    <col min="16" max="16" width="12.140625" style="74" bestFit="1" customWidth="1"/>
    <col min="17" max="17" width="15.140625" style="74" bestFit="1" customWidth="1"/>
    <col min="18" max="16384" width="9.140625" style="74"/>
  </cols>
  <sheetData>
    <row r="1" spans="2:17" customFormat="1" x14ac:dyDescent="0.25"/>
    <row r="2" spans="2:17" customFormat="1" ht="28.5" x14ac:dyDescent="0.25">
      <c r="B2" s="230" t="s">
        <v>0</v>
      </c>
      <c r="C2" s="230"/>
      <c r="D2" s="230"/>
      <c r="E2" s="230"/>
      <c r="F2" s="230"/>
      <c r="G2" s="230"/>
      <c r="H2" s="230"/>
      <c r="I2" s="230"/>
      <c r="J2" s="230"/>
      <c r="K2" s="230"/>
      <c r="L2" s="230"/>
      <c r="M2" s="230"/>
      <c r="N2" s="230"/>
      <c r="O2" s="230"/>
      <c r="P2" s="230"/>
      <c r="Q2" s="230"/>
    </row>
    <row r="3" spans="2:17" customFormat="1" ht="21" x14ac:dyDescent="0.25">
      <c r="B3" s="231" t="s">
        <v>1</v>
      </c>
      <c r="C3" s="231"/>
      <c r="D3" s="231"/>
      <c r="E3" s="231"/>
      <c r="F3" s="231"/>
      <c r="G3" s="231"/>
      <c r="H3" s="231"/>
      <c r="I3" s="231"/>
      <c r="J3" s="231"/>
      <c r="K3" s="231"/>
      <c r="L3" s="231"/>
      <c r="M3" s="231"/>
      <c r="N3" s="231"/>
      <c r="O3" s="231"/>
      <c r="P3" s="231"/>
      <c r="Q3" s="231"/>
    </row>
    <row r="4" spans="2:17" customFormat="1" ht="15.75" x14ac:dyDescent="0.25">
      <c r="B4" s="232" t="s">
        <v>2</v>
      </c>
      <c r="C4" s="232"/>
      <c r="D4" s="232"/>
      <c r="E4" s="232"/>
      <c r="F4" s="232"/>
      <c r="G4" s="232"/>
      <c r="H4" s="232"/>
      <c r="I4" s="232"/>
      <c r="J4" s="232"/>
      <c r="K4" s="232"/>
      <c r="L4" s="232"/>
      <c r="M4" s="232"/>
      <c r="N4" s="232"/>
      <c r="O4" s="232"/>
      <c r="P4" s="232"/>
      <c r="Q4" s="232"/>
    </row>
    <row r="5" spans="2:17" customFormat="1" ht="15.75" x14ac:dyDescent="0.25">
      <c r="B5" s="232" t="s">
        <v>3</v>
      </c>
      <c r="C5" s="232"/>
      <c r="D5" s="232"/>
      <c r="E5" s="232"/>
      <c r="F5" s="232"/>
      <c r="G5" s="232"/>
      <c r="H5" s="232"/>
      <c r="I5" s="232"/>
      <c r="J5" s="232"/>
      <c r="K5" s="232"/>
      <c r="L5" s="232"/>
      <c r="M5" s="232"/>
      <c r="N5" s="232"/>
      <c r="O5" s="232"/>
      <c r="P5" s="232"/>
      <c r="Q5" s="232"/>
    </row>
    <row r="6" spans="2:17" customFormat="1" x14ac:dyDescent="0.25"/>
    <row r="7" spans="2:17" customFormat="1" x14ac:dyDescent="0.25">
      <c r="B7" s="30" t="s">
        <v>122</v>
      </c>
      <c r="C7" s="30"/>
      <c r="D7" s="30"/>
      <c r="Q7" s="43" t="s">
        <v>5</v>
      </c>
    </row>
    <row r="8" spans="2:17" ht="21.75" customHeight="1" x14ac:dyDescent="0.25">
      <c r="B8" s="238" t="s">
        <v>6</v>
      </c>
      <c r="C8" s="240" t="s">
        <v>7</v>
      </c>
      <c r="D8" s="240" t="s">
        <v>123</v>
      </c>
      <c r="E8" s="241" t="s">
        <v>9</v>
      </c>
      <c r="F8" s="241"/>
      <c r="G8" s="241"/>
      <c r="H8" s="241"/>
      <c r="I8" s="241"/>
      <c r="J8" s="241"/>
      <c r="K8" s="241"/>
      <c r="L8" s="241"/>
      <c r="M8" s="241"/>
      <c r="N8" s="241"/>
      <c r="O8" s="241"/>
      <c r="P8" s="241"/>
      <c r="Q8" s="241"/>
    </row>
    <row r="9" spans="2:17" s="108" customFormat="1" ht="27.75" customHeight="1" x14ac:dyDescent="0.25">
      <c r="B9" s="238"/>
      <c r="C9" s="240"/>
      <c r="D9" s="240"/>
      <c r="E9" s="205" t="s">
        <v>10</v>
      </c>
      <c r="F9" s="206" t="s">
        <v>11</v>
      </c>
      <c r="G9" s="207" t="s">
        <v>12</v>
      </c>
      <c r="H9" s="205" t="s">
        <v>13</v>
      </c>
      <c r="I9" s="206" t="s">
        <v>14</v>
      </c>
      <c r="J9" s="207" t="s">
        <v>15</v>
      </c>
      <c r="K9" s="205" t="s">
        <v>16</v>
      </c>
      <c r="L9" s="206" t="s">
        <v>17</v>
      </c>
      <c r="M9" s="207" t="s">
        <v>124</v>
      </c>
      <c r="N9" s="205" t="s">
        <v>19</v>
      </c>
      <c r="O9" s="206" t="s">
        <v>20</v>
      </c>
      <c r="P9" s="207" t="s">
        <v>21</v>
      </c>
      <c r="Q9" s="36" t="s">
        <v>22</v>
      </c>
    </row>
    <row r="10" spans="2:17" x14ac:dyDescent="0.25">
      <c r="B10" s="108" t="s">
        <v>125</v>
      </c>
      <c r="C10" s="107">
        <v>5742.7371700000003</v>
      </c>
      <c r="D10" s="107">
        <v>5774.2954850699989</v>
      </c>
      <c r="E10" s="107">
        <v>478.56141039000011</v>
      </c>
      <c r="F10" s="107">
        <v>478.56141105000006</v>
      </c>
      <c r="G10" s="107">
        <v>478.56141041000012</v>
      </c>
      <c r="H10" s="107">
        <v>478.56140974000004</v>
      </c>
      <c r="I10" s="107">
        <v>478.56140993999998</v>
      </c>
      <c r="J10" s="107">
        <v>478.56140993999998</v>
      </c>
      <c r="K10" s="107">
        <v>478.56140993999998</v>
      </c>
      <c r="L10" s="107">
        <v>478.56140993999998</v>
      </c>
      <c r="M10" s="107">
        <v>478.56140993999998</v>
      </c>
      <c r="N10" s="107">
        <v>478.56140794999999</v>
      </c>
      <c r="O10" s="107">
        <v>478.56140783000001</v>
      </c>
      <c r="P10" s="107">
        <v>489.26171852000004</v>
      </c>
      <c r="Q10" s="107">
        <v>5753.4372255899998</v>
      </c>
    </row>
    <row r="11" spans="2:17" x14ac:dyDescent="0.25">
      <c r="B11" s="106" t="s">
        <v>126</v>
      </c>
      <c r="C11" s="105">
        <v>1925.7791239999999</v>
      </c>
      <c r="D11" s="105">
        <v>1925.7791239999999</v>
      </c>
      <c r="E11" s="105">
        <v>160.481593</v>
      </c>
      <c r="F11" s="105">
        <v>160.481593</v>
      </c>
      <c r="G11" s="105">
        <v>160.481593</v>
      </c>
      <c r="H11" s="105">
        <v>160.481593</v>
      </c>
      <c r="I11" s="105">
        <v>160.481593</v>
      </c>
      <c r="J11" s="105">
        <v>160.481593</v>
      </c>
      <c r="K11" s="105">
        <v>160.481593</v>
      </c>
      <c r="L11" s="105">
        <v>160.481593</v>
      </c>
      <c r="M11" s="105">
        <v>160.481593</v>
      </c>
      <c r="N11" s="105">
        <v>160.48159100000001</v>
      </c>
      <c r="O11" s="105">
        <v>160.48159100000001</v>
      </c>
      <c r="P11" s="105">
        <v>160.48159899999999</v>
      </c>
      <c r="Q11" s="105">
        <v>1925.7791179999999</v>
      </c>
    </row>
    <row r="12" spans="2:17" x14ac:dyDescent="0.25">
      <c r="B12" s="106" t="s">
        <v>127</v>
      </c>
      <c r="C12" s="105">
        <v>3816.9580460000002</v>
      </c>
      <c r="D12" s="105">
        <v>3848.5163610699992</v>
      </c>
      <c r="E12" s="105">
        <v>318.07981739000007</v>
      </c>
      <c r="F12" s="105">
        <v>318.07981805000009</v>
      </c>
      <c r="G12" s="105">
        <v>318.07981741000009</v>
      </c>
      <c r="H12" s="105">
        <v>318.07981674000007</v>
      </c>
      <c r="I12" s="105">
        <v>318.07981694</v>
      </c>
      <c r="J12" s="105">
        <v>318.07981694</v>
      </c>
      <c r="K12" s="105">
        <v>318.07981694</v>
      </c>
      <c r="L12" s="105">
        <v>318.07981694</v>
      </c>
      <c r="M12" s="105">
        <v>318.07981694</v>
      </c>
      <c r="N12" s="105">
        <v>318.07981695000001</v>
      </c>
      <c r="O12" s="105">
        <v>318.07981683000003</v>
      </c>
      <c r="P12" s="105">
        <v>328.78011952000003</v>
      </c>
      <c r="Q12" s="105">
        <v>3827.6581075900003</v>
      </c>
    </row>
    <row r="13" spans="2:17" x14ac:dyDescent="0.25">
      <c r="B13" s="108" t="s">
        <v>128</v>
      </c>
      <c r="C13" s="107">
        <v>485096.46320799983</v>
      </c>
      <c r="D13" s="107">
        <v>488417.87000262993</v>
      </c>
      <c r="E13" s="107">
        <v>31084.341530549988</v>
      </c>
      <c r="F13" s="107">
        <v>37199.315223460006</v>
      </c>
      <c r="G13" s="107">
        <v>36017.089648900008</v>
      </c>
      <c r="H13" s="107">
        <v>35290.94707106</v>
      </c>
      <c r="I13" s="107">
        <v>33736.438487550004</v>
      </c>
      <c r="J13" s="107">
        <v>41473.196692859987</v>
      </c>
      <c r="K13" s="107">
        <v>38365.146024109992</v>
      </c>
      <c r="L13" s="107">
        <v>38808.542929759999</v>
      </c>
      <c r="M13" s="107">
        <v>41980.209743190004</v>
      </c>
      <c r="N13" s="107">
        <v>33312.326169130014</v>
      </c>
      <c r="O13" s="107">
        <v>47973.21393708</v>
      </c>
      <c r="P13" s="107">
        <v>59920.868402280023</v>
      </c>
      <c r="Q13" s="107">
        <v>475161.63585993007</v>
      </c>
    </row>
    <row r="14" spans="2:17" x14ac:dyDescent="0.25">
      <c r="B14" s="106" t="s">
        <v>75</v>
      </c>
      <c r="C14" s="105">
        <v>45992.675512000002</v>
      </c>
      <c r="D14" s="105">
        <v>44208.860128130022</v>
      </c>
      <c r="E14" s="105">
        <v>2178.7852070299996</v>
      </c>
      <c r="F14" s="105">
        <v>3829.6430000900018</v>
      </c>
      <c r="G14" s="105">
        <v>3838.4954857000098</v>
      </c>
      <c r="H14" s="105">
        <v>2866.3574118899987</v>
      </c>
      <c r="I14" s="105">
        <v>2731.4684691500011</v>
      </c>
      <c r="J14" s="105">
        <v>3910.3721134199996</v>
      </c>
      <c r="K14" s="105">
        <v>2808.2871276999995</v>
      </c>
      <c r="L14" s="105">
        <v>2949.6276993400002</v>
      </c>
      <c r="M14" s="105">
        <v>3519.6452756400031</v>
      </c>
      <c r="N14" s="105">
        <v>2836.0896760500009</v>
      </c>
      <c r="O14" s="105">
        <v>3935.1360328099981</v>
      </c>
      <c r="P14" s="105">
        <v>7426.6327342199975</v>
      </c>
      <c r="Q14" s="105">
        <v>42830.540233040003</v>
      </c>
    </row>
    <row r="15" spans="2:17" x14ac:dyDescent="0.25">
      <c r="B15" s="106" t="s">
        <v>76</v>
      </c>
      <c r="C15" s="105">
        <v>31543.395512999999</v>
      </c>
      <c r="D15" s="105">
        <v>33951.202211070005</v>
      </c>
      <c r="E15" s="105">
        <v>2280.56450984</v>
      </c>
      <c r="F15" s="105">
        <v>2712.3774803399983</v>
      </c>
      <c r="G15" s="105">
        <v>2593.1725325399993</v>
      </c>
      <c r="H15" s="105">
        <v>2473.6704906699997</v>
      </c>
      <c r="I15" s="105">
        <v>2675.9371561699995</v>
      </c>
      <c r="J15" s="105">
        <v>2786.2671378599998</v>
      </c>
      <c r="K15" s="105">
        <v>2763.2384939799986</v>
      </c>
      <c r="L15" s="105">
        <v>2720.1255112899998</v>
      </c>
      <c r="M15" s="105">
        <v>2799.1642956600008</v>
      </c>
      <c r="N15" s="105">
        <v>2680.4231827799999</v>
      </c>
      <c r="O15" s="105">
        <v>3284.6922015500008</v>
      </c>
      <c r="P15" s="105">
        <v>3474.3651781399994</v>
      </c>
      <c r="Q15" s="105">
        <v>33243.998170819999</v>
      </c>
    </row>
    <row r="16" spans="2:17" x14ac:dyDescent="0.25">
      <c r="B16" s="106" t="s">
        <v>129</v>
      </c>
      <c r="C16" s="105">
        <v>18401.232219000001</v>
      </c>
      <c r="D16" s="105">
        <v>19306.181336570011</v>
      </c>
      <c r="E16" s="105">
        <v>1331.0964819499995</v>
      </c>
      <c r="F16" s="105">
        <v>1404.2980679899997</v>
      </c>
      <c r="G16" s="105">
        <v>1450.56220205</v>
      </c>
      <c r="H16" s="105">
        <v>1649.1097649700005</v>
      </c>
      <c r="I16" s="105">
        <v>1437.1191958300003</v>
      </c>
      <c r="J16" s="105">
        <v>1674.4073668300002</v>
      </c>
      <c r="K16" s="105">
        <v>1429.0753185099998</v>
      </c>
      <c r="L16" s="105">
        <v>1482.5017332699995</v>
      </c>
      <c r="M16" s="105">
        <v>1441.3564242100001</v>
      </c>
      <c r="N16" s="105">
        <v>1393.3920635200002</v>
      </c>
      <c r="O16" s="105">
        <v>2529.5162036300017</v>
      </c>
      <c r="P16" s="105">
        <v>1836.4528277099998</v>
      </c>
      <c r="Q16" s="105">
        <v>19058.887650470002</v>
      </c>
    </row>
    <row r="17" spans="2:17" x14ac:dyDescent="0.25">
      <c r="B17" s="106" t="s">
        <v>78</v>
      </c>
      <c r="C17" s="105">
        <v>6392.797568</v>
      </c>
      <c r="D17" s="105">
        <v>7403.7031740000002</v>
      </c>
      <c r="E17" s="105">
        <v>709.92086499000015</v>
      </c>
      <c r="F17" s="105">
        <v>111.36303549000002</v>
      </c>
      <c r="G17" s="105">
        <v>1122.59805699</v>
      </c>
      <c r="H17" s="105">
        <v>736.96424255999989</v>
      </c>
      <c r="I17" s="105">
        <v>595.18866030999993</v>
      </c>
      <c r="J17" s="105">
        <v>529.15994769000008</v>
      </c>
      <c r="K17" s="105">
        <v>537.53041936000011</v>
      </c>
      <c r="L17" s="105">
        <v>404.18702210999976</v>
      </c>
      <c r="M17" s="105">
        <v>227.06000259000004</v>
      </c>
      <c r="N17" s="105">
        <v>673.97798174000002</v>
      </c>
      <c r="O17" s="105">
        <v>117.62078119999998</v>
      </c>
      <c r="P17" s="105">
        <v>1413.35957448</v>
      </c>
      <c r="Q17" s="105">
        <v>7178.9305895100006</v>
      </c>
    </row>
    <row r="18" spans="2:17" x14ac:dyDescent="0.25">
      <c r="B18" s="106" t="s">
        <v>79</v>
      </c>
      <c r="C18" s="105">
        <v>11329.926829</v>
      </c>
      <c r="D18" s="105">
        <v>11611.48267275</v>
      </c>
      <c r="E18" s="105">
        <v>706.98717800999998</v>
      </c>
      <c r="F18" s="105">
        <v>741.97512315999995</v>
      </c>
      <c r="G18" s="105">
        <v>887.65801734000001</v>
      </c>
      <c r="H18" s="105">
        <v>763.67828698999995</v>
      </c>
      <c r="I18" s="105">
        <v>837.95235600000001</v>
      </c>
      <c r="J18" s="105">
        <v>856.42529438999998</v>
      </c>
      <c r="K18" s="105">
        <v>859.09014045999982</v>
      </c>
      <c r="L18" s="105">
        <v>837.36666016999993</v>
      </c>
      <c r="M18" s="105">
        <v>919.45055880000007</v>
      </c>
      <c r="N18" s="105">
        <v>829.94399368000029</v>
      </c>
      <c r="O18" s="105">
        <v>1198.5879485700002</v>
      </c>
      <c r="P18" s="105">
        <v>1575.1776271699996</v>
      </c>
      <c r="Q18" s="105">
        <v>11014.293184740001</v>
      </c>
    </row>
    <row r="19" spans="2:17" x14ac:dyDescent="0.25">
      <c r="B19" s="106" t="s">
        <v>80</v>
      </c>
      <c r="C19" s="105">
        <v>109170.290314</v>
      </c>
      <c r="D19" s="105">
        <v>109170.29031400003</v>
      </c>
      <c r="E19" s="105">
        <v>4656.3082995200002</v>
      </c>
      <c r="F19" s="105">
        <v>5308.6224889599989</v>
      </c>
      <c r="G19" s="105">
        <v>7692.8456516099986</v>
      </c>
      <c r="H19" s="105">
        <v>8084.299664670003</v>
      </c>
      <c r="I19" s="105">
        <v>7468.65666177</v>
      </c>
      <c r="J19" s="105">
        <v>8301.8278277000009</v>
      </c>
      <c r="K19" s="105">
        <v>8411.9905224200011</v>
      </c>
      <c r="L19" s="105">
        <v>8970.0735438400006</v>
      </c>
      <c r="M19" s="105">
        <v>9234.2151793400026</v>
      </c>
      <c r="N19" s="105">
        <v>9871.6971041200122</v>
      </c>
      <c r="O19" s="105">
        <v>12543.977374470003</v>
      </c>
      <c r="P19" s="105">
        <v>15435.804886530017</v>
      </c>
      <c r="Q19" s="105">
        <v>105980.31920495005</v>
      </c>
    </row>
    <row r="20" spans="2:17" x14ac:dyDescent="0.25">
      <c r="B20" s="106" t="s">
        <v>81</v>
      </c>
      <c r="C20" s="105">
        <v>58997.668287</v>
      </c>
      <c r="D20" s="105">
        <v>60105.766569999985</v>
      </c>
      <c r="E20" s="105">
        <v>3567.3156244900006</v>
      </c>
      <c r="F20" s="105">
        <v>4908.2380609600013</v>
      </c>
      <c r="G20" s="105">
        <v>3944.5135166100004</v>
      </c>
      <c r="H20" s="105">
        <v>3939.1664708799999</v>
      </c>
      <c r="I20" s="105">
        <v>4992.8290527399977</v>
      </c>
      <c r="J20" s="105">
        <v>4762.4473655699985</v>
      </c>
      <c r="K20" s="105">
        <v>4077.6261842799991</v>
      </c>
      <c r="L20" s="105">
        <v>4493.2957242400007</v>
      </c>
      <c r="M20" s="105">
        <v>5097.3446448700006</v>
      </c>
      <c r="N20" s="105">
        <v>3848.4131585500004</v>
      </c>
      <c r="O20" s="105">
        <v>6345.4114788700008</v>
      </c>
      <c r="P20" s="105">
        <v>7567.9719186600023</v>
      </c>
      <c r="Q20" s="105">
        <v>57544.573200719999</v>
      </c>
    </row>
    <row r="21" spans="2:17" x14ac:dyDescent="0.25">
      <c r="B21" s="106" t="s">
        <v>82</v>
      </c>
      <c r="C21" s="105">
        <v>2263.2575029999998</v>
      </c>
      <c r="D21" s="105">
        <v>2316.0575029999991</v>
      </c>
      <c r="E21" s="105">
        <v>109.38239935</v>
      </c>
      <c r="F21" s="105">
        <v>130.42878008999998</v>
      </c>
      <c r="G21" s="105">
        <v>197.94266783000003</v>
      </c>
      <c r="H21" s="105">
        <v>141.06114625999999</v>
      </c>
      <c r="I21" s="105">
        <v>173.09908231</v>
      </c>
      <c r="J21" s="105">
        <v>181.87286007999998</v>
      </c>
      <c r="K21" s="105">
        <v>158.84587961999998</v>
      </c>
      <c r="L21" s="105">
        <v>150.38596052</v>
      </c>
      <c r="M21" s="105">
        <v>257.45326600999999</v>
      </c>
      <c r="N21" s="105">
        <v>146.74332105000002</v>
      </c>
      <c r="O21" s="105">
        <v>211.30920495999999</v>
      </c>
      <c r="P21" s="105">
        <v>348.3796361599999</v>
      </c>
      <c r="Q21" s="105">
        <v>2206.9042042400001</v>
      </c>
    </row>
    <row r="22" spans="2:17" x14ac:dyDescent="0.25">
      <c r="B22" s="106" t="s">
        <v>83</v>
      </c>
      <c r="C22" s="105">
        <v>1992.618772</v>
      </c>
      <c r="D22" s="105">
        <v>1883.08428944</v>
      </c>
      <c r="E22" s="105">
        <v>114.23846288</v>
      </c>
      <c r="F22" s="105">
        <v>158.16527135999999</v>
      </c>
      <c r="G22" s="105">
        <v>141.96030265000002</v>
      </c>
      <c r="H22" s="105">
        <v>154.36366585000002</v>
      </c>
      <c r="I22" s="105">
        <v>141.12034628000001</v>
      </c>
      <c r="J22" s="105">
        <v>139.39946854000002</v>
      </c>
      <c r="K22" s="105">
        <v>145.86474835999999</v>
      </c>
      <c r="L22" s="105">
        <v>144.07669188</v>
      </c>
      <c r="M22" s="105">
        <v>147.10084352999999</v>
      </c>
      <c r="N22" s="105">
        <v>141.23625866</v>
      </c>
      <c r="O22" s="105">
        <v>215.53163403999997</v>
      </c>
      <c r="P22" s="105">
        <v>192.81743553999999</v>
      </c>
      <c r="Q22" s="105">
        <v>1835.8751295699999</v>
      </c>
    </row>
    <row r="23" spans="2:17" x14ac:dyDescent="0.25">
      <c r="B23" s="106" t="s">
        <v>84</v>
      </c>
      <c r="C23" s="105">
        <v>8040.3487370000003</v>
      </c>
      <c r="D23" s="105">
        <v>8269.0498200000002</v>
      </c>
      <c r="E23" s="105">
        <v>469.37315138000014</v>
      </c>
      <c r="F23" s="105">
        <v>603.71439449000002</v>
      </c>
      <c r="G23" s="105">
        <v>855.83858997000004</v>
      </c>
      <c r="H23" s="105">
        <v>456.65707692000001</v>
      </c>
      <c r="I23" s="105">
        <v>812.16084779999994</v>
      </c>
      <c r="J23" s="105">
        <v>711.49569183000006</v>
      </c>
      <c r="K23" s="105">
        <v>571.71463517999996</v>
      </c>
      <c r="L23" s="105">
        <v>600.61202260999994</v>
      </c>
      <c r="M23" s="105">
        <v>716.83193247000008</v>
      </c>
      <c r="N23" s="105">
        <v>543.55104767</v>
      </c>
      <c r="O23" s="105">
        <v>846.14629533000004</v>
      </c>
      <c r="P23" s="105">
        <v>862.54574085999991</v>
      </c>
      <c r="Q23" s="105">
        <v>8050.6414265099993</v>
      </c>
    </row>
    <row r="24" spans="2:17" x14ac:dyDescent="0.25">
      <c r="B24" s="106" t="s">
        <v>85</v>
      </c>
      <c r="C24" s="105">
        <v>20714.612795000001</v>
      </c>
      <c r="D24" s="105">
        <v>23137.059277999997</v>
      </c>
      <c r="E24" s="105">
        <v>540.40856181999993</v>
      </c>
      <c r="F24" s="105">
        <v>1998.4141234799999</v>
      </c>
      <c r="G24" s="105">
        <v>1782.4563584</v>
      </c>
      <c r="H24" s="105">
        <v>1584.3837066800004</v>
      </c>
      <c r="I24" s="105">
        <v>806.46710730000007</v>
      </c>
      <c r="J24" s="105">
        <v>2219.37325302</v>
      </c>
      <c r="K24" s="105">
        <v>1222.8208203300001</v>
      </c>
      <c r="L24" s="105">
        <v>2124.8734467099998</v>
      </c>
      <c r="M24" s="105">
        <v>2175.7167221899999</v>
      </c>
      <c r="N24" s="105">
        <v>880.59458891999986</v>
      </c>
      <c r="O24" s="105">
        <v>2253.6238382000001</v>
      </c>
      <c r="P24" s="105">
        <v>5193.1440671</v>
      </c>
      <c r="Q24" s="105">
        <v>22782.276594149997</v>
      </c>
    </row>
    <row r="25" spans="2:17" x14ac:dyDescent="0.25">
      <c r="B25" s="106" t="s">
        <v>86</v>
      </c>
      <c r="C25" s="105">
        <v>2983.7393590000001</v>
      </c>
      <c r="D25" s="105">
        <v>3126.2621070500008</v>
      </c>
      <c r="E25" s="105">
        <v>136.74354982</v>
      </c>
      <c r="F25" s="105">
        <v>164.60712547999998</v>
      </c>
      <c r="G25" s="105">
        <v>344.88475520999998</v>
      </c>
      <c r="H25" s="105">
        <v>199.30076232999994</v>
      </c>
      <c r="I25" s="105">
        <v>190.44162761000001</v>
      </c>
      <c r="J25" s="105">
        <v>336.41911729000003</v>
      </c>
      <c r="K25" s="105">
        <v>239.97026125999997</v>
      </c>
      <c r="L25" s="105">
        <v>317.39028895000007</v>
      </c>
      <c r="M25" s="105">
        <v>228.02069382999997</v>
      </c>
      <c r="N25" s="105">
        <v>204.14137722000001</v>
      </c>
      <c r="O25" s="105">
        <v>290.33908698000005</v>
      </c>
      <c r="P25" s="105">
        <v>343.01279798000007</v>
      </c>
      <c r="Q25" s="105">
        <v>2995.2714439599999</v>
      </c>
    </row>
    <row r="26" spans="2:17" x14ac:dyDescent="0.25">
      <c r="B26" s="106" t="s">
        <v>87</v>
      </c>
      <c r="C26" s="105">
        <v>3599.619831</v>
      </c>
      <c r="D26" s="105">
        <v>3678.3492139999998</v>
      </c>
      <c r="E26" s="105">
        <v>153.01699325000001</v>
      </c>
      <c r="F26" s="105">
        <v>161.59219788999999</v>
      </c>
      <c r="G26" s="105">
        <v>205.38108580000002</v>
      </c>
      <c r="H26" s="105">
        <v>159.05605503999999</v>
      </c>
      <c r="I26" s="105">
        <v>167.47069525999999</v>
      </c>
      <c r="J26" s="105">
        <v>252.11812603999999</v>
      </c>
      <c r="K26" s="105">
        <v>160.28182276999999</v>
      </c>
      <c r="L26" s="105">
        <v>179.71596366000003</v>
      </c>
      <c r="M26" s="105">
        <v>175.69758183999997</v>
      </c>
      <c r="N26" s="105">
        <v>191.20043604</v>
      </c>
      <c r="O26" s="105">
        <v>202.27194144000001</v>
      </c>
      <c r="P26" s="105">
        <v>410.39609055999995</v>
      </c>
      <c r="Q26" s="105">
        <v>2418.1989895899997</v>
      </c>
    </row>
    <row r="27" spans="2:17" x14ac:dyDescent="0.25">
      <c r="B27" s="106" t="s">
        <v>97</v>
      </c>
      <c r="C27" s="105">
        <v>3415.08851</v>
      </c>
      <c r="D27" s="105">
        <v>3690.3458179100003</v>
      </c>
      <c r="E27" s="105">
        <v>299.45252698000002</v>
      </c>
      <c r="F27" s="105">
        <v>298.80813588000001</v>
      </c>
      <c r="G27" s="105">
        <v>294.68890397000001</v>
      </c>
      <c r="H27" s="105">
        <v>301.63819427999999</v>
      </c>
      <c r="I27" s="105">
        <v>302.18241683000002</v>
      </c>
      <c r="J27" s="105">
        <v>304.62913173999999</v>
      </c>
      <c r="K27" s="105">
        <v>306.73028124000001</v>
      </c>
      <c r="L27" s="105">
        <v>325.96866567000001</v>
      </c>
      <c r="M27" s="105">
        <v>307.37015631000003</v>
      </c>
      <c r="N27" s="105">
        <v>317.02077456000001</v>
      </c>
      <c r="O27" s="105">
        <v>293.22775799999999</v>
      </c>
      <c r="P27" s="105">
        <v>313.86411169000002</v>
      </c>
      <c r="Q27" s="105">
        <v>3665.5810571499997</v>
      </c>
    </row>
    <row r="28" spans="2:17" x14ac:dyDescent="0.25">
      <c r="B28" s="106" t="s">
        <v>88</v>
      </c>
      <c r="C28" s="105">
        <v>517.98272199999997</v>
      </c>
      <c r="D28" s="105">
        <v>517.98272199999997</v>
      </c>
      <c r="E28" s="105">
        <v>22.898545629999994</v>
      </c>
      <c r="F28" s="105">
        <v>31.151211780000001</v>
      </c>
      <c r="G28" s="105">
        <v>45.149162470000007</v>
      </c>
      <c r="H28" s="105">
        <v>24.86951784</v>
      </c>
      <c r="I28" s="105">
        <v>28.955221420000008</v>
      </c>
      <c r="J28" s="105">
        <v>40.594169939999993</v>
      </c>
      <c r="K28" s="105">
        <v>33.434669509999999</v>
      </c>
      <c r="L28" s="105">
        <v>38.098500940000001</v>
      </c>
      <c r="M28" s="105">
        <v>33.575033689999998</v>
      </c>
      <c r="N28" s="105">
        <v>31.617967350000008</v>
      </c>
      <c r="O28" s="105">
        <v>61.839346740000003</v>
      </c>
      <c r="P28" s="105">
        <v>66.578460799999988</v>
      </c>
      <c r="Q28" s="105">
        <v>458.76180810999995</v>
      </c>
    </row>
    <row r="29" spans="2:17" x14ac:dyDescent="0.25">
      <c r="B29" s="106" t="s">
        <v>89</v>
      </c>
      <c r="C29" s="105">
        <v>1830.3940829999999</v>
      </c>
      <c r="D29" s="105">
        <v>1901.594083</v>
      </c>
      <c r="E29" s="105">
        <v>98.779339579999984</v>
      </c>
      <c r="F29" s="105">
        <v>130.23643348000002</v>
      </c>
      <c r="G29" s="105">
        <v>184.33361787999999</v>
      </c>
      <c r="H29" s="105">
        <v>109.68722765000001</v>
      </c>
      <c r="I29" s="105">
        <v>159.4468238</v>
      </c>
      <c r="J29" s="105">
        <v>156.04611892000003</v>
      </c>
      <c r="K29" s="105">
        <v>133.95053720000001</v>
      </c>
      <c r="L29" s="105">
        <v>157.25980183999999</v>
      </c>
      <c r="M29" s="105">
        <v>138.86678179999998</v>
      </c>
      <c r="N29" s="105">
        <v>110.10428475000001</v>
      </c>
      <c r="O29" s="105">
        <v>237.33363858000001</v>
      </c>
      <c r="P29" s="105">
        <v>228.74934785000002</v>
      </c>
      <c r="Q29" s="105">
        <v>1844.79395333</v>
      </c>
    </row>
    <row r="30" spans="2:17" x14ac:dyDescent="0.25">
      <c r="B30" s="106" t="s">
        <v>90</v>
      </c>
      <c r="C30" s="105">
        <v>400.266998</v>
      </c>
      <c r="D30" s="105">
        <v>400.266998</v>
      </c>
      <c r="E30" s="105">
        <v>16.797372630000002</v>
      </c>
      <c r="F30" s="105">
        <v>35.688329539999998</v>
      </c>
      <c r="G30" s="105">
        <v>35.940560339999998</v>
      </c>
      <c r="H30" s="105">
        <v>19.547359870000001</v>
      </c>
      <c r="I30" s="105">
        <v>33.937442579999995</v>
      </c>
      <c r="J30" s="105">
        <v>43.078965250000003</v>
      </c>
      <c r="K30" s="105">
        <v>22.51712775</v>
      </c>
      <c r="L30" s="105">
        <v>31.897718469999997</v>
      </c>
      <c r="M30" s="105">
        <v>34.311173289999999</v>
      </c>
      <c r="N30" s="105">
        <v>25.814097280000002</v>
      </c>
      <c r="O30" s="105">
        <v>43.268127469999996</v>
      </c>
      <c r="P30" s="105">
        <v>47.948247309999999</v>
      </c>
      <c r="Q30" s="105">
        <v>390.74652178000002</v>
      </c>
    </row>
    <row r="31" spans="2:17" x14ac:dyDescent="0.25">
      <c r="B31" s="106" t="s">
        <v>98</v>
      </c>
      <c r="C31" s="105">
        <v>5109.8041320000002</v>
      </c>
      <c r="D31" s="105">
        <v>4271.7133130000002</v>
      </c>
      <c r="E31" s="105">
        <v>169.32228783000002</v>
      </c>
      <c r="F31" s="105">
        <v>204.59540327000005</v>
      </c>
      <c r="G31" s="105">
        <v>424.95442326999989</v>
      </c>
      <c r="H31" s="105">
        <v>266.20083803000006</v>
      </c>
      <c r="I31" s="105">
        <v>278.93625417000004</v>
      </c>
      <c r="J31" s="105">
        <v>319.78743862999994</v>
      </c>
      <c r="K31" s="105">
        <v>223.13549618999997</v>
      </c>
      <c r="L31" s="105">
        <v>277.40232150999998</v>
      </c>
      <c r="M31" s="105">
        <v>323.96789028000001</v>
      </c>
      <c r="N31" s="105">
        <v>251.18690271000011</v>
      </c>
      <c r="O31" s="105">
        <v>421.02963418000002</v>
      </c>
      <c r="P31" s="105">
        <v>912.77729178000004</v>
      </c>
      <c r="Q31" s="105">
        <v>4073.2961818499998</v>
      </c>
    </row>
    <row r="32" spans="2:17" x14ac:dyDescent="0.25">
      <c r="B32" s="106" t="s">
        <v>99</v>
      </c>
      <c r="C32" s="105">
        <v>11053.909727</v>
      </c>
      <c r="D32" s="105">
        <v>11124.909727</v>
      </c>
      <c r="E32" s="105">
        <v>661.78571597000007</v>
      </c>
      <c r="F32" s="105">
        <v>863.61755791999997</v>
      </c>
      <c r="G32" s="105">
        <v>985.07222309000008</v>
      </c>
      <c r="H32" s="105">
        <v>847.03911732999995</v>
      </c>
      <c r="I32" s="105">
        <v>867.95348870999999</v>
      </c>
      <c r="J32" s="105">
        <v>865.45530746000009</v>
      </c>
      <c r="K32" s="105">
        <v>839.66320049000001</v>
      </c>
      <c r="L32" s="105">
        <v>1021.3278089400001</v>
      </c>
      <c r="M32" s="105">
        <v>831.47473731999992</v>
      </c>
      <c r="N32" s="105">
        <v>797.79248398000004</v>
      </c>
      <c r="O32" s="105">
        <v>1289.4082268099999</v>
      </c>
      <c r="P32" s="105">
        <v>1101.6781989900001</v>
      </c>
      <c r="Q32" s="105">
        <v>10972.268067009998</v>
      </c>
    </row>
    <row r="33" spans="1:17" x14ac:dyDescent="0.25">
      <c r="B33" s="106" t="s">
        <v>93</v>
      </c>
      <c r="C33" s="105">
        <v>2989.5667090000002</v>
      </c>
      <c r="D33" s="105">
        <v>3210.0462456499995</v>
      </c>
      <c r="E33" s="105">
        <v>91.136945640000008</v>
      </c>
      <c r="F33" s="105">
        <v>106.90273456999996</v>
      </c>
      <c r="G33" s="105">
        <v>148.10408071999998</v>
      </c>
      <c r="H33" s="105">
        <v>112.44106023999997</v>
      </c>
      <c r="I33" s="105">
        <v>167.84163975999999</v>
      </c>
      <c r="J33" s="105">
        <v>127.81917284999997</v>
      </c>
      <c r="K33" s="105">
        <v>168.84529687000003</v>
      </c>
      <c r="L33" s="105">
        <v>144.86867112000004</v>
      </c>
      <c r="M33" s="105">
        <v>214.69430958000001</v>
      </c>
      <c r="N33" s="105">
        <v>128.27583572</v>
      </c>
      <c r="O33" s="105">
        <v>338.02110843999998</v>
      </c>
      <c r="P33" s="105">
        <v>847.79718329000025</v>
      </c>
      <c r="Q33" s="105">
        <v>2596.7480388000004</v>
      </c>
    </row>
    <row r="34" spans="1:17" x14ac:dyDescent="0.25">
      <c r="B34" s="106" t="s">
        <v>100</v>
      </c>
      <c r="C34" s="105">
        <v>439.18550199999999</v>
      </c>
      <c r="D34" s="105">
        <v>611.57700199999999</v>
      </c>
      <c r="E34" s="105">
        <v>23.944876380000004</v>
      </c>
      <c r="F34" s="105">
        <v>23.497792390000001</v>
      </c>
      <c r="G34" s="105">
        <v>47.601392650000001</v>
      </c>
      <c r="H34" s="105">
        <v>28.305135190000001</v>
      </c>
      <c r="I34" s="105">
        <v>31.100922289999996</v>
      </c>
      <c r="J34" s="105">
        <v>45.007253729999988</v>
      </c>
      <c r="K34" s="105">
        <v>40.950787320000003</v>
      </c>
      <c r="L34" s="105">
        <v>37.22485777</v>
      </c>
      <c r="M34" s="105">
        <v>47.515433889999997</v>
      </c>
      <c r="N34" s="105">
        <v>31.854971769999999</v>
      </c>
      <c r="O34" s="105">
        <v>50.337836549999999</v>
      </c>
      <c r="P34" s="105">
        <v>84.649045689999994</v>
      </c>
      <c r="Q34" s="105">
        <v>491.99030562000002</v>
      </c>
    </row>
    <row r="35" spans="1:17" x14ac:dyDescent="0.25">
      <c r="B35" s="106" t="s">
        <v>130</v>
      </c>
      <c r="C35" s="105">
        <v>692.86810100000002</v>
      </c>
      <c r="D35" s="105">
        <v>758.58084299999996</v>
      </c>
      <c r="E35" s="105">
        <v>18.92487697</v>
      </c>
      <c r="F35" s="105">
        <v>32.25498588</v>
      </c>
      <c r="G35" s="105">
        <v>26.956783829999999</v>
      </c>
      <c r="H35" s="105">
        <v>25.697826389999999</v>
      </c>
      <c r="I35" s="105">
        <v>23.197454420000003</v>
      </c>
      <c r="J35" s="105">
        <v>52.983519189999988</v>
      </c>
      <c r="K35" s="105">
        <v>57.60060197</v>
      </c>
      <c r="L35" s="105">
        <v>42.651087980000007</v>
      </c>
      <c r="M35" s="105">
        <v>63.002774910000007</v>
      </c>
      <c r="N35" s="105">
        <v>44.549781889999998</v>
      </c>
      <c r="O35" s="105">
        <v>89.778128379999984</v>
      </c>
      <c r="P35" s="105">
        <v>121.77364210999998</v>
      </c>
      <c r="Q35" s="105">
        <v>599.37146392</v>
      </c>
    </row>
    <row r="36" spans="1:17" x14ac:dyDescent="0.25">
      <c r="A36" s="110"/>
      <c r="B36" s="106" t="s">
        <v>101</v>
      </c>
      <c r="C36" s="105">
        <v>71465.584950000004</v>
      </c>
      <c r="D36" s="105">
        <v>71465.584950000019</v>
      </c>
      <c r="E36" s="105">
        <v>8210.7973110399998</v>
      </c>
      <c r="F36" s="105">
        <v>4391.2356014299994</v>
      </c>
      <c r="G36" s="105">
        <v>4229.1975871000004</v>
      </c>
      <c r="H36" s="105">
        <v>5791.7647561999993</v>
      </c>
      <c r="I36" s="105">
        <v>4262.6327160799992</v>
      </c>
      <c r="J36" s="105">
        <v>8285.4160245300009</v>
      </c>
      <c r="K36" s="105">
        <v>6382.3819438900009</v>
      </c>
      <c r="L36" s="105">
        <v>4451.946126849999</v>
      </c>
      <c r="M36" s="105">
        <v>8313.8456355100006</v>
      </c>
      <c r="N36" s="105">
        <v>6395.5553296000007</v>
      </c>
      <c r="O36" s="105">
        <v>2825.0390801200001</v>
      </c>
      <c r="P36" s="105">
        <v>7630.7906205600011</v>
      </c>
      <c r="Q36" s="105">
        <v>71170.602732910003</v>
      </c>
    </row>
    <row r="37" spans="1:17" x14ac:dyDescent="0.25">
      <c r="A37" s="110"/>
      <c r="B37" s="106" t="s">
        <v>95</v>
      </c>
      <c r="C37" s="105">
        <v>65759.628534999996</v>
      </c>
      <c r="D37" s="105">
        <v>62297.919683059998</v>
      </c>
      <c r="E37" s="105">
        <v>4516.3604475699995</v>
      </c>
      <c r="F37" s="105">
        <v>8847.8878875400005</v>
      </c>
      <c r="G37" s="105">
        <v>4536.7816908800005</v>
      </c>
      <c r="H37" s="105">
        <v>4555.6872923299998</v>
      </c>
      <c r="I37" s="105">
        <v>4550.3428489600001</v>
      </c>
      <c r="J37" s="105">
        <v>4570.7940203600001</v>
      </c>
      <c r="K37" s="105">
        <v>6769.5997074500001</v>
      </c>
      <c r="L37" s="105">
        <v>6905.6651000800002</v>
      </c>
      <c r="M37" s="105">
        <v>4732.52839563</v>
      </c>
      <c r="N37" s="105">
        <v>937.14954951999994</v>
      </c>
      <c r="O37" s="105">
        <v>8349.7670297600016</v>
      </c>
      <c r="P37" s="105">
        <v>2484.2017370999997</v>
      </c>
      <c r="Q37" s="105">
        <v>61756.765707179991</v>
      </c>
    </row>
    <row r="38" spans="1:17" x14ac:dyDescent="0.25">
      <c r="B38" s="108" t="s">
        <v>43</v>
      </c>
      <c r="C38" s="107">
        <v>5222.2028280000004</v>
      </c>
      <c r="D38" s="107">
        <v>5222.2028280000004</v>
      </c>
      <c r="E38" s="107">
        <v>435.18356800999993</v>
      </c>
      <c r="F38" s="107">
        <v>435.18357099999992</v>
      </c>
      <c r="G38" s="107">
        <v>435.18357398999996</v>
      </c>
      <c r="H38" s="107">
        <v>435.18357099999992</v>
      </c>
      <c r="I38" s="107">
        <v>435.18357099999992</v>
      </c>
      <c r="J38" s="107">
        <v>435.18357099999992</v>
      </c>
      <c r="K38" s="107">
        <v>435.18357099999992</v>
      </c>
      <c r="L38" s="107">
        <v>435.18357099999992</v>
      </c>
      <c r="M38" s="107">
        <v>435.18357099999992</v>
      </c>
      <c r="N38" s="107">
        <v>435.18357099999992</v>
      </c>
      <c r="O38" s="107">
        <v>435.18357099999992</v>
      </c>
      <c r="P38" s="107">
        <v>435.18353300000001</v>
      </c>
      <c r="Q38" s="107">
        <v>5222.2028139999993</v>
      </c>
    </row>
    <row r="39" spans="1:17" x14ac:dyDescent="0.25">
      <c r="B39" s="108" t="s">
        <v>44</v>
      </c>
      <c r="C39" s="107">
        <v>3955.9384599999998</v>
      </c>
      <c r="D39" s="107">
        <v>4155.9384600000003</v>
      </c>
      <c r="E39" s="107">
        <v>287.99487299999998</v>
      </c>
      <c r="F39" s="107">
        <v>487.99487299999998</v>
      </c>
      <c r="G39" s="107">
        <v>287.99487299999998</v>
      </c>
      <c r="H39" s="107">
        <v>487.99487299999998</v>
      </c>
      <c r="I39" s="107">
        <v>287.99487299999998</v>
      </c>
      <c r="J39" s="107">
        <v>287.99487299999998</v>
      </c>
      <c r="K39" s="107">
        <v>287.99487299999998</v>
      </c>
      <c r="L39" s="107">
        <v>437.99487299999998</v>
      </c>
      <c r="M39" s="107">
        <v>337.99487299999998</v>
      </c>
      <c r="N39" s="107">
        <v>337.99487299999998</v>
      </c>
      <c r="O39" s="107">
        <v>337.914873</v>
      </c>
      <c r="P39" s="107">
        <v>288.07485700000001</v>
      </c>
      <c r="Q39" s="107">
        <v>4155.9384600000003</v>
      </c>
    </row>
    <row r="40" spans="1:17" x14ac:dyDescent="0.25">
      <c r="B40" s="108" t="s">
        <v>45</v>
      </c>
      <c r="C40" s="107">
        <v>516.24808700000006</v>
      </c>
      <c r="D40" s="107">
        <v>516.24808700000006</v>
      </c>
      <c r="E40" s="107">
        <v>43.020661949999997</v>
      </c>
      <c r="F40" s="107">
        <v>43.020661949999997</v>
      </c>
      <c r="G40" s="107">
        <v>43.020661949999997</v>
      </c>
      <c r="H40" s="107">
        <v>43.020661949999997</v>
      </c>
      <c r="I40" s="107">
        <v>43.020661949999997</v>
      </c>
      <c r="J40" s="107">
        <v>43.020661949999997</v>
      </c>
      <c r="K40" s="107">
        <v>42.945662279999993</v>
      </c>
      <c r="L40" s="107">
        <v>42.990329330000002</v>
      </c>
      <c r="M40" s="107">
        <v>43.005329289999992</v>
      </c>
      <c r="N40" s="107">
        <v>42.980884209999999</v>
      </c>
      <c r="O40" s="107">
        <v>43.000885709999999</v>
      </c>
      <c r="P40" s="107">
        <v>42.993815590000004</v>
      </c>
      <c r="Q40" s="107">
        <v>516.04087810999988</v>
      </c>
    </row>
    <row r="41" spans="1:17" x14ac:dyDescent="0.25">
      <c r="B41" s="108" t="s">
        <v>103</v>
      </c>
      <c r="C41" s="107">
        <v>651.04</v>
      </c>
      <c r="D41" s="107">
        <v>686.18944999999997</v>
      </c>
      <c r="E41" s="107">
        <v>53.972495000000002</v>
      </c>
      <c r="F41" s="107">
        <v>54.360827</v>
      </c>
      <c r="G41" s="107">
        <v>54.166660999999998</v>
      </c>
      <c r="H41" s="107">
        <v>54.166660999999998</v>
      </c>
      <c r="I41" s="107">
        <v>54.166660999999998</v>
      </c>
      <c r="J41" s="107">
        <v>54.166660999999998</v>
      </c>
      <c r="K41" s="107">
        <v>54.166660999999998</v>
      </c>
      <c r="L41" s="107">
        <v>54.166660999999998</v>
      </c>
      <c r="M41" s="107">
        <v>54.166660999999998</v>
      </c>
      <c r="N41" s="107">
        <v>54.166660999999998</v>
      </c>
      <c r="O41" s="107">
        <v>54.166660999999998</v>
      </c>
      <c r="P41" s="107">
        <v>87.695756979999999</v>
      </c>
      <c r="Q41" s="107">
        <v>683.52902797999991</v>
      </c>
    </row>
    <row r="42" spans="1:17" x14ac:dyDescent="0.25">
      <c r="B42" s="108" t="s">
        <v>131</v>
      </c>
      <c r="C42" s="107">
        <v>150</v>
      </c>
      <c r="D42" s="107">
        <v>150</v>
      </c>
      <c r="E42" s="107">
        <v>12.499995999999999</v>
      </c>
      <c r="F42" s="107">
        <v>12.499998</v>
      </c>
      <c r="G42" s="107">
        <v>12.500006000000001</v>
      </c>
      <c r="H42" s="107">
        <v>12.499995999999999</v>
      </c>
      <c r="I42" s="107">
        <v>12.499998</v>
      </c>
      <c r="J42" s="107">
        <v>12.500006000000001</v>
      </c>
      <c r="K42" s="107">
        <v>12.499995999999999</v>
      </c>
      <c r="L42" s="107">
        <v>12.499998</v>
      </c>
      <c r="M42" s="107">
        <v>12.500006000000001</v>
      </c>
      <c r="N42" s="107">
        <v>12.458333</v>
      </c>
      <c r="O42" s="107">
        <v>12.41</v>
      </c>
      <c r="P42" s="107">
        <v>12.631667</v>
      </c>
      <c r="Q42" s="107">
        <v>150</v>
      </c>
    </row>
    <row r="43" spans="1:17" x14ac:dyDescent="0.25">
      <c r="B43" s="108" t="s">
        <v>104</v>
      </c>
      <c r="C43" s="107">
        <v>250</v>
      </c>
      <c r="D43" s="107">
        <v>268.33077800000001</v>
      </c>
      <c r="E43" s="107">
        <v>20.833306</v>
      </c>
      <c r="F43" s="107">
        <v>20.833306</v>
      </c>
      <c r="G43" s="107">
        <v>20.833306</v>
      </c>
      <c r="H43" s="107">
        <v>37.127364</v>
      </c>
      <c r="I43" s="107">
        <v>18.796586000000001</v>
      </c>
      <c r="J43" s="107">
        <v>18.796586000000001</v>
      </c>
      <c r="K43" s="107">
        <v>18.796586000000001</v>
      </c>
      <c r="L43" s="107">
        <v>18.796586000000001</v>
      </c>
      <c r="M43" s="107">
        <v>18.796586000000001</v>
      </c>
      <c r="N43" s="107">
        <v>18.796586000000001</v>
      </c>
      <c r="O43" s="107">
        <v>18.796586000000001</v>
      </c>
      <c r="P43" s="107">
        <v>37.127394000000002</v>
      </c>
      <c r="Q43" s="107">
        <v>268.33077799999995</v>
      </c>
    </row>
    <row r="44" spans="1:17" x14ac:dyDescent="0.25">
      <c r="B44" s="208" t="s">
        <v>117</v>
      </c>
      <c r="C44" s="37">
        <v>501584.62975299975</v>
      </c>
      <c r="D44" s="37">
        <v>505191.07509069989</v>
      </c>
      <c r="E44" s="205">
        <v>32416.407840899989</v>
      </c>
      <c r="F44" s="206">
        <v>38731.769871460012</v>
      </c>
      <c r="G44" s="207">
        <v>37349.350141250019</v>
      </c>
      <c r="H44" s="205">
        <v>36839.501607750011</v>
      </c>
      <c r="I44" s="206">
        <v>35066.662248440007</v>
      </c>
      <c r="J44" s="207">
        <v>42803.420461749993</v>
      </c>
      <c r="K44" s="205">
        <v>39695.294783329991</v>
      </c>
      <c r="L44" s="206">
        <v>40288.736358030001</v>
      </c>
      <c r="M44" s="207">
        <v>43360.418179420005</v>
      </c>
      <c r="N44" s="205">
        <v>34692.468485290025</v>
      </c>
      <c r="O44" s="206">
        <v>49353.247921620001</v>
      </c>
      <c r="P44" s="207">
        <v>61313.837144370031</v>
      </c>
      <c r="Q44" s="36">
        <v>491911.11504361004</v>
      </c>
    </row>
    <row r="45" spans="1:17" x14ac:dyDescent="0.25">
      <c r="C45" s="101"/>
      <c r="D45" s="101"/>
      <c r="E45" s="101"/>
      <c r="F45" s="101"/>
      <c r="G45" s="101"/>
      <c r="H45" s="101"/>
      <c r="I45" s="101"/>
      <c r="J45" s="101"/>
      <c r="K45" s="101"/>
      <c r="L45" s="101"/>
      <c r="M45" s="101"/>
      <c r="N45" s="101"/>
      <c r="O45" s="101"/>
      <c r="P45" s="101"/>
      <c r="Q45" s="101"/>
    </row>
    <row r="46" spans="1:17" ht="17.25" x14ac:dyDescent="0.25">
      <c r="B46" s="208" t="s">
        <v>49</v>
      </c>
      <c r="C46" s="109"/>
      <c r="D46" s="37"/>
      <c r="E46" s="205"/>
      <c r="F46" s="206"/>
      <c r="G46" s="207"/>
      <c r="H46" s="205"/>
      <c r="I46" s="206"/>
      <c r="J46" s="207"/>
      <c r="K46" s="205"/>
      <c r="L46" s="206"/>
      <c r="M46" s="207"/>
      <c r="N46" s="205"/>
      <c r="O46" s="206"/>
      <c r="P46" s="207"/>
      <c r="Q46" s="36"/>
    </row>
    <row r="47" spans="1:17" x14ac:dyDescent="0.25">
      <c r="B47" s="108" t="s">
        <v>128</v>
      </c>
      <c r="C47" s="107">
        <v>111552.18632399999</v>
      </c>
      <c r="D47" s="107">
        <v>111552.18632399999</v>
      </c>
      <c r="E47" s="107">
        <v>13510.695834169999</v>
      </c>
      <c r="F47" s="107">
        <v>13769.404664500002</v>
      </c>
      <c r="G47" s="107">
        <v>9665.5441841899992</v>
      </c>
      <c r="H47" s="107">
        <v>6841.0052150300007</v>
      </c>
      <c r="I47" s="107">
        <v>12854.16902272</v>
      </c>
      <c r="J47" s="107">
        <v>8646.0149181500001</v>
      </c>
      <c r="K47" s="107">
        <v>7545.1975719300008</v>
      </c>
      <c r="L47" s="107">
        <v>12194.72217336</v>
      </c>
      <c r="M47" s="107">
        <v>8044.7219210900021</v>
      </c>
      <c r="N47" s="107">
        <v>5540.85592266</v>
      </c>
      <c r="O47" s="107">
        <v>5624.0563093999999</v>
      </c>
      <c r="P47" s="107">
        <v>4080.0660547499997</v>
      </c>
      <c r="Q47" s="107">
        <v>108316.45379195001</v>
      </c>
    </row>
    <row r="48" spans="1:17" x14ac:dyDescent="0.25">
      <c r="B48" s="106" t="s">
        <v>81</v>
      </c>
      <c r="C48" s="105">
        <v>1300</v>
      </c>
      <c r="D48" s="105">
        <v>1300</v>
      </c>
      <c r="E48" s="105">
        <v>0</v>
      </c>
      <c r="F48" s="105">
        <v>299.51365341000002</v>
      </c>
      <c r="G48" s="105">
        <v>392.50592447000002</v>
      </c>
      <c r="H48" s="105">
        <v>65.229652000000002</v>
      </c>
      <c r="I48" s="105">
        <v>65.991473970000001</v>
      </c>
      <c r="J48" s="105">
        <v>104.2518</v>
      </c>
      <c r="K48" s="105">
        <v>195.15298038999998</v>
      </c>
      <c r="L48" s="105">
        <v>41.352253189999999</v>
      </c>
      <c r="M48" s="105">
        <v>91.928427909999996</v>
      </c>
      <c r="N48" s="105">
        <v>0</v>
      </c>
      <c r="O48" s="105">
        <v>43.070653960000001</v>
      </c>
      <c r="P48" s="105">
        <v>0.75</v>
      </c>
      <c r="Q48" s="105">
        <v>1299.7468193000002</v>
      </c>
    </row>
    <row r="49" spans="2:17" x14ac:dyDescent="0.25">
      <c r="B49" s="106" t="s">
        <v>84</v>
      </c>
      <c r="C49" s="105">
        <v>2000</v>
      </c>
      <c r="D49" s="105">
        <v>2000</v>
      </c>
      <c r="E49" s="105">
        <v>0</v>
      </c>
      <c r="F49" s="105">
        <v>83.333332999999996</v>
      </c>
      <c r="G49" s="105">
        <v>416.66666600000002</v>
      </c>
      <c r="H49" s="105">
        <v>166.66666599999999</v>
      </c>
      <c r="I49" s="105">
        <v>0</v>
      </c>
      <c r="J49" s="105">
        <v>333.33333199999998</v>
      </c>
      <c r="K49" s="105">
        <v>383.33333299999998</v>
      </c>
      <c r="L49" s="105">
        <v>83.333332999999996</v>
      </c>
      <c r="M49" s="105">
        <v>105.84791331</v>
      </c>
      <c r="N49" s="105">
        <v>0</v>
      </c>
      <c r="O49" s="105">
        <v>166.66666599999999</v>
      </c>
      <c r="P49" s="105">
        <v>249.999999</v>
      </c>
      <c r="Q49" s="105">
        <v>1989.1812413100001</v>
      </c>
    </row>
    <row r="50" spans="2:17" x14ac:dyDescent="0.25">
      <c r="B50" s="106" t="s">
        <v>101</v>
      </c>
      <c r="C50" s="105">
        <v>108252.18632399999</v>
      </c>
      <c r="D50" s="105">
        <v>108252.18632399999</v>
      </c>
      <c r="E50" s="105">
        <v>13510.695834169999</v>
      </c>
      <c r="F50" s="105">
        <v>13386.557678090001</v>
      </c>
      <c r="G50" s="105">
        <v>8856.3715937199995</v>
      </c>
      <c r="H50" s="105">
        <v>6609.1088970300007</v>
      </c>
      <c r="I50" s="105">
        <v>12788.17754875</v>
      </c>
      <c r="J50" s="105">
        <v>8208.4297861499999</v>
      </c>
      <c r="K50" s="105">
        <v>6966.7112585400009</v>
      </c>
      <c r="L50" s="105">
        <v>12070.03658717</v>
      </c>
      <c r="M50" s="105">
        <v>7846.9455798700019</v>
      </c>
      <c r="N50" s="105">
        <v>5540.85592266</v>
      </c>
      <c r="O50" s="105">
        <v>5414.3189894400002</v>
      </c>
      <c r="P50" s="105">
        <v>3829.3160557499996</v>
      </c>
      <c r="Q50" s="105">
        <v>105027.52573134001</v>
      </c>
    </row>
    <row r="51" spans="2:17" x14ac:dyDescent="0.25">
      <c r="B51" s="208" t="s">
        <v>132</v>
      </c>
      <c r="C51" s="37">
        <v>111552.18632399999</v>
      </c>
      <c r="D51" s="37">
        <v>111552.18632399999</v>
      </c>
      <c r="E51" s="205">
        <v>13510.695834169999</v>
      </c>
      <c r="F51" s="206">
        <v>13769.404664500002</v>
      </c>
      <c r="G51" s="207">
        <v>9665.5441841899992</v>
      </c>
      <c r="H51" s="205">
        <v>6841.0052150300007</v>
      </c>
      <c r="I51" s="206">
        <v>12854.16902272</v>
      </c>
      <c r="J51" s="207">
        <v>8646.0149181500001</v>
      </c>
      <c r="K51" s="205">
        <v>7545.1975719300008</v>
      </c>
      <c r="L51" s="206">
        <v>12194.72217336</v>
      </c>
      <c r="M51" s="207">
        <v>8044.7219210900021</v>
      </c>
      <c r="N51" s="205">
        <v>5540.85592266</v>
      </c>
      <c r="O51" s="206">
        <v>5624.0563093999999</v>
      </c>
      <c r="P51" s="207">
        <v>4080.0660547499997</v>
      </c>
      <c r="Q51" s="36">
        <v>108316.45379195001</v>
      </c>
    </row>
    <row r="52" spans="2:17" x14ac:dyDescent="0.25">
      <c r="C52" s="101"/>
      <c r="D52" s="101"/>
      <c r="E52" s="104"/>
      <c r="F52" s="104"/>
      <c r="G52" s="104"/>
      <c r="H52" s="104"/>
      <c r="I52" s="104"/>
      <c r="J52" s="104"/>
      <c r="K52" s="103"/>
      <c r="L52" s="103"/>
      <c r="M52" s="103"/>
      <c r="N52" s="102"/>
      <c r="O52" s="101"/>
      <c r="P52" s="101"/>
      <c r="Q52" s="101"/>
    </row>
    <row r="53" spans="2:17" x14ac:dyDescent="0.25">
      <c r="B53" s="208" t="s">
        <v>133</v>
      </c>
      <c r="C53" s="37">
        <v>613136.81607699976</v>
      </c>
      <c r="D53" s="37">
        <v>616743.26141469984</v>
      </c>
      <c r="E53" s="205">
        <v>45927.103675069986</v>
      </c>
      <c r="F53" s="206">
        <v>52501.174535960017</v>
      </c>
      <c r="G53" s="207">
        <v>47014.894325440022</v>
      </c>
      <c r="H53" s="205">
        <v>43680.506822780015</v>
      </c>
      <c r="I53" s="206">
        <v>47920.831271160008</v>
      </c>
      <c r="J53" s="207">
        <v>51449.435379899995</v>
      </c>
      <c r="K53" s="205">
        <v>47240.492355259994</v>
      </c>
      <c r="L53" s="206">
        <v>52483.458531390002</v>
      </c>
      <c r="M53" s="207">
        <v>51405.140100510005</v>
      </c>
      <c r="N53" s="205">
        <v>40233.324407950022</v>
      </c>
      <c r="O53" s="206">
        <v>54977.304231020003</v>
      </c>
      <c r="P53" s="207">
        <v>65393.903199120032</v>
      </c>
      <c r="Q53" s="36">
        <v>600227.56883556023</v>
      </c>
    </row>
    <row r="54" spans="2:17" x14ac:dyDescent="0.25">
      <c r="B54" s="96" t="s">
        <v>134</v>
      </c>
      <c r="C54" s="1"/>
      <c r="D54" s="100"/>
      <c r="E54" s="99"/>
      <c r="F54" s="99"/>
      <c r="G54" s="99"/>
      <c r="H54" s="99"/>
      <c r="I54" s="99"/>
      <c r="J54" s="99"/>
      <c r="K54" s="99"/>
      <c r="L54" s="99"/>
      <c r="M54" s="99"/>
      <c r="N54" s="99"/>
      <c r="O54" s="99"/>
      <c r="P54" s="99"/>
      <c r="Q54" s="91"/>
    </row>
    <row r="55" spans="2:17" ht="24" x14ac:dyDescent="0.25">
      <c r="B55" s="96" t="s">
        <v>135</v>
      </c>
      <c r="C55" s="98"/>
      <c r="D55" s="98"/>
      <c r="O55" s="97"/>
      <c r="P55" s="97"/>
      <c r="Q55" s="91"/>
    </row>
    <row r="56" spans="2:17" ht="24" x14ac:dyDescent="0.25">
      <c r="B56" s="96" t="s">
        <v>136</v>
      </c>
      <c r="C56" s="95"/>
      <c r="D56" s="94"/>
      <c r="Q56" s="91"/>
    </row>
    <row r="57" spans="2:17" x14ac:dyDescent="0.25">
      <c r="B57" s="93"/>
      <c r="C57" s="93"/>
      <c r="D57" s="92"/>
      <c r="I57" s="88"/>
      <c r="L57" s="89"/>
      <c r="M57" s="89"/>
      <c r="N57" s="89"/>
      <c r="O57" s="89"/>
      <c r="P57" s="89"/>
      <c r="Q57" s="91"/>
    </row>
    <row r="58" spans="2:17" x14ac:dyDescent="0.25">
      <c r="D58" s="88"/>
    </row>
    <row r="59" spans="2:17" x14ac:dyDescent="0.25">
      <c r="L59" s="89"/>
      <c r="M59" s="89"/>
      <c r="N59" s="90"/>
      <c r="O59" s="89"/>
      <c r="P59" s="89"/>
    </row>
    <row r="60" spans="2:17" x14ac:dyDescent="0.25">
      <c r="N60" s="88"/>
    </row>
    <row r="65" spans="14:14" x14ac:dyDescent="0.25">
      <c r="N65" s="87"/>
    </row>
  </sheetData>
  <mergeCells count="8">
    <mergeCell ref="B2:Q2"/>
    <mergeCell ref="B4:Q4"/>
    <mergeCell ref="B8:B9"/>
    <mergeCell ref="D8:D9"/>
    <mergeCell ref="C8:C9"/>
    <mergeCell ref="E8:Q8"/>
    <mergeCell ref="B3:Q3"/>
    <mergeCell ref="B5:Q5"/>
  </mergeCells>
  <printOptions horizontalCentered="1" verticalCentered="1"/>
  <pageMargins left="0" right="0" top="0" bottom="0" header="0" footer="0"/>
  <pageSetup paperSize="5" scale="6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X71"/>
  <sheetViews>
    <sheetView showGridLines="0" zoomScale="89" zoomScaleNormal="89" workbookViewId="0">
      <selection activeCell="R62" sqref="R62"/>
    </sheetView>
  </sheetViews>
  <sheetFormatPr baseColWidth="10" defaultColWidth="11.42578125" defaultRowHeight="15" x14ac:dyDescent="0.25"/>
  <cols>
    <col min="1" max="1" width="8.7109375" customWidth="1"/>
    <col min="2" max="2" width="67" customWidth="1"/>
    <col min="3" max="3" width="13" customWidth="1"/>
    <col min="4" max="4" width="15.85546875" customWidth="1"/>
    <col min="5" max="5" width="11.42578125" customWidth="1"/>
    <col min="6" max="6" width="10.28515625" bestFit="1" customWidth="1"/>
    <col min="7" max="7" width="12" customWidth="1"/>
    <col min="8" max="8" width="11.85546875" customWidth="1"/>
    <col min="9" max="9" width="10.85546875" customWidth="1"/>
    <col min="10" max="10" width="12.7109375" customWidth="1"/>
    <col min="11" max="11" width="12.140625" customWidth="1"/>
    <col min="12" max="12" width="10" bestFit="1" customWidth="1"/>
    <col min="13" max="13" width="13.28515625" bestFit="1" customWidth="1"/>
    <col min="14" max="14" width="10.7109375" bestFit="1" customWidth="1"/>
    <col min="15" max="15" width="13.28515625" bestFit="1" customWidth="1"/>
    <col min="16" max="16" width="12.140625" bestFit="1" customWidth="1"/>
    <col min="17" max="17" width="15.140625" bestFit="1" customWidth="1"/>
    <col min="18" max="18" width="13.140625" bestFit="1" customWidth="1"/>
    <col min="19" max="19" width="18.85546875" bestFit="1" customWidth="1"/>
    <col min="24" max="24" width="15.140625" bestFit="1" customWidth="1"/>
  </cols>
  <sheetData>
    <row r="2" spans="1:24" ht="28.5" x14ac:dyDescent="0.25">
      <c r="B2" s="244" t="s">
        <v>0</v>
      </c>
      <c r="C2" s="245"/>
      <c r="D2" s="245"/>
      <c r="E2" s="245"/>
      <c r="F2" s="245"/>
      <c r="G2" s="245"/>
      <c r="H2" s="245"/>
      <c r="I2" s="245"/>
      <c r="J2" s="245"/>
      <c r="K2" s="245"/>
      <c r="L2" s="245"/>
      <c r="M2" s="245"/>
      <c r="N2" s="245"/>
      <c r="O2" s="245"/>
      <c r="P2" s="245"/>
      <c r="Q2" s="245"/>
      <c r="R2" s="1"/>
      <c r="S2" s="1"/>
      <c r="T2" s="1"/>
      <c r="U2" s="1"/>
      <c r="V2" s="1"/>
      <c r="W2" s="1"/>
      <c r="X2" s="1"/>
    </row>
    <row r="3" spans="1:24" ht="24" customHeight="1" x14ac:dyDescent="0.25">
      <c r="A3" s="2"/>
      <c r="B3" s="246" t="s">
        <v>1</v>
      </c>
      <c r="C3" s="247"/>
      <c r="D3" s="247"/>
      <c r="E3" s="247"/>
      <c r="F3" s="247"/>
      <c r="G3" s="247"/>
      <c r="H3" s="247"/>
      <c r="I3" s="247"/>
      <c r="J3" s="247"/>
      <c r="K3" s="247"/>
      <c r="L3" s="247"/>
      <c r="M3" s="247"/>
      <c r="N3" s="247"/>
      <c r="O3" s="247"/>
      <c r="P3" s="247"/>
      <c r="Q3" s="247"/>
      <c r="R3" s="3"/>
      <c r="S3" s="3"/>
      <c r="T3" s="3"/>
      <c r="U3" s="3"/>
      <c r="V3" s="3"/>
      <c r="W3" s="3"/>
      <c r="X3" s="3"/>
    </row>
    <row r="4" spans="1:24" ht="16.5" customHeight="1" x14ac:dyDescent="0.25">
      <c r="A4" s="2"/>
      <c r="B4" s="248" t="s">
        <v>2</v>
      </c>
      <c r="C4" s="249"/>
      <c r="D4" s="249"/>
      <c r="E4" s="249"/>
      <c r="F4" s="249"/>
      <c r="G4" s="249"/>
      <c r="H4" s="249"/>
      <c r="I4" s="249"/>
      <c r="J4" s="249"/>
      <c r="K4" s="249"/>
      <c r="L4" s="249"/>
      <c r="M4" s="249"/>
      <c r="N4" s="249"/>
      <c r="O4" s="249"/>
      <c r="P4" s="249"/>
      <c r="Q4" s="249"/>
      <c r="R4" s="3"/>
      <c r="S4" s="3"/>
      <c r="T4" s="3"/>
      <c r="U4" s="3"/>
      <c r="V4" s="3"/>
      <c r="W4" s="3"/>
      <c r="X4" s="3"/>
    </row>
    <row r="5" spans="1:24" ht="15" customHeight="1" x14ac:dyDescent="0.25">
      <c r="A5" s="2"/>
      <c r="B5" s="250" t="s">
        <v>3</v>
      </c>
      <c r="C5" s="251"/>
      <c r="D5" s="251"/>
      <c r="E5" s="251"/>
      <c r="F5" s="251"/>
      <c r="G5" s="251"/>
      <c r="H5" s="251"/>
      <c r="I5" s="251"/>
      <c r="J5" s="251"/>
      <c r="K5" s="251"/>
      <c r="L5" s="251"/>
      <c r="M5" s="251"/>
      <c r="N5" s="251"/>
      <c r="O5" s="251"/>
      <c r="P5" s="251"/>
      <c r="Q5" s="251"/>
      <c r="R5" s="3"/>
      <c r="S5" s="3"/>
      <c r="T5" s="3"/>
      <c r="U5" s="3"/>
      <c r="V5" s="3"/>
      <c r="W5" s="3"/>
      <c r="X5" s="3"/>
    </row>
    <row r="6" spans="1:24" ht="4.5" customHeight="1" x14ac:dyDescent="0.25">
      <c r="A6" s="2"/>
      <c r="B6" s="210"/>
      <c r="C6" s="211"/>
      <c r="D6" s="211"/>
      <c r="E6" s="211"/>
      <c r="F6" s="211"/>
      <c r="G6" s="211"/>
      <c r="H6" s="211"/>
      <c r="I6" s="211"/>
      <c r="J6" s="211"/>
      <c r="K6" s="211"/>
      <c r="L6" s="211"/>
      <c r="M6" s="211"/>
      <c r="N6" s="211"/>
      <c r="O6" s="211"/>
      <c r="P6" s="211"/>
      <c r="Q6" s="211"/>
      <c r="R6" s="3"/>
      <c r="S6" s="3"/>
      <c r="T6" s="3"/>
      <c r="U6" s="3"/>
      <c r="V6" s="3"/>
      <c r="W6" s="3"/>
      <c r="X6" s="3"/>
    </row>
    <row r="7" spans="1:24" x14ac:dyDescent="0.25">
      <c r="A7" s="2"/>
      <c r="B7" s="4" t="s">
        <v>137</v>
      </c>
      <c r="C7" s="122"/>
      <c r="D7" s="122"/>
      <c r="E7" s="121"/>
      <c r="F7" s="121"/>
      <c r="G7" s="121"/>
      <c r="H7" s="121"/>
      <c r="Q7" s="43" t="s">
        <v>5</v>
      </c>
      <c r="X7" s="9"/>
    </row>
    <row r="8" spans="1:24" s="10" customFormat="1" ht="18.75" customHeight="1" x14ac:dyDescent="0.25">
      <c r="B8" s="238" t="s">
        <v>6</v>
      </c>
      <c r="C8" s="235" t="s">
        <v>138</v>
      </c>
      <c r="D8" s="235" t="s">
        <v>123</v>
      </c>
      <c r="E8" s="252" t="s">
        <v>9</v>
      </c>
      <c r="F8" s="252"/>
      <c r="G8" s="252"/>
      <c r="H8" s="252"/>
      <c r="I8" s="252"/>
      <c r="J8" s="252"/>
      <c r="K8" s="252"/>
      <c r="L8" s="252"/>
      <c r="M8" s="252"/>
      <c r="N8" s="252"/>
      <c r="O8" s="252"/>
      <c r="P8" s="252"/>
      <c r="Q8" s="252"/>
    </row>
    <row r="9" spans="1:24" s="10" customFormat="1" ht="24.75" customHeight="1" x14ac:dyDescent="0.25">
      <c r="B9" s="238"/>
      <c r="C9" s="235"/>
      <c r="D9" s="235"/>
      <c r="E9" s="205" t="s">
        <v>10</v>
      </c>
      <c r="F9" s="206" t="s">
        <v>11</v>
      </c>
      <c r="G9" s="207" t="s">
        <v>12</v>
      </c>
      <c r="H9" s="205" t="s">
        <v>13</v>
      </c>
      <c r="I9" s="206" t="s">
        <v>14</v>
      </c>
      <c r="J9" s="207" t="s">
        <v>15</v>
      </c>
      <c r="K9" s="205" t="s">
        <v>16</v>
      </c>
      <c r="L9" s="206" t="s">
        <v>17</v>
      </c>
      <c r="M9" s="207" t="s">
        <v>124</v>
      </c>
      <c r="N9" s="205" t="s">
        <v>19</v>
      </c>
      <c r="O9" s="206" t="s">
        <v>20</v>
      </c>
      <c r="P9" s="207" t="s">
        <v>21</v>
      </c>
      <c r="Q9" s="36" t="s">
        <v>22</v>
      </c>
    </row>
    <row r="10" spans="1:24" x14ac:dyDescent="0.25">
      <c r="B10" s="119" t="s">
        <v>125</v>
      </c>
      <c r="C10" s="118">
        <v>5746.4781700000003</v>
      </c>
      <c r="D10" s="118">
        <v>6043.6016950000003</v>
      </c>
      <c r="E10" s="118">
        <v>478.56143014000008</v>
      </c>
      <c r="F10" s="118">
        <v>478.56143014000008</v>
      </c>
      <c r="G10" s="118">
        <v>478.5614251400001</v>
      </c>
      <c r="H10" s="118">
        <v>478.56142269999998</v>
      </c>
      <c r="I10" s="118">
        <v>478.56142409999995</v>
      </c>
      <c r="J10" s="118">
        <v>478.56142409999995</v>
      </c>
      <c r="K10" s="118">
        <v>478.56141609999986</v>
      </c>
      <c r="L10" s="118">
        <v>487.56142013999988</v>
      </c>
      <c r="M10" s="118">
        <v>478.56141813999994</v>
      </c>
      <c r="N10" s="118">
        <v>478.5614238899999</v>
      </c>
      <c r="O10" s="118">
        <v>635.7096929999999</v>
      </c>
      <c r="P10" s="118">
        <v>606.43413590000011</v>
      </c>
      <c r="Q10" s="118">
        <v>6036.7580634899996</v>
      </c>
    </row>
    <row r="11" spans="1:24" x14ac:dyDescent="0.25">
      <c r="B11" s="120" t="s">
        <v>126</v>
      </c>
      <c r="C11" s="39">
        <v>1925.7791239999999</v>
      </c>
      <c r="D11" s="39">
        <v>2100.7791240000001</v>
      </c>
      <c r="E11" s="39">
        <v>160.481596</v>
      </c>
      <c r="F11" s="39">
        <v>160.481596</v>
      </c>
      <c r="G11" s="39">
        <v>160.48159100000001</v>
      </c>
      <c r="H11" s="39">
        <v>160.481595</v>
      </c>
      <c r="I11" s="39">
        <v>160.481595</v>
      </c>
      <c r="J11" s="39">
        <v>160.481595</v>
      </c>
      <c r="K11" s="39">
        <v>160.48159000000001</v>
      </c>
      <c r="L11" s="39">
        <v>160.48158900000001</v>
      </c>
      <c r="M11" s="39">
        <v>160.48158699999999</v>
      </c>
      <c r="N11" s="39">
        <v>160.48159000000001</v>
      </c>
      <c r="O11" s="39">
        <v>320.96319399999999</v>
      </c>
      <c r="P11" s="39">
        <v>175</v>
      </c>
      <c r="Q11" s="39">
        <v>2100.7791179999999</v>
      </c>
    </row>
    <row r="12" spans="1:24" x14ac:dyDescent="0.25">
      <c r="B12" s="120" t="s">
        <v>127</v>
      </c>
      <c r="C12" s="39">
        <v>3820.6990460000002</v>
      </c>
      <c r="D12" s="39">
        <v>3942.8225710000002</v>
      </c>
      <c r="E12" s="39">
        <v>318.07983414000006</v>
      </c>
      <c r="F12" s="39">
        <v>318.07983414000006</v>
      </c>
      <c r="G12" s="39">
        <v>318.07983414000006</v>
      </c>
      <c r="H12" s="39">
        <v>318.07982769999995</v>
      </c>
      <c r="I12" s="39">
        <v>318.07982909999993</v>
      </c>
      <c r="J12" s="39">
        <v>318.07982909999998</v>
      </c>
      <c r="K12" s="39">
        <v>318.07982609999988</v>
      </c>
      <c r="L12" s="39">
        <v>327.07983113999984</v>
      </c>
      <c r="M12" s="39">
        <v>318.07983113999995</v>
      </c>
      <c r="N12" s="39">
        <v>318.07983388999992</v>
      </c>
      <c r="O12" s="39">
        <v>314.74649899999991</v>
      </c>
      <c r="P12" s="39">
        <v>431.43413590000011</v>
      </c>
      <c r="Q12" s="39">
        <v>3935.9789454899997</v>
      </c>
    </row>
    <row r="13" spans="1:24" x14ac:dyDescent="0.25">
      <c r="B13" s="119" t="s">
        <v>128</v>
      </c>
      <c r="C13" s="118">
        <v>512343.86504499998</v>
      </c>
      <c r="D13" s="118">
        <v>517340.65306192002</v>
      </c>
      <c r="E13" s="118">
        <v>27182.000762419997</v>
      </c>
      <c r="F13" s="118">
        <v>32658.30728673</v>
      </c>
      <c r="G13" s="118">
        <v>45756.841933229989</v>
      </c>
      <c r="H13" s="118">
        <v>39679.110325839996</v>
      </c>
      <c r="I13" s="118">
        <v>36265.811890920006</v>
      </c>
      <c r="J13" s="118">
        <v>53224.764320639995</v>
      </c>
      <c r="K13" s="118">
        <v>42997.771067859983</v>
      </c>
      <c r="L13" s="118">
        <v>34687.045630090011</v>
      </c>
      <c r="M13" s="118">
        <v>44928.223105020006</v>
      </c>
      <c r="N13" s="118">
        <v>34745.356045470005</v>
      </c>
      <c r="O13" s="118">
        <v>48634.643756199992</v>
      </c>
      <c r="P13" s="118">
        <v>57528.714572609962</v>
      </c>
      <c r="Q13" s="118">
        <v>498288.59069703007</v>
      </c>
    </row>
    <row r="14" spans="1:24" x14ac:dyDescent="0.25">
      <c r="B14" s="120" t="s">
        <v>75</v>
      </c>
      <c r="C14" s="39">
        <v>46123.504568999997</v>
      </c>
      <c r="D14" s="39">
        <v>45224.90182240001</v>
      </c>
      <c r="E14" s="39">
        <v>1930.0124377599989</v>
      </c>
      <c r="F14" s="39">
        <v>3671.7825055200005</v>
      </c>
      <c r="G14" s="39">
        <v>3463.8179489799986</v>
      </c>
      <c r="H14" s="39">
        <v>3422.4972621799971</v>
      </c>
      <c r="I14" s="39">
        <v>3383.2586638700045</v>
      </c>
      <c r="J14" s="39">
        <v>4146.9968632000036</v>
      </c>
      <c r="K14" s="39">
        <v>2980.5287901200022</v>
      </c>
      <c r="L14" s="39">
        <v>2642.2208293400026</v>
      </c>
      <c r="M14" s="39">
        <v>3839.4244134100009</v>
      </c>
      <c r="N14" s="39">
        <v>2644.8263428100004</v>
      </c>
      <c r="O14" s="39">
        <v>3353.6852958900017</v>
      </c>
      <c r="P14" s="39">
        <v>7299.3005795299941</v>
      </c>
      <c r="Q14" s="39">
        <v>42778.351932610007</v>
      </c>
    </row>
    <row r="15" spans="1:24" x14ac:dyDescent="0.25">
      <c r="B15" s="120" t="s">
        <v>76</v>
      </c>
      <c r="C15" s="39">
        <v>32451.579498999999</v>
      </c>
      <c r="D15" s="39">
        <v>34368.148248000034</v>
      </c>
      <c r="E15" s="39">
        <v>2400.764815590001</v>
      </c>
      <c r="F15" s="39">
        <v>2706.3834682400011</v>
      </c>
      <c r="G15" s="39">
        <v>2778.5149760299996</v>
      </c>
      <c r="H15" s="39">
        <v>2525.4292345899976</v>
      </c>
      <c r="I15" s="39">
        <v>2675.9000597300001</v>
      </c>
      <c r="J15" s="39">
        <v>2978.8438306899998</v>
      </c>
      <c r="K15" s="39">
        <v>2661.757894209999</v>
      </c>
      <c r="L15" s="39">
        <v>2633.1208568800002</v>
      </c>
      <c r="M15" s="39">
        <v>2692.2126854599983</v>
      </c>
      <c r="N15" s="39">
        <v>2596.8233797899975</v>
      </c>
      <c r="O15" s="39">
        <v>3389.8281020700019</v>
      </c>
      <c r="P15" s="39">
        <v>3823.9974795600001</v>
      </c>
      <c r="Q15" s="39">
        <v>33863.576782839991</v>
      </c>
      <c r="R15" s="11"/>
    </row>
    <row r="16" spans="1:24" x14ac:dyDescent="0.25">
      <c r="B16" s="120" t="s">
        <v>129</v>
      </c>
      <c r="C16" s="39">
        <v>19965.258130999999</v>
      </c>
      <c r="D16" s="39">
        <v>21060.251685000003</v>
      </c>
      <c r="E16" s="39">
        <v>1401.5262257099996</v>
      </c>
      <c r="F16" s="39">
        <v>1518.0899129000009</v>
      </c>
      <c r="G16" s="39">
        <v>1616.9395265300002</v>
      </c>
      <c r="H16" s="39">
        <v>1558.1006983300013</v>
      </c>
      <c r="I16" s="39">
        <v>1779.3994508199999</v>
      </c>
      <c r="J16" s="39">
        <v>1639.25995749</v>
      </c>
      <c r="K16" s="39">
        <v>1564.5799961499999</v>
      </c>
      <c r="L16" s="39">
        <v>1595.8185694499998</v>
      </c>
      <c r="M16" s="39">
        <v>1687.0441053200009</v>
      </c>
      <c r="N16" s="39">
        <v>1567.5190590600012</v>
      </c>
      <c r="O16" s="39">
        <v>2811.951300870001</v>
      </c>
      <c r="P16" s="39">
        <v>1893.7607644699976</v>
      </c>
      <c r="Q16" s="39">
        <v>20633.989567099998</v>
      </c>
    </row>
    <row r="17" spans="2:17" x14ac:dyDescent="0.25">
      <c r="B17" s="120" t="s">
        <v>78</v>
      </c>
      <c r="C17" s="39">
        <v>6781.4272259999998</v>
      </c>
      <c r="D17" s="39">
        <v>6435.8346119999997</v>
      </c>
      <c r="E17" s="39">
        <v>68.713976390000013</v>
      </c>
      <c r="F17" s="39">
        <v>446.73881059000001</v>
      </c>
      <c r="G17" s="39">
        <v>862.02612712000007</v>
      </c>
      <c r="H17" s="39">
        <v>449.64297849999991</v>
      </c>
      <c r="I17" s="39">
        <v>495.35344548</v>
      </c>
      <c r="J17" s="39">
        <v>516.70606774000021</v>
      </c>
      <c r="K17" s="39">
        <v>495.01476843000006</v>
      </c>
      <c r="L17" s="39">
        <v>463.82406108999999</v>
      </c>
      <c r="M17" s="39">
        <v>575.67612940999993</v>
      </c>
      <c r="N17" s="39">
        <v>503.48004574000009</v>
      </c>
      <c r="O17" s="39">
        <v>668.20844209999973</v>
      </c>
      <c r="P17" s="39">
        <v>718.25633410999978</v>
      </c>
      <c r="Q17" s="39">
        <v>6263.6411866999997</v>
      </c>
    </row>
    <row r="18" spans="2:17" x14ac:dyDescent="0.25">
      <c r="B18" s="120" t="s">
        <v>79</v>
      </c>
      <c r="C18" s="39">
        <v>11539.218353</v>
      </c>
      <c r="D18" s="39">
        <v>12068.812871879996</v>
      </c>
      <c r="E18" s="39">
        <v>718.63562390999994</v>
      </c>
      <c r="F18" s="39">
        <v>808.57661099999996</v>
      </c>
      <c r="G18" s="39">
        <v>906.88567565999983</v>
      </c>
      <c r="H18" s="39">
        <v>796.34996374000002</v>
      </c>
      <c r="I18" s="39">
        <v>865.21690092999961</v>
      </c>
      <c r="J18" s="39">
        <v>953.18643361999989</v>
      </c>
      <c r="K18" s="39">
        <v>974.40958668000042</v>
      </c>
      <c r="L18" s="39">
        <v>813.43468800000016</v>
      </c>
      <c r="M18" s="39">
        <v>957.22281999999961</v>
      </c>
      <c r="N18" s="39">
        <v>914.1863603099996</v>
      </c>
      <c r="O18" s="39">
        <v>1215.0876659899998</v>
      </c>
      <c r="P18" s="39">
        <v>1614.9588155300009</v>
      </c>
      <c r="Q18" s="39">
        <v>11538.15114537</v>
      </c>
    </row>
    <row r="19" spans="2:17" x14ac:dyDescent="0.25">
      <c r="B19" s="120" t="s">
        <v>80</v>
      </c>
      <c r="C19" s="39">
        <v>119363.2251</v>
      </c>
      <c r="D19" s="39">
        <v>119363.22510000014</v>
      </c>
      <c r="E19" s="39">
        <v>5600.409262610001</v>
      </c>
      <c r="F19" s="39">
        <v>10340.306079159993</v>
      </c>
      <c r="G19" s="39">
        <v>9926.1845610599903</v>
      </c>
      <c r="H19" s="39">
        <v>10470.099312490003</v>
      </c>
      <c r="I19" s="39">
        <v>9964.8887660500041</v>
      </c>
      <c r="J19" s="39">
        <v>10033.103690269994</v>
      </c>
      <c r="K19" s="39">
        <v>9586.0761774499897</v>
      </c>
      <c r="L19" s="39">
        <v>8694.061265999997</v>
      </c>
      <c r="M19" s="39">
        <v>10881.128010269997</v>
      </c>
      <c r="N19" s="39">
        <v>8196.2362041800043</v>
      </c>
      <c r="O19" s="39">
        <v>13631.779031170003</v>
      </c>
      <c r="P19" s="39">
        <v>8207.60082770999</v>
      </c>
      <c r="Q19" s="39">
        <v>115531.87318841998</v>
      </c>
    </row>
    <row r="20" spans="2:17" x14ac:dyDescent="0.25">
      <c r="B20" s="120" t="s">
        <v>81</v>
      </c>
      <c r="C20" s="39">
        <v>60948.564146999997</v>
      </c>
      <c r="D20" s="39">
        <v>61990.429345479868</v>
      </c>
      <c r="E20" s="39">
        <v>2931.6757783600001</v>
      </c>
      <c r="F20" s="39">
        <v>4774.5586377099989</v>
      </c>
      <c r="G20" s="39">
        <v>4436.2902310899999</v>
      </c>
      <c r="H20" s="39">
        <v>4625.4213553</v>
      </c>
      <c r="I20" s="39">
        <v>4474.4737811700088</v>
      </c>
      <c r="J20" s="39">
        <v>4784.1225423599999</v>
      </c>
      <c r="K20" s="39">
        <v>5267.0744214999986</v>
      </c>
      <c r="L20" s="39">
        <v>4423.8165618600024</v>
      </c>
      <c r="M20" s="39">
        <v>4493.5541659400023</v>
      </c>
      <c r="N20" s="39">
        <v>5259.1969511400002</v>
      </c>
      <c r="O20" s="39">
        <v>6182.733889849992</v>
      </c>
      <c r="P20" s="39">
        <v>8987.2656723599976</v>
      </c>
      <c r="Q20" s="39">
        <v>60640.183988640012</v>
      </c>
    </row>
    <row r="21" spans="2:17" x14ac:dyDescent="0.25">
      <c r="B21" s="120" t="s">
        <v>82</v>
      </c>
      <c r="C21" s="39">
        <v>2251.9033089999998</v>
      </c>
      <c r="D21" s="39">
        <v>2151.9033089999989</v>
      </c>
      <c r="E21" s="39">
        <v>70.347150570000011</v>
      </c>
      <c r="F21" s="39">
        <v>148.51840784000004</v>
      </c>
      <c r="G21" s="39">
        <v>224.64858916999989</v>
      </c>
      <c r="H21" s="39">
        <v>118.25050173000001</v>
      </c>
      <c r="I21" s="39">
        <v>141.04415959999997</v>
      </c>
      <c r="J21" s="39">
        <v>230.54354502000004</v>
      </c>
      <c r="K21" s="39">
        <v>128.52797009</v>
      </c>
      <c r="L21" s="39">
        <v>147.78035551000002</v>
      </c>
      <c r="M21" s="39">
        <v>202.25993408999992</v>
      </c>
      <c r="N21" s="39">
        <v>135.20367440000001</v>
      </c>
      <c r="O21" s="39">
        <v>178.91480995000001</v>
      </c>
      <c r="P21" s="39">
        <v>377.04061341999983</v>
      </c>
      <c r="Q21" s="39">
        <v>2103.0797113899998</v>
      </c>
    </row>
    <row r="22" spans="2:17" x14ac:dyDescent="0.25">
      <c r="B22" s="120" t="s">
        <v>83</v>
      </c>
      <c r="C22" s="39">
        <v>1948.278352</v>
      </c>
      <c r="D22" s="39">
        <v>2050.3906826800003</v>
      </c>
      <c r="E22" s="39">
        <v>131.81025356000001</v>
      </c>
      <c r="F22" s="39">
        <v>157.75369993999999</v>
      </c>
      <c r="G22" s="39">
        <v>154.51796598999999</v>
      </c>
      <c r="H22" s="39">
        <v>142.08125002999995</v>
      </c>
      <c r="I22" s="39">
        <v>179.58921599999999</v>
      </c>
      <c r="J22" s="39">
        <v>142.71584006</v>
      </c>
      <c r="K22" s="39">
        <v>140.48762520000005</v>
      </c>
      <c r="L22" s="39">
        <v>145.02715587999992</v>
      </c>
      <c r="M22" s="39">
        <v>158.91308590000003</v>
      </c>
      <c r="N22" s="39">
        <v>159.92456233999999</v>
      </c>
      <c r="O22" s="39">
        <v>195.39181299999996</v>
      </c>
      <c r="P22" s="39">
        <v>305.42279661999999</v>
      </c>
      <c r="Q22" s="39">
        <v>2013.63526452</v>
      </c>
    </row>
    <row r="23" spans="2:17" x14ac:dyDescent="0.25">
      <c r="B23" s="120" t="s">
        <v>84</v>
      </c>
      <c r="C23" s="39">
        <v>8085.1912350000002</v>
      </c>
      <c r="D23" s="39">
        <v>8857.9129329999996</v>
      </c>
      <c r="E23" s="39">
        <v>484.34842323999999</v>
      </c>
      <c r="F23" s="39">
        <v>571.73266409000018</v>
      </c>
      <c r="G23" s="39">
        <v>854.38476373999993</v>
      </c>
      <c r="H23" s="39">
        <v>535.34652104999998</v>
      </c>
      <c r="I23" s="39">
        <v>841.50525055000003</v>
      </c>
      <c r="J23" s="39">
        <v>635.42966394000007</v>
      </c>
      <c r="K23" s="39">
        <v>572.01784085999964</v>
      </c>
      <c r="L23" s="39">
        <v>595.76037098999996</v>
      </c>
      <c r="M23" s="39">
        <v>699.01180763000002</v>
      </c>
      <c r="N23" s="39">
        <v>646.66114068000013</v>
      </c>
      <c r="O23" s="39">
        <v>951.24758308999992</v>
      </c>
      <c r="P23" s="39">
        <v>1027.07199724</v>
      </c>
      <c r="Q23" s="39">
        <v>8414.5180271000008</v>
      </c>
    </row>
    <row r="24" spans="2:17" x14ac:dyDescent="0.25">
      <c r="B24" s="120" t="s">
        <v>85</v>
      </c>
      <c r="C24" s="39">
        <v>24891.450720000001</v>
      </c>
      <c r="D24" s="39">
        <v>31711.091433809986</v>
      </c>
      <c r="E24" s="39">
        <v>475.46888014000012</v>
      </c>
      <c r="F24" s="39">
        <v>1824.640588799999</v>
      </c>
      <c r="G24" s="39">
        <v>1843.1229125599998</v>
      </c>
      <c r="H24" s="39">
        <v>1923.3308274099995</v>
      </c>
      <c r="I24" s="39">
        <v>2194.8655635800005</v>
      </c>
      <c r="J24" s="39">
        <v>1360.1690119400002</v>
      </c>
      <c r="K24" s="39">
        <v>2009.8211244199979</v>
      </c>
      <c r="L24" s="39">
        <v>1390.5743228499996</v>
      </c>
      <c r="M24" s="39">
        <v>1903.5086630799995</v>
      </c>
      <c r="N24" s="39">
        <v>1783.1218463700004</v>
      </c>
      <c r="O24" s="39">
        <v>1247.1749270700002</v>
      </c>
      <c r="P24" s="39">
        <v>12029.011283119997</v>
      </c>
      <c r="Q24" s="39">
        <v>29984.809951339994</v>
      </c>
    </row>
    <row r="25" spans="2:17" x14ac:dyDescent="0.25">
      <c r="B25" s="120" t="s">
        <v>86</v>
      </c>
      <c r="C25" s="39">
        <v>3375.6751840000002</v>
      </c>
      <c r="D25" s="39">
        <v>3871.8268849999999</v>
      </c>
      <c r="E25" s="39">
        <v>178.55871872999995</v>
      </c>
      <c r="F25" s="39">
        <v>226.01019422999997</v>
      </c>
      <c r="G25" s="39">
        <v>370.02652643999994</v>
      </c>
      <c r="H25" s="39">
        <v>219.78181791000003</v>
      </c>
      <c r="I25" s="39">
        <v>405.08825772000017</v>
      </c>
      <c r="J25" s="39">
        <v>241.87616900999993</v>
      </c>
      <c r="K25" s="39">
        <v>233.06288911999999</v>
      </c>
      <c r="L25" s="39">
        <v>363.06839711999976</v>
      </c>
      <c r="M25" s="39">
        <v>218.53628957000006</v>
      </c>
      <c r="N25" s="39">
        <v>227.26752311999999</v>
      </c>
      <c r="O25" s="39">
        <v>375.97295988000008</v>
      </c>
      <c r="P25" s="39">
        <v>487.83904773</v>
      </c>
      <c r="Q25" s="39">
        <v>3547.0887905799996</v>
      </c>
    </row>
    <row r="26" spans="2:17" x14ac:dyDescent="0.25">
      <c r="B26" s="120" t="s">
        <v>87</v>
      </c>
      <c r="C26" s="39">
        <v>4213.2263849999999</v>
      </c>
      <c r="D26" s="39">
        <v>5163.485756</v>
      </c>
      <c r="E26" s="39">
        <v>112.62667096999999</v>
      </c>
      <c r="F26" s="39">
        <v>410.13011643999994</v>
      </c>
      <c r="G26" s="39">
        <v>334.7066790400001</v>
      </c>
      <c r="H26" s="39">
        <v>272.63009189999997</v>
      </c>
      <c r="I26" s="39">
        <v>268.57829579999998</v>
      </c>
      <c r="J26" s="39">
        <v>460.38389928999987</v>
      </c>
      <c r="K26" s="39">
        <v>314.14216613000013</v>
      </c>
      <c r="L26" s="39">
        <v>332.24674809000004</v>
      </c>
      <c r="M26" s="39">
        <v>534.19515101999991</v>
      </c>
      <c r="N26" s="39">
        <v>281.27090999000006</v>
      </c>
      <c r="O26" s="39">
        <v>335.21407414999999</v>
      </c>
      <c r="P26" s="39">
        <v>966.10342794000007</v>
      </c>
      <c r="Q26" s="39">
        <v>4622.2282307599999</v>
      </c>
    </row>
    <row r="27" spans="2:17" x14ac:dyDescent="0.25">
      <c r="B27" s="120" t="s">
        <v>97</v>
      </c>
      <c r="C27" s="39">
        <v>3821.209703</v>
      </c>
      <c r="D27" s="39">
        <v>4159.9888659999997</v>
      </c>
      <c r="E27" s="39">
        <v>326.68145319999996</v>
      </c>
      <c r="F27" s="39">
        <v>341.46856677999995</v>
      </c>
      <c r="G27" s="39">
        <v>356.79537893000003</v>
      </c>
      <c r="H27" s="39">
        <v>344.59987489999997</v>
      </c>
      <c r="I27" s="39">
        <v>348.39831750999997</v>
      </c>
      <c r="J27" s="39">
        <v>358.52930572000002</v>
      </c>
      <c r="K27" s="39">
        <v>371.46001164</v>
      </c>
      <c r="L27" s="39">
        <v>342.39044730000001</v>
      </c>
      <c r="M27" s="39">
        <v>341.21920526999997</v>
      </c>
      <c r="N27" s="39">
        <v>373.65245556999997</v>
      </c>
      <c r="O27" s="39">
        <v>320.49693350000001</v>
      </c>
      <c r="P27" s="39">
        <v>334.29616336999999</v>
      </c>
      <c r="Q27" s="39">
        <v>4159.9881136900003</v>
      </c>
    </row>
    <row r="28" spans="2:17" x14ac:dyDescent="0.25">
      <c r="B28" s="120" t="s">
        <v>88</v>
      </c>
      <c r="C28" s="39">
        <v>505.44152700000001</v>
      </c>
      <c r="D28" s="39">
        <v>486.58152699999999</v>
      </c>
      <c r="E28" s="39">
        <v>17.968383179999996</v>
      </c>
      <c r="F28" s="39">
        <v>9.0006050700000007</v>
      </c>
      <c r="G28" s="39">
        <v>57.363153889999992</v>
      </c>
      <c r="H28" s="39">
        <v>25.333202549999999</v>
      </c>
      <c r="I28" s="39">
        <v>37.283672240000001</v>
      </c>
      <c r="J28" s="39">
        <v>29.231317570000012</v>
      </c>
      <c r="K28" s="39">
        <v>31.779390940000003</v>
      </c>
      <c r="L28" s="39">
        <v>34.48843346999999</v>
      </c>
      <c r="M28" s="39">
        <v>30.687970449999991</v>
      </c>
      <c r="N28" s="39">
        <v>29.80407031</v>
      </c>
      <c r="O28" s="39">
        <v>50.003981120000006</v>
      </c>
      <c r="P28" s="39">
        <v>58.075798599999999</v>
      </c>
      <c r="Q28" s="39">
        <v>411.01997938999995</v>
      </c>
    </row>
    <row r="29" spans="2:17" x14ac:dyDescent="0.25">
      <c r="B29" s="120" t="s">
        <v>89</v>
      </c>
      <c r="C29" s="39">
        <v>1930.4605039999999</v>
      </c>
      <c r="D29" s="39">
        <v>1938.9745040000003</v>
      </c>
      <c r="E29" s="39">
        <v>94.247310070000012</v>
      </c>
      <c r="F29" s="39">
        <v>133.39306618999998</v>
      </c>
      <c r="G29" s="39">
        <v>140.56355886</v>
      </c>
      <c r="H29" s="39">
        <v>132.99996413</v>
      </c>
      <c r="I29" s="39">
        <v>162.84416464999998</v>
      </c>
      <c r="J29" s="39">
        <v>139.33369551000001</v>
      </c>
      <c r="K29" s="39">
        <v>157.0697839</v>
      </c>
      <c r="L29" s="39">
        <v>129.83459615999999</v>
      </c>
      <c r="M29" s="39">
        <v>238.27251902999996</v>
      </c>
      <c r="N29" s="39">
        <v>135.59489142000004</v>
      </c>
      <c r="O29" s="39">
        <v>207.08587883999996</v>
      </c>
      <c r="P29" s="39">
        <v>219.91203941000001</v>
      </c>
      <c r="Q29" s="39">
        <v>1891.15146817</v>
      </c>
    </row>
    <row r="30" spans="2:17" x14ac:dyDescent="0.25">
      <c r="B30" s="120" t="s">
        <v>90</v>
      </c>
      <c r="C30" s="39">
        <v>408.36343699999998</v>
      </c>
      <c r="D30" s="39">
        <v>408.36343699999992</v>
      </c>
      <c r="E30" s="39">
        <v>23.360384159999999</v>
      </c>
      <c r="F30" s="39">
        <v>32.325413299999994</v>
      </c>
      <c r="G30" s="39">
        <v>43.110082079999991</v>
      </c>
      <c r="H30" s="39">
        <v>28.115229529999997</v>
      </c>
      <c r="I30" s="39">
        <v>29.155512689999998</v>
      </c>
      <c r="J30" s="39">
        <v>35.42721306</v>
      </c>
      <c r="K30" s="39">
        <v>28.763931860000003</v>
      </c>
      <c r="L30" s="39">
        <v>30.481364979999995</v>
      </c>
      <c r="M30" s="39">
        <v>35.130517469999994</v>
      </c>
      <c r="N30" s="39">
        <v>26.844728449999995</v>
      </c>
      <c r="O30" s="39">
        <v>40.191185520000012</v>
      </c>
      <c r="P30" s="39">
        <v>46.570786289999994</v>
      </c>
      <c r="Q30" s="39">
        <v>399.47634939</v>
      </c>
    </row>
    <row r="31" spans="2:17" x14ac:dyDescent="0.25">
      <c r="B31" s="120" t="s">
        <v>98</v>
      </c>
      <c r="C31" s="39">
        <v>5961.1457229999996</v>
      </c>
      <c r="D31" s="39">
        <v>5880.2090289999978</v>
      </c>
      <c r="E31" s="39">
        <v>219.28219117999998</v>
      </c>
      <c r="F31" s="39">
        <v>286.56073022000004</v>
      </c>
      <c r="G31" s="39">
        <v>422.3971955099999</v>
      </c>
      <c r="H31" s="39">
        <v>253.80857069000001</v>
      </c>
      <c r="I31" s="39">
        <v>378.67204393000043</v>
      </c>
      <c r="J31" s="39">
        <v>279.17828913</v>
      </c>
      <c r="K31" s="39">
        <v>381.58384067999992</v>
      </c>
      <c r="L31" s="39">
        <v>310.95214554999995</v>
      </c>
      <c r="M31" s="39">
        <v>319.04803418000046</v>
      </c>
      <c r="N31" s="39">
        <v>388.10933812000002</v>
      </c>
      <c r="O31" s="39">
        <v>511.98458004999998</v>
      </c>
      <c r="P31" s="39">
        <v>1627.2552108099994</v>
      </c>
      <c r="Q31" s="39">
        <v>5378.8321700500001</v>
      </c>
    </row>
    <row r="32" spans="2:17" x14ac:dyDescent="0.25">
      <c r="B32" s="120" t="s">
        <v>99</v>
      </c>
      <c r="C32" s="39">
        <v>10992.503112</v>
      </c>
      <c r="D32" s="39">
        <v>11501.207534179999</v>
      </c>
      <c r="E32" s="39">
        <v>609.96153433000006</v>
      </c>
      <c r="F32" s="39">
        <v>903.53687792000028</v>
      </c>
      <c r="G32" s="39">
        <v>870.4269481</v>
      </c>
      <c r="H32" s="39">
        <v>984.48775867000006</v>
      </c>
      <c r="I32" s="39">
        <v>974.7338497999998</v>
      </c>
      <c r="J32" s="39">
        <v>957.03492120999988</v>
      </c>
      <c r="K32" s="39">
        <v>841.58048043999997</v>
      </c>
      <c r="L32" s="39">
        <v>906.5931153800002</v>
      </c>
      <c r="M32" s="39">
        <v>904.53028150999978</v>
      </c>
      <c r="N32" s="39">
        <v>905.34785655000007</v>
      </c>
      <c r="O32" s="39">
        <v>899.86227192000047</v>
      </c>
      <c r="P32" s="39">
        <v>1607.36926881</v>
      </c>
      <c r="Q32" s="39">
        <v>11365.465164640002</v>
      </c>
    </row>
    <row r="33" spans="1:20" x14ac:dyDescent="0.25">
      <c r="B33" s="120" t="s">
        <v>93</v>
      </c>
      <c r="C33" s="39">
        <v>3016.6230369999998</v>
      </c>
      <c r="D33" s="39">
        <v>3373.2036839999987</v>
      </c>
      <c r="E33" s="39">
        <v>80.267648080000015</v>
      </c>
      <c r="F33" s="39">
        <v>136.43254643999998</v>
      </c>
      <c r="G33" s="39">
        <v>134.78195159000001</v>
      </c>
      <c r="H33" s="39">
        <v>117.57782825</v>
      </c>
      <c r="I33" s="39">
        <v>132.49150822000004</v>
      </c>
      <c r="J33" s="39">
        <v>144.95599482999998</v>
      </c>
      <c r="K33" s="39">
        <v>127.31357751999997</v>
      </c>
      <c r="L33" s="39">
        <v>184.1785623000001</v>
      </c>
      <c r="M33" s="39">
        <v>147.67624167999995</v>
      </c>
      <c r="N33" s="39">
        <v>121.17018420000007</v>
      </c>
      <c r="O33" s="39">
        <v>212.3674353400001</v>
      </c>
      <c r="P33" s="39">
        <v>934.48642634999965</v>
      </c>
      <c r="Q33" s="39">
        <v>2473.6999047999998</v>
      </c>
    </row>
    <row r="34" spans="1:20" x14ac:dyDescent="0.25">
      <c r="B34" s="120" t="s">
        <v>100</v>
      </c>
      <c r="C34" s="39">
        <v>724.09935700000005</v>
      </c>
      <c r="D34" s="39">
        <v>842.90314449000005</v>
      </c>
      <c r="E34" s="39">
        <v>19.72340122</v>
      </c>
      <c r="F34" s="39">
        <v>65.265944019999992</v>
      </c>
      <c r="G34" s="39">
        <v>41.372604810000006</v>
      </c>
      <c r="H34" s="39">
        <v>66.32861016999999</v>
      </c>
      <c r="I34" s="39">
        <v>38.447196350000006</v>
      </c>
      <c r="J34" s="39">
        <v>40.931720420000005</v>
      </c>
      <c r="K34" s="39">
        <v>55.338818580000009</v>
      </c>
      <c r="L34" s="39">
        <v>32.238187940000003</v>
      </c>
      <c r="M34" s="39">
        <v>43.21509034000001</v>
      </c>
      <c r="N34" s="39">
        <v>42.042920689999995</v>
      </c>
      <c r="O34" s="39">
        <v>110.97509789999999</v>
      </c>
      <c r="P34" s="39">
        <v>94.939969529999985</v>
      </c>
      <c r="Q34" s="39">
        <v>650.81956197</v>
      </c>
    </row>
    <row r="35" spans="1:20" x14ac:dyDescent="0.25">
      <c r="B35" s="120" t="s">
        <v>130</v>
      </c>
      <c r="C35" s="39">
        <v>836.041785</v>
      </c>
      <c r="D35" s="39">
        <v>1044.991689</v>
      </c>
      <c r="E35" s="39">
        <v>56.579010230000009</v>
      </c>
      <c r="F35" s="39">
        <v>66.305825670000004</v>
      </c>
      <c r="G35" s="39">
        <v>72.969982090000016</v>
      </c>
      <c r="H35" s="39">
        <v>73.729763970000064</v>
      </c>
      <c r="I35" s="39">
        <v>67.594433499999965</v>
      </c>
      <c r="J35" s="39">
        <v>57.11308681000002</v>
      </c>
      <c r="K35" s="39">
        <v>60.595714149999992</v>
      </c>
      <c r="L35" s="39">
        <v>65.63678249000003</v>
      </c>
      <c r="M35" s="39">
        <v>93.139270259999975</v>
      </c>
      <c r="N35" s="39">
        <v>55.020951990000007</v>
      </c>
      <c r="O35" s="39">
        <v>91.994232879999956</v>
      </c>
      <c r="P35" s="39">
        <v>137.94897049000002</v>
      </c>
      <c r="Q35" s="39">
        <v>898.62802452999995</v>
      </c>
    </row>
    <row r="36" spans="1:20" x14ac:dyDescent="0.25">
      <c r="B36" s="120" t="s">
        <v>101</v>
      </c>
      <c r="C36" s="39">
        <v>87717.019279</v>
      </c>
      <c r="D36" s="39">
        <v>86692.192290000006</v>
      </c>
      <c r="E36" s="39">
        <v>8328.5436155399984</v>
      </c>
      <c r="F36" s="39">
        <v>2039.5121403899998</v>
      </c>
      <c r="G36" s="39">
        <v>8924.4864828500013</v>
      </c>
      <c r="H36" s="39">
        <v>7290.2143552999996</v>
      </c>
      <c r="I36" s="39">
        <v>3103.2239789699997</v>
      </c>
      <c r="J36" s="39">
        <v>11779.68611577</v>
      </c>
      <c r="K36" s="39">
        <v>8195.2073996199997</v>
      </c>
      <c r="L36" s="39">
        <v>5071.4756402300018</v>
      </c>
      <c r="M36" s="39">
        <v>10479.02239736</v>
      </c>
      <c r="N36" s="39">
        <v>6799.3071304099985</v>
      </c>
      <c r="O36" s="39">
        <v>7303.4200747299992</v>
      </c>
      <c r="P36" s="39">
        <v>3047.3690465100008</v>
      </c>
      <c r="Q36" s="39">
        <v>82361.468377679994</v>
      </c>
    </row>
    <row r="37" spans="1:20" x14ac:dyDescent="0.25">
      <c r="B37" s="120" t="s">
        <v>95</v>
      </c>
      <c r="C37" s="39">
        <v>54492.455370999996</v>
      </c>
      <c r="D37" s="39">
        <v>46693.822673000002</v>
      </c>
      <c r="E37" s="39">
        <v>900.48761368999999</v>
      </c>
      <c r="F37" s="39">
        <v>1039.2838742700001</v>
      </c>
      <c r="G37" s="39">
        <v>6920.5081111099998</v>
      </c>
      <c r="H37" s="39">
        <v>3302.95335252</v>
      </c>
      <c r="I37" s="39">
        <v>3323.8054017600002</v>
      </c>
      <c r="J37" s="39">
        <v>11280.00514598</v>
      </c>
      <c r="K37" s="39">
        <v>5819.5768681699992</v>
      </c>
      <c r="L37" s="39">
        <v>3338.0221712299999</v>
      </c>
      <c r="M37" s="39">
        <v>3453.5943163699999</v>
      </c>
      <c r="N37" s="39">
        <v>952.74351782999997</v>
      </c>
      <c r="O37" s="39">
        <v>4349.0721893199998</v>
      </c>
      <c r="P37" s="39">
        <v>1682.8612530999997</v>
      </c>
      <c r="Q37" s="39">
        <v>46362.913815349995</v>
      </c>
    </row>
    <row r="38" spans="1:20" x14ac:dyDescent="0.25">
      <c r="B38" s="119" t="s">
        <v>43</v>
      </c>
      <c r="C38" s="118">
        <v>5322.2028280000004</v>
      </c>
      <c r="D38" s="118">
        <v>5322.2028280000004</v>
      </c>
      <c r="E38" s="118">
        <v>443.51688897000025</v>
      </c>
      <c r="F38" s="118">
        <v>443.51688897000025</v>
      </c>
      <c r="G38" s="118">
        <v>443.51688906000027</v>
      </c>
      <c r="H38" s="118">
        <v>443.51688900000022</v>
      </c>
      <c r="I38" s="118">
        <v>443.51688900000022</v>
      </c>
      <c r="J38" s="118">
        <v>443.51688900000022</v>
      </c>
      <c r="K38" s="118">
        <v>443.51688900000022</v>
      </c>
      <c r="L38" s="118">
        <v>443.51688900000022</v>
      </c>
      <c r="M38" s="118">
        <v>443.51688900000022</v>
      </c>
      <c r="N38" s="118">
        <v>443.51692792000034</v>
      </c>
      <c r="O38" s="118">
        <v>443.51696908000037</v>
      </c>
      <c r="P38" s="118">
        <v>443.51692999999977</v>
      </c>
      <c r="Q38" s="118">
        <v>5322.2028280000031</v>
      </c>
    </row>
    <row r="39" spans="1:20" x14ac:dyDescent="0.25">
      <c r="B39" s="119" t="s">
        <v>44</v>
      </c>
      <c r="C39" s="118">
        <v>3955.9384599999998</v>
      </c>
      <c r="D39" s="118">
        <v>6167.9384620000001</v>
      </c>
      <c r="E39" s="118">
        <v>297.08695699999998</v>
      </c>
      <c r="F39" s="118">
        <v>537.08695699999998</v>
      </c>
      <c r="G39" s="118">
        <v>317.08695699999998</v>
      </c>
      <c r="H39" s="118">
        <v>387.08695699999998</v>
      </c>
      <c r="I39" s="118">
        <v>777.98195699999997</v>
      </c>
      <c r="J39" s="118">
        <v>387.08695699999998</v>
      </c>
      <c r="K39" s="118">
        <v>273.08695699999998</v>
      </c>
      <c r="L39" s="118">
        <v>399.08695699999998</v>
      </c>
      <c r="M39" s="118">
        <v>273.08695699999998</v>
      </c>
      <c r="N39" s="118">
        <v>185.02192400000001</v>
      </c>
      <c r="O39" s="118">
        <v>67.086956999999998</v>
      </c>
      <c r="P39" s="118">
        <v>2267.1519659999999</v>
      </c>
      <c r="Q39" s="118">
        <v>6167.9384599999994</v>
      </c>
    </row>
    <row r="40" spans="1:20" x14ac:dyDescent="0.25">
      <c r="B40" s="119" t="s">
        <v>45</v>
      </c>
      <c r="C40" s="118">
        <v>596.24808700000006</v>
      </c>
      <c r="D40" s="118">
        <v>596.24808700000006</v>
      </c>
      <c r="E40" s="118">
        <v>49.687336920000007</v>
      </c>
      <c r="F40" s="118">
        <v>49.687336920000007</v>
      </c>
      <c r="G40" s="118">
        <v>49.687336920000007</v>
      </c>
      <c r="H40" s="118">
        <v>49.687334280000016</v>
      </c>
      <c r="I40" s="118">
        <v>49.687334280000016</v>
      </c>
      <c r="J40" s="118">
        <v>49.687334280000016</v>
      </c>
      <c r="K40" s="118">
        <v>49.687334280000016</v>
      </c>
      <c r="L40" s="118">
        <v>49.687334280000016</v>
      </c>
      <c r="M40" s="118">
        <v>49.687334280000016</v>
      </c>
      <c r="N40" s="118">
        <v>49.687332959999907</v>
      </c>
      <c r="O40" s="118">
        <v>49.687332959999907</v>
      </c>
      <c r="P40" s="118">
        <v>49.687333009999968</v>
      </c>
      <c r="Q40" s="118">
        <v>596.24801536999996</v>
      </c>
    </row>
    <row r="41" spans="1:20" x14ac:dyDescent="0.25">
      <c r="B41" s="119" t="s">
        <v>103</v>
      </c>
      <c r="C41" s="118">
        <v>851.33299999999997</v>
      </c>
      <c r="D41" s="118">
        <v>856.98581000000024</v>
      </c>
      <c r="E41" s="118">
        <v>70.775242000000006</v>
      </c>
      <c r="F41" s="118">
        <v>70.825242000000003</v>
      </c>
      <c r="G41" s="118">
        <v>70.800241999999997</v>
      </c>
      <c r="H41" s="118">
        <v>70.800241999999997</v>
      </c>
      <c r="I41" s="118">
        <v>70.800241999999997</v>
      </c>
      <c r="J41" s="118">
        <v>70.800241999999997</v>
      </c>
      <c r="K41" s="118">
        <v>70.800241999999997</v>
      </c>
      <c r="L41" s="118">
        <v>70.800241999999997</v>
      </c>
      <c r="M41" s="118">
        <v>70.800241999999997</v>
      </c>
      <c r="N41" s="118">
        <v>70.800241999999997</v>
      </c>
      <c r="O41" s="118">
        <v>70.800241999999997</v>
      </c>
      <c r="P41" s="118">
        <v>74.650013090000002</v>
      </c>
      <c r="Q41" s="118">
        <v>853.45267509000018</v>
      </c>
    </row>
    <row r="42" spans="1:20" x14ac:dyDescent="0.25">
      <c r="B42" s="119" t="s">
        <v>131</v>
      </c>
      <c r="C42" s="118">
        <v>150</v>
      </c>
      <c r="D42" s="118">
        <v>150</v>
      </c>
      <c r="E42" s="118">
        <v>12.5</v>
      </c>
      <c r="F42" s="118">
        <v>12.5</v>
      </c>
      <c r="G42" s="118">
        <v>12.5</v>
      </c>
      <c r="H42" s="118">
        <v>12.500000000000002</v>
      </c>
      <c r="I42" s="118">
        <v>12.500000000000002</v>
      </c>
      <c r="J42" s="118">
        <v>12.500000000000002</v>
      </c>
      <c r="K42" s="118">
        <v>12.500000000000002</v>
      </c>
      <c r="L42" s="118">
        <v>12.500000000000002</v>
      </c>
      <c r="M42" s="118">
        <v>12.500000000000002</v>
      </c>
      <c r="N42" s="118">
        <v>12.500000000000002</v>
      </c>
      <c r="O42" s="118">
        <v>12.500000000000002</v>
      </c>
      <c r="P42" s="118">
        <v>12.499999999999998</v>
      </c>
      <c r="Q42" s="118">
        <v>150</v>
      </c>
    </row>
    <row r="43" spans="1:20" x14ac:dyDescent="0.25">
      <c r="B43" s="119" t="s">
        <v>104</v>
      </c>
      <c r="C43" s="118">
        <v>350</v>
      </c>
      <c r="D43" s="118">
        <v>350</v>
      </c>
      <c r="E43" s="118">
        <v>29.166661999999999</v>
      </c>
      <c r="F43" s="118">
        <v>29.166661999999999</v>
      </c>
      <c r="G43" s="118">
        <v>29.166661999999999</v>
      </c>
      <c r="H43" s="118">
        <v>29.166661999999999</v>
      </c>
      <c r="I43" s="118">
        <v>29.166661999999999</v>
      </c>
      <c r="J43" s="118">
        <v>29.166661999999999</v>
      </c>
      <c r="K43" s="118">
        <v>29.166661999999999</v>
      </c>
      <c r="L43" s="118">
        <v>29.166661999999999</v>
      </c>
      <c r="M43" s="118">
        <v>29.166661999999999</v>
      </c>
      <c r="N43" s="118">
        <v>29.166671000000001</v>
      </c>
      <c r="O43" s="118">
        <v>29.166672999999999</v>
      </c>
      <c r="P43" s="118">
        <v>29.166698</v>
      </c>
      <c r="Q43" s="118">
        <v>350</v>
      </c>
      <c r="R43" s="117"/>
    </row>
    <row r="44" spans="1:20" x14ac:dyDescent="0.25">
      <c r="B44" s="208" t="s">
        <v>139</v>
      </c>
      <c r="C44" s="37">
        <v>529316.06559000001</v>
      </c>
      <c r="D44" s="37">
        <v>536827.62994391995</v>
      </c>
      <c r="E44" s="205">
        <v>28563.295279449998</v>
      </c>
      <c r="F44" s="206">
        <v>34279.651803759996</v>
      </c>
      <c r="G44" s="207">
        <v>47158.161445349986</v>
      </c>
      <c r="H44" s="205">
        <v>41150.429832819995</v>
      </c>
      <c r="I44" s="206">
        <v>38128.026399300004</v>
      </c>
      <c r="J44" s="207">
        <v>54696.083829019997</v>
      </c>
      <c r="K44" s="205">
        <v>44355.090568239983</v>
      </c>
      <c r="L44" s="206">
        <v>36179.365134510015</v>
      </c>
      <c r="M44" s="207">
        <v>46285.542607440009</v>
      </c>
      <c r="N44" s="205">
        <v>36014.610567240001</v>
      </c>
      <c r="O44" s="206">
        <v>49943.111623239987</v>
      </c>
      <c r="P44" s="207">
        <v>61011.821648609963</v>
      </c>
      <c r="Q44" s="36">
        <v>517765.19073898002</v>
      </c>
      <c r="S44" s="11"/>
    </row>
    <row r="45" spans="1:20" x14ac:dyDescent="0.25">
      <c r="B45" s="12"/>
      <c r="C45" s="11"/>
      <c r="D45" s="11"/>
      <c r="E45" s="11"/>
      <c r="F45" s="11"/>
      <c r="G45" s="11"/>
      <c r="H45" s="11"/>
      <c r="I45" s="11"/>
      <c r="J45" s="11"/>
      <c r="K45" s="11"/>
      <c r="L45" s="11"/>
      <c r="M45" s="11"/>
      <c r="N45" s="11"/>
      <c r="O45" s="11"/>
      <c r="P45" s="11"/>
      <c r="Q45" s="11"/>
      <c r="R45" s="116"/>
      <c r="T45" s="11"/>
    </row>
    <row r="46" spans="1:20" x14ac:dyDescent="0.25">
      <c r="B46" s="208" t="s">
        <v>49</v>
      </c>
      <c r="C46" s="115"/>
      <c r="D46" s="115"/>
      <c r="E46" s="114"/>
      <c r="F46" s="113"/>
      <c r="G46" s="112"/>
      <c r="H46" s="114"/>
      <c r="I46" s="113"/>
      <c r="J46" s="112"/>
      <c r="K46" s="114"/>
      <c r="L46" s="113"/>
      <c r="M46" s="112"/>
      <c r="N46" s="114"/>
      <c r="O46" s="113"/>
      <c r="P46" s="112"/>
      <c r="Q46" s="212"/>
      <c r="S46" s="11"/>
    </row>
    <row r="47" spans="1:20" x14ac:dyDescent="0.25">
      <c r="A47" s="12"/>
      <c r="B47" s="12" t="s">
        <v>75</v>
      </c>
      <c r="C47" s="39">
        <v>2500</v>
      </c>
      <c r="D47" s="39">
        <v>2800</v>
      </c>
      <c r="E47" s="39">
        <v>0</v>
      </c>
      <c r="F47" s="39">
        <v>299.86839523999998</v>
      </c>
      <c r="G47" s="39">
        <v>476.29998225999998</v>
      </c>
      <c r="H47" s="39">
        <v>1190.46250407</v>
      </c>
      <c r="I47" s="39">
        <v>195.92654023000003</v>
      </c>
      <c r="J47" s="39">
        <v>0</v>
      </c>
      <c r="K47" s="39">
        <v>0</v>
      </c>
      <c r="L47" s="39">
        <v>0</v>
      </c>
      <c r="M47" s="39">
        <v>0</v>
      </c>
      <c r="N47" s="39">
        <v>0</v>
      </c>
      <c r="O47" s="39">
        <v>0</v>
      </c>
      <c r="P47" s="39">
        <v>613.48249712999996</v>
      </c>
      <c r="Q47" s="39">
        <v>2776.0399189300001</v>
      </c>
    </row>
    <row r="48" spans="1:20" x14ac:dyDescent="0.25">
      <c r="A48" s="12"/>
      <c r="B48" s="12" t="s">
        <v>76</v>
      </c>
      <c r="C48" s="39">
        <v>200</v>
      </c>
      <c r="D48" s="39">
        <v>200</v>
      </c>
      <c r="E48" s="39">
        <v>0</v>
      </c>
      <c r="F48" s="39">
        <v>0</v>
      </c>
      <c r="G48" s="39">
        <v>37.544229280000003</v>
      </c>
      <c r="H48" s="39">
        <v>160.68555072000001</v>
      </c>
      <c r="I48" s="39">
        <v>0</v>
      </c>
      <c r="J48" s="39">
        <v>0</v>
      </c>
      <c r="K48" s="39">
        <v>0</v>
      </c>
      <c r="L48" s="39">
        <v>0</v>
      </c>
      <c r="M48" s="39">
        <v>0</v>
      </c>
      <c r="N48" s="39">
        <v>0</v>
      </c>
      <c r="O48" s="39">
        <v>0</v>
      </c>
      <c r="P48" s="39">
        <v>1.7702199999999999</v>
      </c>
      <c r="Q48" s="39">
        <v>200</v>
      </c>
    </row>
    <row r="49" spans="1:20" x14ac:dyDescent="0.25">
      <c r="A49" s="12"/>
      <c r="B49" s="12" t="s">
        <v>129</v>
      </c>
      <c r="C49" s="39">
        <v>110</v>
      </c>
      <c r="D49" s="39">
        <v>110.00000199999999</v>
      </c>
      <c r="E49" s="39">
        <v>0</v>
      </c>
      <c r="F49" s="39">
        <v>35.740206210000004</v>
      </c>
      <c r="G49" s="39">
        <v>1.91794698</v>
      </c>
      <c r="H49" s="39">
        <v>32.929361219999997</v>
      </c>
      <c r="I49" s="39">
        <v>15.104567209999999</v>
      </c>
      <c r="J49" s="39">
        <v>0</v>
      </c>
      <c r="K49" s="39">
        <v>14.184094949999999</v>
      </c>
      <c r="L49" s="39">
        <v>6.6399812000000002</v>
      </c>
      <c r="M49" s="39">
        <v>3.0449998599999999</v>
      </c>
      <c r="N49" s="39">
        <v>6.1031199999999994E-2</v>
      </c>
      <c r="O49" s="39">
        <v>0</v>
      </c>
      <c r="P49" s="39">
        <v>0</v>
      </c>
      <c r="Q49" s="39">
        <v>109.62218883000001</v>
      </c>
      <c r="S49" s="12"/>
      <c r="T49" s="11"/>
    </row>
    <row r="50" spans="1:20" x14ac:dyDescent="0.25">
      <c r="A50" s="12"/>
      <c r="B50" s="12" t="s">
        <v>81</v>
      </c>
      <c r="C50" s="39">
        <v>1900</v>
      </c>
      <c r="D50" s="39">
        <v>1900</v>
      </c>
      <c r="E50" s="39">
        <v>0</v>
      </c>
      <c r="F50" s="39">
        <v>93.961849090000001</v>
      </c>
      <c r="G50" s="39">
        <v>791.00188337999998</v>
      </c>
      <c r="H50" s="39">
        <v>639.14199365000013</v>
      </c>
      <c r="I50" s="39">
        <v>102.8280386</v>
      </c>
      <c r="J50" s="39">
        <v>61.822753990000002</v>
      </c>
      <c r="K50" s="39">
        <v>150.53385922999999</v>
      </c>
      <c r="L50" s="39">
        <v>53.026045819999993</v>
      </c>
      <c r="M50" s="39">
        <v>6.8691327599999994</v>
      </c>
      <c r="N50" s="39">
        <v>0</v>
      </c>
      <c r="O50" s="39">
        <v>0.29499999999999998</v>
      </c>
      <c r="P50" s="39">
        <v>0</v>
      </c>
      <c r="Q50" s="39">
        <v>1899.4805565199999</v>
      </c>
      <c r="S50" s="12"/>
      <c r="T50" s="11"/>
    </row>
    <row r="51" spans="1:20" x14ac:dyDescent="0.25">
      <c r="A51" s="12"/>
      <c r="B51" s="12" t="s">
        <v>84</v>
      </c>
      <c r="C51" s="39">
        <v>2000</v>
      </c>
      <c r="D51" s="39">
        <v>2000</v>
      </c>
      <c r="E51" s="39">
        <v>0</v>
      </c>
      <c r="F51" s="39">
        <v>458.33333199999998</v>
      </c>
      <c r="G51" s="39">
        <v>341.66666600000002</v>
      </c>
      <c r="H51" s="39">
        <v>83.333332999999996</v>
      </c>
      <c r="I51" s="39">
        <v>0</v>
      </c>
      <c r="J51" s="39">
        <v>166.66666599999999</v>
      </c>
      <c r="K51" s="39">
        <v>166.66666599999999</v>
      </c>
      <c r="L51" s="39">
        <v>83.333332999999996</v>
      </c>
      <c r="M51" s="39">
        <v>166.66666599999999</v>
      </c>
      <c r="N51" s="39">
        <v>249.999999</v>
      </c>
      <c r="O51" s="39">
        <v>166.66666599999999</v>
      </c>
      <c r="P51" s="39">
        <v>116.66667</v>
      </c>
      <c r="Q51" s="39">
        <v>1999.9999970000003</v>
      </c>
      <c r="S51" s="12"/>
      <c r="T51" s="11"/>
    </row>
    <row r="52" spans="1:20" x14ac:dyDescent="0.25">
      <c r="A52" s="12"/>
      <c r="B52" s="12" t="s">
        <v>85</v>
      </c>
      <c r="C52" s="39">
        <v>5932.5</v>
      </c>
      <c r="D52" s="39">
        <v>6456.38717</v>
      </c>
      <c r="E52" s="39">
        <v>0</v>
      </c>
      <c r="F52" s="39">
        <v>1325.08593079</v>
      </c>
      <c r="G52" s="39">
        <v>219.00080262999998</v>
      </c>
      <c r="H52" s="39">
        <v>792.91796217000012</v>
      </c>
      <c r="I52" s="39">
        <v>3204.19840866</v>
      </c>
      <c r="J52" s="39">
        <v>0</v>
      </c>
      <c r="K52" s="39">
        <v>168.35239516999999</v>
      </c>
      <c r="L52" s="39">
        <v>0</v>
      </c>
      <c r="M52" s="39">
        <v>209.92807592</v>
      </c>
      <c r="N52" s="39">
        <v>0</v>
      </c>
      <c r="O52" s="39">
        <v>0</v>
      </c>
      <c r="P52" s="39">
        <v>377.54829455999999</v>
      </c>
      <c r="Q52" s="39">
        <v>6297.0318698999999</v>
      </c>
      <c r="S52" s="12"/>
      <c r="T52" s="11"/>
    </row>
    <row r="53" spans="1:20" x14ac:dyDescent="0.25">
      <c r="A53" s="12"/>
      <c r="B53" s="12" t="s">
        <v>86</v>
      </c>
      <c r="C53" s="39">
        <v>35</v>
      </c>
      <c r="D53" s="39">
        <v>35</v>
      </c>
      <c r="E53" s="39">
        <v>0</v>
      </c>
      <c r="F53" s="39">
        <v>0</v>
      </c>
      <c r="G53" s="39">
        <v>0</v>
      </c>
      <c r="H53" s="39">
        <v>0</v>
      </c>
      <c r="I53" s="39">
        <v>0</v>
      </c>
      <c r="J53" s="39">
        <v>0</v>
      </c>
      <c r="K53" s="39">
        <v>0</v>
      </c>
      <c r="L53" s="39">
        <v>0</v>
      </c>
      <c r="M53" s="39">
        <v>0</v>
      </c>
      <c r="N53" s="39">
        <v>0</v>
      </c>
      <c r="O53" s="39">
        <v>0</v>
      </c>
      <c r="P53" s="39">
        <v>0</v>
      </c>
      <c r="Q53" s="39">
        <v>0</v>
      </c>
      <c r="S53" s="12"/>
      <c r="T53" s="11"/>
    </row>
    <row r="54" spans="1:20" x14ac:dyDescent="0.25">
      <c r="A54" s="12"/>
      <c r="B54" s="12" t="s">
        <v>89</v>
      </c>
      <c r="C54" s="39">
        <v>60</v>
      </c>
      <c r="D54" s="39">
        <v>60</v>
      </c>
      <c r="E54" s="39">
        <v>0</v>
      </c>
      <c r="F54" s="39">
        <v>28.592601039999998</v>
      </c>
      <c r="G54" s="39">
        <v>1.4026432600000001</v>
      </c>
      <c r="H54" s="39">
        <v>8.1602743899999997</v>
      </c>
      <c r="I54" s="39">
        <v>6.7812261100000004</v>
      </c>
      <c r="J54" s="39">
        <v>0</v>
      </c>
      <c r="K54" s="39">
        <v>10.950325110000001</v>
      </c>
      <c r="L54" s="39">
        <v>0</v>
      </c>
      <c r="M54" s="39">
        <v>3.7999999999999999E-2</v>
      </c>
      <c r="N54" s="39">
        <v>0</v>
      </c>
      <c r="O54" s="39">
        <v>0</v>
      </c>
      <c r="P54" s="39">
        <v>4.0737520600000003</v>
      </c>
      <c r="Q54" s="39">
        <v>59.998821969999995</v>
      </c>
      <c r="S54" s="12"/>
      <c r="T54" s="11"/>
    </row>
    <row r="55" spans="1:20" x14ac:dyDescent="0.25">
      <c r="A55" s="12"/>
      <c r="B55" s="12" t="s">
        <v>99</v>
      </c>
      <c r="C55" s="39">
        <v>740</v>
      </c>
      <c r="D55" s="39">
        <v>740</v>
      </c>
      <c r="E55" s="39">
        <v>196.58917846</v>
      </c>
      <c r="F55" s="39">
        <v>41.361447869999999</v>
      </c>
      <c r="G55" s="39">
        <v>111.38119383</v>
      </c>
      <c r="H55" s="39">
        <v>129.78998240000001</v>
      </c>
      <c r="I55" s="39">
        <v>256.81051015999998</v>
      </c>
      <c r="J55" s="39">
        <v>0.65071100000000004</v>
      </c>
      <c r="K55" s="39">
        <v>0.4154603</v>
      </c>
      <c r="L55" s="39">
        <v>0</v>
      </c>
      <c r="M55" s="39">
        <v>0.10922234</v>
      </c>
      <c r="N55" s="39">
        <v>0</v>
      </c>
      <c r="O55" s="39">
        <v>0</v>
      </c>
      <c r="P55" s="39">
        <v>2.8662511299999998</v>
      </c>
      <c r="Q55" s="39">
        <v>739.97395748999998</v>
      </c>
      <c r="S55" s="12"/>
      <c r="T55" s="11"/>
    </row>
    <row r="56" spans="1:20" x14ac:dyDescent="0.25">
      <c r="A56" s="12"/>
      <c r="B56" s="12" t="s">
        <v>101</v>
      </c>
      <c r="C56" s="39">
        <v>88140.352436999994</v>
      </c>
      <c r="D56" s="39">
        <v>266587.13957106002</v>
      </c>
      <c r="E56" s="39">
        <v>192112.10367869001</v>
      </c>
      <c r="F56" s="39">
        <v>7913.5902351899995</v>
      </c>
      <c r="G56" s="39">
        <v>13516.29407674</v>
      </c>
      <c r="H56" s="39">
        <v>7387.1547991800007</v>
      </c>
      <c r="I56" s="39">
        <v>6283.8099057599993</v>
      </c>
      <c r="J56" s="39">
        <v>10179.776088510002</v>
      </c>
      <c r="K56" s="39">
        <v>9264.4858201100014</v>
      </c>
      <c r="L56" s="39">
        <v>3467.6467544500001</v>
      </c>
      <c r="M56" s="39">
        <v>6568.3053624499998</v>
      </c>
      <c r="N56" s="39">
        <v>3425.9517627300002</v>
      </c>
      <c r="O56" s="39">
        <v>4097.9653042400005</v>
      </c>
      <c r="P56" s="39">
        <v>1941.2315587400001</v>
      </c>
      <c r="Q56" s="39">
        <v>266158.31534679001</v>
      </c>
      <c r="S56" s="12"/>
      <c r="T56" s="11"/>
    </row>
    <row r="57" spans="1:20" x14ac:dyDescent="0.25">
      <c r="A57" s="12"/>
      <c r="B57" s="12" t="s">
        <v>95</v>
      </c>
      <c r="C57" s="39">
        <v>0</v>
      </c>
      <c r="D57" s="39">
        <v>490</v>
      </c>
      <c r="E57" s="39">
        <v>0</v>
      </c>
      <c r="F57" s="39">
        <v>0</v>
      </c>
      <c r="G57" s="39">
        <v>0</v>
      </c>
      <c r="H57" s="39">
        <v>0</v>
      </c>
      <c r="I57" s="39">
        <v>0</v>
      </c>
      <c r="J57" s="39">
        <v>0</v>
      </c>
      <c r="K57" s="39">
        <v>0</v>
      </c>
      <c r="L57" s="39">
        <v>0</v>
      </c>
      <c r="M57" s="39">
        <v>0</v>
      </c>
      <c r="N57" s="39">
        <v>0</v>
      </c>
      <c r="O57" s="39">
        <v>0</v>
      </c>
      <c r="P57" s="39">
        <v>485.17936366999993</v>
      </c>
      <c r="Q57" s="39">
        <v>485.17936366999993</v>
      </c>
      <c r="S57" s="12"/>
      <c r="T57" s="11"/>
    </row>
    <row r="58" spans="1:20" x14ac:dyDescent="0.25">
      <c r="B58" s="208" t="s">
        <v>132</v>
      </c>
      <c r="C58" s="37">
        <v>101617.85243699999</v>
      </c>
      <c r="D58" s="37">
        <v>281378.52674306004</v>
      </c>
      <c r="E58" s="205">
        <v>192308.69285715002</v>
      </c>
      <c r="F58" s="206">
        <v>10196.53399743</v>
      </c>
      <c r="G58" s="207">
        <v>15496.50942436</v>
      </c>
      <c r="H58" s="205">
        <v>10424.5757608</v>
      </c>
      <c r="I58" s="206">
        <v>10065.459196729998</v>
      </c>
      <c r="J58" s="207">
        <v>10408.916219500001</v>
      </c>
      <c r="K58" s="205">
        <v>9775.5886208700013</v>
      </c>
      <c r="L58" s="206">
        <v>3610.6461144700002</v>
      </c>
      <c r="M58" s="207">
        <v>6954.9614593299993</v>
      </c>
      <c r="N58" s="205">
        <v>3676.0127929300002</v>
      </c>
      <c r="O58" s="206">
        <v>4264.9269702400006</v>
      </c>
      <c r="P58" s="207">
        <v>3542.8186072899998</v>
      </c>
      <c r="Q58" s="36">
        <v>280725.64202110004</v>
      </c>
      <c r="S58" s="11"/>
    </row>
    <row r="59" spans="1:20" x14ac:dyDescent="0.25">
      <c r="B59" s="12"/>
      <c r="C59" s="39"/>
      <c r="D59" s="39"/>
      <c r="E59" s="39"/>
      <c r="F59" s="39"/>
      <c r="G59" s="39"/>
      <c r="H59" s="39"/>
      <c r="I59" s="39"/>
      <c r="J59" s="39"/>
      <c r="K59" s="39"/>
      <c r="L59" s="39"/>
      <c r="M59" s="39"/>
      <c r="N59" s="39"/>
      <c r="O59" s="39"/>
      <c r="P59" s="39"/>
      <c r="Q59" s="39"/>
      <c r="S59" s="11"/>
    </row>
    <row r="60" spans="1:20" x14ac:dyDescent="0.25">
      <c r="B60" s="208" t="s">
        <v>140</v>
      </c>
      <c r="C60" s="37">
        <v>630933.91802700004</v>
      </c>
      <c r="D60" s="37">
        <v>818206.15668698004</v>
      </c>
      <c r="E60" s="205">
        <v>220871.9881366</v>
      </c>
      <c r="F60" s="206">
        <v>44476.185801189997</v>
      </c>
      <c r="G60" s="207">
        <v>62654.670869709982</v>
      </c>
      <c r="H60" s="205">
        <v>51575.005593619993</v>
      </c>
      <c r="I60" s="206">
        <v>48193.485596030005</v>
      </c>
      <c r="J60" s="207">
        <v>65105.00004852</v>
      </c>
      <c r="K60" s="205">
        <v>54130.679189109986</v>
      </c>
      <c r="L60" s="206">
        <v>39790.011248980016</v>
      </c>
      <c r="M60" s="207">
        <v>53240.504066770009</v>
      </c>
      <c r="N60" s="205">
        <v>39690.623360170001</v>
      </c>
      <c r="O60" s="206">
        <v>54208.038593479985</v>
      </c>
      <c r="P60" s="207">
        <v>64554.640255899962</v>
      </c>
      <c r="Q60" s="36">
        <v>798490.83276008</v>
      </c>
      <c r="S60" s="11"/>
    </row>
    <row r="61" spans="1:20" ht="39" customHeight="1" x14ac:dyDescent="0.25">
      <c r="B61" s="242" t="s">
        <v>141</v>
      </c>
      <c r="C61" s="242"/>
      <c r="D61" s="242"/>
      <c r="E61" s="242"/>
      <c r="F61" s="242"/>
      <c r="G61" s="242"/>
      <c r="H61" s="242"/>
      <c r="I61" s="242"/>
      <c r="J61" s="242"/>
      <c r="K61" s="242"/>
      <c r="L61" s="242"/>
      <c r="M61" s="242"/>
      <c r="N61" s="242"/>
      <c r="O61" s="242"/>
      <c r="P61" s="242"/>
      <c r="Q61" s="242"/>
    </row>
    <row r="62" spans="1:20" ht="85.5" customHeight="1" x14ac:dyDescent="0.25">
      <c r="B62" s="243" t="s">
        <v>142</v>
      </c>
      <c r="C62" s="243"/>
      <c r="D62" s="243"/>
      <c r="E62" s="243"/>
      <c r="F62" s="243"/>
      <c r="G62" s="243"/>
      <c r="H62" s="243"/>
      <c r="I62" s="243"/>
      <c r="J62" s="243"/>
      <c r="K62" s="243"/>
      <c r="L62" s="243"/>
      <c r="M62" s="243"/>
      <c r="N62" s="243"/>
      <c r="O62" s="243"/>
      <c r="P62" s="243"/>
      <c r="Q62" s="243"/>
    </row>
    <row r="63" spans="1:20" x14ac:dyDescent="0.25">
      <c r="B63" s="13"/>
      <c r="C63" s="13"/>
      <c r="D63" s="13"/>
      <c r="E63" s="111"/>
      <c r="F63" s="111"/>
      <c r="G63" s="111"/>
      <c r="H63" s="111"/>
      <c r="I63" s="111"/>
      <c r="J63" s="111"/>
      <c r="K63" s="111"/>
      <c r="L63" s="111"/>
      <c r="M63" s="111"/>
      <c r="N63" s="111"/>
      <c r="O63" s="111"/>
      <c r="P63" s="111"/>
      <c r="Q63" s="111"/>
    </row>
    <row r="64" spans="1:20" x14ac:dyDescent="0.25">
      <c r="B64" s="13"/>
      <c r="C64" s="111"/>
      <c r="D64" s="111"/>
      <c r="E64" s="111"/>
      <c r="F64" s="111"/>
      <c r="G64" s="111"/>
      <c r="H64" s="111"/>
      <c r="I64" s="111"/>
      <c r="J64" s="111"/>
      <c r="K64" s="111"/>
      <c r="L64" s="111"/>
      <c r="M64" s="111"/>
      <c r="N64" s="111"/>
      <c r="O64" s="111"/>
      <c r="P64" s="111"/>
      <c r="Q64" s="111"/>
      <c r="R64" s="111"/>
      <c r="S64" s="111"/>
    </row>
    <row r="65" spans="2:18" x14ac:dyDescent="0.25">
      <c r="B65" s="13"/>
      <c r="C65" s="13"/>
      <c r="D65" s="13"/>
      <c r="E65" s="111"/>
      <c r="F65" s="111"/>
      <c r="G65" s="111"/>
      <c r="H65" s="111"/>
      <c r="I65" s="111"/>
      <c r="J65" s="111"/>
      <c r="K65" s="111"/>
      <c r="L65" s="111"/>
      <c r="M65" s="111"/>
      <c r="N65" s="111"/>
      <c r="O65" s="111"/>
      <c r="P65" s="111"/>
      <c r="Q65" s="111"/>
    </row>
    <row r="66" spans="2:18" x14ac:dyDescent="0.25">
      <c r="B66" s="13"/>
      <c r="C66" s="13"/>
      <c r="D66" s="13"/>
      <c r="E66" s="13"/>
      <c r="F66" s="13"/>
      <c r="G66" s="13"/>
      <c r="H66" s="13"/>
      <c r="I66" s="13"/>
      <c r="J66" s="13"/>
      <c r="K66" s="13"/>
      <c r="L66" s="13"/>
      <c r="M66" s="13"/>
      <c r="N66" s="13"/>
      <c r="O66" s="13"/>
      <c r="P66" s="13"/>
    </row>
    <row r="67" spans="2:18" ht="22.5" customHeight="1" x14ac:dyDescent="0.25">
      <c r="B67" s="13"/>
      <c r="C67" s="13"/>
      <c r="D67" s="13"/>
      <c r="E67" s="111"/>
      <c r="F67" s="111"/>
      <c r="G67" s="111"/>
      <c r="H67" s="111"/>
      <c r="I67" s="111"/>
      <c r="J67" s="111"/>
      <c r="K67" s="111"/>
      <c r="L67" s="111"/>
      <c r="M67" s="111"/>
      <c r="N67" s="111"/>
      <c r="O67" s="111"/>
      <c r="P67" s="111"/>
    </row>
    <row r="68" spans="2:18" x14ac:dyDescent="0.25">
      <c r="E68" s="111"/>
      <c r="F68" s="111"/>
      <c r="G68" s="111"/>
      <c r="H68" s="111"/>
      <c r="I68" s="111"/>
      <c r="J68" s="111"/>
      <c r="K68" s="111"/>
      <c r="L68" s="111"/>
      <c r="M68" s="111"/>
      <c r="N68" s="111"/>
      <c r="O68" s="111"/>
      <c r="P68" s="111"/>
    </row>
    <row r="70" spans="2:18" x14ac:dyDescent="0.25">
      <c r="C70" s="11"/>
      <c r="D70" s="11"/>
      <c r="E70" s="11"/>
      <c r="F70" s="11"/>
      <c r="G70" s="11"/>
      <c r="H70" s="11"/>
      <c r="I70" s="11"/>
      <c r="J70" s="11"/>
      <c r="K70" s="11"/>
      <c r="L70" s="11"/>
      <c r="M70" s="11"/>
      <c r="N70" s="11"/>
      <c r="O70" s="11"/>
      <c r="P70" s="11"/>
      <c r="Q70" s="11"/>
    </row>
    <row r="71" spans="2:18" x14ac:dyDescent="0.25">
      <c r="R71" s="11"/>
    </row>
  </sheetData>
  <mergeCells count="10">
    <mergeCell ref="B61:Q61"/>
    <mergeCell ref="B62:Q62"/>
    <mergeCell ref="B2:Q2"/>
    <mergeCell ref="B3:Q3"/>
    <mergeCell ref="B4:Q4"/>
    <mergeCell ref="B5:Q5"/>
    <mergeCell ref="B8:B9"/>
    <mergeCell ref="C8:C9"/>
    <mergeCell ref="E8:Q8"/>
    <mergeCell ref="D8:D9"/>
  </mergeCells>
  <pageMargins left="0.70866141732283472" right="0.70866141732283472" top="0.74803149606299213" bottom="0.74803149606299213" header="0.31496062992125984" footer="0.31496062992125984"/>
  <pageSetup scale="52" fitToHeight="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W70"/>
  <sheetViews>
    <sheetView showGridLines="0" zoomScale="85" zoomScaleNormal="85" workbookViewId="0">
      <selection activeCell="S22" sqref="S22"/>
    </sheetView>
  </sheetViews>
  <sheetFormatPr baseColWidth="10" defaultColWidth="11.42578125" defaultRowHeight="15" x14ac:dyDescent="0.25"/>
  <cols>
    <col min="1" max="1" width="6.7109375" customWidth="1"/>
    <col min="2" max="2" width="64.85546875" customWidth="1"/>
    <col min="3" max="3" width="14.42578125" style="124" customWidth="1"/>
    <col min="4" max="4" width="15.7109375" style="124" customWidth="1"/>
    <col min="5" max="9" width="12.28515625" style="124" customWidth="1"/>
    <col min="10" max="11" width="11.85546875" style="124" customWidth="1"/>
    <col min="12" max="12" width="11" style="124" customWidth="1"/>
    <col min="13" max="13" width="12.85546875" customWidth="1"/>
    <col min="14" max="14" width="11" customWidth="1"/>
    <col min="15" max="15" width="11.7109375" customWidth="1"/>
    <col min="16" max="16" width="11.42578125" customWidth="1"/>
    <col min="17" max="17" width="12" style="123" customWidth="1"/>
    <col min="18" max="18" width="18.85546875" bestFit="1" customWidth="1"/>
    <col min="19" max="19" width="13.140625" bestFit="1" customWidth="1"/>
    <col min="23" max="23" width="15.140625" bestFit="1" customWidth="1"/>
  </cols>
  <sheetData>
    <row r="2" spans="1:23" ht="28.5" x14ac:dyDescent="0.25">
      <c r="B2" s="244" t="s">
        <v>0</v>
      </c>
      <c r="C2" s="245"/>
      <c r="D2" s="245"/>
      <c r="E2" s="245"/>
      <c r="F2" s="245"/>
      <c r="G2" s="245"/>
      <c r="H2" s="245"/>
      <c r="I2" s="245"/>
      <c r="J2" s="245"/>
      <c r="K2" s="245"/>
      <c r="L2" s="245"/>
      <c r="M2" s="245"/>
      <c r="N2" s="245"/>
      <c r="O2" s="245"/>
      <c r="P2" s="245"/>
      <c r="Q2" s="245"/>
      <c r="R2" s="1"/>
      <c r="S2" s="1"/>
      <c r="T2" s="1"/>
      <c r="U2" s="1"/>
      <c r="V2" s="1"/>
      <c r="W2" s="1"/>
    </row>
    <row r="3" spans="1:23" ht="24" customHeight="1" x14ac:dyDescent="0.25">
      <c r="A3" s="2"/>
      <c r="B3" s="246" t="s">
        <v>1</v>
      </c>
      <c r="C3" s="247"/>
      <c r="D3" s="247"/>
      <c r="E3" s="247"/>
      <c r="F3" s="247"/>
      <c r="G3" s="247"/>
      <c r="H3" s="247"/>
      <c r="I3" s="247"/>
      <c r="J3" s="247"/>
      <c r="K3" s="247"/>
      <c r="L3" s="247"/>
      <c r="M3" s="247"/>
      <c r="N3" s="247"/>
      <c r="O3" s="247"/>
      <c r="P3" s="247"/>
      <c r="Q3" s="247"/>
      <c r="R3" s="3"/>
      <c r="S3" s="3"/>
      <c r="T3" s="3"/>
      <c r="U3" s="3"/>
      <c r="V3" s="3"/>
      <c r="W3" s="3"/>
    </row>
    <row r="4" spans="1:23" ht="16.5" customHeight="1" x14ac:dyDescent="0.25">
      <c r="A4" s="2"/>
      <c r="B4" s="248" t="s">
        <v>2</v>
      </c>
      <c r="C4" s="249"/>
      <c r="D4" s="249"/>
      <c r="E4" s="249"/>
      <c r="F4" s="249"/>
      <c r="G4" s="249"/>
      <c r="H4" s="249"/>
      <c r="I4" s="249"/>
      <c r="J4" s="249"/>
      <c r="K4" s="249"/>
      <c r="L4" s="249"/>
      <c r="M4" s="249"/>
      <c r="N4" s="249"/>
      <c r="O4" s="249"/>
      <c r="P4" s="249"/>
      <c r="Q4" s="249"/>
      <c r="R4" s="3"/>
      <c r="S4" s="3"/>
      <c r="T4" s="3"/>
      <c r="U4" s="3"/>
      <c r="V4" s="3"/>
      <c r="W4" s="3"/>
    </row>
    <row r="5" spans="1:23" ht="15" customHeight="1" x14ac:dyDescent="0.25">
      <c r="A5" s="2"/>
      <c r="B5" s="250" t="s">
        <v>3</v>
      </c>
      <c r="C5" s="251"/>
      <c r="D5" s="251"/>
      <c r="E5" s="251"/>
      <c r="F5" s="251"/>
      <c r="G5" s="251"/>
      <c r="H5" s="251"/>
      <c r="I5" s="251"/>
      <c r="J5" s="251"/>
      <c r="K5" s="251"/>
      <c r="L5" s="251"/>
      <c r="M5" s="251"/>
      <c r="N5" s="251"/>
      <c r="O5" s="251"/>
      <c r="P5" s="251"/>
      <c r="Q5" s="251"/>
      <c r="R5" s="3"/>
      <c r="S5" s="3"/>
      <c r="T5" s="3"/>
      <c r="U5" s="3"/>
      <c r="V5" s="3"/>
      <c r="W5" s="3"/>
    </row>
    <row r="6" spans="1:23" ht="4.5" customHeight="1" x14ac:dyDescent="0.25">
      <c r="A6" s="2"/>
      <c r="B6" s="210"/>
      <c r="C6" s="150"/>
      <c r="D6" s="150"/>
      <c r="E6" s="150"/>
      <c r="F6" s="150"/>
      <c r="G6" s="150"/>
      <c r="H6" s="150"/>
      <c r="I6" s="150"/>
      <c r="J6" s="150"/>
      <c r="K6" s="150"/>
      <c r="L6" s="150"/>
      <c r="M6" s="211"/>
      <c r="N6" s="211"/>
      <c r="O6" s="211"/>
      <c r="P6" s="211"/>
      <c r="Q6" s="151"/>
      <c r="R6" s="3"/>
      <c r="S6" s="3"/>
      <c r="T6" s="3"/>
      <c r="U6" s="3"/>
      <c r="V6" s="3"/>
      <c r="W6" s="3"/>
    </row>
    <row r="7" spans="1:23" x14ac:dyDescent="0.25">
      <c r="A7" s="2"/>
      <c r="B7" s="4" t="s">
        <v>143</v>
      </c>
      <c r="C7" s="150"/>
      <c r="D7" s="150"/>
      <c r="F7" s="150"/>
      <c r="G7" s="150"/>
      <c r="H7" s="150"/>
      <c r="Q7" s="145" t="s">
        <v>5</v>
      </c>
      <c r="R7" s="124"/>
      <c r="W7" s="9"/>
    </row>
    <row r="8" spans="1:23" s="10" customFormat="1" ht="15" customHeight="1" x14ac:dyDescent="0.25">
      <c r="B8" s="238" t="s">
        <v>6</v>
      </c>
      <c r="C8" s="253" t="s">
        <v>138</v>
      </c>
      <c r="D8" s="253" t="s">
        <v>8</v>
      </c>
      <c r="E8" s="255" t="s">
        <v>9</v>
      </c>
      <c r="F8" s="255"/>
      <c r="G8" s="255"/>
      <c r="H8" s="255"/>
      <c r="I8" s="255"/>
      <c r="J8" s="255"/>
      <c r="K8" s="255"/>
      <c r="L8" s="255"/>
      <c r="M8" s="255"/>
      <c r="N8" s="255"/>
      <c r="O8" s="255"/>
      <c r="P8" s="255"/>
      <c r="Q8" s="252"/>
    </row>
    <row r="9" spans="1:23" s="10" customFormat="1" ht="34.5" customHeight="1" x14ac:dyDescent="0.25">
      <c r="B9" s="238"/>
      <c r="C9" s="254"/>
      <c r="D9" s="254"/>
      <c r="E9" s="148" t="s">
        <v>10</v>
      </c>
      <c r="F9" s="147" t="s">
        <v>11</v>
      </c>
      <c r="G9" s="149" t="s">
        <v>12</v>
      </c>
      <c r="H9" s="148" t="s">
        <v>13</v>
      </c>
      <c r="I9" s="147" t="s">
        <v>14</v>
      </c>
      <c r="J9" s="149" t="s">
        <v>15</v>
      </c>
      <c r="K9" s="148" t="s">
        <v>16</v>
      </c>
      <c r="L9" s="147" t="s">
        <v>17</v>
      </c>
      <c r="M9" s="146" t="s">
        <v>124</v>
      </c>
      <c r="N9" s="148" t="s">
        <v>19</v>
      </c>
      <c r="O9" s="147" t="s">
        <v>20</v>
      </c>
      <c r="P9" s="146" t="s">
        <v>21</v>
      </c>
      <c r="Q9" s="140" t="s">
        <v>22</v>
      </c>
    </row>
    <row r="10" spans="1:23" x14ac:dyDescent="0.25">
      <c r="B10" s="119" t="s">
        <v>125</v>
      </c>
      <c r="C10" s="143">
        <v>6101.7371700000003</v>
      </c>
      <c r="D10" s="143">
        <v>6220.7647909999996</v>
      </c>
      <c r="E10" s="143">
        <v>508.47808594999975</v>
      </c>
      <c r="F10" s="143">
        <v>508.47809465000006</v>
      </c>
      <c r="G10" s="143">
        <v>508.47808730000003</v>
      </c>
      <c r="H10" s="143">
        <v>508.47804326999994</v>
      </c>
      <c r="I10" s="143">
        <v>508.47804626999994</v>
      </c>
      <c r="J10" s="143">
        <v>508.47804226999995</v>
      </c>
      <c r="K10" s="143">
        <v>508.4780392699999</v>
      </c>
      <c r="L10" s="143">
        <v>508.47804326999994</v>
      </c>
      <c r="M10" s="144">
        <v>508.4780392699999</v>
      </c>
      <c r="N10" s="144">
        <v>527.50581682999996</v>
      </c>
      <c r="O10" s="144">
        <v>508.47819582999989</v>
      </c>
      <c r="P10" s="144">
        <v>608.47816644000011</v>
      </c>
      <c r="Q10" s="143">
        <v>6220.7647006199986</v>
      </c>
    </row>
    <row r="11" spans="1:23" x14ac:dyDescent="0.25">
      <c r="B11" s="120" t="s">
        <v>126</v>
      </c>
      <c r="C11" s="145">
        <v>2075.7791240000001</v>
      </c>
      <c r="D11" s="145">
        <v>2175.7791240000001</v>
      </c>
      <c r="E11" s="145">
        <v>172.981595</v>
      </c>
      <c r="F11" s="145">
        <v>172.98159799999999</v>
      </c>
      <c r="G11" s="145">
        <v>172.981594</v>
      </c>
      <c r="H11" s="145">
        <v>172.981595</v>
      </c>
      <c r="I11" s="145">
        <v>172.98159799999999</v>
      </c>
      <c r="J11" s="145">
        <v>172.981594</v>
      </c>
      <c r="K11" s="145">
        <v>172.98159100000001</v>
      </c>
      <c r="L11" s="145">
        <v>172.981595</v>
      </c>
      <c r="M11" s="123">
        <v>172.98159100000001</v>
      </c>
      <c r="N11" s="123">
        <v>172.98159200000001</v>
      </c>
      <c r="O11" s="123">
        <v>172.98159200000001</v>
      </c>
      <c r="P11" s="123">
        <v>272.98158899999999</v>
      </c>
      <c r="Q11" s="145">
        <v>2175.7791240000001</v>
      </c>
    </row>
    <row r="12" spans="1:23" x14ac:dyDescent="0.25">
      <c r="B12" s="120" t="s">
        <v>127</v>
      </c>
      <c r="C12" s="145">
        <v>4025.9580460000002</v>
      </c>
      <c r="D12" s="145">
        <v>4044.9856669999999</v>
      </c>
      <c r="E12" s="145">
        <v>335.49649095000007</v>
      </c>
      <c r="F12" s="145">
        <v>335.49649664999998</v>
      </c>
      <c r="G12" s="145">
        <v>335.49649329999994</v>
      </c>
      <c r="H12" s="145">
        <v>335.49644826999997</v>
      </c>
      <c r="I12" s="145">
        <v>335.49644826999997</v>
      </c>
      <c r="J12" s="145">
        <v>335.49644826999997</v>
      </c>
      <c r="K12" s="145">
        <v>335.49644826999997</v>
      </c>
      <c r="L12" s="145">
        <v>335.49644826999997</v>
      </c>
      <c r="M12" s="123">
        <v>335.49644826999997</v>
      </c>
      <c r="N12" s="123">
        <v>354.52422483000004</v>
      </c>
      <c r="O12" s="123">
        <v>335.4966038299998</v>
      </c>
      <c r="P12" s="123">
        <v>335.4965774399999</v>
      </c>
      <c r="Q12" s="145">
        <v>4044.9855766199989</v>
      </c>
    </row>
    <row r="13" spans="1:23" x14ac:dyDescent="0.25">
      <c r="B13" s="119" t="s">
        <v>128</v>
      </c>
      <c r="C13" s="143">
        <v>543937.60699600005</v>
      </c>
      <c r="D13" s="143">
        <v>552648.81279072375</v>
      </c>
      <c r="E13" s="143">
        <v>38734.064025129999</v>
      </c>
      <c r="F13" s="143">
        <v>49476.428345559929</v>
      </c>
      <c r="G13" s="143">
        <v>52412.065348730037</v>
      </c>
      <c r="H13" s="143">
        <v>44964.096104990058</v>
      </c>
      <c r="I13" s="143">
        <v>38537.858623049935</v>
      </c>
      <c r="J13" s="143">
        <v>45325.847036549945</v>
      </c>
      <c r="K13" s="143">
        <v>41758.730017959962</v>
      </c>
      <c r="L13" s="143">
        <v>41581.922346559928</v>
      </c>
      <c r="M13" s="144">
        <v>39839.519764510034</v>
      </c>
      <c r="N13" s="144">
        <v>37533.759632169989</v>
      </c>
      <c r="O13" s="144">
        <v>42258.474791060005</v>
      </c>
      <c r="P13" s="144">
        <v>67144.147580179837</v>
      </c>
      <c r="Q13" s="143">
        <v>539566.9136164498</v>
      </c>
    </row>
    <row r="14" spans="1:23" x14ac:dyDescent="0.25">
      <c r="B14" s="120" t="s">
        <v>75</v>
      </c>
      <c r="C14" s="145">
        <v>48345.178226999997</v>
      </c>
      <c r="D14" s="145">
        <v>49620.651785129929</v>
      </c>
      <c r="E14" s="145">
        <v>2152.4859517399991</v>
      </c>
      <c r="F14" s="145">
        <v>4300.0209232300012</v>
      </c>
      <c r="G14" s="145">
        <v>4268.808486559994</v>
      </c>
      <c r="H14" s="145">
        <v>4275.1764701100046</v>
      </c>
      <c r="I14" s="145">
        <v>3580.8796639699949</v>
      </c>
      <c r="J14" s="145">
        <v>3205.1416253600069</v>
      </c>
      <c r="K14" s="145">
        <v>2920.6089310199936</v>
      </c>
      <c r="L14" s="145">
        <v>3150.4266473600005</v>
      </c>
      <c r="M14" s="123">
        <v>3574.6075431600002</v>
      </c>
      <c r="N14" s="123">
        <v>2968.9505759800018</v>
      </c>
      <c r="O14" s="123">
        <v>3983.9884611900002</v>
      </c>
      <c r="P14" s="123">
        <v>8586.111357300013</v>
      </c>
      <c r="Q14" s="145">
        <v>46967.206636980009</v>
      </c>
    </row>
    <row r="15" spans="1:23" x14ac:dyDescent="0.25">
      <c r="B15" s="120" t="s">
        <v>76</v>
      </c>
      <c r="C15" s="145">
        <v>33577.600961999997</v>
      </c>
      <c r="D15" s="145">
        <v>35399.418978010181</v>
      </c>
      <c r="E15" s="145">
        <v>2521.7374928000004</v>
      </c>
      <c r="F15" s="145">
        <v>2661.4988235899996</v>
      </c>
      <c r="G15" s="145">
        <v>2919.9902220799981</v>
      </c>
      <c r="H15" s="145">
        <v>2730.9994807999956</v>
      </c>
      <c r="I15" s="145">
        <v>2815.4768305299949</v>
      </c>
      <c r="J15" s="145">
        <v>2719.6763639199962</v>
      </c>
      <c r="K15" s="145">
        <v>2654.3034893999952</v>
      </c>
      <c r="L15" s="145">
        <v>2917.534044719996</v>
      </c>
      <c r="M15" s="123">
        <v>2800.3707404299967</v>
      </c>
      <c r="N15" s="123">
        <v>2766.0339492799944</v>
      </c>
      <c r="O15" s="123">
        <v>3220.3250189399951</v>
      </c>
      <c r="P15" s="123">
        <v>4138.2626206599998</v>
      </c>
      <c r="Q15" s="145">
        <v>34866.209077149964</v>
      </c>
    </row>
    <row r="16" spans="1:23" x14ac:dyDescent="0.25">
      <c r="B16" s="120" t="s">
        <v>129</v>
      </c>
      <c r="C16" s="145">
        <v>21080.3037</v>
      </c>
      <c r="D16" s="145">
        <v>22522.478380420009</v>
      </c>
      <c r="E16" s="145">
        <v>1485.4570939899993</v>
      </c>
      <c r="F16" s="145">
        <v>1627.504397349999</v>
      </c>
      <c r="G16" s="145">
        <v>1930.7323382299994</v>
      </c>
      <c r="H16" s="145">
        <v>1707.2705431099996</v>
      </c>
      <c r="I16" s="145">
        <v>1826.635355220001</v>
      </c>
      <c r="J16" s="145">
        <v>1698.1526280599999</v>
      </c>
      <c r="K16" s="145">
        <v>1632.8224164099991</v>
      </c>
      <c r="L16" s="145">
        <v>1838.7469159999996</v>
      </c>
      <c r="M16" s="123">
        <v>1748.1128614099985</v>
      </c>
      <c r="N16" s="123">
        <v>1671.8841978399994</v>
      </c>
      <c r="O16" s="123">
        <v>2858.8984798399979</v>
      </c>
      <c r="P16" s="123">
        <v>2084.2812541900016</v>
      </c>
      <c r="Q16" s="145">
        <v>22110.498481649993</v>
      </c>
    </row>
    <row r="17" spans="2:17" x14ac:dyDescent="0.25">
      <c r="B17" s="120" t="s">
        <v>78</v>
      </c>
      <c r="C17" s="145">
        <v>7318.5094419999996</v>
      </c>
      <c r="D17" s="145">
        <v>7361.5094419999969</v>
      </c>
      <c r="E17" s="145">
        <v>579.3781984200001</v>
      </c>
      <c r="F17" s="145">
        <v>567.85001139999997</v>
      </c>
      <c r="G17" s="145">
        <v>605.06013940999981</v>
      </c>
      <c r="H17" s="145">
        <v>533.46977587000003</v>
      </c>
      <c r="I17" s="145">
        <v>653.93246008000028</v>
      </c>
      <c r="J17" s="145">
        <v>693.96126193000066</v>
      </c>
      <c r="K17" s="145">
        <v>524.73052226999971</v>
      </c>
      <c r="L17" s="145">
        <v>548.30415822000032</v>
      </c>
      <c r="M17" s="123">
        <v>607.35386431000006</v>
      </c>
      <c r="N17" s="123">
        <v>529.69744493999985</v>
      </c>
      <c r="O17" s="123">
        <v>607.55982167000025</v>
      </c>
      <c r="P17" s="123">
        <v>854.33609314000034</v>
      </c>
      <c r="Q17" s="145">
        <v>7305.6337516600006</v>
      </c>
    </row>
    <row r="18" spans="2:17" x14ac:dyDescent="0.25">
      <c r="B18" s="120" t="s">
        <v>79</v>
      </c>
      <c r="C18" s="145">
        <v>12613.485360999999</v>
      </c>
      <c r="D18" s="145">
        <v>12717.139242499994</v>
      </c>
      <c r="E18" s="145">
        <v>828.05020129999969</v>
      </c>
      <c r="F18" s="145">
        <v>923.81290372000035</v>
      </c>
      <c r="G18" s="145">
        <v>973.66139671000008</v>
      </c>
      <c r="H18" s="145">
        <v>952.59831705999943</v>
      </c>
      <c r="I18" s="145">
        <v>931.4845732499997</v>
      </c>
      <c r="J18" s="145">
        <v>971.94749071000012</v>
      </c>
      <c r="K18" s="145">
        <v>930.48149102999935</v>
      </c>
      <c r="L18" s="145">
        <v>898.36044827000012</v>
      </c>
      <c r="M18" s="123">
        <v>904.34944032000135</v>
      </c>
      <c r="N18" s="123">
        <v>953.74899087999995</v>
      </c>
      <c r="O18" s="123">
        <v>1151.7275281500006</v>
      </c>
      <c r="P18" s="123">
        <v>1737.3718132899992</v>
      </c>
      <c r="Q18" s="145">
        <v>12157.594594690001</v>
      </c>
    </row>
    <row r="19" spans="2:17" x14ac:dyDescent="0.25">
      <c r="B19" s="120" t="s">
        <v>80</v>
      </c>
      <c r="C19" s="145">
        <v>129873.68253999999</v>
      </c>
      <c r="D19" s="145">
        <v>129873.68253999995</v>
      </c>
      <c r="E19" s="145">
        <v>8197.5854561499964</v>
      </c>
      <c r="F19" s="145">
        <v>14100.703303240007</v>
      </c>
      <c r="G19" s="145">
        <v>10568.703100899998</v>
      </c>
      <c r="H19" s="145">
        <v>10290.828030389986</v>
      </c>
      <c r="I19" s="145">
        <v>10527.594741520001</v>
      </c>
      <c r="J19" s="145">
        <v>9500.3093529299986</v>
      </c>
      <c r="K19" s="145">
        <v>9953.856108859989</v>
      </c>
      <c r="L19" s="145">
        <v>9409.817062149983</v>
      </c>
      <c r="M19" s="123">
        <v>9670.5930391099973</v>
      </c>
      <c r="N19" s="123">
        <v>9321.782681940007</v>
      </c>
      <c r="O19" s="123">
        <v>10604.576536849987</v>
      </c>
      <c r="P19" s="123">
        <v>15048.839041900004</v>
      </c>
      <c r="Q19" s="145">
        <v>127195.18845593995</v>
      </c>
    </row>
    <row r="20" spans="2:17" x14ac:dyDescent="0.25">
      <c r="B20" s="120" t="s">
        <v>81</v>
      </c>
      <c r="C20" s="145">
        <v>62527.628621000003</v>
      </c>
      <c r="D20" s="145">
        <v>62114.385696999889</v>
      </c>
      <c r="E20" s="145">
        <v>3521.0438365100003</v>
      </c>
      <c r="F20" s="145">
        <v>5025.5776247899958</v>
      </c>
      <c r="G20" s="145">
        <v>5272.7983595700034</v>
      </c>
      <c r="H20" s="145">
        <v>5544.9215281000052</v>
      </c>
      <c r="I20" s="145">
        <v>5317.0556597499944</v>
      </c>
      <c r="J20" s="145">
        <v>4537.7231824800001</v>
      </c>
      <c r="K20" s="145">
        <v>4462.8937974699984</v>
      </c>
      <c r="L20" s="145">
        <v>4484.8945820999988</v>
      </c>
      <c r="M20" s="123">
        <v>5489.4740654400066</v>
      </c>
      <c r="N20" s="123">
        <v>4451.9201661200013</v>
      </c>
      <c r="O20" s="123">
        <v>6277.6230149200019</v>
      </c>
      <c r="P20" s="123">
        <v>6628.1283109099977</v>
      </c>
      <c r="Q20" s="145">
        <v>61014.054128160009</v>
      </c>
    </row>
    <row r="21" spans="2:17" x14ac:dyDescent="0.25">
      <c r="B21" s="120" t="s">
        <v>82</v>
      </c>
      <c r="C21" s="145">
        <v>2366.4099219999998</v>
      </c>
      <c r="D21" s="145">
        <v>2366.4099220000398</v>
      </c>
      <c r="E21" s="145">
        <v>103.85904745999999</v>
      </c>
      <c r="F21" s="145">
        <v>146.69373149999993</v>
      </c>
      <c r="G21" s="145">
        <v>241.72624283999997</v>
      </c>
      <c r="H21" s="145">
        <v>115.64581591999999</v>
      </c>
      <c r="I21" s="145">
        <v>155.46008839999993</v>
      </c>
      <c r="J21" s="145">
        <v>172.75020982000007</v>
      </c>
      <c r="K21" s="145">
        <v>161.20096439</v>
      </c>
      <c r="L21" s="145">
        <v>214.46188979999999</v>
      </c>
      <c r="M21" s="123">
        <v>141.37838102999996</v>
      </c>
      <c r="N21" s="123">
        <v>84.618773769999976</v>
      </c>
      <c r="O21" s="123">
        <v>180.83792152999996</v>
      </c>
      <c r="P21" s="123">
        <v>444.85831275999999</v>
      </c>
      <c r="Q21" s="145">
        <v>2163.4913792199995</v>
      </c>
    </row>
    <row r="22" spans="2:17" x14ac:dyDescent="0.25">
      <c r="B22" s="120" t="s">
        <v>83</v>
      </c>
      <c r="C22" s="145">
        <v>1982.4864680000001</v>
      </c>
      <c r="D22" s="145">
        <v>2041.8632092500004</v>
      </c>
      <c r="E22" s="145">
        <v>136.93298300000001</v>
      </c>
      <c r="F22" s="145">
        <v>157.13786178000001</v>
      </c>
      <c r="G22" s="145">
        <v>151.73426160999998</v>
      </c>
      <c r="H22" s="145">
        <v>147.31817762999995</v>
      </c>
      <c r="I22" s="145">
        <v>151.19320155999998</v>
      </c>
      <c r="J22" s="145">
        <v>147.09036126999999</v>
      </c>
      <c r="K22" s="145">
        <v>142.28703236999999</v>
      </c>
      <c r="L22" s="145">
        <v>159.44221791999999</v>
      </c>
      <c r="M22" s="123">
        <v>147.50329836</v>
      </c>
      <c r="N22" s="123">
        <v>148.88684357999998</v>
      </c>
      <c r="O22" s="123">
        <v>203.24805953000001</v>
      </c>
      <c r="P22" s="123">
        <v>295.25147028000009</v>
      </c>
      <c r="Q22" s="145">
        <v>1988.0257688900001</v>
      </c>
    </row>
    <row r="23" spans="2:17" x14ac:dyDescent="0.25">
      <c r="B23" s="120" t="s">
        <v>84</v>
      </c>
      <c r="C23" s="145">
        <v>8401.5614399999995</v>
      </c>
      <c r="D23" s="145">
        <v>9308.4537564100028</v>
      </c>
      <c r="E23" s="145">
        <v>519.17374306000022</v>
      </c>
      <c r="F23" s="145">
        <v>678.6055454300008</v>
      </c>
      <c r="G23" s="145">
        <v>888.814419490001</v>
      </c>
      <c r="H23" s="145">
        <v>1056.2224816200005</v>
      </c>
      <c r="I23" s="145">
        <v>785.75920492</v>
      </c>
      <c r="J23" s="145">
        <v>594.54548161000025</v>
      </c>
      <c r="K23" s="145">
        <v>578.92252262999989</v>
      </c>
      <c r="L23" s="145">
        <v>612.05863505000036</v>
      </c>
      <c r="M23" s="123">
        <v>610.42293754000013</v>
      </c>
      <c r="N23" s="123">
        <v>564.78834138000013</v>
      </c>
      <c r="O23" s="123">
        <v>833.6518797699996</v>
      </c>
      <c r="P23" s="123">
        <v>1290.6919596300002</v>
      </c>
      <c r="Q23" s="145">
        <v>9013.6571521300011</v>
      </c>
    </row>
    <row r="24" spans="2:17" x14ac:dyDescent="0.25">
      <c r="B24" s="120" t="s">
        <v>85</v>
      </c>
      <c r="C24" s="145">
        <v>28218.420922000001</v>
      </c>
      <c r="D24" s="145">
        <v>28082.564148140013</v>
      </c>
      <c r="E24" s="145">
        <v>443.86166043999992</v>
      </c>
      <c r="F24" s="145">
        <v>3034.018729070001</v>
      </c>
      <c r="G24" s="145">
        <v>6125.0750756199968</v>
      </c>
      <c r="H24" s="145">
        <v>2794.2619422999992</v>
      </c>
      <c r="I24" s="145">
        <v>2279.8171888600014</v>
      </c>
      <c r="J24" s="145">
        <v>1106.3606864599992</v>
      </c>
      <c r="K24" s="145">
        <v>1583.8796412899994</v>
      </c>
      <c r="L24" s="145">
        <v>1908.6270184099999</v>
      </c>
      <c r="M24" s="123">
        <v>1511.3935016600005</v>
      </c>
      <c r="N24" s="123">
        <v>690.6115063999996</v>
      </c>
      <c r="O24" s="123">
        <v>1734.7298829100007</v>
      </c>
      <c r="P24" s="123">
        <v>3819.6479094000001</v>
      </c>
      <c r="Q24" s="145">
        <v>27032.284742819997</v>
      </c>
    </row>
    <row r="25" spans="2:17" x14ac:dyDescent="0.25">
      <c r="B25" s="120" t="s">
        <v>86</v>
      </c>
      <c r="C25" s="145">
        <v>3564.7910539999998</v>
      </c>
      <c r="D25" s="145">
        <v>3683.6292293300035</v>
      </c>
      <c r="E25" s="145">
        <v>203.68648886000008</v>
      </c>
      <c r="F25" s="145">
        <v>368.33022388000012</v>
      </c>
      <c r="G25" s="145">
        <v>249.82541403000005</v>
      </c>
      <c r="H25" s="145">
        <v>363.23444620999999</v>
      </c>
      <c r="I25" s="145">
        <v>251.10951199000004</v>
      </c>
      <c r="J25" s="145">
        <v>243.18162057000001</v>
      </c>
      <c r="K25" s="145">
        <v>365.14872729000001</v>
      </c>
      <c r="L25" s="145">
        <v>198.24203123000001</v>
      </c>
      <c r="M25" s="123">
        <v>303.52374442999997</v>
      </c>
      <c r="N25" s="123">
        <v>369.38502136000005</v>
      </c>
      <c r="O25" s="123">
        <v>379.56570782999978</v>
      </c>
      <c r="P25" s="123">
        <v>338.78072920000022</v>
      </c>
      <c r="Q25" s="145">
        <v>3634.0136668800001</v>
      </c>
    </row>
    <row r="26" spans="2:17" x14ac:dyDescent="0.25">
      <c r="B26" s="120" t="s">
        <v>87</v>
      </c>
      <c r="C26" s="145">
        <v>4450.118391</v>
      </c>
      <c r="D26" s="145">
        <v>4836.8216213499973</v>
      </c>
      <c r="E26" s="145">
        <v>470.35804241000005</v>
      </c>
      <c r="F26" s="145">
        <v>307.27571895000005</v>
      </c>
      <c r="G26" s="145">
        <v>422.85729208000009</v>
      </c>
      <c r="H26" s="145">
        <v>371.71945025000002</v>
      </c>
      <c r="I26" s="145">
        <v>297.4355368300001</v>
      </c>
      <c r="J26" s="145">
        <v>358.29697607999969</v>
      </c>
      <c r="K26" s="145">
        <v>441.05482518999986</v>
      </c>
      <c r="L26" s="145">
        <v>332.64509344000032</v>
      </c>
      <c r="M26" s="123">
        <v>423.16513667000004</v>
      </c>
      <c r="N26" s="123">
        <v>397.15779634999996</v>
      </c>
      <c r="O26" s="123">
        <v>362.88299323000012</v>
      </c>
      <c r="P26" s="123">
        <v>631.84606109999993</v>
      </c>
      <c r="Q26" s="145">
        <v>4816.6949225800008</v>
      </c>
    </row>
    <row r="27" spans="2:17" x14ac:dyDescent="0.25">
      <c r="B27" s="120" t="s">
        <v>97</v>
      </c>
      <c r="C27" s="145">
        <v>4422.1845729999995</v>
      </c>
      <c r="D27" s="145">
        <v>4480.4693980000002</v>
      </c>
      <c r="E27" s="145">
        <v>301.32891899999998</v>
      </c>
      <c r="F27" s="145">
        <v>377.55791244000005</v>
      </c>
      <c r="G27" s="145">
        <v>356.47927723000004</v>
      </c>
      <c r="H27" s="145">
        <v>357.01958614999995</v>
      </c>
      <c r="I27" s="145">
        <v>353.23624595999996</v>
      </c>
      <c r="J27" s="145">
        <v>385.55435158000006</v>
      </c>
      <c r="K27" s="145">
        <v>370.73719234000004</v>
      </c>
      <c r="L27" s="145">
        <v>351.17923289999999</v>
      </c>
      <c r="M27" s="123">
        <v>374.29349080000003</v>
      </c>
      <c r="N27" s="123">
        <v>402.03065476</v>
      </c>
      <c r="O27" s="123">
        <v>355.50584620000001</v>
      </c>
      <c r="P27" s="123">
        <v>351.17605874999998</v>
      </c>
      <c r="Q27" s="145">
        <v>4336.0987681100005</v>
      </c>
    </row>
    <row r="28" spans="2:17" x14ac:dyDescent="0.25">
      <c r="B28" s="120" t="s">
        <v>88</v>
      </c>
      <c r="C28" s="145">
        <v>530.03242699999998</v>
      </c>
      <c r="D28" s="145">
        <v>530.03242699999998</v>
      </c>
      <c r="E28" s="145">
        <v>15.655047339999998</v>
      </c>
      <c r="F28" s="145">
        <v>35.537273380000002</v>
      </c>
      <c r="G28" s="145">
        <v>40.328972520000015</v>
      </c>
      <c r="H28" s="145">
        <v>31.996373080000009</v>
      </c>
      <c r="I28" s="145">
        <v>31.40029349000001</v>
      </c>
      <c r="J28" s="145">
        <v>37.540046460000013</v>
      </c>
      <c r="K28" s="145">
        <v>27.962529570000008</v>
      </c>
      <c r="L28" s="145">
        <v>37.997536450000013</v>
      </c>
      <c r="M28" s="123">
        <v>25.223964440000007</v>
      </c>
      <c r="N28" s="123">
        <v>32.026353990000011</v>
      </c>
      <c r="O28" s="123">
        <v>36.431280649999991</v>
      </c>
      <c r="P28" s="123">
        <v>82.24364322000001</v>
      </c>
      <c r="Q28" s="145">
        <v>434.34331459000015</v>
      </c>
    </row>
    <row r="29" spans="2:17" x14ac:dyDescent="0.25">
      <c r="B29" s="120" t="s">
        <v>89</v>
      </c>
      <c r="C29" s="145">
        <v>2190.3669190000001</v>
      </c>
      <c r="D29" s="145">
        <v>2265.3669189999996</v>
      </c>
      <c r="E29" s="145">
        <v>132.02608004000001</v>
      </c>
      <c r="F29" s="145">
        <v>158.18423317999989</v>
      </c>
      <c r="G29" s="145">
        <v>167.33767973999994</v>
      </c>
      <c r="H29" s="145">
        <v>144.52532000999997</v>
      </c>
      <c r="I29" s="145">
        <v>154.50673751000002</v>
      </c>
      <c r="J29" s="145">
        <v>183.81980932999997</v>
      </c>
      <c r="K29" s="145">
        <v>154.34590340999998</v>
      </c>
      <c r="L29" s="145">
        <v>156.65817261999999</v>
      </c>
      <c r="M29" s="123">
        <v>145.07870591000008</v>
      </c>
      <c r="N29" s="123">
        <v>191.94184864000005</v>
      </c>
      <c r="O29" s="123">
        <v>264.84941958000007</v>
      </c>
      <c r="P29" s="123">
        <v>295.51418896000007</v>
      </c>
      <c r="Q29" s="145">
        <v>2148.7880989299997</v>
      </c>
    </row>
    <row r="30" spans="2:17" x14ac:dyDescent="0.25">
      <c r="B30" s="120" t="s">
        <v>90</v>
      </c>
      <c r="C30" s="145">
        <v>433.72470199999998</v>
      </c>
      <c r="D30" s="145">
        <v>433.72470199999987</v>
      </c>
      <c r="E30" s="145">
        <v>22.196478759999998</v>
      </c>
      <c r="F30" s="145">
        <v>38.83670764</v>
      </c>
      <c r="G30" s="145">
        <v>41.808413560000012</v>
      </c>
      <c r="H30" s="145">
        <v>32.100707200000002</v>
      </c>
      <c r="I30" s="145">
        <v>32.967465360000006</v>
      </c>
      <c r="J30" s="145">
        <v>35.817311320000002</v>
      </c>
      <c r="K30" s="145">
        <v>32.205295480000004</v>
      </c>
      <c r="L30" s="145">
        <v>31.954251600000003</v>
      </c>
      <c r="M30" s="123">
        <v>30.467302820000008</v>
      </c>
      <c r="N30" s="123">
        <v>27.968920650000001</v>
      </c>
      <c r="O30" s="123">
        <v>44.696994170000004</v>
      </c>
      <c r="P30" s="123">
        <v>59.069502490000005</v>
      </c>
      <c r="Q30" s="145">
        <v>430.08935105000006</v>
      </c>
    </row>
    <row r="31" spans="2:17" x14ac:dyDescent="0.25">
      <c r="B31" s="120" t="s">
        <v>98</v>
      </c>
      <c r="C31" s="145">
        <v>5683.8511900000003</v>
      </c>
      <c r="D31" s="145">
        <v>5800.6541603799997</v>
      </c>
      <c r="E31" s="145">
        <v>210.13130165999996</v>
      </c>
      <c r="F31" s="145">
        <v>431.1978089000001</v>
      </c>
      <c r="G31" s="145">
        <v>621.90772055000002</v>
      </c>
      <c r="H31" s="145">
        <v>371.85239423999997</v>
      </c>
      <c r="I31" s="145">
        <v>394.65589947000012</v>
      </c>
      <c r="J31" s="145">
        <v>314.65464384000012</v>
      </c>
      <c r="K31" s="145">
        <v>281.44087785999994</v>
      </c>
      <c r="L31" s="145">
        <v>322.81668744000001</v>
      </c>
      <c r="M31" s="123">
        <v>589.71967338000013</v>
      </c>
      <c r="N31" s="123">
        <v>631.10017111999991</v>
      </c>
      <c r="O31" s="123">
        <v>506.44548011999973</v>
      </c>
      <c r="P31" s="123">
        <v>742.85515966999969</v>
      </c>
      <c r="Q31" s="145">
        <v>5418.7778182500006</v>
      </c>
    </row>
    <row r="32" spans="2:17" x14ac:dyDescent="0.25">
      <c r="B32" s="120" t="s">
        <v>99</v>
      </c>
      <c r="C32" s="145">
        <v>11814.806952999999</v>
      </c>
      <c r="D32" s="145">
        <v>11885.329097000002</v>
      </c>
      <c r="E32" s="145">
        <v>654.98329379999996</v>
      </c>
      <c r="F32" s="145">
        <v>1110.0682594399998</v>
      </c>
      <c r="G32" s="145">
        <v>963.36513313999978</v>
      </c>
      <c r="H32" s="145">
        <v>894.24322934999975</v>
      </c>
      <c r="I32" s="145">
        <v>954.05625529000042</v>
      </c>
      <c r="J32" s="145">
        <v>972.77012803999946</v>
      </c>
      <c r="K32" s="145">
        <v>908.34022383000013</v>
      </c>
      <c r="L32" s="145">
        <v>928.04491221000023</v>
      </c>
      <c r="M32" s="123">
        <v>940.61263284999961</v>
      </c>
      <c r="N32" s="123">
        <v>910.75306459000024</v>
      </c>
      <c r="O32" s="123">
        <v>959.1247859700004</v>
      </c>
      <c r="P32" s="123">
        <v>1605.9387761800003</v>
      </c>
      <c r="Q32" s="145">
        <v>11802.30069469</v>
      </c>
    </row>
    <row r="33" spans="1:19" x14ac:dyDescent="0.25">
      <c r="B33" s="120" t="s">
        <v>93</v>
      </c>
      <c r="C33" s="145">
        <v>3052.9531809999999</v>
      </c>
      <c r="D33" s="145">
        <v>3531.9337428600002</v>
      </c>
      <c r="E33" s="145">
        <v>82.659331519999995</v>
      </c>
      <c r="F33" s="145">
        <v>165.86870746000002</v>
      </c>
      <c r="G33" s="145">
        <v>210.27071895999993</v>
      </c>
      <c r="H33" s="145">
        <v>145.61546182999999</v>
      </c>
      <c r="I33" s="145">
        <v>159.14777614999991</v>
      </c>
      <c r="J33" s="145">
        <v>144.08109782000011</v>
      </c>
      <c r="K33" s="145">
        <v>132.24955038999997</v>
      </c>
      <c r="L33" s="145">
        <v>157.06590579999988</v>
      </c>
      <c r="M33" s="123">
        <v>135.35459879999991</v>
      </c>
      <c r="N33" s="123">
        <v>350.02553499000027</v>
      </c>
      <c r="O33" s="123">
        <v>218.35561108999997</v>
      </c>
      <c r="P33" s="123">
        <v>884.33419408000168</v>
      </c>
      <c r="Q33" s="145">
        <v>2785.0284888900014</v>
      </c>
    </row>
    <row r="34" spans="1:19" x14ac:dyDescent="0.25">
      <c r="B34" s="120" t="s">
        <v>100</v>
      </c>
      <c r="C34" s="145">
        <v>754.97535700000003</v>
      </c>
      <c r="D34" s="145">
        <v>866.93720100000007</v>
      </c>
      <c r="E34" s="145">
        <v>28.714984100000006</v>
      </c>
      <c r="F34" s="145">
        <v>54.549809820000021</v>
      </c>
      <c r="G34" s="145">
        <v>158.41725167999988</v>
      </c>
      <c r="H34" s="145">
        <v>59.990481380000013</v>
      </c>
      <c r="I34" s="145">
        <v>43.916243590000008</v>
      </c>
      <c r="J34" s="145">
        <v>56.080599880000037</v>
      </c>
      <c r="K34" s="145">
        <v>49.267785040000028</v>
      </c>
      <c r="L34" s="145">
        <v>64.587945020000021</v>
      </c>
      <c r="M34" s="123">
        <v>54.190323200000023</v>
      </c>
      <c r="N34" s="123">
        <v>49.52190825000001</v>
      </c>
      <c r="O34" s="123">
        <v>67.293110049999996</v>
      </c>
      <c r="P34" s="123">
        <v>88.026748089999998</v>
      </c>
      <c r="Q34" s="145">
        <v>774.55719010000007</v>
      </c>
    </row>
    <row r="35" spans="1:19" x14ac:dyDescent="0.25">
      <c r="B35" s="120" t="s">
        <v>130</v>
      </c>
      <c r="C35" s="145">
        <v>1266.70667</v>
      </c>
      <c r="D35" s="145">
        <v>1266.9902180000001</v>
      </c>
      <c r="E35" s="145">
        <v>70.346428419999981</v>
      </c>
      <c r="F35" s="145">
        <v>79.872015929999989</v>
      </c>
      <c r="G35" s="145">
        <v>90.827854129999977</v>
      </c>
      <c r="H35" s="145">
        <v>76.625425379999996</v>
      </c>
      <c r="I35" s="145">
        <v>85.104974600000006</v>
      </c>
      <c r="J35" s="145">
        <v>85.659348709999989</v>
      </c>
      <c r="K35" s="145">
        <v>73.852843590000006</v>
      </c>
      <c r="L35" s="145">
        <v>81.660973969999972</v>
      </c>
      <c r="M35" s="123">
        <v>79.05754375000005</v>
      </c>
      <c r="N35" s="123">
        <v>80.418038209999978</v>
      </c>
      <c r="O35" s="123">
        <v>118.15584951999995</v>
      </c>
      <c r="P35" s="123">
        <v>118.06681771000002</v>
      </c>
      <c r="Q35" s="145">
        <v>1039.64811392</v>
      </c>
    </row>
    <row r="36" spans="1:19" x14ac:dyDescent="0.25">
      <c r="B36" s="120" t="s">
        <v>101</v>
      </c>
      <c r="C36" s="145">
        <v>97767.441076000003</v>
      </c>
      <c r="D36" s="145">
        <v>97767.441076000003</v>
      </c>
      <c r="E36" s="145">
        <v>12759.587237899997</v>
      </c>
      <c r="F36" s="145">
        <v>5239.0176301600031</v>
      </c>
      <c r="G36" s="145">
        <v>6052.3024171099996</v>
      </c>
      <c r="H36" s="145">
        <v>7487.8514686499993</v>
      </c>
      <c r="I36" s="145">
        <v>3996.2677907100001</v>
      </c>
      <c r="J36" s="145">
        <v>16207.278128440003</v>
      </c>
      <c r="K36" s="145">
        <v>8659.6460781900023</v>
      </c>
      <c r="L36" s="145">
        <v>7216.6530165599997</v>
      </c>
      <c r="M36" s="123">
        <v>8318.1592755099991</v>
      </c>
      <c r="N36" s="123">
        <v>8248.4011631000012</v>
      </c>
      <c r="O36" s="123">
        <v>5191.8725740300006</v>
      </c>
      <c r="P36" s="123">
        <v>8333.815139889999</v>
      </c>
      <c r="Q36" s="145">
        <v>97710.851920250003</v>
      </c>
    </row>
    <row r="37" spans="1:19" x14ac:dyDescent="0.25">
      <c r="B37" s="120" t="s">
        <v>95</v>
      </c>
      <c r="C37" s="145">
        <v>51700.386897999997</v>
      </c>
      <c r="D37" s="145">
        <v>53890.925897939989</v>
      </c>
      <c r="E37" s="145">
        <v>3292.8247264500001</v>
      </c>
      <c r="F37" s="145">
        <v>7886.7081892800006</v>
      </c>
      <c r="G37" s="145">
        <v>9089.2331609800003</v>
      </c>
      <c r="H37" s="145">
        <v>4478.60919835</v>
      </c>
      <c r="I37" s="145">
        <v>2758.7649240400001</v>
      </c>
      <c r="J37" s="145">
        <v>953.45432992999997</v>
      </c>
      <c r="K37" s="145">
        <v>4716.4912686400003</v>
      </c>
      <c r="L37" s="145">
        <v>5559.7429673199995</v>
      </c>
      <c r="M37" s="123">
        <v>1215.1136991800001</v>
      </c>
      <c r="N37" s="123">
        <v>1690.10568405</v>
      </c>
      <c r="O37" s="123">
        <v>2096.1285333200003</v>
      </c>
      <c r="P37" s="123">
        <v>8684.7004173799978</v>
      </c>
      <c r="Q37" s="145">
        <v>52421.877098919998</v>
      </c>
    </row>
    <row r="38" spans="1:19" x14ac:dyDescent="0.25">
      <c r="B38" s="119" t="s">
        <v>43</v>
      </c>
      <c r="C38" s="143">
        <v>6022.2028280000004</v>
      </c>
      <c r="D38" s="143">
        <v>6022.2028280000004</v>
      </c>
      <c r="E38" s="143">
        <v>501.85023053000003</v>
      </c>
      <c r="F38" s="143">
        <v>501.85023087000002</v>
      </c>
      <c r="G38" s="143">
        <v>501.85024359999994</v>
      </c>
      <c r="H38" s="143">
        <v>501.85023499999994</v>
      </c>
      <c r="I38" s="143">
        <v>501.85023499999994</v>
      </c>
      <c r="J38" s="143">
        <v>501.85023499999994</v>
      </c>
      <c r="K38" s="143">
        <v>501.85024449999992</v>
      </c>
      <c r="L38" s="143">
        <v>501.85024449999992</v>
      </c>
      <c r="M38" s="144">
        <v>501.85024599999991</v>
      </c>
      <c r="N38" s="144">
        <v>501.85024699999997</v>
      </c>
      <c r="O38" s="144">
        <v>501.85021999999992</v>
      </c>
      <c r="P38" s="144">
        <v>501.85021600000005</v>
      </c>
      <c r="Q38" s="143">
        <v>6022.2028279999995</v>
      </c>
    </row>
    <row r="39" spans="1:19" x14ac:dyDescent="0.25">
      <c r="B39" s="119" t="s">
        <v>44</v>
      </c>
      <c r="C39" s="143">
        <v>7760.9819129999996</v>
      </c>
      <c r="D39" s="143">
        <v>7813.2209849999999</v>
      </c>
      <c r="E39" s="143">
        <v>254.24124599999999</v>
      </c>
      <c r="F39" s="143">
        <v>3465.6964240000002</v>
      </c>
      <c r="G39" s="143">
        <v>1030.1120785000001</v>
      </c>
      <c r="H39" s="143">
        <v>1029.2412549999999</v>
      </c>
      <c r="I39" s="143">
        <v>254.24124599999999</v>
      </c>
      <c r="J39" s="143">
        <v>254.24124599999999</v>
      </c>
      <c r="K39" s="143">
        <v>254.24124599999999</v>
      </c>
      <c r="L39" s="143">
        <v>254.24124599999999</v>
      </c>
      <c r="M39" s="144">
        <v>254.24124599999999</v>
      </c>
      <c r="N39" s="144">
        <v>254.24124599999999</v>
      </c>
      <c r="O39" s="144">
        <v>254.24124599999999</v>
      </c>
      <c r="P39" s="144">
        <v>254.24124699999999</v>
      </c>
      <c r="Q39" s="143">
        <v>7813.2209724999975</v>
      </c>
    </row>
    <row r="40" spans="1:19" x14ac:dyDescent="0.25">
      <c r="B40" s="119" t="s">
        <v>45</v>
      </c>
      <c r="C40" s="143">
        <v>646.24808700000006</v>
      </c>
      <c r="D40" s="143">
        <v>654.24808700000006</v>
      </c>
      <c r="E40" s="143">
        <v>53.795670390000154</v>
      </c>
      <c r="F40" s="143">
        <v>53.904003730000163</v>
      </c>
      <c r="G40" s="143">
        <v>53.854003730000159</v>
      </c>
      <c r="H40" s="143">
        <v>53.838891010000161</v>
      </c>
      <c r="I40" s="143">
        <v>53.849168750000167</v>
      </c>
      <c r="J40" s="143">
        <v>49.428335050000115</v>
      </c>
      <c r="K40" s="143">
        <v>53.853996700000145</v>
      </c>
      <c r="L40" s="143">
        <v>53.853996700000145</v>
      </c>
      <c r="M40" s="144">
        <v>53.853996700000145</v>
      </c>
      <c r="N40" s="144">
        <v>52.762325960000112</v>
      </c>
      <c r="O40" s="144">
        <v>53.481758930000083</v>
      </c>
      <c r="P40" s="144">
        <v>62.479909859999999</v>
      </c>
      <c r="Q40" s="143">
        <v>648.95605751000164</v>
      </c>
    </row>
    <row r="41" spans="1:19" x14ac:dyDescent="0.25">
      <c r="B41" s="119" t="s">
        <v>103</v>
      </c>
      <c r="C41" s="143">
        <v>1073</v>
      </c>
      <c r="D41" s="143">
        <v>1075.5953749299999</v>
      </c>
      <c r="E41" s="143">
        <v>87.220275000000001</v>
      </c>
      <c r="F41" s="143">
        <v>89.064165000000003</v>
      </c>
      <c r="G41" s="143">
        <v>90.908051999999998</v>
      </c>
      <c r="H41" s="143">
        <v>89.064161999999996</v>
      </c>
      <c r="I41" s="143">
        <v>89.064161999999996</v>
      </c>
      <c r="J41" s="143">
        <v>89.557836299999991</v>
      </c>
      <c r="K41" s="143">
        <v>88.943950829999991</v>
      </c>
      <c r="L41" s="143">
        <v>88.943950000000001</v>
      </c>
      <c r="M41" s="144">
        <v>88.943950000000001</v>
      </c>
      <c r="N41" s="144">
        <v>90.639491950000007</v>
      </c>
      <c r="O41" s="144">
        <v>90.178292999999996</v>
      </c>
      <c r="P41" s="144">
        <v>91.160601570000011</v>
      </c>
      <c r="Q41" s="143">
        <v>1073.6888896499997</v>
      </c>
    </row>
    <row r="42" spans="1:19" x14ac:dyDescent="0.25">
      <c r="B42" s="119" t="s">
        <v>131</v>
      </c>
      <c r="C42" s="143">
        <v>150</v>
      </c>
      <c r="D42" s="143">
        <v>150</v>
      </c>
      <c r="E42" s="143">
        <v>12.5</v>
      </c>
      <c r="F42" s="143">
        <v>12.5</v>
      </c>
      <c r="G42" s="143">
        <v>12.5</v>
      </c>
      <c r="H42" s="143">
        <v>12.5</v>
      </c>
      <c r="I42" s="143">
        <v>12.5</v>
      </c>
      <c r="J42" s="143">
        <v>12.5</v>
      </c>
      <c r="K42" s="143">
        <v>12.5</v>
      </c>
      <c r="L42" s="143">
        <v>12.5</v>
      </c>
      <c r="M42" s="144">
        <v>12.5</v>
      </c>
      <c r="N42" s="144">
        <v>12.5</v>
      </c>
      <c r="O42" s="144">
        <v>12.5</v>
      </c>
      <c r="P42" s="144">
        <v>12.5</v>
      </c>
      <c r="Q42" s="143">
        <v>150</v>
      </c>
    </row>
    <row r="43" spans="1:19" x14ac:dyDescent="0.25">
      <c r="B43" s="119" t="s">
        <v>104</v>
      </c>
      <c r="C43" s="143">
        <v>500</v>
      </c>
      <c r="D43" s="143">
        <v>499.99999999999989</v>
      </c>
      <c r="E43" s="143">
        <v>41.666666670000005</v>
      </c>
      <c r="F43" s="143">
        <v>41.666666670000005</v>
      </c>
      <c r="G43" s="143">
        <v>41.666666670000005</v>
      </c>
      <c r="H43" s="143">
        <v>41.666666670000005</v>
      </c>
      <c r="I43" s="143">
        <v>41.666666670000005</v>
      </c>
      <c r="J43" s="143">
        <v>41.666666670000005</v>
      </c>
      <c r="K43" s="143">
        <v>41.666666670000005</v>
      </c>
      <c r="L43" s="143">
        <v>41.666666670000005</v>
      </c>
      <c r="M43" s="144">
        <v>41.666666670000005</v>
      </c>
      <c r="N43" s="144">
        <v>41.666666249999999</v>
      </c>
      <c r="O43" s="144">
        <v>41.666666670000005</v>
      </c>
      <c r="P43" s="144">
        <v>41.666666670000005</v>
      </c>
      <c r="Q43" s="143">
        <v>499.99999961999998</v>
      </c>
    </row>
    <row r="44" spans="1:19" x14ac:dyDescent="0.25">
      <c r="B44" s="208" t="s">
        <v>139</v>
      </c>
      <c r="C44" s="135">
        <v>566191.77699399996</v>
      </c>
      <c r="D44" s="135">
        <v>575084.84485665394</v>
      </c>
      <c r="E44" s="134">
        <v>40193.816199669993</v>
      </c>
      <c r="F44" s="133">
        <v>54149.587930479931</v>
      </c>
      <c r="G44" s="132">
        <v>54651.434480530028</v>
      </c>
      <c r="H44" s="134">
        <v>47200.735357940051</v>
      </c>
      <c r="I44" s="133">
        <v>39999.508147739929</v>
      </c>
      <c r="J44" s="132">
        <v>46783.569397839936</v>
      </c>
      <c r="K44" s="134">
        <v>43220.264161929954</v>
      </c>
      <c r="L44" s="133">
        <v>43043.456493699923</v>
      </c>
      <c r="M44" s="132">
        <v>41301.053909150032</v>
      </c>
      <c r="N44" s="134">
        <v>39014.925426159993</v>
      </c>
      <c r="O44" s="133">
        <v>43720.871171489998</v>
      </c>
      <c r="P44" s="133">
        <v>68716.524387719852</v>
      </c>
      <c r="Q44" s="131">
        <v>561995.74706435006</v>
      </c>
      <c r="S44" s="124"/>
    </row>
    <row r="45" spans="1:19" x14ac:dyDescent="0.25">
      <c r="B45" s="12"/>
      <c r="C45" s="123"/>
      <c r="D45" s="123"/>
      <c r="E45" s="123"/>
      <c r="F45" s="136"/>
      <c r="G45" s="136"/>
      <c r="H45" s="136"/>
      <c r="I45" s="136"/>
      <c r="J45" s="136"/>
      <c r="K45" s="136"/>
      <c r="L45" s="136"/>
      <c r="M45" s="136"/>
      <c r="N45" s="136"/>
      <c r="O45" s="136"/>
      <c r="P45" s="136"/>
      <c r="Q45" s="136"/>
      <c r="S45" s="11"/>
    </row>
    <row r="46" spans="1:19" x14ac:dyDescent="0.25">
      <c r="B46" s="208" t="s">
        <v>49</v>
      </c>
      <c r="C46" s="142"/>
      <c r="D46" s="141"/>
      <c r="E46" s="140"/>
      <c r="F46" s="139"/>
      <c r="G46" s="138"/>
      <c r="H46" s="134"/>
      <c r="I46" s="133"/>
      <c r="J46" s="132"/>
      <c r="K46" s="134"/>
      <c r="L46" s="133"/>
      <c r="M46" s="132"/>
      <c r="N46" s="134"/>
      <c r="O46" s="133"/>
      <c r="P46" s="132"/>
      <c r="Q46" s="137"/>
      <c r="S46" s="11"/>
    </row>
    <row r="47" spans="1:19" x14ac:dyDescent="0.25">
      <c r="A47" s="12"/>
      <c r="B47" s="12" t="s">
        <v>75</v>
      </c>
      <c r="C47" s="123">
        <v>3054.5590080000002</v>
      </c>
      <c r="D47" s="123">
        <v>6592.65226059</v>
      </c>
      <c r="E47" s="123">
        <v>0</v>
      </c>
      <c r="F47" s="123">
        <v>530.29238834</v>
      </c>
      <c r="G47" s="123">
        <v>536.26097175999996</v>
      </c>
      <c r="H47" s="123">
        <v>933.85602251000012</v>
      </c>
      <c r="I47" s="123">
        <v>844.63760755999999</v>
      </c>
      <c r="J47" s="123">
        <v>44.92238107</v>
      </c>
      <c r="K47" s="123">
        <v>0</v>
      </c>
      <c r="L47" s="123">
        <v>29.906914749999999</v>
      </c>
      <c r="M47" s="123">
        <v>7.8</v>
      </c>
      <c r="N47" s="123">
        <v>0</v>
      </c>
      <c r="O47" s="123">
        <v>0</v>
      </c>
      <c r="P47" s="123">
        <v>3664.9759742299998</v>
      </c>
      <c r="Q47" s="123">
        <v>6592.6522602200002</v>
      </c>
    </row>
    <row r="48" spans="1:19" x14ac:dyDescent="0.25">
      <c r="A48" s="12"/>
      <c r="B48" s="12" t="s">
        <v>76</v>
      </c>
      <c r="C48" s="123">
        <v>12.519501</v>
      </c>
      <c r="D48" s="123">
        <v>12.519501</v>
      </c>
      <c r="E48" s="123">
        <v>0</v>
      </c>
      <c r="F48" s="123">
        <v>0</v>
      </c>
      <c r="G48" s="123">
        <v>0</v>
      </c>
      <c r="H48" s="123">
        <v>4.92</v>
      </c>
      <c r="I48" s="123">
        <v>0</v>
      </c>
      <c r="J48" s="123">
        <v>0</v>
      </c>
      <c r="K48" s="123">
        <v>0</v>
      </c>
      <c r="L48" s="123">
        <v>0</v>
      </c>
      <c r="M48" s="123">
        <v>2</v>
      </c>
      <c r="N48" s="123">
        <v>0</v>
      </c>
      <c r="O48" s="123">
        <v>0.60023369999999998</v>
      </c>
      <c r="P48" s="123">
        <v>0.52650607999999999</v>
      </c>
      <c r="Q48" s="123">
        <v>8.0467397800000011</v>
      </c>
    </row>
    <row r="49" spans="1:19" x14ac:dyDescent="0.25">
      <c r="A49" s="12"/>
      <c r="B49" s="12" t="s">
        <v>129</v>
      </c>
      <c r="C49" s="123">
        <v>1.79653</v>
      </c>
      <c r="D49" s="123">
        <v>16.104081999999998</v>
      </c>
      <c r="E49" s="123">
        <v>0</v>
      </c>
      <c r="F49" s="123">
        <v>0</v>
      </c>
      <c r="G49" s="123">
        <v>0</v>
      </c>
      <c r="H49" s="123">
        <v>1.5897263899999998</v>
      </c>
      <c r="I49" s="123">
        <v>3.3862559900000004</v>
      </c>
      <c r="J49" s="123">
        <v>1.5897263899999998</v>
      </c>
      <c r="K49" s="123">
        <v>1.5897263899999998</v>
      </c>
      <c r="L49" s="123">
        <v>1.5897263899999998</v>
      </c>
      <c r="M49" s="123">
        <v>1.5897263899999998</v>
      </c>
      <c r="N49" s="123">
        <v>1.5897263899999998</v>
      </c>
      <c r="O49" s="123">
        <v>1.5897263899999998</v>
      </c>
      <c r="P49" s="123">
        <v>1.5897348</v>
      </c>
      <c r="Q49" s="123">
        <v>16.104075519999995</v>
      </c>
      <c r="R49" s="12"/>
      <c r="S49" s="11"/>
    </row>
    <row r="50" spans="1:19" x14ac:dyDescent="0.25">
      <c r="A50" s="12"/>
      <c r="B50" s="12" t="s">
        <v>79</v>
      </c>
      <c r="C50" s="123">
        <v>756</v>
      </c>
      <c r="D50" s="123">
        <v>756</v>
      </c>
      <c r="E50" s="123">
        <v>0</v>
      </c>
      <c r="F50" s="123">
        <v>0</v>
      </c>
      <c r="G50" s="123">
        <v>386.24319739999999</v>
      </c>
      <c r="H50" s="123">
        <v>0</v>
      </c>
      <c r="I50" s="123">
        <v>0</v>
      </c>
      <c r="J50" s="123">
        <v>0</v>
      </c>
      <c r="K50" s="123">
        <v>0</v>
      </c>
      <c r="L50" s="123">
        <v>0</v>
      </c>
      <c r="M50" s="123">
        <v>369.75680260000001</v>
      </c>
      <c r="N50" s="123">
        <v>0</v>
      </c>
      <c r="O50" s="123">
        <v>0</v>
      </c>
      <c r="P50" s="123">
        <v>0</v>
      </c>
      <c r="Q50" s="123">
        <v>756</v>
      </c>
      <c r="R50" s="12"/>
      <c r="S50" s="11"/>
    </row>
    <row r="51" spans="1:19" x14ac:dyDescent="0.25">
      <c r="A51" s="12"/>
      <c r="B51" s="12" t="s">
        <v>81</v>
      </c>
      <c r="C51" s="123">
        <v>2015</v>
      </c>
      <c r="D51" s="123">
        <v>2045</v>
      </c>
      <c r="E51" s="123">
        <v>0</v>
      </c>
      <c r="F51" s="123">
        <v>1326.8280298800005</v>
      </c>
      <c r="G51" s="123">
        <v>440.47787677999992</v>
      </c>
      <c r="H51" s="123">
        <v>206.81150721</v>
      </c>
      <c r="I51" s="123">
        <v>19.759363269999998</v>
      </c>
      <c r="J51" s="123">
        <v>0</v>
      </c>
      <c r="K51" s="123">
        <v>0</v>
      </c>
      <c r="L51" s="123">
        <v>3.2461869999999999</v>
      </c>
      <c r="M51" s="123">
        <v>0</v>
      </c>
      <c r="N51" s="123">
        <v>0</v>
      </c>
      <c r="O51" s="123">
        <v>7.3747114900000001</v>
      </c>
      <c r="P51" s="123">
        <v>36.686170529999998</v>
      </c>
      <c r="Q51" s="123">
        <v>2041.1838461600003</v>
      </c>
      <c r="R51" s="12"/>
      <c r="S51" s="11"/>
    </row>
    <row r="52" spans="1:19" x14ac:dyDescent="0.25">
      <c r="A52" s="12"/>
      <c r="B52" s="12" t="s">
        <v>83</v>
      </c>
      <c r="C52" s="123">
        <v>0</v>
      </c>
      <c r="D52" s="123">
        <v>0</v>
      </c>
      <c r="E52" s="123">
        <v>0</v>
      </c>
      <c r="F52" s="123">
        <v>0</v>
      </c>
      <c r="G52" s="123">
        <v>0</v>
      </c>
      <c r="H52" s="123">
        <v>0</v>
      </c>
      <c r="I52" s="123">
        <v>0</v>
      </c>
      <c r="J52" s="123">
        <v>0</v>
      </c>
      <c r="K52" s="123">
        <v>0</v>
      </c>
      <c r="L52" s="123">
        <v>0</v>
      </c>
      <c r="M52" s="123">
        <v>0</v>
      </c>
      <c r="N52" s="123">
        <v>0</v>
      </c>
      <c r="O52" s="123">
        <v>0</v>
      </c>
      <c r="P52" s="123">
        <v>0</v>
      </c>
      <c r="Q52" s="123">
        <v>0</v>
      </c>
      <c r="R52" s="12"/>
      <c r="S52" s="11"/>
    </row>
    <row r="53" spans="1:19" x14ac:dyDescent="0.25">
      <c r="A53" s="12"/>
      <c r="B53" s="12" t="s">
        <v>84</v>
      </c>
      <c r="C53" s="123">
        <v>2157.4044749999998</v>
      </c>
      <c r="D53" s="123">
        <v>2029.2</v>
      </c>
      <c r="E53" s="123">
        <v>0</v>
      </c>
      <c r="F53" s="123">
        <v>166.66666599999999</v>
      </c>
      <c r="G53" s="123">
        <v>333.33333199999998</v>
      </c>
      <c r="H53" s="123">
        <v>0</v>
      </c>
      <c r="I53" s="123">
        <v>333.33333199999998</v>
      </c>
      <c r="J53" s="123">
        <v>0</v>
      </c>
      <c r="K53" s="123">
        <v>166.66666599999999</v>
      </c>
      <c r="L53" s="123">
        <v>166.66666599999999</v>
      </c>
      <c r="M53" s="123">
        <v>333.33333199999998</v>
      </c>
      <c r="N53" s="123">
        <v>0</v>
      </c>
      <c r="O53" s="123">
        <v>333.33333199999998</v>
      </c>
      <c r="P53" s="123">
        <v>195.85606999999999</v>
      </c>
      <c r="Q53" s="123">
        <v>2029.1893959999998</v>
      </c>
      <c r="R53" s="12"/>
      <c r="S53" s="11"/>
    </row>
    <row r="54" spans="1:19" x14ac:dyDescent="0.25">
      <c r="A54" s="12"/>
      <c r="B54" s="12" t="s">
        <v>85</v>
      </c>
      <c r="C54" s="123">
        <v>7944.3826369999997</v>
      </c>
      <c r="D54" s="123">
        <v>8533.7929962500002</v>
      </c>
      <c r="E54" s="123">
        <v>0</v>
      </c>
      <c r="F54" s="123">
        <v>3418.0553441000002</v>
      </c>
      <c r="G54" s="123">
        <v>452.23272457000002</v>
      </c>
      <c r="H54" s="123">
        <v>615.76758891999998</v>
      </c>
      <c r="I54" s="123">
        <v>1569.4512387499999</v>
      </c>
      <c r="J54" s="123">
        <v>242.93243784999999</v>
      </c>
      <c r="K54" s="123">
        <v>0</v>
      </c>
      <c r="L54" s="123">
        <v>93.945862879999993</v>
      </c>
      <c r="M54" s="123">
        <v>1.8506636200000002</v>
      </c>
      <c r="N54" s="123">
        <v>284.65782920999999</v>
      </c>
      <c r="O54" s="123">
        <v>331.12648576999999</v>
      </c>
      <c r="P54" s="123">
        <v>1523.7598368400002</v>
      </c>
      <c r="Q54" s="123">
        <v>8533.7800125100002</v>
      </c>
      <c r="R54" s="12"/>
      <c r="S54" s="11"/>
    </row>
    <row r="55" spans="1:19" x14ac:dyDescent="0.25">
      <c r="A55" s="12"/>
      <c r="B55" s="12" t="s">
        <v>87</v>
      </c>
      <c r="C55" s="123">
        <v>0</v>
      </c>
      <c r="D55" s="123">
        <v>410.54377099999999</v>
      </c>
      <c r="E55" s="123">
        <v>0</v>
      </c>
      <c r="F55" s="123">
        <v>0</v>
      </c>
      <c r="G55" s="123">
        <v>0</v>
      </c>
      <c r="H55" s="123">
        <v>0</v>
      </c>
      <c r="I55" s="123">
        <v>0</v>
      </c>
      <c r="J55" s="123">
        <v>0</v>
      </c>
      <c r="K55" s="123">
        <v>0</v>
      </c>
      <c r="L55" s="123">
        <v>0</v>
      </c>
      <c r="M55" s="123">
        <v>0</v>
      </c>
      <c r="N55" s="123">
        <v>0</v>
      </c>
      <c r="O55" s="123">
        <v>136.74377100000001</v>
      </c>
      <c r="P55" s="123">
        <v>273.79453469999999</v>
      </c>
      <c r="Q55" s="123">
        <v>410.53830570000002</v>
      </c>
      <c r="R55" s="12"/>
      <c r="S55" s="11"/>
    </row>
    <row r="56" spans="1:19" x14ac:dyDescent="0.25">
      <c r="A56" s="12"/>
      <c r="B56" s="12" t="s">
        <v>97</v>
      </c>
      <c r="C56" s="123">
        <v>6.915</v>
      </c>
      <c r="D56" s="123">
        <v>6.915</v>
      </c>
      <c r="E56" s="123">
        <v>0</v>
      </c>
      <c r="F56" s="123">
        <v>0</v>
      </c>
      <c r="G56" s="123">
        <v>0</v>
      </c>
      <c r="H56" s="123">
        <v>0</v>
      </c>
      <c r="I56" s="123">
        <v>0</v>
      </c>
      <c r="J56" s="123">
        <v>0</v>
      </c>
      <c r="K56" s="123">
        <v>0</v>
      </c>
      <c r="L56" s="123">
        <v>0</v>
      </c>
      <c r="M56" s="123">
        <v>0</v>
      </c>
      <c r="N56" s="123">
        <v>0</v>
      </c>
      <c r="O56" s="123">
        <v>0</v>
      </c>
      <c r="P56" s="123">
        <v>0</v>
      </c>
      <c r="Q56" s="123">
        <v>0</v>
      </c>
      <c r="R56" s="12"/>
      <c r="S56" s="11"/>
    </row>
    <row r="57" spans="1:19" x14ac:dyDescent="0.25">
      <c r="A57" s="12"/>
      <c r="B57" s="12" t="s">
        <v>98</v>
      </c>
      <c r="C57" s="123">
        <v>3.7341709999999999</v>
      </c>
      <c r="D57" s="123">
        <v>489.56534716000004</v>
      </c>
      <c r="E57" s="123">
        <v>0</v>
      </c>
      <c r="F57" s="123">
        <v>0</v>
      </c>
      <c r="G57" s="123">
        <v>0</v>
      </c>
      <c r="H57" s="123">
        <v>0</v>
      </c>
      <c r="I57" s="123">
        <v>0</v>
      </c>
      <c r="J57" s="123">
        <v>3.7341709999999999</v>
      </c>
      <c r="K57" s="123">
        <v>0</v>
      </c>
      <c r="L57" s="123">
        <v>0</v>
      </c>
      <c r="M57" s="123">
        <v>0</v>
      </c>
      <c r="N57" s="123">
        <v>0</v>
      </c>
      <c r="O57" s="123">
        <v>0</v>
      </c>
      <c r="P57" s="123">
        <v>453.55372101</v>
      </c>
      <c r="Q57" s="123">
        <v>457.28789201000001</v>
      </c>
      <c r="R57" s="12"/>
      <c r="S57" s="11"/>
    </row>
    <row r="58" spans="1:19" x14ac:dyDescent="0.25">
      <c r="A58" s="12"/>
      <c r="B58" s="12" t="s">
        <v>101</v>
      </c>
      <c r="C58" s="123">
        <v>70555.739491999993</v>
      </c>
      <c r="D58" s="123">
        <v>63551.255432309998</v>
      </c>
      <c r="E58" s="123">
        <v>10346.444008890001</v>
      </c>
      <c r="F58" s="123">
        <v>2828.8585420999993</v>
      </c>
      <c r="G58" s="123">
        <v>5415.3443192299983</v>
      </c>
      <c r="H58" s="123">
        <v>2913.5878317100005</v>
      </c>
      <c r="I58" s="123">
        <v>3482.7493144700002</v>
      </c>
      <c r="J58" s="123">
        <v>6644.5082527799987</v>
      </c>
      <c r="K58" s="123">
        <v>4236.0743056599995</v>
      </c>
      <c r="L58" s="123">
        <v>2637.33735738</v>
      </c>
      <c r="M58" s="123">
        <v>4479.186817589999</v>
      </c>
      <c r="N58" s="123">
        <v>13109.921342600006</v>
      </c>
      <c r="O58" s="123">
        <v>4040.1937612799989</v>
      </c>
      <c r="P58" s="123">
        <v>3417.0495745099997</v>
      </c>
      <c r="Q58" s="123">
        <v>63551.255428199991</v>
      </c>
      <c r="R58" s="12"/>
      <c r="S58" s="11"/>
    </row>
    <row r="59" spans="1:19" x14ac:dyDescent="0.25">
      <c r="B59" s="12" t="s">
        <v>95</v>
      </c>
      <c r="C59" s="123">
        <v>10858.207872000001</v>
      </c>
      <c r="D59" s="123">
        <v>14798.12394069</v>
      </c>
      <c r="E59" s="123">
        <v>1024.2012239999999</v>
      </c>
      <c r="F59" s="123">
        <v>1021.9015570399999</v>
      </c>
      <c r="G59" s="123">
        <v>996.66617444000008</v>
      </c>
      <c r="H59" s="123">
        <v>1012.0826240499999</v>
      </c>
      <c r="I59" s="123">
        <v>997.09370369999999</v>
      </c>
      <c r="J59" s="123">
        <v>1002.28294084</v>
      </c>
      <c r="K59" s="123">
        <v>987.54864705999989</v>
      </c>
      <c r="L59" s="123">
        <v>991.69678895000004</v>
      </c>
      <c r="M59" s="123">
        <v>987.45125372000007</v>
      </c>
      <c r="N59" s="123">
        <v>996.98029013999997</v>
      </c>
      <c r="O59" s="123">
        <v>0</v>
      </c>
      <c r="P59" s="123">
        <v>4775.2407703299996</v>
      </c>
      <c r="Q59" s="123">
        <v>14793.145974270001</v>
      </c>
      <c r="S59" s="11"/>
    </row>
    <row r="60" spans="1:19" x14ac:dyDescent="0.25">
      <c r="B60" s="208" t="s">
        <v>132</v>
      </c>
      <c r="C60" s="135">
        <v>97366.258686000001</v>
      </c>
      <c r="D60" s="135">
        <v>99241.672330999994</v>
      </c>
      <c r="E60" s="134">
        <v>11370.645232890001</v>
      </c>
      <c r="F60" s="133">
        <v>9292.6025274599997</v>
      </c>
      <c r="G60" s="132">
        <v>8560.5585961799989</v>
      </c>
      <c r="H60" s="134">
        <v>5688.6153007900002</v>
      </c>
      <c r="I60" s="133">
        <v>7250.4108157400005</v>
      </c>
      <c r="J60" s="132">
        <v>7939.9699099299987</v>
      </c>
      <c r="K60" s="134">
        <v>5391.8793451099991</v>
      </c>
      <c r="L60" s="133">
        <v>3924.3895033500003</v>
      </c>
      <c r="M60" s="132">
        <v>6182.9685959199987</v>
      </c>
      <c r="N60" s="134">
        <v>14393.149188340007</v>
      </c>
      <c r="O60" s="133">
        <v>4850.9620216299991</v>
      </c>
      <c r="P60" s="132">
        <v>14343.03289303</v>
      </c>
      <c r="Q60" s="131">
        <v>99189.183930369982</v>
      </c>
      <c r="R60" s="11"/>
    </row>
    <row r="61" spans="1:19" x14ac:dyDescent="0.25">
      <c r="B61" s="12"/>
      <c r="C61" s="123"/>
      <c r="D61" s="123"/>
      <c r="E61" s="136"/>
      <c r="F61" s="136"/>
      <c r="G61" s="136"/>
      <c r="H61" s="136"/>
      <c r="I61" s="136"/>
      <c r="J61" s="136"/>
      <c r="K61" s="136"/>
      <c r="L61" s="136"/>
      <c r="M61" s="136"/>
      <c r="N61" s="136"/>
      <c r="O61" s="136"/>
      <c r="P61" s="136"/>
      <c r="Q61" s="136"/>
      <c r="S61" s="11"/>
    </row>
    <row r="62" spans="1:19" x14ac:dyDescent="0.25">
      <c r="B62" s="208" t="s">
        <v>140</v>
      </c>
      <c r="C62" s="135">
        <v>663558.03567999997</v>
      </c>
      <c r="D62" s="135">
        <v>674326.51718765369</v>
      </c>
      <c r="E62" s="134">
        <v>51564.461432559998</v>
      </c>
      <c r="F62" s="133">
        <v>63442.190457939927</v>
      </c>
      <c r="G62" s="132">
        <v>63211.99307671003</v>
      </c>
      <c r="H62" s="134">
        <v>52889.350658730051</v>
      </c>
      <c r="I62" s="133">
        <v>47249.918963479926</v>
      </c>
      <c r="J62" s="132">
        <v>54723.539307769934</v>
      </c>
      <c r="K62" s="134">
        <v>48612.143507039953</v>
      </c>
      <c r="L62" s="133">
        <v>46967.845997049924</v>
      </c>
      <c r="M62" s="132">
        <v>47484.022505070032</v>
      </c>
      <c r="N62" s="134">
        <v>53408.074614500001</v>
      </c>
      <c r="O62" s="133">
        <v>48571.833193119994</v>
      </c>
      <c r="P62" s="132">
        <v>83059.557280749854</v>
      </c>
      <c r="Q62" s="131">
        <v>661184.93099471985</v>
      </c>
    </row>
    <row r="63" spans="1:19" ht="36" x14ac:dyDescent="0.25">
      <c r="B63" s="209" t="s">
        <v>144</v>
      </c>
      <c r="C63" s="130"/>
      <c r="D63" s="129"/>
      <c r="E63" s="34"/>
      <c r="F63" s="34"/>
      <c r="G63" s="34"/>
      <c r="H63" s="34"/>
      <c r="I63" s="34"/>
      <c r="J63" s="34"/>
      <c r="K63" s="34"/>
      <c r="L63" s="34"/>
      <c r="M63" s="34"/>
      <c r="N63" s="34"/>
      <c r="O63" s="34"/>
      <c r="P63" s="34"/>
      <c r="Q63" s="23"/>
      <c r="R63" s="7"/>
    </row>
    <row r="64" spans="1:19" x14ac:dyDescent="0.25">
      <c r="B64" s="6"/>
      <c r="C64" s="128"/>
      <c r="D64" s="128"/>
      <c r="M64" s="11"/>
      <c r="N64" s="11"/>
      <c r="O64" s="11"/>
      <c r="P64" s="11"/>
      <c r="R64" s="11"/>
    </row>
    <row r="65" spans="2:17" x14ac:dyDescent="0.25">
      <c r="B65" s="13"/>
      <c r="C65" s="125"/>
      <c r="D65" s="125"/>
      <c r="E65" s="125"/>
      <c r="F65" s="125"/>
      <c r="G65" s="125"/>
      <c r="H65" s="125"/>
      <c r="I65" s="125"/>
      <c r="J65" s="125"/>
      <c r="K65" s="125"/>
      <c r="L65" s="125"/>
      <c r="M65" s="127"/>
      <c r="N65" s="127"/>
      <c r="O65" s="127"/>
      <c r="P65" s="127"/>
      <c r="Q65" s="126"/>
    </row>
    <row r="66" spans="2:17" x14ac:dyDescent="0.25">
      <c r="B66" s="13"/>
      <c r="C66" s="125"/>
      <c r="D66" s="125"/>
      <c r="E66" s="125"/>
      <c r="F66" s="125"/>
      <c r="G66" s="125"/>
      <c r="H66" s="125"/>
      <c r="I66" s="125"/>
      <c r="J66" s="125"/>
      <c r="K66" s="125"/>
      <c r="L66" s="125"/>
      <c r="M66" s="13"/>
      <c r="N66" s="13"/>
      <c r="O66" s="13"/>
      <c r="P66" s="13"/>
    </row>
    <row r="67" spans="2:17" ht="22.5" customHeight="1" x14ac:dyDescent="0.25">
      <c r="B67" s="13"/>
      <c r="C67" s="125"/>
      <c r="D67" s="125"/>
      <c r="E67" s="125"/>
      <c r="F67" s="125"/>
      <c r="G67" s="125"/>
      <c r="H67" s="125"/>
      <c r="I67" s="125"/>
      <c r="J67" s="125"/>
      <c r="K67" s="125"/>
      <c r="L67" s="125"/>
      <c r="M67" s="111"/>
      <c r="N67" s="111"/>
      <c r="O67" s="111"/>
      <c r="P67" s="111"/>
    </row>
    <row r="68" spans="2:17" x14ac:dyDescent="0.25">
      <c r="E68" s="125"/>
      <c r="F68" s="125"/>
      <c r="G68" s="125"/>
      <c r="H68" s="125"/>
      <c r="I68" s="125"/>
      <c r="J68" s="125"/>
      <c r="K68" s="125"/>
      <c r="L68" s="125"/>
      <c r="M68" s="111"/>
      <c r="N68" s="111"/>
      <c r="O68" s="111"/>
      <c r="P68" s="111"/>
    </row>
    <row r="70" spans="2:17" x14ac:dyDescent="0.25">
      <c r="M70" s="11"/>
      <c r="N70" s="11"/>
      <c r="O70" s="11"/>
      <c r="P70" s="11"/>
    </row>
  </sheetData>
  <mergeCells count="8">
    <mergeCell ref="B2:Q2"/>
    <mergeCell ref="B3:Q3"/>
    <mergeCell ref="B4:Q4"/>
    <mergeCell ref="B5:Q5"/>
    <mergeCell ref="B8:B9"/>
    <mergeCell ref="C8:C9"/>
    <mergeCell ref="E8:Q8"/>
    <mergeCell ref="D8:D9"/>
  </mergeCells>
  <pageMargins left="0.7" right="0.7" top="0.75" bottom="0.75" header="0.3" footer="0.3"/>
  <pageSetup orientation="portrait" horizontalDpi="4294967295" verticalDpi="4294967295"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AQ80"/>
  <sheetViews>
    <sheetView showGridLines="0" zoomScale="90" zoomScaleNormal="90" workbookViewId="0">
      <selection activeCell="A10" sqref="A10:XFD76"/>
    </sheetView>
  </sheetViews>
  <sheetFormatPr baseColWidth="10" defaultColWidth="15.140625" defaultRowHeight="15" x14ac:dyDescent="0.25"/>
  <cols>
    <col min="1" max="1" width="7.7109375" customWidth="1"/>
    <col min="2" max="2" width="62.140625" customWidth="1"/>
    <col min="3" max="3" width="14.28515625" style="5" customWidth="1"/>
    <col min="4" max="4" width="14.42578125" style="5" customWidth="1"/>
    <col min="5" max="5" width="11.140625" style="5" customWidth="1"/>
    <col min="6" max="6" width="10.7109375" style="5" customWidth="1"/>
    <col min="7" max="7" width="10.85546875" style="5" customWidth="1"/>
    <col min="8" max="8" width="10" style="5" customWidth="1"/>
    <col min="9" max="9" width="11.140625" style="5" customWidth="1"/>
    <col min="10" max="10" width="12.28515625" style="5" customWidth="1"/>
    <col min="11" max="11" width="11.28515625" style="5" customWidth="1"/>
    <col min="12" max="12" width="9.85546875" style="5" customWidth="1"/>
    <col min="13" max="13" width="11.7109375" style="5" customWidth="1"/>
    <col min="14" max="14" width="10" style="5" customWidth="1"/>
    <col min="15" max="15" width="11.7109375" style="5" customWidth="1"/>
    <col min="16" max="16" width="10.85546875" style="5" customWidth="1"/>
    <col min="17" max="17" width="11.42578125" style="16" customWidth="1"/>
    <col min="18" max="18" width="9.42578125" customWidth="1"/>
    <col min="19" max="19" width="10" customWidth="1"/>
    <col min="20" max="20" width="9.7109375" customWidth="1"/>
    <col min="21" max="21" width="9.42578125" customWidth="1"/>
    <col min="22" max="22" width="10.42578125" customWidth="1"/>
    <col min="23" max="23" width="9.42578125" customWidth="1"/>
    <col min="24" max="25" width="9.7109375" customWidth="1"/>
    <col min="26" max="26" width="12.140625" customWidth="1"/>
    <col min="27" max="27" width="10.42578125" customWidth="1"/>
    <col min="28" max="28" width="11.7109375" customWidth="1"/>
    <col min="29" max="30" width="10.42578125" customWidth="1"/>
    <col min="31" max="31" width="11" customWidth="1"/>
    <col min="32" max="33" width="11.85546875" customWidth="1"/>
    <col min="34" max="34" width="11.42578125" customWidth="1"/>
    <col min="35" max="35" width="10" customWidth="1"/>
    <col min="36" max="36" width="9.85546875" customWidth="1"/>
    <col min="37" max="37" width="10.28515625" customWidth="1"/>
    <col min="38" max="38" width="10.140625" customWidth="1"/>
    <col min="39" max="39" width="12" customWidth="1"/>
    <col min="40" max="40" width="10.42578125" customWidth="1"/>
    <col min="41" max="41" width="12.28515625" customWidth="1"/>
    <col min="42" max="42" width="11" customWidth="1"/>
    <col min="43" max="43" width="12.42578125" customWidth="1"/>
  </cols>
  <sheetData>
    <row r="2" spans="1:43" ht="28.5" x14ac:dyDescent="0.25">
      <c r="B2" s="244" t="s">
        <v>0</v>
      </c>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row>
    <row r="3" spans="1:43" ht="24" customHeight="1" x14ac:dyDescent="0.25">
      <c r="A3" s="2"/>
      <c r="B3" s="246" t="s">
        <v>1</v>
      </c>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row>
    <row r="4" spans="1:43" ht="16.5" customHeight="1" x14ac:dyDescent="0.25">
      <c r="A4" s="2"/>
      <c r="B4" s="248" t="s">
        <v>2</v>
      </c>
      <c r="C4" s="249"/>
      <c r="D4" s="249"/>
      <c r="E4" s="249"/>
      <c r="F4" s="249"/>
      <c r="G4" s="249"/>
      <c r="H4" s="249"/>
      <c r="I4" s="249"/>
      <c r="J4" s="249"/>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49"/>
      <c r="AK4" s="249"/>
      <c r="AL4" s="249"/>
      <c r="AM4" s="249"/>
      <c r="AN4" s="249"/>
      <c r="AO4" s="249"/>
      <c r="AP4" s="249"/>
      <c r="AQ4" s="249"/>
    </row>
    <row r="5" spans="1:43" ht="15" customHeight="1" x14ac:dyDescent="0.25">
      <c r="A5" s="2"/>
      <c r="B5" s="250" t="s">
        <v>3</v>
      </c>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row>
    <row r="6" spans="1:43" x14ac:dyDescent="0.25">
      <c r="A6" s="2"/>
      <c r="B6" s="210"/>
      <c r="C6" s="8"/>
      <c r="D6" s="8"/>
      <c r="E6" s="8"/>
      <c r="F6" s="8"/>
      <c r="G6" s="8"/>
      <c r="H6" s="8"/>
      <c r="I6" s="8"/>
      <c r="J6" s="8"/>
      <c r="K6" s="8"/>
      <c r="L6" s="8"/>
      <c r="M6" s="8"/>
      <c r="N6" s="8"/>
      <c r="O6" s="8"/>
      <c r="P6" s="8"/>
      <c r="Q6" s="17"/>
      <c r="R6" s="3"/>
      <c r="S6" s="3"/>
      <c r="T6" s="3"/>
      <c r="U6" s="3"/>
      <c r="V6" s="3"/>
      <c r="W6" s="3"/>
    </row>
    <row r="7" spans="1:43" x14ac:dyDescent="0.25">
      <c r="A7" s="2"/>
      <c r="B7" s="4" t="s">
        <v>145</v>
      </c>
      <c r="C7" s="8"/>
      <c r="D7" s="8"/>
      <c r="R7" s="5"/>
      <c r="W7" s="9"/>
      <c r="AQ7" s="19" t="s">
        <v>5</v>
      </c>
    </row>
    <row r="8" spans="1:43" s="10" customFormat="1" ht="15" customHeight="1" x14ac:dyDescent="0.25">
      <c r="B8" s="238" t="s">
        <v>6</v>
      </c>
      <c r="C8" s="262" t="s">
        <v>138</v>
      </c>
      <c r="D8" s="262" t="s">
        <v>146</v>
      </c>
      <c r="E8" s="255" t="s">
        <v>147</v>
      </c>
      <c r="F8" s="255"/>
      <c r="G8" s="255"/>
      <c r="H8" s="255"/>
      <c r="I8" s="255"/>
      <c r="J8" s="255"/>
      <c r="K8" s="255"/>
      <c r="L8" s="255"/>
      <c r="M8" s="255"/>
      <c r="N8" s="255"/>
      <c r="O8" s="255"/>
      <c r="P8" s="255"/>
      <c r="Q8" s="252"/>
      <c r="R8" s="258" t="s">
        <v>148</v>
      </c>
      <c r="S8" s="258"/>
      <c r="T8" s="258"/>
      <c r="U8" s="258"/>
      <c r="V8" s="258"/>
      <c r="W8" s="258"/>
      <c r="X8" s="258"/>
      <c r="Y8" s="258"/>
      <c r="Z8" s="258"/>
      <c r="AA8" s="258"/>
      <c r="AB8" s="258"/>
      <c r="AC8" s="258"/>
      <c r="AD8" s="259"/>
      <c r="AE8" s="260" t="s">
        <v>149</v>
      </c>
      <c r="AF8" s="260"/>
      <c r="AG8" s="260"/>
      <c r="AH8" s="260"/>
      <c r="AI8" s="260"/>
      <c r="AJ8" s="260"/>
      <c r="AK8" s="260"/>
      <c r="AL8" s="260"/>
      <c r="AM8" s="260"/>
      <c r="AN8" s="260"/>
      <c r="AO8" s="260"/>
      <c r="AP8" s="260"/>
      <c r="AQ8" s="261"/>
    </row>
    <row r="9" spans="1:43" s="10" customFormat="1" ht="24.75" customHeight="1" x14ac:dyDescent="0.25">
      <c r="B9" s="238"/>
      <c r="C9" s="263"/>
      <c r="D9" s="263"/>
      <c r="E9" s="18" t="s">
        <v>10</v>
      </c>
      <c r="F9" s="18" t="s">
        <v>11</v>
      </c>
      <c r="G9" s="18" t="s">
        <v>12</v>
      </c>
      <c r="H9" s="18" t="s">
        <v>13</v>
      </c>
      <c r="I9" s="18" t="s">
        <v>14</v>
      </c>
      <c r="J9" s="18" t="s">
        <v>15</v>
      </c>
      <c r="K9" s="18" t="s">
        <v>16</v>
      </c>
      <c r="L9" s="18" t="s">
        <v>17</v>
      </c>
      <c r="M9" s="18" t="s">
        <v>124</v>
      </c>
      <c r="N9" s="18" t="s">
        <v>19</v>
      </c>
      <c r="O9" s="18" t="s">
        <v>20</v>
      </c>
      <c r="P9" s="18" t="s">
        <v>21</v>
      </c>
      <c r="Q9" s="18" t="s">
        <v>22</v>
      </c>
      <c r="R9" s="154" t="s">
        <v>10</v>
      </c>
      <c r="S9" s="154" t="s">
        <v>11</v>
      </c>
      <c r="T9" s="154" t="s">
        <v>12</v>
      </c>
      <c r="U9" s="154" t="s">
        <v>13</v>
      </c>
      <c r="V9" s="154" t="s">
        <v>14</v>
      </c>
      <c r="W9" s="154" t="s">
        <v>15</v>
      </c>
      <c r="X9" s="154" t="s">
        <v>16</v>
      </c>
      <c r="Y9" s="155" t="s">
        <v>17</v>
      </c>
      <c r="Z9" s="155" t="s">
        <v>124</v>
      </c>
      <c r="AA9" s="155" t="s">
        <v>19</v>
      </c>
      <c r="AB9" s="155" t="s">
        <v>20</v>
      </c>
      <c r="AC9" s="155" t="s">
        <v>21</v>
      </c>
      <c r="AD9" s="154" t="s">
        <v>22</v>
      </c>
      <c r="AE9" s="156" t="s">
        <v>10</v>
      </c>
      <c r="AF9" s="156" t="s">
        <v>11</v>
      </c>
      <c r="AG9" s="156" t="s">
        <v>12</v>
      </c>
      <c r="AH9" s="156" t="s">
        <v>13</v>
      </c>
      <c r="AI9" s="156" t="s">
        <v>14</v>
      </c>
      <c r="AJ9" s="156" t="s">
        <v>15</v>
      </c>
      <c r="AK9" s="156" t="s">
        <v>16</v>
      </c>
      <c r="AL9" s="156" t="s">
        <v>17</v>
      </c>
      <c r="AM9" s="156" t="s">
        <v>124</v>
      </c>
      <c r="AN9" s="156" t="s">
        <v>19</v>
      </c>
      <c r="AO9" s="156" t="s">
        <v>20</v>
      </c>
      <c r="AP9" s="156" t="s">
        <v>21</v>
      </c>
      <c r="AQ9" s="156" t="s">
        <v>22</v>
      </c>
    </row>
    <row r="10" spans="1:43" x14ac:dyDescent="0.25">
      <c r="B10" s="29" t="s">
        <v>125</v>
      </c>
      <c r="C10" s="21">
        <v>6101.7371700000003</v>
      </c>
      <c r="D10" s="21">
        <f>D11+D12</f>
        <v>6466.7371700000003</v>
      </c>
      <c r="E10" s="21">
        <f>E11+E12</f>
        <v>558.47739374000002</v>
      </c>
      <c r="F10" s="21">
        <f t="shared" ref="F10:Q10" si="0">F11+F12</f>
        <v>508.47868593999999</v>
      </c>
      <c r="G10" s="21">
        <f t="shared" si="0"/>
        <v>508.47804927000004</v>
      </c>
      <c r="H10" s="21">
        <f t="shared" si="0"/>
        <v>508.47804902000007</v>
      </c>
      <c r="I10" s="21">
        <f t="shared" si="0"/>
        <v>508.47804902000007</v>
      </c>
      <c r="J10" s="21">
        <f t="shared" si="0"/>
        <v>524.47804502000008</v>
      </c>
      <c r="K10" s="21">
        <f t="shared" si="0"/>
        <v>516.64471874000003</v>
      </c>
      <c r="L10" s="21">
        <f t="shared" si="0"/>
        <v>544.64471574000004</v>
      </c>
      <c r="M10" s="21">
        <f t="shared" si="0"/>
        <v>509.64471274000005</v>
      </c>
      <c r="N10" s="21">
        <f t="shared" si="0"/>
        <v>508.47805198000003</v>
      </c>
      <c r="O10" s="21">
        <f t="shared" si="0"/>
        <v>508.47805344999995</v>
      </c>
      <c r="P10" s="21">
        <f t="shared" si="0"/>
        <v>761.97674144000007</v>
      </c>
      <c r="Q10" s="21">
        <f t="shared" si="0"/>
        <v>6466.7352660999995</v>
      </c>
      <c r="R10" s="21">
        <v>0</v>
      </c>
      <c r="S10" s="21">
        <v>0</v>
      </c>
      <c r="T10" s="21">
        <v>0</v>
      </c>
      <c r="U10" s="21">
        <v>0</v>
      </c>
      <c r="V10" s="21">
        <v>0</v>
      </c>
      <c r="W10" s="21">
        <v>0</v>
      </c>
      <c r="X10" s="21">
        <v>0</v>
      </c>
      <c r="Y10" s="21">
        <v>0</v>
      </c>
      <c r="Z10" s="21">
        <v>0</v>
      </c>
      <c r="AA10" s="21">
        <v>0</v>
      </c>
      <c r="AB10" s="21">
        <v>0</v>
      </c>
      <c r="AC10" s="21">
        <v>0</v>
      </c>
      <c r="AD10" s="21">
        <v>0</v>
      </c>
      <c r="AE10" s="161">
        <f>E10+R10</f>
        <v>558.47739374000002</v>
      </c>
      <c r="AF10" s="161">
        <f t="shared" ref="AF10:AQ25" si="1">F10+S10</f>
        <v>508.47868593999999</v>
      </c>
      <c r="AG10" s="161">
        <f t="shared" si="1"/>
        <v>508.47804927000004</v>
      </c>
      <c r="AH10" s="161">
        <f t="shared" si="1"/>
        <v>508.47804902000007</v>
      </c>
      <c r="AI10" s="161">
        <f t="shared" si="1"/>
        <v>508.47804902000007</v>
      </c>
      <c r="AJ10" s="161">
        <f t="shared" si="1"/>
        <v>524.47804502000008</v>
      </c>
      <c r="AK10" s="161">
        <f t="shared" si="1"/>
        <v>516.64471874000003</v>
      </c>
      <c r="AL10" s="161">
        <f t="shared" si="1"/>
        <v>544.64471574000004</v>
      </c>
      <c r="AM10" s="161">
        <f t="shared" si="1"/>
        <v>509.64471274000005</v>
      </c>
      <c r="AN10" s="161">
        <f t="shared" si="1"/>
        <v>508.47805198000003</v>
      </c>
      <c r="AO10" s="161">
        <f t="shared" si="1"/>
        <v>508.47805344999995</v>
      </c>
      <c r="AP10" s="161">
        <f t="shared" si="1"/>
        <v>761.97674144000007</v>
      </c>
      <c r="AQ10" s="161">
        <f t="shared" si="1"/>
        <v>6466.7352660999995</v>
      </c>
    </row>
    <row r="11" spans="1:43" x14ac:dyDescent="0.25">
      <c r="B11" s="30" t="s">
        <v>126</v>
      </c>
      <c r="C11" s="22">
        <v>2075.7791240000001</v>
      </c>
      <c r="D11" s="22">
        <v>2225.7791240000001</v>
      </c>
      <c r="E11" s="22">
        <v>222.981595</v>
      </c>
      <c r="F11" s="22">
        <v>172.981595</v>
      </c>
      <c r="G11" s="22">
        <v>172.98159200000001</v>
      </c>
      <c r="H11" s="22">
        <v>172.981595</v>
      </c>
      <c r="I11" s="22">
        <v>172.981595</v>
      </c>
      <c r="J11" s="22">
        <v>172.98159100000001</v>
      </c>
      <c r="K11" s="22">
        <v>172.981595</v>
      </c>
      <c r="L11" s="22">
        <v>172.981595</v>
      </c>
      <c r="M11" s="22">
        <v>172.98159200000001</v>
      </c>
      <c r="N11" s="22">
        <v>172.981595</v>
      </c>
      <c r="O11" s="22">
        <v>172.981595</v>
      </c>
      <c r="P11" s="22">
        <v>272.98157900000001</v>
      </c>
      <c r="Q11" s="22">
        <v>2225.7791139999999</v>
      </c>
      <c r="R11" s="21">
        <v>0</v>
      </c>
      <c r="S11" s="21">
        <v>0</v>
      </c>
      <c r="T11" s="21">
        <v>0</v>
      </c>
      <c r="U11" s="21">
        <v>0</v>
      </c>
      <c r="V11" s="21">
        <v>0</v>
      </c>
      <c r="W11" s="21">
        <v>0</v>
      </c>
      <c r="X11" s="21">
        <v>0</v>
      </c>
      <c r="Y11" s="21">
        <v>0</v>
      </c>
      <c r="Z11" s="21">
        <v>0</v>
      </c>
      <c r="AA11" s="21">
        <v>0</v>
      </c>
      <c r="AB11" s="21">
        <v>0</v>
      </c>
      <c r="AC11" s="21">
        <v>0</v>
      </c>
      <c r="AD11" s="21">
        <v>0</v>
      </c>
      <c r="AE11" s="157">
        <f t="shared" ref="AE11:AO44" si="2">E11+R11</f>
        <v>222.981595</v>
      </c>
      <c r="AF11" s="157">
        <f t="shared" si="1"/>
        <v>172.981595</v>
      </c>
      <c r="AG11" s="157">
        <f t="shared" si="1"/>
        <v>172.98159200000001</v>
      </c>
      <c r="AH11" s="157">
        <f t="shared" si="1"/>
        <v>172.981595</v>
      </c>
      <c r="AI11" s="157">
        <f t="shared" si="1"/>
        <v>172.981595</v>
      </c>
      <c r="AJ11" s="157">
        <f t="shared" si="1"/>
        <v>172.98159100000001</v>
      </c>
      <c r="AK11" s="157">
        <f t="shared" si="1"/>
        <v>172.981595</v>
      </c>
      <c r="AL11" s="157">
        <f t="shared" si="1"/>
        <v>172.981595</v>
      </c>
      <c r="AM11" s="157">
        <f t="shared" si="1"/>
        <v>172.98159200000001</v>
      </c>
      <c r="AN11" s="157">
        <f t="shared" si="1"/>
        <v>172.981595</v>
      </c>
      <c r="AO11" s="157">
        <f t="shared" si="1"/>
        <v>172.981595</v>
      </c>
      <c r="AP11" s="157">
        <f t="shared" si="1"/>
        <v>272.98157900000001</v>
      </c>
      <c r="AQ11" s="157">
        <f t="shared" si="1"/>
        <v>2225.7791139999999</v>
      </c>
    </row>
    <row r="12" spans="1:43" x14ac:dyDescent="0.25">
      <c r="B12" s="30" t="s">
        <v>127</v>
      </c>
      <c r="C12" s="22">
        <v>4025.9580460000002</v>
      </c>
      <c r="D12" s="22">
        <v>4240.9580459999997</v>
      </c>
      <c r="E12" s="22">
        <v>335.49579874</v>
      </c>
      <c r="F12" s="22">
        <v>335.49709094000002</v>
      </c>
      <c r="G12" s="22">
        <v>335.49645727000006</v>
      </c>
      <c r="H12" s="22">
        <v>335.49645402000004</v>
      </c>
      <c r="I12" s="22">
        <v>335.49645402000004</v>
      </c>
      <c r="J12" s="22">
        <v>351.49645402000004</v>
      </c>
      <c r="K12" s="22">
        <v>343.66312374</v>
      </c>
      <c r="L12" s="22">
        <v>371.66312074000001</v>
      </c>
      <c r="M12" s="22">
        <v>336.66312074000001</v>
      </c>
      <c r="N12" s="22">
        <v>335.49645698</v>
      </c>
      <c r="O12" s="22">
        <v>335.49645844999998</v>
      </c>
      <c r="P12" s="22">
        <v>488.99516244</v>
      </c>
      <c r="Q12" s="22">
        <v>4240.9561520999996</v>
      </c>
      <c r="R12" s="21">
        <v>0</v>
      </c>
      <c r="S12" s="21">
        <v>0</v>
      </c>
      <c r="T12" s="21">
        <v>0</v>
      </c>
      <c r="U12" s="21">
        <v>0</v>
      </c>
      <c r="V12" s="21">
        <v>0</v>
      </c>
      <c r="W12" s="21">
        <v>0</v>
      </c>
      <c r="X12" s="21">
        <v>0</v>
      </c>
      <c r="Y12" s="21">
        <v>0</v>
      </c>
      <c r="Z12" s="21">
        <v>0</v>
      </c>
      <c r="AA12" s="21">
        <v>0</v>
      </c>
      <c r="AB12" s="21">
        <v>0</v>
      </c>
      <c r="AC12" s="21">
        <v>0</v>
      </c>
      <c r="AD12" s="21">
        <v>0</v>
      </c>
      <c r="AE12" s="157">
        <f t="shared" si="2"/>
        <v>335.49579874</v>
      </c>
      <c r="AF12" s="157">
        <f t="shared" si="1"/>
        <v>335.49709094000002</v>
      </c>
      <c r="AG12" s="157">
        <f t="shared" si="1"/>
        <v>335.49645727000006</v>
      </c>
      <c r="AH12" s="157">
        <f t="shared" si="1"/>
        <v>335.49645402000004</v>
      </c>
      <c r="AI12" s="157">
        <f t="shared" si="1"/>
        <v>335.49645402000004</v>
      </c>
      <c r="AJ12" s="157">
        <f t="shared" si="1"/>
        <v>351.49645402000004</v>
      </c>
      <c r="AK12" s="157">
        <f t="shared" si="1"/>
        <v>343.66312374</v>
      </c>
      <c r="AL12" s="157">
        <f t="shared" si="1"/>
        <v>371.66312074000001</v>
      </c>
      <c r="AM12" s="157">
        <f t="shared" si="1"/>
        <v>336.66312074000001</v>
      </c>
      <c r="AN12" s="157">
        <f t="shared" si="1"/>
        <v>335.49645698</v>
      </c>
      <c r="AO12" s="157">
        <f t="shared" si="1"/>
        <v>335.49645844999998</v>
      </c>
      <c r="AP12" s="157">
        <f t="shared" si="1"/>
        <v>488.99516244</v>
      </c>
      <c r="AQ12" s="157">
        <f t="shared" si="1"/>
        <v>4240.9561520999996</v>
      </c>
    </row>
    <row r="13" spans="1:43" x14ac:dyDescent="0.25">
      <c r="B13" s="29" t="s">
        <v>128</v>
      </c>
      <c r="C13" s="21">
        <v>605199.91857600003</v>
      </c>
      <c r="D13" s="21">
        <f>SUM(D14:D37)</f>
        <v>608272.72156416997</v>
      </c>
      <c r="E13" s="21">
        <f>SUM(E14:E37)</f>
        <v>42855.127819470006</v>
      </c>
      <c r="F13" s="21">
        <f>SUM(F14:F37)</f>
        <v>46109.854449670005</v>
      </c>
      <c r="G13" s="21">
        <f t="shared" ref="G13:P13" si="3">SUM(G14:G37)</f>
        <v>47224.953957510006</v>
      </c>
      <c r="H13" s="21">
        <f t="shared" si="3"/>
        <v>38854.504735250004</v>
      </c>
      <c r="I13" s="21">
        <f t="shared" si="3"/>
        <v>41393.456100510004</v>
      </c>
      <c r="J13" s="21">
        <f t="shared" si="3"/>
        <v>55596.760972859993</v>
      </c>
      <c r="K13" s="21">
        <f t="shared" si="3"/>
        <v>38828.687695459994</v>
      </c>
      <c r="L13" s="21">
        <f t="shared" si="3"/>
        <v>42478.680453390007</v>
      </c>
      <c r="M13" s="21">
        <f t="shared" si="3"/>
        <v>42755.445775139997</v>
      </c>
      <c r="N13" s="21">
        <f t="shared" si="3"/>
        <v>39321.211811100002</v>
      </c>
      <c r="O13" s="21">
        <f t="shared" si="3"/>
        <v>46692.361828349996</v>
      </c>
      <c r="P13" s="21">
        <f t="shared" si="3"/>
        <v>110530.36988951999</v>
      </c>
      <c r="Q13" s="21">
        <f>SUM(Q14:Q37)</f>
        <v>592641.41548823006</v>
      </c>
      <c r="R13" s="21">
        <f t="shared" ref="R13:AD13" si="4">SUM(R14:R37)</f>
        <v>0</v>
      </c>
      <c r="S13" s="21">
        <f t="shared" si="4"/>
        <v>1040.3356000000001</v>
      </c>
      <c r="T13" s="21">
        <f t="shared" si="4"/>
        <v>2832.4103473200003</v>
      </c>
      <c r="U13" s="21">
        <f t="shared" si="4"/>
        <v>168.10248000000001</v>
      </c>
      <c r="V13" s="21">
        <f t="shared" si="4"/>
        <v>508.14857911000001</v>
      </c>
      <c r="W13" s="21">
        <f t="shared" si="4"/>
        <v>515.49304703999996</v>
      </c>
      <c r="X13" s="21">
        <f t="shared" si="4"/>
        <v>110.21689102000001</v>
      </c>
      <c r="Y13" s="21">
        <f t="shared" si="4"/>
        <v>1161.4198390500001</v>
      </c>
      <c r="Z13" s="21">
        <f t="shared" si="4"/>
        <v>1713.799929</v>
      </c>
      <c r="AA13" s="21">
        <f t="shared" si="4"/>
        <v>950.62952213999995</v>
      </c>
      <c r="AB13" s="21">
        <f t="shared" si="4"/>
        <v>1060.52192954</v>
      </c>
      <c r="AC13" s="21">
        <f t="shared" si="4"/>
        <v>1557.0801007</v>
      </c>
      <c r="AD13" s="21">
        <f t="shared" si="4"/>
        <v>11618.158264920001</v>
      </c>
      <c r="AE13" s="161">
        <f t="shared" si="2"/>
        <v>42855.127819470006</v>
      </c>
      <c r="AF13" s="161">
        <f t="shared" si="1"/>
        <v>47150.190049670004</v>
      </c>
      <c r="AG13" s="161">
        <f t="shared" si="1"/>
        <v>50057.364304830007</v>
      </c>
      <c r="AH13" s="161">
        <f t="shared" si="1"/>
        <v>39022.607215250006</v>
      </c>
      <c r="AI13" s="161">
        <f t="shared" si="1"/>
        <v>41901.604679620003</v>
      </c>
      <c r="AJ13" s="161">
        <f t="shared" si="1"/>
        <v>56112.254019899992</v>
      </c>
      <c r="AK13" s="161">
        <f t="shared" si="1"/>
        <v>38938.904586479992</v>
      </c>
      <c r="AL13" s="161">
        <f t="shared" si="1"/>
        <v>43640.100292440009</v>
      </c>
      <c r="AM13" s="161">
        <f t="shared" si="1"/>
        <v>44469.245704139998</v>
      </c>
      <c r="AN13" s="161">
        <f t="shared" si="1"/>
        <v>40271.841333240001</v>
      </c>
      <c r="AO13" s="161">
        <f t="shared" si="1"/>
        <v>47752.883757889998</v>
      </c>
      <c r="AP13" s="161">
        <f t="shared" si="1"/>
        <v>112087.44999021999</v>
      </c>
      <c r="AQ13" s="161">
        <f t="shared" si="1"/>
        <v>604259.57375315006</v>
      </c>
    </row>
    <row r="14" spans="1:43" x14ac:dyDescent="0.25">
      <c r="B14" s="30" t="s">
        <v>75</v>
      </c>
      <c r="C14" s="22">
        <v>53536.614855</v>
      </c>
      <c r="D14" s="22">
        <v>57483.941534900005</v>
      </c>
      <c r="E14" s="22">
        <v>2094.5913377900001</v>
      </c>
      <c r="F14" s="22">
        <v>3905.90951683</v>
      </c>
      <c r="G14" s="22">
        <v>4063.5873540399994</v>
      </c>
      <c r="H14" s="22">
        <v>2880.4174761600002</v>
      </c>
      <c r="I14" s="22">
        <v>3791.8610219599996</v>
      </c>
      <c r="J14" s="22">
        <v>4186.7774613300007</v>
      </c>
      <c r="K14" s="22">
        <v>3735.2149426700007</v>
      </c>
      <c r="L14" s="22">
        <v>4222.5044206600005</v>
      </c>
      <c r="M14" s="22">
        <v>4083.2725627799996</v>
      </c>
      <c r="N14" s="22">
        <v>3519.1179421100001</v>
      </c>
      <c r="O14" s="22">
        <v>4719.1298159100006</v>
      </c>
      <c r="P14" s="22">
        <v>13303.96184751</v>
      </c>
      <c r="Q14" s="22">
        <v>54506.345699750011</v>
      </c>
      <c r="R14" s="21">
        <v>0</v>
      </c>
      <c r="S14" s="21">
        <v>0</v>
      </c>
      <c r="T14" s="21">
        <v>0</v>
      </c>
      <c r="U14" s="21">
        <v>0</v>
      </c>
      <c r="V14" s="21">
        <v>0</v>
      </c>
      <c r="W14" s="21">
        <v>0</v>
      </c>
      <c r="X14" s="21">
        <v>0</v>
      </c>
      <c r="Y14" s="21">
        <v>0</v>
      </c>
      <c r="Z14" s="21">
        <v>0</v>
      </c>
      <c r="AA14" s="21">
        <v>0</v>
      </c>
      <c r="AB14" s="21">
        <v>0</v>
      </c>
      <c r="AC14" s="21">
        <v>0</v>
      </c>
      <c r="AD14" s="21">
        <v>0</v>
      </c>
      <c r="AE14" s="157">
        <f t="shared" si="2"/>
        <v>2094.5913377900001</v>
      </c>
      <c r="AF14" s="157">
        <f t="shared" si="1"/>
        <v>3905.90951683</v>
      </c>
      <c r="AG14" s="157">
        <f t="shared" si="1"/>
        <v>4063.5873540399994</v>
      </c>
      <c r="AH14" s="157">
        <f t="shared" si="1"/>
        <v>2880.4174761600002</v>
      </c>
      <c r="AI14" s="157">
        <f t="shared" si="1"/>
        <v>3791.8610219599996</v>
      </c>
      <c r="AJ14" s="157">
        <f t="shared" si="1"/>
        <v>4186.7774613300007</v>
      </c>
      <c r="AK14" s="157">
        <f t="shared" si="1"/>
        <v>3735.2149426700007</v>
      </c>
      <c r="AL14" s="157">
        <f t="shared" si="1"/>
        <v>4222.5044206600005</v>
      </c>
      <c r="AM14" s="157">
        <f t="shared" si="1"/>
        <v>4083.2725627799996</v>
      </c>
      <c r="AN14" s="157">
        <f t="shared" si="1"/>
        <v>3519.1179421100001</v>
      </c>
      <c r="AO14" s="157">
        <f t="shared" si="1"/>
        <v>4719.1298159100006</v>
      </c>
      <c r="AP14" s="157">
        <f t="shared" si="1"/>
        <v>13303.96184751</v>
      </c>
      <c r="AQ14" s="157">
        <f t="shared" si="1"/>
        <v>54506.345699750011</v>
      </c>
    </row>
    <row r="15" spans="1:43" x14ac:dyDescent="0.25">
      <c r="B15" s="30" t="s">
        <v>76</v>
      </c>
      <c r="C15" s="22">
        <v>33030.525905000002</v>
      </c>
      <c r="D15" s="22">
        <v>33583.291649880004</v>
      </c>
      <c r="E15" s="22">
        <v>2316.7281868200002</v>
      </c>
      <c r="F15" s="22">
        <v>2673.6793376400001</v>
      </c>
      <c r="G15" s="22">
        <v>2638.7011134999993</v>
      </c>
      <c r="H15" s="22">
        <v>2593.0836152899997</v>
      </c>
      <c r="I15" s="22">
        <v>2720.6299863100003</v>
      </c>
      <c r="J15" s="22">
        <v>2733.5101161200005</v>
      </c>
      <c r="K15" s="22">
        <v>2627.1995547300003</v>
      </c>
      <c r="L15" s="22">
        <v>2646.6458654300004</v>
      </c>
      <c r="M15" s="22">
        <v>2678.0297767800002</v>
      </c>
      <c r="N15" s="22">
        <v>2621.3859067200001</v>
      </c>
      <c r="O15" s="22">
        <v>3539.8677982999998</v>
      </c>
      <c r="P15" s="22">
        <v>3384.4725198299998</v>
      </c>
      <c r="Q15" s="22">
        <v>33173.933777470003</v>
      </c>
      <c r="R15" s="21">
        <v>0</v>
      </c>
      <c r="S15" s="21">
        <v>0</v>
      </c>
      <c r="T15" s="21">
        <v>0</v>
      </c>
      <c r="U15" s="21">
        <v>0</v>
      </c>
      <c r="V15" s="21">
        <v>0</v>
      </c>
      <c r="W15" s="21">
        <v>0</v>
      </c>
      <c r="X15" s="21">
        <v>0</v>
      </c>
      <c r="Y15" s="21">
        <v>0</v>
      </c>
      <c r="Z15" s="21">
        <v>0</v>
      </c>
      <c r="AA15" s="21">
        <v>0</v>
      </c>
      <c r="AB15" s="21">
        <v>0</v>
      </c>
      <c r="AC15" s="21">
        <v>0</v>
      </c>
      <c r="AD15" s="21">
        <v>0</v>
      </c>
      <c r="AE15" s="157">
        <f t="shared" si="2"/>
        <v>2316.7281868200002</v>
      </c>
      <c r="AF15" s="157">
        <f t="shared" si="1"/>
        <v>2673.6793376400001</v>
      </c>
      <c r="AG15" s="157">
        <f t="shared" si="1"/>
        <v>2638.7011134999993</v>
      </c>
      <c r="AH15" s="157">
        <f t="shared" si="1"/>
        <v>2593.0836152899997</v>
      </c>
      <c r="AI15" s="157">
        <f t="shared" si="1"/>
        <v>2720.6299863100003</v>
      </c>
      <c r="AJ15" s="157">
        <f t="shared" si="1"/>
        <v>2733.5101161200005</v>
      </c>
      <c r="AK15" s="157">
        <f t="shared" si="1"/>
        <v>2627.1995547300003</v>
      </c>
      <c r="AL15" s="157">
        <f t="shared" si="1"/>
        <v>2646.6458654300004</v>
      </c>
      <c r="AM15" s="157">
        <f t="shared" si="1"/>
        <v>2678.0297767800002</v>
      </c>
      <c r="AN15" s="157">
        <f t="shared" si="1"/>
        <v>2621.3859067200001</v>
      </c>
      <c r="AO15" s="157">
        <f t="shared" si="1"/>
        <v>3539.8677982999998</v>
      </c>
      <c r="AP15" s="157">
        <f t="shared" si="1"/>
        <v>3384.4725198299998</v>
      </c>
      <c r="AQ15" s="157">
        <f t="shared" si="1"/>
        <v>33173.933777470003</v>
      </c>
    </row>
    <row r="16" spans="1:43" x14ac:dyDescent="0.25">
      <c r="B16" s="30" t="s">
        <v>129</v>
      </c>
      <c r="C16" s="22">
        <v>23549.261446</v>
      </c>
      <c r="D16" s="22">
        <v>26855.609206999998</v>
      </c>
      <c r="E16" s="22">
        <v>1589.5545791900001</v>
      </c>
      <c r="F16" s="22">
        <v>1708.7526447</v>
      </c>
      <c r="G16" s="22">
        <v>1800.2125682099997</v>
      </c>
      <c r="H16" s="22">
        <v>1760.15208628</v>
      </c>
      <c r="I16" s="22">
        <v>1765.0355964399998</v>
      </c>
      <c r="J16" s="22">
        <v>1839.6126983999998</v>
      </c>
      <c r="K16" s="22">
        <v>2064.2644845</v>
      </c>
      <c r="L16" s="22">
        <v>2176.27592873</v>
      </c>
      <c r="M16" s="22">
        <v>2164.4948724999999</v>
      </c>
      <c r="N16" s="22">
        <v>2212.2794345600005</v>
      </c>
      <c r="O16" s="22">
        <v>2116.5365150100001</v>
      </c>
      <c r="P16" s="22">
        <v>4130.9281942100006</v>
      </c>
      <c r="Q16" s="22">
        <v>25328.099602729995</v>
      </c>
      <c r="R16" s="21">
        <v>0</v>
      </c>
      <c r="S16" s="21">
        <v>0</v>
      </c>
      <c r="T16" s="21">
        <v>0</v>
      </c>
      <c r="U16" s="21">
        <v>0</v>
      </c>
      <c r="V16" s="21">
        <v>0</v>
      </c>
      <c r="W16" s="21">
        <v>0</v>
      </c>
      <c r="X16" s="21">
        <v>0</v>
      </c>
      <c r="Y16" s="21">
        <v>0</v>
      </c>
      <c r="Z16" s="21">
        <v>0</v>
      </c>
      <c r="AA16" s="21">
        <v>0</v>
      </c>
      <c r="AB16" s="21">
        <v>0</v>
      </c>
      <c r="AC16" s="21">
        <v>0</v>
      </c>
      <c r="AD16" s="21">
        <v>0</v>
      </c>
      <c r="AE16" s="157">
        <f t="shared" si="2"/>
        <v>1589.5545791900001</v>
      </c>
      <c r="AF16" s="157">
        <f t="shared" si="1"/>
        <v>1708.7526447</v>
      </c>
      <c r="AG16" s="157">
        <f t="shared" si="1"/>
        <v>1800.2125682099997</v>
      </c>
      <c r="AH16" s="157">
        <f t="shared" si="1"/>
        <v>1760.15208628</v>
      </c>
      <c r="AI16" s="157">
        <f t="shared" si="1"/>
        <v>1765.0355964399998</v>
      </c>
      <c r="AJ16" s="157">
        <f t="shared" si="1"/>
        <v>1839.6126983999998</v>
      </c>
      <c r="AK16" s="157">
        <f t="shared" si="1"/>
        <v>2064.2644845</v>
      </c>
      <c r="AL16" s="157">
        <f t="shared" si="1"/>
        <v>2176.27592873</v>
      </c>
      <c r="AM16" s="157">
        <f t="shared" si="1"/>
        <v>2164.4948724999999</v>
      </c>
      <c r="AN16" s="157">
        <f t="shared" si="1"/>
        <v>2212.2794345600005</v>
      </c>
      <c r="AO16" s="157">
        <f t="shared" si="1"/>
        <v>2116.5365150100001</v>
      </c>
      <c r="AP16" s="157">
        <f t="shared" si="1"/>
        <v>4130.9281942100006</v>
      </c>
      <c r="AQ16" s="157">
        <f t="shared" si="1"/>
        <v>25328.099602729995</v>
      </c>
    </row>
    <row r="17" spans="2:43" x14ac:dyDescent="0.25">
      <c r="B17" s="30" t="s">
        <v>78</v>
      </c>
      <c r="C17" s="22">
        <v>7641.4102350000003</v>
      </c>
      <c r="D17" s="22">
        <v>7649.7758409999997</v>
      </c>
      <c r="E17" s="22">
        <v>507.95625481000008</v>
      </c>
      <c r="F17" s="22">
        <v>594.05491304000009</v>
      </c>
      <c r="G17" s="22">
        <v>610.59824519000006</v>
      </c>
      <c r="H17" s="22">
        <v>626.65570694999997</v>
      </c>
      <c r="I17" s="22">
        <v>611.76226131999988</v>
      </c>
      <c r="J17" s="22">
        <v>565.76059200000009</v>
      </c>
      <c r="K17" s="22">
        <v>596.43952087000014</v>
      </c>
      <c r="L17" s="22">
        <v>577.10791389999997</v>
      </c>
      <c r="M17" s="22">
        <v>572.16112806000001</v>
      </c>
      <c r="N17" s="22">
        <v>630.26505559999998</v>
      </c>
      <c r="O17" s="22">
        <v>739.14418724000006</v>
      </c>
      <c r="P17" s="22">
        <v>864.00841783999999</v>
      </c>
      <c r="Q17" s="22">
        <v>7495.9141968200011</v>
      </c>
      <c r="R17" s="21">
        <v>0</v>
      </c>
      <c r="S17" s="21">
        <v>0</v>
      </c>
      <c r="T17" s="21">
        <v>0</v>
      </c>
      <c r="U17" s="21">
        <v>0</v>
      </c>
      <c r="V17" s="21">
        <v>0</v>
      </c>
      <c r="W17" s="21">
        <v>0</v>
      </c>
      <c r="X17" s="21">
        <v>0</v>
      </c>
      <c r="Y17" s="21">
        <v>0</v>
      </c>
      <c r="Z17" s="21">
        <v>0</v>
      </c>
      <c r="AA17" s="21">
        <v>0</v>
      </c>
      <c r="AB17" s="21">
        <v>0</v>
      </c>
      <c r="AC17" s="21">
        <v>0</v>
      </c>
      <c r="AD17" s="21">
        <v>0</v>
      </c>
      <c r="AE17" s="157">
        <f t="shared" si="2"/>
        <v>507.95625481000008</v>
      </c>
      <c r="AF17" s="157">
        <f t="shared" si="1"/>
        <v>594.05491304000009</v>
      </c>
      <c r="AG17" s="157">
        <f t="shared" si="1"/>
        <v>610.59824519000006</v>
      </c>
      <c r="AH17" s="157">
        <f t="shared" si="1"/>
        <v>626.65570694999997</v>
      </c>
      <c r="AI17" s="157">
        <f t="shared" si="1"/>
        <v>611.76226131999988</v>
      </c>
      <c r="AJ17" s="157">
        <f t="shared" si="1"/>
        <v>565.76059200000009</v>
      </c>
      <c r="AK17" s="157">
        <f t="shared" si="1"/>
        <v>596.43952087000014</v>
      </c>
      <c r="AL17" s="157">
        <f t="shared" si="1"/>
        <v>577.10791389999997</v>
      </c>
      <c r="AM17" s="157">
        <f t="shared" si="1"/>
        <v>572.16112806000001</v>
      </c>
      <c r="AN17" s="157">
        <f t="shared" si="1"/>
        <v>630.26505559999998</v>
      </c>
      <c r="AO17" s="157">
        <f t="shared" si="1"/>
        <v>739.14418724000006</v>
      </c>
      <c r="AP17" s="157">
        <f t="shared" si="1"/>
        <v>864.00841783999999</v>
      </c>
      <c r="AQ17" s="157">
        <f t="shared" si="1"/>
        <v>7495.9141968200011</v>
      </c>
    </row>
    <row r="18" spans="2:43" x14ac:dyDescent="0.25">
      <c r="B18" s="30" t="s">
        <v>79</v>
      </c>
      <c r="C18" s="22">
        <v>15301.000335999999</v>
      </c>
      <c r="D18" s="22">
        <v>15627.851618999999</v>
      </c>
      <c r="E18" s="22">
        <v>975.24279941999998</v>
      </c>
      <c r="F18" s="22">
        <v>1179.3778908100001</v>
      </c>
      <c r="G18" s="22">
        <v>949.74567336000007</v>
      </c>
      <c r="H18" s="22">
        <v>1115.4621888500003</v>
      </c>
      <c r="I18" s="22">
        <v>1088.6370742399997</v>
      </c>
      <c r="J18" s="22">
        <v>1058.2439543400001</v>
      </c>
      <c r="K18" s="22">
        <v>1124.7605452</v>
      </c>
      <c r="L18" s="22">
        <v>1173.2246146800001</v>
      </c>
      <c r="M18" s="22">
        <v>1276.26578062</v>
      </c>
      <c r="N18" s="22">
        <v>1255.7811982400001</v>
      </c>
      <c r="O18" s="22">
        <v>1500.14920235</v>
      </c>
      <c r="P18" s="22">
        <v>2401.3885628299995</v>
      </c>
      <c r="Q18" s="22">
        <v>15098.27948494</v>
      </c>
      <c r="R18" s="21">
        <v>0</v>
      </c>
      <c r="S18" s="21">
        <v>0</v>
      </c>
      <c r="T18" s="21">
        <v>0</v>
      </c>
      <c r="U18" s="21">
        <v>0</v>
      </c>
      <c r="V18" s="21">
        <v>0</v>
      </c>
      <c r="W18" s="21">
        <v>0</v>
      </c>
      <c r="X18" s="21">
        <v>0</v>
      </c>
      <c r="Y18" s="21">
        <v>0</v>
      </c>
      <c r="Z18" s="21">
        <v>0</v>
      </c>
      <c r="AA18" s="21">
        <v>0</v>
      </c>
      <c r="AB18" s="21">
        <v>0</v>
      </c>
      <c r="AC18" s="21">
        <v>0</v>
      </c>
      <c r="AD18" s="21">
        <v>0</v>
      </c>
      <c r="AE18" s="157">
        <f t="shared" si="2"/>
        <v>975.24279941999998</v>
      </c>
      <c r="AF18" s="157">
        <f t="shared" si="1"/>
        <v>1179.3778908100001</v>
      </c>
      <c r="AG18" s="157">
        <f t="shared" si="1"/>
        <v>949.74567336000007</v>
      </c>
      <c r="AH18" s="157">
        <f t="shared" si="1"/>
        <v>1115.4621888500003</v>
      </c>
      <c r="AI18" s="157">
        <f t="shared" si="1"/>
        <v>1088.6370742399997</v>
      </c>
      <c r="AJ18" s="157">
        <f t="shared" si="1"/>
        <v>1058.2439543400001</v>
      </c>
      <c r="AK18" s="157">
        <f t="shared" si="1"/>
        <v>1124.7605452</v>
      </c>
      <c r="AL18" s="157">
        <f t="shared" si="1"/>
        <v>1173.2246146800001</v>
      </c>
      <c r="AM18" s="157">
        <f t="shared" si="1"/>
        <v>1276.26578062</v>
      </c>
      <c r="AN18" s="157">
        <f t="shared" si="1"/>
        <v>1255.7811982400001</v>
      </c>
      <c r="AO18" s="157">
        <f t="shared" si="1"/>
        <v>1500.14920235</v>
      </c>
      <c r="AP18" s="157">
        <f t="shared" si="1"/>
        <v>2401.3885628299995</v>
      </c>
      <c r="AQ18" s="157">
        <f t="shared" si="1"/>
        <v>15098.27948494</v>
      </c>
    </row>
    <row r="19" spans="2:43" x14ac:dyDescent="0.25">
      <c r="B19" s="30" t="s">
        <v>80</v>
      </c>
      <c r="C19" s="22">
        <v>142999.12</v>
      </c>
      <c r="D19" s="22">
        <v>143008.81964436997</v>
      </c>
      <c r="E19" s="22">
        <v>9425.4039970800004</v>
      </c>
      <c r="F19" s="22">
        <v>11521.881283410003</v>
      </c>
      <c r="G19" s="22">
        <v>12309.866436499999</v>
      </c>
      <c r="H19" s="22">
        <v>9392.0058706399996</v>
      </c>
      <c r="I19" s="22">
        <v>10787.66518408</v>
      </c>
      <c r="J19" s="22">
        <v>11770.758914419997</v>
      </c>
      <c r="K19" s="22">
        <v>10228.134096970001</v>
      </c>
      <c r="L19" s="22">
        <v>12120.467457810002</v>
      </c>
      <c r="M19" s="22">
        <v>10425.562955539997</v>
      </c>
      <c r="N19" s="22">
        <v>10443.0766263</v>
      </c>
      <c r="O19" s="22">
        <v>12042.27478285</v>
      </c>
      <c r="P19" s="22">
        <v>21719.89281333</v>
      </c>
      <c r="Q19" s="22">
        <v>142186.99041892999</v>
      </c>
      <c r="R19" s="21">
        <v>0</v>
      </c>
      <c r="S19" s="21">
        <v>0</v>
      </c>
      <c r="T19" s="21">
        <v>0</v>
      </c>
      <c r="U19" s="21">
        <v>0</v>
      </c>
      <c r="V19" s="21">
        <v>0</v>
      </c>
      <c r="W19" s="21">
        <v>0</v>
      </c>
      <c r="X19" s="21">
        <v>0</v>
      </c>
      <c r="Y19" s="21">
        <v>0</v>
      </c>
      <c r="Z19" s="21">
        <v>0</v>
      </c>
      <c r="AA19" s="21">
        <v>0</v>
      </c>
      <c r="AB19" s="21">
        <v>0</v>
      </c>
      <c r="AC19" s="21">
        <v>0</v>
      </c>
      <c r="AD19" s="21">
        <v>0</v>
      </c>
      <c r="AE19" s="157">
        <f t="shared" si="2"/>
        <v>9425.4039970800004</v>
      </c>
      <c r="AF19" s="157">
        <f t="shared" si="1"/>
        <v>11521.881283410003</v>
      </c>
      <c r="AG19" s="157">
        <f t="shared" si="1"/>
        <v>12309.866436499999</v>
      </c>
      <c r="AH19" s="157">
        <f t="shared" si="1"/>
        <v>9392.0058706399996</v>
      </c>
      <c r="AI19" s="157">
        <f t="shared" si="1"/>
        <v>10787.66518408</v>
      </c>
      <c r="AJ19" s="157">
        <f t="shared" si="1"/>
        <v>11770.758914419997</v>
      </c>
      <c r="AK19" s="157">
        <f t="shared" si="1"/>
        <v>10228.134096970001</v>
      </c>
      <c r="AL19" s="157">
        <f t="shared" si="1"/>
        <v>12120.467457810002</v>
      </c>
      <c r="AM19" s="157">
        <f t="shared" si="1"/>
        <v>10425.562955539997</v>
      </c>
      <c r="AN19" s="157">
        <f t="shared" si="1"/>
        <v>10443.0766263</v>
      </c>
      <c r="AO19" s="157">
        <f t="shared" si="1"/>
        <v>12042.27478285</v>
      </c>
      <c r="AP19" s="157">
        <f t="shared" si="1"/>
        <v>21719.89281333</v>
      </c>
      <c r="AQ19" s="157">
        <f t="shared" si="1"/>
        <v>142186.99041892999</v>
      </c>
    </row>
    <row r="20" spans="2:43" x14ac:dyDescent="0.25">
      <c r="B20" s="30" t="s">
        <v>81</v>
      </c>
      <c r="C20" s="22">
        <v>75836.653663999998</v>
      </c>
      <c r="D20" s="22">
        <v>72825.488093209991</v>
      </c>
      <c r="E20" s="22">
        <v>3497.3126709399999</v>
      </c>
      <c r="F20" s="22">
        <v>6160.9497729200011</v>
      </c>
      <c r="G20" s="22">
        <v>5726.2156868700013</v>
      </c>
      <c r="H20" s="22">
        <v>4937.4065392600005</v>
      </c>
      <c r="I20" s="22">
        <v>5555.1786629100015</v>
      </c>
      <c r="J20" s="22">
        <v>5424.9531114400006</v>
      </c>
      <c r="K20" s="22">
        <v>4756.4698214099999</v>
      </c>
      <c r="L20" s="22">
        <v>5571.4724302300001</v>
      </c>
      <c r="M20" s="22">
        <v>5695.4089944400002</v>
      </c>
      <c r="N20" s="22">
        <v>5093.7516981400013</v>
      </c>
      <c r="O20" s="22">
        <v>7953.3916737900008</v>
      </c>
      <c r="P20" s="22">
        <v>10879.534719399997</v>
      </c>
      <c r="Q20" s="22">
        <v>71252.045781749999</v>
      </c>
      <c r="R20" s="21">
        <v>0</v>
      </c>
      <c r="S20" s="21">
        <v>0</v>
      </c>
      <c r="T20" s="21">
        <v>0</v>
      </c>
      <c r="U20" s="21">
        <v>0</v>
      </c>
      <c r="V20" s="21">
        <v>0</v>
      </c>
      <c r="W20" s="21">
        <v>0</v>
      </c>
      <c r="X20" s="21">
        <v>0</v>
      </c>
      <c r="Y20" s="21">
        <v>0</v>
      </c>
      <c r="Z20" s="21">
        <v>0</v>
      </c>
      <c r="AA20" s="21">
        <v>0</v>
      </c>
      <c r="AB20" s="21">
        <v>0</v>
      </c>
      <c r="AC20" s="21">
        <v>0</v>
      </c>
      <c r="AD20" s="21">
        <v>0</v>
      </c>
      <c r="AE20" s="157">
        <f t="shared" si="2"/>
        <v>3497.3126709399999</v>
      </c>
      <c r="AF20" s="157">
        <f t="shared" si="1"/>
        <v>6160.9497729200011</v>
      </c>
      <c r="AG20" s="157">
        <f t="shared" si="1"/>
        <v>5726.2156868700013</v>
      </c>
      <c r="AH20" s="157">
        <f t="shared" si="1"/>
        <v>4937.4065392600005</v>
      </c>
      <c r="AI20" s="157">
        <f t="shared" si="1"/>
        <v>5555.1786629100015</v>
      </c>
      <c r="AJ20" s="157">
        <f t="shared" si="1"/>
        <v>5424.9531114400006</v>
      </c>
      <c r="AK20" s="157">
        <f t="shared" si="1"/>
        <v>4756.4698214099999</v>
      </c>
      <c r="AL20" s="157">
        <f t="shared" si="1"/>
        <v>5571.4724302300001</v>
      </c>
      <c r="AM20" s="157">
        <f t="shared" si="1"/>
        <v>5695.4089944400002</v>
      </c>
      <c r="AN20" s="157">
        <f t="shared" si="1"/>
        <v>5093.7516981400013</v>
      </c>
      <c r="AO20" s="157">
        <f t="shared" si="1"/>
        <v>7953.3916737900008</v>
      </c>
      <c r="AP20" s="157">
        <f t="shared" si="1"/>
        <v>10879.534719399997</v>
      </c>
      <c r="AQ20" s="157">
        <f t="shared" si="1"/>
        <v>71252.045781749999</v>
      </c>
    </row>
    <row r="21" spans="2:43" x14ac:dyDescent="0.25">
      <c r="B21" s="30" t="s">
        <v>82</v>
      </c>
      <c r="C21" s="22">
        <v>2402.109089</v>
      </c>
      <c r="D21" s="22">
        <v>2463.6265870000002</v>
      </c>
      <c r="E21" s="22">
        <v>77.786997409999998</v>
      </c>
      <c r="F21" s="22">
        <v>186.59728036999999</v>
      </c>
      <c r="G21" s="22">
        <v>240.75158415999996</v>
      </c>
      <c r="H21" s="22">
        <v>137.4013439</v>
      </c>
      <c r="I21" s="22">
        <v>144.94499267999998</v>
      </c>
      <c r="J21" s="22">
        <v>303.21672292</v>
      </c>
      <c r="K21" s="22">
        <v>92.385960030000007</v>
      </c>
      <c r="L21" s="22">
        <v>157.41535578999995</v>
      </c>
      <c r="M21" s="22">
        <v>265.57076270999994</v>
      </c>
      <c r="N21" s="22">
        <v>110.40226619000001</v>
      </c>
      <c r="O21" s="22">
        <v>194.74589066999999</v>
      </c>
      <c r="P21" s="22">
        <v>385.04540680999992</v>
      </c>
      <c r="Q21" s="22">
        <v>2296.2645636399998</v>
      </c>
      <c r="R21" s="21">
        <v>0</v>
      </c>
      <c r="S21" s="21">
        <v>0</v>
      </c>
      <c r="T21" s="21">
        <v>0</v>
      </c>
      <c r="U21" s="21">
        <v>0</v>
      </c>
      <c r="V21" s="21">
        <v>0</v>
      </c>
      <c r="W21" s="21">
        <v>0</v>
      </c>
      <c r="X21" s="21">
        <v>0</v>
      </c>
      <c r="Y21" s="21">
        <v>0</v>
      </c>
      <c r="Z21" s="21">
        <v>0</v>
      </c>
      <c r="AA21" s="21">
        <v>0</v>
      </c>
      <c r="AB21" s="21">
        <v>0</v>
      </c>
      <c r="AC21" s="21">
        <v>0</v>
      </c>
      <c r="AD21" s="21">
        <v>0</v>
      </c>
      <c r="AE21" s="157">
        <f t="shared" si="2"/>
        <v>77.786997409999998</v>
      </c>
      <c r="AF21" s="157">
        <f t="shared" si="1"/>
        <v>186.59728036999999</v>
      </c>
      <c r="AG21" s="157">
        <f t="shared" si="1"/>
        <v>240.75158415999996</v>
      </c>
      <c r="AH21" s="157">
        <f t="shared" si="1"/>
        <v>137.4013439</v>
      </c>
      <c r="AI21" s="157">
        <f t="shared" si="1"/>
        <v>144.94499267999998</v>
      </c>
      <c r="AJ21" s="157">
        <f t="shared" si="1"/>
        <v>303.21672292</v>
      </c>
      <c r="AK21" s="157">
        <f t="shared" si="1"/>
        <v>92.385960030000007</v>
      </c>
      <c r="AL21" s="157">
        <f t="shared" si="1"/>
        <v>157.41535578999995</v>
      </c>
      <c r="AM21" s="157">
        <f t="shared" si="1"/>
        <v>265.57076270999994</v>
      </c>
      <c r="AN21" s="157">
        <f t="shared" si="1"/>
        <v>110.40226619000001</v>
      </c>
      <c r="AO21" s="157">
        <f t="shared" si="1"/>
        <v>194.74589066999999</v>
      </c>
      <c r="AP21" s="157">
        <f t="shared" si="1"/>
        <v>385.04540680999992</v>
      </c>
      <c r="AQ21" s="157">
        <f t="shared" si="1"/>
        <v>2296.2645636399998</v>
      </c>
    </row>
    <row r="22" spans="2:43" x14ac:dyDescent="0.25">
      <c r="B22" s="30" t="s">
        <v>83</v>
      </c>
      <c r="C22" s="22">
        <v>2074.1086359999999</v>
      </c>
      <c r="D22" s="22">
        <v>2129.9831389999999</v>
      </c>
      <c r="E22" s="22">
        <v>147.50184433999999</v>
      </c>
      <c r="F22" s="22">
        <v>169.49373466</v>
      </c>
      <c r="G22" s="22">
        <v>169.9875078</v>
      </c>
      <c r="H22" s="22">
        <v>153.78285208999998</v>
      </c>
      <c r="I22" s="22">
        <v>182.48598502999999</v>
      </c>
      <c r="J22" s="22">
        <v>164.66773509999996</v>
      </c>
      <c r="K22" s="22">
        <v>148.54176432999995</v>
      </c>
      <c r="L22" s="22">
        <v>154.20886232999999</v>
      </c>
      <c r="M22" s="22">
        <v>173.16630533</v>
      </c>
      <c r="N22" s="22">
        <v>157.01961883999996</v>
      </c>
      <c r="O22" s="22">
        <v>220.73616515000001</v>
      </c>
      <c r="P22" s="22">
        <v>283.38977695</v>
      </c>
      <c r="Q22" s="22">
        <v>2124.9821519499997</v>
      </c>
      <c r="R22" s="21">
        <v>0</v>
      </c>
      <c r="S22" s="21">
        <v>0</v>
      </c>
      <c r="T22" s="21">
        <v>0</v>
      </c>
      <c r="U22" s="21">
        <v>0</v>
      </c>
      <c r="V22" s="21">
        <v>0</v>
      </c>
      <c r="W22" s="21">
        <v>0</v>
      </c>
      <c r="X22" s="21">
        <v>0</v>
      </c>
      <c r="Y22" s="21">
        <v>0</v>
      </c>
      <c r="Z22" s="21">
        <v>0</v>
      </c>
      <c r="AA22" s="21">
        <v>0</v>
      </c>
      <c r="AB22" s="21">
        <v>0</v>
      </c>
      <c r="AC22" s="21">
        <v>0</v>
      </c>
      <c r="AD22" s="21">
        <v>0</v>
      </c>
      <c r="AE22" s="157">
        <f t="shared" si="2"/>
        <v>147.50184433999999</v>
      </c>
      <c r="AF22" s="157">
        <f t="shared" si="1"/>
        <v>169.49373466</v>
      </c>
      <c r="AG22" s="157">
        <f t="shared" si="1"/>
        <v>169.9875078</v>
      </c>
      <c r="AH22" s="157">
        <f t="shared" si="1"/>
        <v>153.78285208999998</v>
      </c>
      <c r="AI22" s="157">
        <f t="shared" si="1"/>
        <v>182.48598502999999</v>
      </c>
      <c r="AJ22" s="157">
        <f t="shared" si="1"/>
        <v>164.66773509999996</v>
      </c>
      <c r="AK22" s="157">
        <f t="shared" si="1"/>
        <v>148.54176432999995</v>
      </c>
      <c r="AL22" s="157">
        <f t="shared" si="1"/>
        <v>154.20886232999999</v>
      </c>
      <c r="AM22" s="157">
        <f t="shared" si="1"/>
        <v>173.16630533</v>
      </c>
      <c r="AN22" s="157">
        <f t="shared" si="1"/>
        <v>157.01961883999996</v>
      </c>
      <c r="AO22" s="157">
        <f t="shared" si="1"/>
        <v>220.73616515000001</v>
      </c>
      <c r="AP22" s="157">
        <f t="shared" si="1"/>
        <v>283.38977695</v>
      </c>
      <c r="AQ22" s="157">
        <f t="shared" si="1"/>
        <v>2124.9821519499997</v>
      </c>
    </row>
    <row r="23" spans="2:43" x14ac:dyDescent="0.25">
      <c r="B23" s="30" t="s">
        <v>84</v>
      </c>
      <c r="C23" s="22">
        <v>9102.3442059999998</v>
      </c>
      <c r="D23" s="22">
        <v>10048.054059</v>
      </c>
      <c r="E23" s="22">
        <v>582.60216718999993</v>
      </c>
      <c r="F23" s="22">
        <v>588.74635550000005</v>
      </c>
      <c r="G23" s="22">
        <v>795.26905059000001</v>
      </c>
      <c r="H23" s="22">
        <v>591.95782663000011</v>
      </c>
      <c r="I23" s="22">
        <v>700.33993118000012</v>
      </c>
      <c r="J23" s="22">
        <v>660.73949156999993</v>
      </c>
      <c r="K23" s="22">
        <v>620.54195404000006</v>
      </c>
      <c r="L23" s="22">
        <v>705.11898572999996</v>
      </c>
      <c r="M23" s="22">
        <v>798.30488487000002</v>
      </c>
      <c r="N23" s="22">
        <v>652.21137915999998</v>
      </c>
      <c r="O23" s="22">
        <v>1085.0807184300002</v>
      </c>
      <c r="P23" s="22">
        <v>1468.7444676099999</v>
      </c>
      <c r="Q23" s="22">
        <v>9249.6572125000002</v>
      </c>
      <c r="R23" s="21">
        <v>0</v>
      </c>
      <c r="S23" s="157">
        <v>0</v>
      </c>
      <c r="T23" s="157">
        <v>77.562939319999998</v>
      </c>
      <c r="U23" s="21">
        <v>0</v>
      </c>
      <c r="V23" s="157">
        <v>143.42101127999999</v>
      </c>
      <c r="W23" s="157">
        <v>28.972230750000001</v>
      </c>
      <c r="X23" s="157">
        <v>94.817573280000005</v>
      </c>
      <c r="Y23" s="157">
        <v>22.220528989999998</v>
      </c>
      <c r="Z23" s="157">
        <v>81.281695880000001</v>
      </c>
      <c r="AA23" s="157">
        <v>32.533323469999999</v>
      </c>
      <c r="AB23" s="157">
        <v>33.444620110000002</v>
      </c>
      <c r="AC23" s="157">
        <v>6.0369347300000005</v>
      </c>
      <c r="AD23" s="157">
        <v>520.29085781000003</v>
      </c>
      <c r="AE23" s="157">
        <f t="shared" si="2"/>
        <v>582.60216718999993</v>
      </c>
      <c r="AF23" s="157">
        <f t="shared" si="1"/>
        <v>588.74635550000005</v>
      </c>
      <c r="AG23" s="157">
        <f t="shared" si="1"/>
        <v>872.83198990999995</v>
      </c>
      <c r="AH23" s="157">
        <f t="shared" si="1"/>
        <v>591.95782663000011</v>
      </c>
      <c r="AI23" s="157">
        <f t="shared" si="1"/>
        <v>843.76094246000014</v>
      </c>
      <c r="AJ23" s="157">
        <f t="shared" si="1"/>
        <v>689.71172231999992</v>
      </c>
      <c r="AK23" s="157">
        <f t="shared" si="1"/>
        <v>715.3595273200001</v>
      </c>
      <c r="AL23" s="157">
        <f t="shared" si="1"/>
        <v>727.33951472000001</v>
      </c>
      <c r="AM23" s="157">
        <f t="shared" si="1"/>
        <v>879.58658075000005</v>
      </c>
      <c r="AN23" s="157">
        <f t="shared" si="1"/>
        <v>684.74470263000001</v>
      </c>
      <c r="AO23" s="157">
        <f t="shared" si="1"/>
        <v>1118.5253385400001</v>
      </c>
      <c r="AP23" s="157">
        <f t="shared" si="1"/>
        <v>1474.7814023399999</v>
      </c>
      <c r="AQ23" s="157">
        <f t="shared" si="1"/>
        <v>9769.9480703099998</v>
      </c>
    </row>
    <row r="24" spans="2:43" x14ac:dyDescent="0.25">
      <c r="B24" s="30" t="s">
        <v>85</v>
      </c>
      <c r="C24" s="22">
        <v>28358.292665000001</v>
      </c>
      <c r="D24" s="22">
        <v>27972.937139000001</v>
      </c>
      <c r="E24" s="22">
        <v>1776.5106158799999</v>
      </c>
      <c r="F24" s="22">
        <v>4101.5458367600004</v>
      </c>
      <c r="G24" s="22">
        <v>1200.8518455000001</v>
      </c>
      <c r="H24" s="22">
        <v>1569.0298076399999</v>
      </c>
      <c r="I24" s="22">
        <v>1894.5768445199999</v>
      </c>
      <c r="J24" s="22">
        <v>1876.0031566900002</v>
      </c>
      <c r="K24" s="22">
        <v>1180.9666134399999</v>
      </c>
      <c r="L24" s="22">
        <v>1985.7954340999997</v>
      </c>
      <c r="M24" s="22">
        <v>1498.1748393300002</v>
      </c>
      <c r="N24" s="22">
        <v>1071.2828918399998</v>
      </c>
      <c r="O24" s="22">
        <v>2895.6656359700005</v>
      </c>
      <c r="P24" s="22">
        <v>5793.8461049500011</v>
      </c>
      <c r="Q24" s="22">
        <v>26844.249626620003</v>
      </c>
      <c r="R24" s="21">
        <v>0</v>
      </c>
      <c r="S24" s="157">
        <v>1040.3356000000001</v>
      </c>
      <c r="T24" s="157">
        <v>2604.8474080000001</v>
      </c>
      <c r="U24" s="157">
        <v>168.10248000000001</v>
      </c>
      <c r="V24" s="157">
        <v>364.72756783</v>
      </c>
      <c r="W24" s="157">
        <v>386.52081629000003</v>
      </c>
      <c r="X24" s="157">
        <v>15.399317740000001</v>
      </c>
      <c r="Y24" s="157">
        <v>1139.19931006</v>
      </c>
      <c r="Z24" s="157">
        <v>782.51823311999999</v>
      </c>
      <c r="AA24" s="157">
        <v>918.09619866999992</v>
      </c>
      <c r="AB24" s="157">
        <v>1027.07730943</v>
      </c>
      <c r="AC24" s="157">
        <v>1551.04316597</v>
      </c>
      <c r="AD24" s="157">
        <v>9997.8674071100013</v>
      </c>
      <c r="AE24" s="157">
        <f t="shared" si="2"/>
        <v>1776.5106158799999</v>
      </c>
      <c r="AF24" s="157">
        <f t="shared" si="1"/>
        <v>5141.8814367600007</v>
      </c>
      <c r="AG24" s="157">
        <f t="shared" si="1"/>
        <v>3805.6992534999999</v>
      </c>
      <c r="AH24" s="157">
        <f t="shared" si="1"/>
        <v>1737.13228764</v>
      </c>
      <c r="AI24" s="157">
        <f t="shared" si="1"/>
        <v>2259.3044123499999</v>
      </c>
      <c r="AJ24" s="157">
        <f t="shared" si="1"/>
        <v>2262.5239729800001</v>
      </c>
      <c r="AK24" s="157">
        <f t="shared" si="1"/>
        <v>1196.36593118</v>
      </c>
      <c r="AL24" s="157">
        <f t="shared" si="1"/>
        <v>3124.9947441599998</v>
      </c>
      <c r="AM24" s="157">
        <f t="shared" si="1"/>
        <v>2280.6930724500003</v>
      </c>
      <c r="AN24" s="157">
        <f t="shared" si="1"/>
        <v>1989.3790905099997</v>
      </c>
      <c r="AO24" s="157">
        <f t="shared" si="1"/>
        <v>3922.7429454000003</v>
      </c>
      <c r="AP24" s="157">
        <f t="shared" si="1"/>
        <v>7344.8892709200009</v>
      </c>
      <c r="AQ24" s="157">
        <f t="shared" si="1"/>
        <v>36842.117033730006</v>
      </c>
    </row>
    <row r="25" spans="2:43" x14ac:dyDescent="0.25">
      <c r="B25" s="30" t="s">
        <v>86</v>
      </c>
      <c r="C25" s="22">
        <v>4452.9950939999999</v>
      </c>
      <c r="D25" s="22">
        <v>5137.4645127900003</v>
      </c>
      <c r="E25" s="22">
        <v>218.74818604000001</v>
      </c>
      <c r="F25" s="22">
        <v>383.02554527999996</v>
      </c>
      <c r="G25" s="22">
        <v>294.98999208000004</v>
      </c>
      <c r="H25" s="22">
        <v>385.12025467000001</v>
      </c>
      <c r="I25" s="22">
        <v>414.89930385000002</v>
      </c>
      <c r="J25" s="22">
        <v>356.0144578</v>
      </c>
      <c r="K25" s="22">
        <v>294.63920940000008</v>
      </c>
      <c r="L25" s="22">
        <v>479.71682846000004</v>
      </c>
      <c r="M25" s="22">
        <v>332.72224843999993</v>
      </c>
      <c r="N25" s="22">
        <v>289.03687928000005</v>
      </c>
      <c r="O25" s="22">
        <v>631.14515932999996</v>
      </c>
      <c r="P25" s="22">
        <v>776.44741638000005</v>
      </c>
      <c r="Q25" s="22">
        <v>4856.50548101</v>
      </c>
      <c r="R25" s="21">
        <v>0</v>
      </c>
      <c r="S25" s="21">
        <v>0</v>
      </c>
      <c r="T25" s="21">
        <v>0</v>
      </c>
      <c r="U25" s="21">
        <v>0</v>
      </c>
      <c r="V25" s="21">
        <v>0</v>
      </c>
      <c r="W25" s="21">
        <v>0</v>
      </c>
      <c r="X25" s="21">
        <v>0</v>
      </c>
      <c r="Y25" s="21">
        <v>0</v>
      </c>
      <c r="Z25" s="21">
        <v>0</v>
      </c>
      <c r="AA25" s="21">
        <v>0</v>
      </c>
      <c r="AB25" s="21">
        <v>0</v>
      </c>
      <c r="AC25" s="21">
        <v>0</v>
      </c>
      <c r="AD25" s="21">
        <v>0</v>
      </c>
      <c r="AE25" s="157">
        <f t="shared" si="2"/>
        <v>218.74818604000001</v>
      </c>
      <c r="AF25" s="157">
        <f t="shared" si="1"/>
        <v>383.02554527999996</v>
      </c>
      <c r="AG25" s="157">
        <f t="shared" si="1"/>
        <v>294.98999208000004</v>
      </c>
      <c r="AH25" s="157">
        <f t="shared" si="1"/>
        <v>385.12025467000001</v>
      </c>
      <c r="AI25" s="157">
        <f t="shared" si="1"/>
        <v>414.89930385000002</v>
      </c>
      <c r="AJ25" s="157">
        <f t="shared" si="1"/>
        <v>356.0144578</v>
      </c>
      <c r="AK25" s="157">
        <f t="shared" si="1"/>
        <v>294.63920940000008</v>
      </c>
      <c r="AL25" s="157">
        <f t="shared" si="1"/>
        <v>479.71682846000004</v>
      </c>
      <c r="AM25" s="157">
        <f t="shared" si="1"/>
        <v>332.72224843999993</v>
      </c>
      <c r="AN25" s="157">
        <f t="shared" si="1"/>
        <v>289.03687928000005</v>
      </c>
      <c r="AO25" s="157">
        <f t="shared" si="1"/>
        <v>631.14515932999996</v>
      </c>
      <c r="AP25" s="157">
        <f t="shared" si="1"/>
        <v>776.44741638000005</v>
      </c>
      <c r="AQ25" s="157">
        <f t="shared" si="1"/>
        <v>4856.50548101</v>
      </c>
    </row>
    <row r="26" spans="2:43" x14ac:dyDescent="0.25">
      <c r="B26" s="30" t="s">
        <v>87</v>
      </c>
      <c r="C26" s="22">
        <v>5699.6529579999997</v>
      </c>
      <c r="D26" s="22">
        <v>5543.7949579999995</v>
      </c>
      <c r="E26" s="22">
        <v>224.37837862000001</v>
      </c>
      <c r="F26" s="22">
        <v>330.05522395999998</v>
      </c>
      <c r="G26" s="22">
        <v>399.06446378999993</v>
      </c>
      <c r="H26" s="22">
        <v>306.53099764999996</v>
      </c>
      <c r="I26" s="22">
        <v>151.26493074999999</v>
      </c>
      <c r="J26" s="22">
        <v>390.16221940999998</v>
      </c>
      <c r="K26" s="22">
        <v>294.25323417000004</v>
      </c>
      <c r="L26" s="22">
        <v>231.22040572000003</v>
      </c>
      <c r="M26" s="22">
        <v>399.48124464999995</v>
      </c>
      <c r="N26" s="22">
        <v>435.77397649</v>
      </c>
      <c r="O26" s="22">
        <v>426.01124227999998</v>
      </c>
      <c r="P26" s="22">
        <v>1003.8945945400002</v>
      </c>
      <c r="Q26" s="22">
        <v>4592.0909120299993</v>
      </c>
      <c r="R26" s="22">
        <v>0</v>
      </c>
      <c r="S26" s="22">
        <v>0</v>
      </c>
      <c r="T26" s="22">
        <v>0</v>
      </c>
      <c r="U26" s="22">
        <v>0</v>
      </c>
      <c r="V26" s="22">
        <v>0</v>
      </c>
      <c r="W26" s="22">
        <v>0</v>
      </c>
      <c r="X26" s="22">
        <v>0</v>
      </c>
      <c r="Y26" s="22">
        <v>0</v>
      </c>
      <c r="Z26" s="22">
        <v>0</v>
      </c>
      <c r="AA26" s="22">
        <v>0</v>
      </c>
      <c r="AB26" s="22">
        <v>0</v>
      </c>
      <c r="AC26" s="22">
        <v>0</v>
      </c>
      <c r="AD26" s="22">
        <v>0</v>
      </c>
      <c r="AE26" s="157">
        <f t="shared" si="2"/>
        <v>224.37837862000001</v>
      </c>
      <c r="AF26" s="157">
        <f t="shared" si="2"/>
        <v>330.05522395999998</v>
      </c>
      <c r="AG26" s="157">
        <f t="shared" si="2"/>
        <v>399.06446378999993</v>
      </c>
      <c r="AH26" s="157">
        <f t="shared" si="2"/>
        <v>306.53099764999996</v>
      </c>
      <c r="AI26" s="157">
        <f t="shared" si="2"/>
        <v>151.26493074999999</v>
      </c>
      <c r="AJ26" s="157">
        <f t="shared" si="2"/>
        <v>390.16221940999998</v>
      </c>
      <c r="AK26" s="157">
        <f t="shared" si="2"/>
        <v>294.25323417000004</v>
      </c>
      <c r="AL26" s="157">
        <f t="shared" si="2"/>
        <v>231.22040572000003</v>
      </c>
      <c r="AM26" s="157">
        <f t="shared" si="2"/>
        <v>399.48124464999995</v>
      </c>
      <c r="AN26" s="157">
        <f t="shared" si="2"/>
        <v>435.77397649</v>
      </c>
      <c r="AO26" s="157">
        <f t="shared" si="2"/>
        <v>426.01124227999998</v>
      </c>
      <c r="AP26" s="157">
        <f t="shared" ref="AP26:AP44" si="5">P26+AC26</f>
        <v>1003.8945945400002</v>
      </c>
      <c r="AQ26" s="157">
        <f t="shared" ref="AQ26:AQ44" si="6">Q26+AD26</f>
        <v>4592.0909120299993</v>
      </c>
    </row>
    <row r="27" spans="2:43" x14ac:dyDescent="0.25">
      <c r="B27" s="30" t="s">
        <v>97</v>
      </c>
      <c r="C27" s="22">
        <v>4769.0223820000001</v>
      </c>
      <c r="D27" s="22">
        <v>5921.692814</v>
      </c>
      <c r="E27" s="22">
        <v>378.28331250000002</v>
      </c>
      <c r="F27" s="22">
        <v>401.83768579000002</v>
      </c>
      <c r="G27" s="22">
        <v>572.42212257999995</v>
      </c>
      <c r="H27" s="22">
        <v>529.79594338000004</v>
      </c>
      <c r="I27" s="22">
        <v>494.28468336000003</v>
      </c>
      <c r="J27" s="22">
        <v>508.18663957000001</v>
      </c>
      <c r="K27" s="22">
        <v>535.64686734999998</v>
      </c>
      <c r="L27" s="22">
        <v>494.72256543999998</v>
      </c>
      <c r="M27" s="22">
        <v>479.65297691000001</v>
      </c>
      <c r="N27" s="22">
        <v>309.66145919000002</v>
      </c>
      <c r="O27" s="22">
        <v>55.184941270000003</v>
      </c>
      <c r="P27" s="22">
        <v>1161.1987902200001</v>
      </c>
      <c r="Q27" s="22">
        <v>5920.8779875600003</v>
      </c>
      <c r="R27" s="22">
        <v>0</v>
      </c>
      <c r="S27" s="22">
        <v>0</v>
      </c>
      <c r="T27" s="22">
        <v>0</v>
      </c>
      <c r="U27" s="22">
        <v>0</v>
      </c>
      <c r="V27" s="22">
        <v>0</v>
      </c>
      <c r="W27" s="22">
        <v>0</v>
      </c>
      <c r="X27" s="22">
        <v>0</v>
      </c>
      <c r="Y27" s="22">
        <v>0</v>
      </c>
      <c r="Z27" s="22">
        <v>0</v>
      </c>
      <c r="AA27" s="22">
        <v>0</v>
      </c>
      <c r="AB27" s="22">
        <v>0</v>
      </c>
      <c r="AC27" s="22">
        <v>0</v>
      </c>
      <c r="AD27" s="22">
        <v>0</v>
      </c>
      <c r="AE27" s="157">
        <f t="shared" si="2"/>
        <v>378.28331250000002</v>
      </c>
      <c r="AF27" s="157">
        <f t="shared" si="2"/>
        <v>401.83768579000002</v>
      </c>
      <c r="AG27" s="157">
        <f t="shared" si="2"/>
        <v>572.42212257999995</v>
      </c>
      <c r="AH27" s="157">
        <f t="shared" si="2"/>
        <v>529.79594338000004</v>
      </c>
      <c r="AI27" s="157">
        <f t="shared" si="2"/>
        <v>494.28468336000003</v>
      </c>
      <c r="AJ27" s="157">
        <f t="shared" si="2"/>
        <v>508.18663957000001</v>
      </c>
      <c r="AK27" s="157">
        <f t="shared" si="2"/>
        <v>535.64686734999998</v>
      </c>
      <c r="AL27" s="157">
        <f t="shared" si="2"/>
        <v>494.72256543999998</v>
      </c>
      <c r="AM27" s="157">
        <f t="shared" si="2"/>
        <v>479.65297691000001</v>
      </c>
      <c r="AN27" s="157">
        <f t="shared" si="2"/>
        <v>309.66145919000002</v>
      </c>
      <c r="AO27" s="157">
        <f t="shared" si="2"/>
        <v>55.184941270000003</v>
      </c>
      <c r="AP27" s="157">
        <f t="shared" si="5"/>
        <v>1161.1987902200001</v>
      </c>
      <c r="AQ27" s="157">
        <f t="shared" si="6"/>
        <v>5920.8779875600003</v>
      </c>
    </row>
    <row r="28" spans="2:43" x14ac:dyDescent="0.25">
      <c r="B28" s="30" t="s">
        <v>88</v>
      </c>
      <c r="C28" s="22">
        <v>573.80242699999997</v>
      </c>
      <c r="D28" s="22">
        <v>551.31347400000004</v>
      </c>
      <c r="E28" s="22">
        <v>20.901744530000002</v>
      </c>
      <c r="F28" s="22">
        <v>31.545133399999997</v>
      </c>
      <c r="G28" s="22">
        <v>38.773777169999995</v>
      </c>
      <c r="H28" s="22">
        <v>38.231609499999998</v>
      </c>
      <c r="I28" s="22">
        <v>36.1654579</v>
      </c>
      <c r="J28" s="22">
        <v>38.48161717</v>
      </c>
      <c r="K28" s="22">
        <v>35.223853779999999</v>
      </c>
      <c r="L28" s="22">
        <v>43.939335119999996</v>
      </c>
      <c r="M28" s="22">
        <v>56.041216729999995</v>
      </c>
      <c r="N28" s="22">
        <v>34.506987930000001</v>
      </c>
      <c r="O28" s="22">
        <v>40.527880289999999</v>
      </c>
      <c r="P28" s="22">
        <v>70.437799940000019</v>
      </c>
      <c r="Q28" s="22">
        <v>484.77641346000001</v>
      </c>
      <c r="R28" s="22">
        <v>0</v>
      </c>
      <c r="S28" s="22">
        <v>0</v>
      </c>
      <c r="T28" s="22">
        <v>0</v>
      </c>
      <c r="U28" s="22">
        <v>0</v>
      </c>
      <c r="V28" s="22">
        <v>0</v>
      </c>
      <c r="W28" s="22">
        <v>0</v>
      </c>
      <c r="X28" s="22">
        <v>0</v>
      </c>
      <c r="Y28" s="22">
        <v>0</v>
      </c>
      <c r="Z28" s="22">
        <v>0</v>
      </c>
      <c r="AA28" s="22">
        <v>0</v>
      </c>
      <c r="AB28" s="22">
        <v>0</v>
      </c>
      <c r="AC28" s="22">
        <v>0</v>
      </c>
      <c r="AD28" s="22">
        <v>0</v>
      </c>
      <c r="AE28" s="157">
        <f t="shared" si="2"/>
        <v>20.901744530000002</v>
      </c>
      <c r="AF28" s="157">
        <f t="shared" si="2"/>
        <v>31.545133399999997</v>
      </c>
      <c r="AG28" s="157">
        <f t="shared" si="2"/>
        <v>38.773777169999995</v>
      </c>
      <c r="AH28" s="157">
        <f t="shared" si="2"/>
        <v>38.231609499999998</v>
      </c>
      <c r="AI28" s="157">
        <f t="shared" si="2"/>
        <v>36.1654579</v>
      </c>
      <c r="AJ28" s="157">
        <f t="shared" si="2"/>
        <v>38.48161717</v>
      </c>
      <c r="AK28" s="157">
        <f t="shared" si="2"/>
        <v>35.223853779999999</v>
      </c>
      <c r="AL28" s="157">
        <f t="shared" si="2"/>
        <v>43.939335119999996</v>
      </c>
      <c r="AM28" s="157">
        <f t="shared" si="2"/>
        <v>56.041216729999995</v>
      </c>
      <c r="AN28" s="157">
        <f t="shared" si="2"/>
        <v>34.506987930000001</v>
      </c>
      <c r="AO28" s="157">
        <f t="shared" si="2"/>
        <v>40.527880289999999</v>
      </c>
      <c r="AP28" s="157">
        <f t="shared" si="5"/>
        <v>70.437799940000019</v>
      </c>
      <c r="AQ28" s="157">
        <f t="shared" si="6"/>
        <v>484.77641346000001</v>
      </c>
    </row>
    <row r="29" spans="2:43" x14ac:dyDescent="0.25">
      <c r="B29" s="30" t="s">
        <v>89</v>
      </c>
      <c r="C29" s="22">
        <v>2241.2714719999999</v>
      </c>
      <c r="D29" s="22">
        <v>2224.7203199999999</v>
      </c>
      <c r="E29" s="22">
        <v>141.36823439</v>
      </c>
      <c r="F29" s="22">
        <v>161.53074035</v>
      </c>
      <c r="G29" s="22">
        <v>166.93305990000002</v>
      </c>
      <c r="H29" s="22">
        <v>147.36258208000001</v>
      </c>
      <c r="I29" s="22">
        <v>182.98627415000001</v>
      </c>
      <c r="J29" s="22">
        <v>153.78939556999998</v>
      </c>
      <c r="K29" s="22">
        <v>189.46690321000003</v>
      </c>
      <c r="L29" s="22">
        <v>157.22491293000002</v>
      </c>
      <c r="M29" s="22">
        <v>170.18991459999995</v>
      </c>
      <c r="N29" s="22">
        <v>209.55094219</v>
      </c>
      <c r="O29" s="22">
        <v>238.20535839000001</v>
      </c>
      <c r="P29" s="22">
        <v>222.37124014000005</v>
      </c>
      <c r="Q29" s="22">
        <v>2140.9795579000001</v>
      </c>
      <c r="R29" s="22">
        <v>0</v>
      </c>
      <c r="S29" s="22">
        <v>0</v>
      </c>
      <c r="T29" s="22">
        <v>0</v>
      </c>
      <c r="U29" s="22">
        <v>0</v>
      </c>
      <c r="V29" s="22">
        <v>0</v>
      </c>
      <c r="W29" s="22">
        <v>0</v>
      </c>
      <c r="X29" s="22">
        <v>0</v>
      </c>
      <c r="Y29" s="22">
        <v>0</v>
      </c>
      <c r="Z29" s="22">
        <v>0</v>
      </c>
      <c r="AA29" s="22">
        <v>0</v>
      </c>
      <c r="AB29" s="22">
        <v>0</v>
      </c>
      <c r="AC29" s="22">
        <v>0</v>
      </c>
      <c r="AD29" s="22">
        <v>0</v>
      </c>
      <c r="AE29" s="157">
        <f t="shared" si="2"/>
        <v>141.36823439</v>
      </c>
      <c r="AF29" s="157">
        <f t="shared" si="2"/>
        <v>161.53074035</v>
      </c>
      <c r="AG29" s="157">
        <f t="shared" si="2"/>
        <v>166.93305990000002</v>
      </c>
      <c r="AH29" s="157">
        <f t="shared" si="2"/>
        <v>147.36258208000001</v>
      </c>
      <c r="AI29" s="157">
        <f t="shared" si="2"/>
        <v>182.98627415000001</v>
      </c>
      <c r="AJ29" s="157">
        <f t="shared" si="2"/>
        <v>153.78939556999998</v>
      </c>
      <c r="AK29" s="157">
        <f t="shared" si="2"/>
        <v>189.46690321000003</v>
      </c>
      <c r="AL29" s="157">
        <f t="shared" si="2"/>
        <v>157.22491293000002</v>
      </c>
      <c r="AM29" s="157">
        <f t="shared" si="2"/>
        <v>170.18991459999995</v>
      </c>
      <c r="AN29" s="157">
        <f t="shared" si="2"/>
        <v>209.55094219</v>
      </c>
      <c r="AO29" s="157">
        <f t="shared" si="2"/>
        <v>238.20535839000001</v>
      </c>
      <c r="AP29" s="157">
        <f t="shared" si="5"/>
        <v>222.37124014000005</v>
      </c>
      <c r="AQ29" s="157">
        <f t="shared" si="6"/>
        <v>2140.9795579000001</v>
      </c>
    </row>
    <row r="30" spans="2:43" x14ac:dyDescent="0.25">
      <c r="B30" s="30" t="s">
        <v>90</v>
      </c>
      <c r="C30" s="22">
        <v>474.16470099999998</v>
      </c>
      <c r="D30" s="22">
        <v>474.16470099999998</v>
      </c>
      <c r="E30" s="22">
        <v>24.067575080000001</v>
      </c>
      <c r="F30" s="22">
        <v>34.920070440000003</v>
      </c>
      <c r="G30" s="22">
        <v>47.747567340000003</v>
      </c>
      <c r="H30" s="22">
        <v>32.733312050000002</v>
      </c>
      <c r="I30" s="22">
        <v>36.074695970000001</v>
      </c>
      <c r="J30" s="22">
        <v>35.238671659999994</v>
      </c>
      <c r="K30" s="22">
        <v>32.736633339999997</v>
      </c>
      <c r="L30" s="22">
        <v>32.845086729999998</v>
      </c>
      <c r="M30" s="22">
        <v>33.797667300000001</v>
      </c>
      <c r="N30" s="22">
        <v>34.223238850000001</v>
      </c>
      <c r="O30" s="22">
        <v>51.26342957</v>
      </c>
      <c r="P30" s="22">
        <v>67.535966479999999</v>
      </c>
      <c r="Q30" s="22">
        <v>463.18391481000009</v>
      </c>
      <c r="R30" s="22">
        <v>0</v>
      </c>
      <c r="S30" s="22">
        <v>0</v>
      </c>
      <c r="T30" s="22">
        <v>0</v>
      </c>
      <c r="U30" s="22">
        <v>0</v>
      </c>
      <c r="V30" s="22">
        <v>0</v>
      </c>
      <c r="W30" s="22">
        <v>0</v>
      </c>
      <c r="X30" s="22">
        <v>0</v>
      </c>
      <c r="Y30" s="22">
        <v>0</v>
      </c>
      <c r="Z30" s="22">
        <v>0</v>
      </c>
      <c r="AA30" s="22">
        <v>0</v>
      </c>
      <c r="AB30" s="22">
        <v>0</v>
      </c>
      <c r="AC30" s="22">
        <v>0</v>
      </c>
      <c r="AD30" s="22">
        <v>0</v>
      </c>
      <c r="AE30" s="157">
        <f t="shared" si="2"/>
        <v>24.067575080000001</v>
      </c>
      <c r="AF30" s="157">
        <f t="shared" si="2"/>
        <v>34.920070440000003</v>
      </c>
      <c r="AG30" s="157">
        <f t="shared" si="2"/>
        <v>47.747567340000003</v>
      </c>
      <c r="AH30" s="157">
        <f t="shared" si="2"/>
        <v>32.733312050000002</v>
      </c>
      <c r="AI30" s="157">
        <f t="shared" si="2"/>
        <v>36.074695970000001</v>
      </c>
      <c r="AJ30" s="157">
        <f t="shared" si="2"/>
        <v>35.238671659999994</v>
      </c>
      <c r="AK30" s="157">
        <f t="shared" si="2"/>
        <v>32.736633339999997</v>
      </c>
      <c r="AL30" s="157">
        <f t="shared" si="2"/>
        <v>32.845086729999998</v>
      </c>
      <c r="AM30" s="157">
        <f t="shared" si="2"/>
        <v>33.797667300000001</v>
      </c>
      <c r="AN30" s="157">
        <f t="shared" si="2"/>
        <v>34.223238850000001</v>
      </c>
      <c r="AO30" s="157">
        <f t="shared" si="2"/>
        <v>51.26342957</v>
      </c>
      <c r="AP30" s="157">
        <f t="shared" si="5"/>
        <v>67.535966479999999</v>
      </c>
      <c r="AQ30" s="157">
        <f t="shared" si="6"/>
        <v>463.18391481000009</v>
      </c>
    </row>
    <row r="31" spans="2:43" x14ac:dyDescent="0.25">
      <c r="B31" s="30" t="s">
        <v>98</v>
      </c>
      <c r="C31" s="22">
        <v>7138.2365680000003</v>
      </c>
      <c r="D31" s="22">
        <v>5975.9438446300001</v>
      </c>
      <c r="E31" s="22">
        <v>181.22735797999999</v>
      </c>
      <c r="F31" s="22">
        <v>423.29416149999997</v>
      </c>
      <c r="G31" s="22">
        <v>366.23950096999999</v>
      </c>
      <c r="H31" s="22">
        <v>369.08313480999999</v>
      </c>
      <c r="I31" s="22">
        <v>326.85580876</v>
      </c>
      <c r="J31" s="22">
        <v>451.25461578000005</v>
      </c>
      <c r="K31" s="22">
        <v>316.72215971999998</v>
      </c>
      <c r="L31" s="22">
        <v>365.18259192999994</v>
      </c>
      <c r="M31" s="22">
        <v>544.96445476999997</v>
      </c>
      <c r="N31" s="22">
        <v>359.41126918999998</v>
      </c>
      <c r="O31" s="22">
        <v>562.17002751999996</v>
      </c>
      <c r="P31" s="22">
        <v>1373.67848531</v>
      </c>
      <c r="Q31" s="22">
        <v>5640.0835682400002</v>
      </c>
      <c r="R31" s="22">
        <v>0</v>
      </c>
      <c r="S31" s="22">
        <v>0</v>
      </c>
      <c r="T31" s="157">
        <v>150</v>
      </c>
      <c r="U31" s="22">
        <v>0</v>
      </c>
      <c r="V31" s="22">
        <v>0</v>
      </c>
      <c r="W31" s="157">
        <v>100</v>
      </c>
      <c r="X31" s="22">
        <v>0</v>
      </c>
      <c r="Y31" s="22">
        <v>0</v>
      </c>
      <c r="Z31" s="157">
        <v>850</v>
      </c>
      <c r="AA31" s="22">
        <v>0</v>
      </c>
      <c r="AB31" s="22">
        <v>0</v>
      </c>
      <c r="AC31" s="22">
        <v>0</v>
      </c>
      <c r="AD31" s="157">
        <v>1100</v>
      </c>
      <c r="AE31" s="157">
        <f t="shared" si="2"/>
        <v>181.22735797999999</v>
      </c>
      <c r="AF31" s="157">
        <f t="shared" si="2"/>
        <v>423.29416149999997</v>
      </c>
      <c r="AG31" s="157">
        <f t="shared" si="2"/>
        <v>516.23950096999999</v>
      </c>
      <c r="AH31" s="157">
        <f t="shared" si="2"/>
        <v>369.08313480999999</v>
      </c>
      <c r="AI31" s="157">
        <f t="shared" si="2"/>
        <v>326.85580876</v>
      </c>
      <c r="AJ31" s="157">
        <f t="shared" si="2"/>
        <v>551.25461577999999</v>
      </c>
      <c r="AK31" s="157">
        <f t="shared" si="2"/>
        <v>316.72215971999998</v>
      </c>
      <c r="AL31" s="157">
        <f t="shared" si="2"/>
        <v>365.18259192999994</v>
      </c>
      <c r="AM31" s="157">
        <f t="shared" si="2"/>
        <v>1394.96445477</v>
      </c>
      <c r="AN31" s="157">
        <f t="shared" si="2"/>
        <v>359.41126918999998</v>
      </c>
      <c r="AO31" s="157">
        <f t="shared" si="2"/>
        <v>562.17002751999996</v>
      </c>
      <c r="AP31" s="157">
        <f t="shared" si="5"/>
        <v>1373.67848531</v>
      </c>
      <c r="AQ31" s="157">
        <f t="shared" si="6"/>
        <v>6740.0835682400002</v>
      </c>
    </row>
    <row r="32" spans="2:43" x14ac:dyDescent="0.25">
      <c r="B32" s="30" t="s">
        <v>99</v>
      </c>
      <c r="C32" s="22">
        <v>12552.08383</v>
      </c>
      <c r="D32" s="22">
        <v>13231.329130000002</v>
      </c>
      <c r="E32" s="22">
        <v>699.16425577999996</v>
      </c>
      <c r="F32" s="22">
        <v>958.9457946199999</v>
      </c>
      <c r="G32" s="22">
        <v>1293.1039429800005</v>
      </c>
      <c r="H32" s="22">
        <v>958.84490274999973</v>
      </c>
      <c r="I32" s="22">
        <v>977.50591611000016</v>
      </c>
      <c r="J32" s="22">
        <v>1138.1379438700001</v>
      </c>
      <c r="K32" s="22">
        <v>1053.1789307800002</v>
      </c>
      <c r="L32" s="22">
        <v>1046.7262280700002</v>
      </c>
      <c r="M32" s="22">
        <v>966.93118679999998</v>
      </c>
      <c r="N32" s="22">
        <v>784.89732151999988</v>
      </c>
      <c r="O32" s="22">
        <v>1374.70102152</v>
      </c>
      <c r="P32" s="22">
        <v>1781.5871984099997</v>
      </c>
      <c r="Q32" s="22">
        <v>13033.724643209998</v>
      </c>
      <c r="R32" s="22">
        <v>0</v>
      </c>
      <c r="S32" s="22">
        <v>0</v>
      </c>
      <c r="T32" s="22">
        <v>0</v>
      </c>
      <c r="U32" s="22">
        <v>0</v>
      </c>
      <c r="V32" s="22">
        <v>0</v>
      </c>
      <c r="W32" s="22">
        <v>0</v>
      </c>
      <c r="X32" s="22">
        <v>0</v>
      </c>
      <c r="Y32" s="22">
        <v>0</v>
      </c>
      <c r="Z32" s="22">
        <v>0</v>
      </c>
      <c r="AA32" s="22">
        <v>0</v>
      </c>
      <c r="AB32" s="22">
        <v>0</v>
      </c>
      <c r="AC32" s="22">
        <v>0</v>
      </c>
      <c r="AD32" s="22">
        <v>0</v>
      </c>
      <c r="AE32" s="157">
        <f t="shared" si="2"/>
        <v>699.16425577999996</v>
      </c>
      <c r="AF32" s="157">
        <f t="shared" si="2"/>
        <v>958.9457946199999</v>
      </c>
      <c r="AG32" s="157">
        <f t="shared" si="2"/>
        <v>1293.1039429800005</v>
      </c>
      <c r="AH32" s="157">
        <f t="shared" si="2"/>
        <v>958.84490274999973</v>
      </c>
      <c r="AI32" s="157">
        <f t="shared" si="2"/>
        <v>977.50591611000016</v>
      </c>
      <c r="AJ32" s="157">
        <f t="shared" si="2"/>
        <v>1138.1379438700001</v>
      </c>
      <c r="AK32" s="157">
        <f t="shared" si="2"/>
        <v>1053.1789307800002</v>
      </c>
      <c r="AL32" s="157">
        <f t="shared" si="2"/>
        <v>1046.7262280700002</v>
      </c>
      <c r="AM32" s="157">
        <f t="shared" si="2"/>
        <v>966.93118679999998</v>
      </c>
      <c r="AN32" s="157">
        <f t="shared" si="2"/>
        <v>784.89732151999988</v>
      </c>
      <c r="AO32" s="157">
        <f t="shared" si="2"/>
        <v>1374.70102152</v>
      </c>
      <c r="AP32" s="157">
        <f t="shared" si="5"/>
        <v>1781.5871984099997</v>
      </c>
      <c r="AQ32" s="157">
        <f t="shared" si="6"/>
        <v>13033.724643209998</v>
      </c>
    </row>
    <row r="33" spans="1:43" x14ac:dyDescent="0.25">
      <c r="B33" s="30" t="s">
        <v>93</v>
      </c>
      <c r="C33" s="22">
        <v>3646.5124139999998</v>
      </c>
      <c r="D33" s="22">
        <v>3456.584597999999</v>
      </c>
      <c r="E33" s="22">
        <v>104.84981526</v>
      </c>
      <c r="F33" s="22">
        <v>119.56504479999998</v>
      </c>
      <c r="G33" s="22">
        <v>151.17297597000001</v>
      </c>
      <c r="H33" s="22">
        <v>125.66072658</v>
      </c>
      <c r="I33" s="22">
        <v>143.44154220000001</v>
      </c>
      <c r="J33" s="22">
        <v>183.89199250999999</v>
      </c>
      <c r="K33" s="22">
        <v>127.08816542</v>
      </c>
      <c r="L33" s="22">
        <v>179.68940835999999</v>
      </c>
      <c r="M33" s="22">
        <v>161.84794314999999</v>
      </c>
      <c r="N33" s="22">
        <v>155.28852555999998</v>
      </c>
      <c r="O33" s="22">
        <v>203.36145482000001</v>
      </c>
      <c r="P33" s="22">
        <v>1099.4285778899998</v>
      </c>
      <c r="Q33" s="22">
        <v>2755.2861725199996</v>
      </c>
      <c r="R33" s="22">
        <v>0</v>
      </c>
      <c r="S33" s="22">
        <v>0</v>
      </c>
      <c r="T33" s="22">
        <v>0</v>
      </c>
      <c r="U33" s="22">
        <v>0</v>
      </c>
      <c r="V33" s="22">
        <v>0</v>
      </c>
      <c r="W33" s="22">
        <v>0</v>
      </c>
      <c r="X33" s="22">
        <v>0</v>
      </c>
      <c r="Y33" s="22">
        <v>0</v>
      </c>
      <c r="Z33" s="22">
        <v>0</v>
      </c>
      <c r="AA33" s="22">
        <v>0</v>
      </c>
      <c r="AB33" s="22">
        <v>0</v>
      </c>
      <c r="AC33" s="22">
        <v>0</v>
      </c>
      <c r="AD33" s="22">
        <v>0</v>
      </c>
      <c r="AE33" s="157">
        <f t="shared" si="2"/>
        <v>104.84981526</v>
      </c>
      <c r="AF33" s="157">
        <f t="shared" si="2"/>
        <v>119.56504479999998</v>
      </c>
      <c r="AG33" s="157">
        <f t="shared" si="2"/>
        <v>151.17297597000001</v>
      </c>
      <c r="AH33" s="157">
        <f t="shared" si="2"/>
        <v>125.66072658</v>
      </c>
      <c r="AI33" s="157">
        <f t="shared" si="2"/>
        <v>143.44154220000001</v>
      </c>
      <c r="AJ33" s="157">
        <f t="shared" si="2"/>
        <v>183.89199250999999</v>
      </c>
      <c r="AK33" s="157">
        <f t="shared" si="2"/>
        <v>127.08816542</v>
      </c>
      <c r="AL33" s="157">
        <f t="shared" si="2"/>
        <v>179.68940835999999</v>
      </c>
      <c r="AM33" s="157">
        <f t="shared" si="2"/>
        <v>161.84794314999999</v>
      </c>
      <c r="AN33" s="157">
        <f t="shared" si="2"/>
        <v>155.28852555999998</v>
      </c>
      <c r="AO33" s="157">
        <f t="shared" si="2"/>
        <v>203.36145482000001</v>
      </c>
      <c r="AP33" s="157">
        <f t="shared" si="5"/>
        <v>1099.4285778899998</v>
      </c>
      <c r="AQ33" s="157">
        <f t="shared" si="6"/>
        <v>2755.2861725199996</v>
      </c>
    </row>
    <row r="34" spans="1:43" x14ac:dyDescent="0.25">
      <c r="B34" s="30" t="s">
        <v>100</v>
      </c>
      <c r="C34" s="22">
        <v>754.65575799999999</v>
      </c>
      <c r="D34" s="22">
        <v>1031.3634070000001</v>
      </c>
      <c r="E34" s="22">
        <v>28.10190802</v>
      </c>
      <c r="F34" s="22">
        <v>44.802083060000001</v>
      </c>
      <c r="G34" s="22">
        <v>67.853660390000002</v>
      </c>
      <c r="H34" s="22">
        <v>34.781784199999997</v>
      </c>
      <c r="I34" s="22">
        <v>45.45869235</v>
      </c>
      <c r="J34" s="22">
        <v>73.129408470000001</v>
      </c>
      <c r="K34" s="22">
        <v>44.08104196</v>
      </c>
      <c r="L34" s="22">
        <v>63.28011807</v>
      </c>
      <c r="M34" s="22">
        <v>72.973331989999991</v>
      </c>
      <c r="N34" s="22">
        <v>51.407475560000002</v>
      </c>
      <c r="O34" s="22">
        <v>84.882837249999994</v>
      </c>
      <c r="P34" s="22">
        <v>155.80303762</v>
      </c>
      <c r="Q34" s="22">
        <v>766.55537893999997</v>
      </c>
      <c r="R34" s="22">
        <v>0</v>
      </c>
      <c r="S34" s="22">
        <v>0</v>
      </c>
      <c r="T34" s="22">
        <v>0</v>
      </c>
      <c r="U34" s="22">
        <v>0</v>
      </c>
      <c r="V34" s="22">
        <v>0</v>
      </c>
      <c r="W34" s="22">
        <v>0</v>
      </c>
      <c r="X34" s="22">
        <v>0</v>
      </c>
      <c r="Y34" s="22">
        <v>0</v>
      </c>
      <c r="Z34" s="22">
        <v>0</v>
      </c>
      <c r="AA34" s="22">
        <v>0</v>
      </c>
      <c r="AB34" s="22">
        <v>0</v>
      </c>
      <c r="AC34" s="22">
        <v>0</v>
      </c>
      <c r="AD34" s="22">
        <v>0</v>
      </c>
      <c r="AE34" s="157">
        <f t="shared" si="2"/>
        <v>28.10190802</v>
      </c>
      <c r="AF34" s="157">
        <f t="shared" si="2"/>
        <v>44.802083060000001</v>
      </c>
      <c r="AG34" s="157">
        <f t="shared" si="2"/>
        <v>67.853660390000002</v>
      </c>
      <c r="AH34" s="157">
        <f t="shared" si="2"/>
        <v>34.781784199999997</v>
      </c>
      <c r="AI34" s="157">
        <f t="shared" si="2"/>
        <v>45.45869235</v>
      </c>
      <c r="AJ34" s="157">
        <f t="shared" si="2"/>
        <v>73.129408470000001</v>
      </c>
      <c r="AK34" s="157">
        <f t="shared" si="2"/>
        <v>44.08104196</v>
      </c>
      <c r="AL34" s="157">
        <f t="shared" si="2"/>
        <v>63.28011807</v>
      </c>
      <c r="AM34" s="157">
        <f t="shared" si="2"/>
        <v>72.973331989999991</v>
      </c>
      <c r="AN34" s="157">
        <f t="shared" si="2"/>
        <v>51.407475560000002</v>
      </c>
      <c r="AO34" s="157">
        <f t="shared" si="2"/>
        <v>84.882837249999994</v>
      </c>
      <c r="AP34" s="157">
        <f t="shared" si="5"/>
        <v>155.80303762</v>
      </c>
      <c r="AQ34" s="157">
        <f t="shared" si="6"/>
        <v>766.55537893999997</v>
      </c>
    </row>
    <row r="35" spans="1:43" x14ac:dyDescent="0.25">
      <c r="B35" s="30" t="s">
        <v>130</v>
      </c>
      <c r="C35" s="22">
        <v>1335.640746</v>
      </c>
      <c r="D35" s="22">
        <v>1319.8932480000001</v>
      </c>
      <c r="E35" s="22">
        <v>73.761421660000011</v>
      </c>
      <c r="F35" s="22">
        <v>79.52547552999998</v>
      </c>
      <c r="G35" s="22">
        <v>81.379632139999984</v>
      </c>
      <c r="H35" s="22">
        <v>64.675224830000005</v>
      </c>
      <c r="I35" s="22">
        <v>71.839020629999993</v>
      </c>
      <c r="J35" s="22">
        <v>74.916596709999993</v>
      </c>
      <c r="K35" s="22">
        <v>74.679539049999988</v>
      </c>
      <c r="L35" s="22">
        <v>76.823647890000004</v>
      </c>
      <c r="M35" s="22">
        <v>85.910306050000017</v>
      </c>
      <c r="N35" s="22">
        <v>68.381511939999996</v>
      </c>
      <c r="O35" s="22">
        <v>116.36226408999998</v>
      </c>
      <c r="P35" s="22">
        <v>240.67231565</v>
      </c>
      <c r="Q35" s="22">
        <v>1108.92695617</v>
      </c>
      <c r="R35" s="22">
        <v>0</v>
      </c>
      <c r="S35" s="22">
        <v>0</v>
      </c>
      <c r="T35" s="22">
        <v>0</v>
      </c>
      <c r="U35" s="22">
        <v>0</v>
      </c>
      <c r="V35" s="22">
        <v>0</v>
      </c>
      <c r="W35" s="22">
        <v>0</v>
      </c>
      <c r="X35" s="22">
        <v>0</v>
      </c>
      <c r="Y35" s="22">
        <v>0</v>
      </c>
      <c r="Z35" s="22">
        <v>0</v>
      </c>
      <c r="AA35" s="22">
        <v>0</v>
      </c>
      <c r="AB35" s="22">
        <v>0</v>
      </c>
      <c r="AC35" s="22">
        <v>0</v>
      </c>
      <c r="AD35" s="22">
        <v>0</v>
      </c>
      <c r="AE35" s="157">
        <f t="shared" si="2"/>
        <v>73.761421660000011</v>
      </c>
      <c r="AF35" s="157">
        <f t="shared" si="2"/>
        <v>79.52547552999998</v>
      </c>
      <c r="AG35" s="157">
        <f t="shared" si="2"/>
        <v>81.379632139999984</v>
      </c>
      <c r="AH35" s="157">
        <f t="shared" si="2"/>
        <v>64.675224830000005</v>
      </c>
      <c r="AI35" s="157">
        <f t="shared" si="2"/>
        <v>71.839020629999993</v>
      </c>
      <c r="AJ35" s="157">
        <f t="shared" si="2"/>
        <v>74.916596709999993</v>
      </c>
      <c r="AK35" s="157">
        <f t="shared" si="2"/>
        <v>74.679539049999988</v>
      </c>
      <c r="AL35" s="157">
        <f t="shared" si="2"/>
        <v>76.823647890000004</v>
      </c>
      <c r="AM35" s="157">
        <f t="shared" si="2"/>
        <v>85.910306050000017</v>
      </c>
      <c r="AN35" s="157">
        <f t="shared" si="2"/>
        <v>68.381511939999996</v>
      </c>
      <c r="AO35" s="157">
        <f t="shared" si="2"/>
        <v>116.36226408999998</v>
      </c>
      <c r="AP35" s="157">
        <f t="shared" si="5"/>
        <v>240.67231565</v>
      </c>
      <c r="AQ35" s="157">
        <f t="shared" si="6"/>
        <v>1108.92695617</v>
      </c>
    </row>
    <row r="36" spans="1:43" x14ac:dyDescent="0.25">
      <c r="B36" s="30" t="s">
        <v>101</v>
      </c>
      <c r="C36" s="22">
        <v>114739.14</v>
      </c>
      <c r="D36" s="22">
        <v>87927.330711000002</v>
      </c>
      <c r="E36" s="22">
        <v>14945.065215369999</v>
      </c>
      <c r="F36" s="22">
        <v>2658.2215537900011</v>
      </c>
      <c r="G36" s="22">
        <v>5999.5474576099996</v>
      </c>
      <c r="H36" s="22">
        <v>7111.0896676899984</v>
      </c>
      <c r="I36" s="22">
        <v>4091.4782312400002</v>
      </c>
      <c r="J36" s="22">
        <v>16374.761196979998</v>
      </c>
      <c r="K36" s="22">
        <v>5608.3119828700001</v>
      </c>
      <c r="L36" s="22">
        <v>4409.1717148400003</v>
      </c>
      <c r="M36" s="22">
        <v>6745.947610440001</v>
      </c>
      <c r="N36" s="22">
        <v>7168.6147422399999</v>
      </c>
      <c r="O36" s="22">
        <v>4339.1176058400006</v>
      </c>
      <c r="P36" s="22">
        <v>6412.9857372400002</v>
      </c>
      <c r="Q36" s="22">
        <v>85864.312716150016</v>
      </c>
      <c r="R36" s="22">
        <v>0</v>
      </c>
      <c r="S36" s="22">
        <v>0</v>
      </c>
      <c r="T36" s="22">
        <v>0</v>
      </c>
      <c r="U36" s="22">
        <v>0</v>
      </c>
      <c r="V36" s="22">
        <v>0</v>
      </c>
      <c r="W36" s="22">
        <v>0</v>
      </c>
      <c r="X36" s="22">
        <v>0</v>
      </c>
      <c r="Y36" s="22">
        <v>0</v>
      </c>
      <c r="Z36" s="22">
        <v>0</v>
      </c>
      <c r="AA36" s="22">
        <v>0</v>
      </c>
      <c r="AB36" s="22">
        <v>0</v>
      </c>
      <c r="AC36" s="22">
        <v>0</v>
      </c>
      <c r="AD36" s="22">
        <v>0</v>
      </c>
      <c r="AE36" s="157">
        <f t="shared" si="2"/>
        <v>14945.065215369999</v>
      </c>
      <c r="AF36" s="157">
        <f t="shared" si="2"/>
        <v>2658.2215537900011</v>
      </c>
      <c r="AG36" s="157">
        <f t="shared" si="2"/>
        <v>5999.5474576099996</v>
      </c>
      <c r="AH36" s="157">
        <f t="shared" si="2"/>
        <v>7111.0896676899984</v>
      </c>
      <c r="AI36" s="157">
        <f t="shared" si="2"/>
        <v>4091.4782312400002</v>
      </c>
      <c r="AJ36" s="157">
        <f t="shared" si="2"/>
        <v>16374.761196979998</v>
      </c>
      <c r="AK36" s="157">
        <f t="shared" si="2"/>
        <v>5608.3119828700001</v>
      </c>
      <c r="AL36" s="157">
        <f t="shared" si="2"/>
        <v>4409.1717148400003</v>
      </c>
      <c r="AM36" s="157">
        <f t="shared" si="2"/>
        <v>6745.947610440001</v>
      </c>
      <c r="AN36" s="157">
        <f t="shared" si="2"/>
        <v>7168.6147422399999</v>
      </c>
      <c r="AO36" s="157">
        <f t="shared" si="2"/>
        <v>4339.1176058400006</v>
      </c>
      <c r="AP36" s="157">
        <f t="shared" si="5"/>
        <v>6412.9857372400002</v>
      </c>
      <c r="AQ36" s="157">
        <f t="shared" si="6"/>
        <v>85864.312716150016</v>
      </c>
    </row>
    <row r="37" spans="1:43" x14ac:dyDescent="0.25">
      <c r="B37" s="30" t="s">
        <v>95</v>
      </c>
      <c r="C37" s="22">
        <v>52991.299188999998</v>
      </c>
      <c r="D37" s="22">
        <v>75827.747332390005</v>
      </c>
      <c r="E37" s="22">
        <v>2824.0189633699997</v>
      </c>
      <c r="F37" s="22">
        <v>7691.5973705100005</v>
      </c>
      <c r="G37" s="22">
        <v>7239.9387388699988</v>
      </c>
      <c r="H37" s="22">
        <v>2993.2392813699998</v>
      </c>
      <c r="I37" s="22">
        <v>5178.0840025699999</v>
      </c>
      <c r="J37" s="22">
        <v>5234.5522630300011</v>
      </c>
      <c r="K37" s="22">
        <v>3047.7399162199999</v>
      </c>
      <c r="L37" s="22">
        <v>3407.90034044</v>
      </c>
      <c r="M37" s="22">
        <v>3074.5728103500001</v>
      </c>
      <c r="N37" s="22">
        <v>1653.88346346</v>
      </c>
      <c r="O37" s="22">
        <v>1562.7062205100001</v>
      </c>
      <c r="P37" s="22">
        <v>31549.115898430002</v>
      </c>
      <c r="Q37" s="22">
        <v>75457.349269130005</v>
      </c>
      <c r="R37" s="22">
        <v>0</v>
      </c>
      <c r="S37" s="22">
        <v>0</v>
      </c>
      <c r="T37" s="22">
        <v>0</v>
      </c>
      <c r="U37" s="22">
        <v>0</v>
      </c>
      <c r="V37" s="22">
        <v>0</v>
      </c>
      <c r="W37" s="22">
        <v>0</v>
      </c>
      <c r="X37" s="22">
        <v>0</v>
      </c>
      <c r="Y37" s="22">
        <v>0</v>
      </c>
      <c r="Z37" s="22">
        <v>0</v>
      </c>
      <c r="AA37" s="22">
        <v>0</v>
      </c>
      <c r="AB37" s="22">
        <v>0</v>
      </c>
      <c r="AC37" s="22">
        <v>0</v>
      </c>
      <c r="AD37" s="22">
        <v>0</v>
      </c>
      <c r="AE37" s="157">
        <f t="shared" si="2"/>
        <v>2824.0189633699997</v>
      </c>
      <c r="AF37" s="157">
        <f t="shared" si="2"/>
        <v>7691.5973705100005</v>
      </c>
      <c r="AG37" s="157">
        <f t="shared" si="2"/>
        <v>7239.9387388699988</v>
      </c>
      <c r="AH37" s="157">
        <f t="shared" si="2"/>
        <v>2993.2392813699998</v>
      </c>
      <c r="AI37" s="157">
        <f t="shared" si="2"/>
        <v>5178.0840025699999</v>
      </c>
      <c r="AJ37" s="157">
        <f t="shared" si="2"/>
        <v>5234.5522630300011</v>
      </c>
      <c r="AK37" s="157">
        <f t="shared" si="2"/>
        <v>3047.7399162199999</v>
      </c>
      <c r="AL37" s="157">
        <f t="shared" si="2"/>
        <v>3407.90034044</v>
      </c>
      <c r="AM37" s="157">
        <f t="shared" si="2"/>
        <v>3074.5728103500001</v>
      </c>
      <c r="AN37" s="157">
        <f t="shared" si="2"/>
        <v>1653.88346346</v>
      </c>
      <c r="AO37" s="157">
        <f t="shared" si="2"/>
        <v>1562.7062205100001</v>
      </c>
      <c r="AP37" s="157">
        <f t="shared" si="5"/>
        <v>31549.115898430002</v>
      </c>
      <c r="AQ37" s="157">
        <f t="shared" si="6"/>
        <v>75457.349269130005</v>
      </c>
    </row>
    <row r="38" spans="1:43" x14ac:dyDescent="0.25">
      <c r="B38" s="29" t="s">
        <v>43</v>
      </c>
      <c r="C38" s="21">
        <v>6872.2028280000004</v>
      </c>
      <c r="D38" s="21">
        <v>6872.2028280000004</v>
      </c>
      <c r="E38" s="21">
        <v>572.68356557000004</v>
      </c>
      <c r="F38" s="21">
        <v>572.68356557000004</v>
      </c>
      <c r="G38" s="21">
        <v>572.68357286000003</v>
      </c>
      <c r="H38" s="21">
        <v>572.68326566000007</v>
      </c>
      <c r="I38" s="21">
        <v>572.68326566000007</v>
      </c>
      <c r="J38" s="21">
        <v>572.68327268000007</v>
      </c>
      <c r="K38" s="21">
        <v>572.68356800000004</v>
      </c>
      <c r="L38" s="21">
        <v>572.68356800000004</v>
      </c>
      <c r="M38" s="21">
        <v>572.68356800000004</v>
      </c>
      <c r="N38" s="21">
        <v>572.68346799999995</v>
      </c>
      <c r="O38" s="21">
        <v>572.68346799999995</v>
      </c>
      <c r="P38" s="21">
        <v>572.68377599999997</v>
      </c>
      <c r="Q38" s="21">
        <v>6872.201924</v>
      </c>
      <c r="R38" s="21">
        <v>0</v>
      </c>
      <c r="S38" s="21">
        <v>0</v>
      </c>
      <c r="T38" s="21">
        <v>0</v>
      </c>
      <c r="U38" s="21">
        <v>0</v>
      </c>
      <c r="V38" s="21">
        <v>0</v>
      </c>
      <c r="W38" s="21">
        <v>0</v>
      </c>
      <c r="X38" s="21">
        <v>0</v>
      </c>
      <c r="Y38" s="21">
        <v>0</v>
      </c>
      <c r="Z38" s="21">
        <v>0</v>
      </c>
      <c r="AA38" s="21">
        <v>0</v>
      </c>
      <c r="AB38" s="21">
        <v>0</v>
      </c>
      <c r="AC38" s="21">
        <v>0</v>
      </c>
      <c r="AD38" s="21">
        <v>0</v>
      </c>
      <c r="AE38" s="161">
        <f t="shared" si="2"/>
        <v>572.68356557000004</v>
      </c>
      <c r="AF38" s="161">
        <f t="shared" si="2"/>
        <v>572.68356557000004</v>
      </c>
      <c r="AG38" s="161">
        <f t="shared" si="2"/>
        <v>572.68357286000003</v>
      </c>
      <c r="AH38" s="161">
        <f t="shared" si="2"/>
        <v>572.68326566000007</v>
      </c>
      <c r="AI38" s="161">
        <f t="shared" si="2"/>
        <v>572.68326566000007</v>
      </c>
      <c r="AJ38" s="161">
        <f t="shared" si="2"/>
        <v>572.68327268000007</v>
      </c>
      <c r="AK38" s="161">
        <f t="shared" si="2"/>
        <v>572.68356800000004</v>
      </c>
      <c r="AL38" s="161">
        <f t="shared" si="2"/>
        <v>572.68356800000004</v>
      </c>
      <c r="AM38" s="161">
        <f t="shared" si="2"/>
        <v>572.68356800000004</v>
      </c>
      <c r="AN38" s="161">
        <f t="shared" si="2"/>
        <v>572.68346799999995</v>
      </c>
      <c r="AO38" s="161">
        <f t="shared" si="2"/>
        <v>572.68346799999995</v>
      </c>
      <c r="AP38" s="161">
        <f t="shared" si="5"/>
        <v>572.68377599999997</v>
      </c>
      <c r="AQ38" s="161">
        <f t="shared" si="6"/>
        <v>6872.201924</v>
      </c>
    </row>
    <row r="39" spans="1:43" x14ac:dyDescent="0.25">
      <c r="B39" s="29" t="s">
        <v>44</v>
      </c>
      <c r="C39" s="21">
        <v>3855.9384190000001</v>
      </c>
      <c r="D39" s="21">
        <v>3885.9384190000001</v>
      </c>
      <c r="E39" s="21">
        <v>621.32820100000004</v>
      </c>
      <c r="F39" s="21">
        <v>321.32820099999998</v>
      </c>
      <c r="G39" s="21">
        <v>321.32820099999998</v>
      </c>
      <c r="H39" s="21">
        <v>421.32819999999998</v>
      </c>
      <c r="I39" s="21">
        <v>321.32819999999998</v>
      </c>
      <c r="J39" s="21">
        <v>321.32819999999998</v>
      </c>
      <c r="K39" s="21">
        <v>321.32819999999998</v>
      </c>
      <c r="L39" s="21">
        <v>421.32819999999998</v>
      </c>
      <c r="M39" s="21">
        <v>321.32819999999998</v>
      </c>
      <c r="N39" s="21">
        <v>329.81070199999999</v>
      </c>
      <c r="O39" s="21">
        <v>67.086955000000003</v>
      </c>
      <c r="P39" s="21">
        <v>97.086958999999993</v>
      </c>
      <c r="Q39" s="21">
        <v>3885.9384190000001</v>
      </c>
      <c r="R39" s="21">
        <v>0</v>
      </c>
      <c r="S39" s="21">
        <v>0</v>
      </c>
      <c r="T39" s="21">
        <v>0</v>
      </c>
      <c r="U39" s="21">
        <v>0</v>
      </c>
      <c r="V39" s="21">
        <v>0</v>
      </c>
      <c r="W39" s="21">
        <v>0</v>
      </c>
      <c r="X39" s="21">
        <v>0</v>
      </c>
      <c r="Y39" s="21">
        <v>0</v>
      </c>
      <c r="Z39" s="21">
        <v>0</v>
      </c>
      <c r="AA39" s="21">
        <v>0</v>
      </c>
      <c r="AB39" s="21">
        <v>0</v>
      </c>
      <c r="AC39" s="21">
        <v>0</v>
      </c>
      <c r="AD39" s="21">
        <v>0</v>
      </c>
      <c r="AE39" s="161">
        <f t="shared" si="2"/>
        <v>621.32820100000004</v>
      </c>
      <c r="AF39" s="161">
        <f t="shared" si="2"/>
        <v>321.32820099999998</v>
      </c>
      <c r="AG39" s="161">
        <f t="shared" si="2"/>
        <v>321.32820099999998</v>
      </c>
      <c r="AH39" s="161">
        <f t="shared" si="2"/>
        <v>421.32819999999998</v>
      </c>
      <c r="AI39" s="161">
        <f t="shared" si="2"/>
        <v>321.32819999999998</v>
      </c>
      <c r="AJ39" s="161">
        <f t="shared" si="2"/>
        <v>321.32819999999998</v>
      </c>
      <c r="AK39" s="161">
        <f t="shared" si="2"/>
        <v>321.32819999999998</v>
      </c>
      <c r="AL39" s="161">
        <f t="shared" si="2"/>
        <v>421.32819999999998</v>
      </c>
      <c r="AM39" s="161">
        <f t="shared" si="2"/>
        <v>321.32819999999998</v>
      </c>
      <c r="AN39" s="161">
        <f t="shared" si="2"/>
        <v>329.81070199999999</v>
      </c>
      <c r="AO39" s="161">
        <f t="shared" si="2"/>
        <v>67.086955000000003</v>
      </c>
      <c r="AP39" s="161">
        <f t="shared" si="5"/>
        <v>97.086958999999993</v>
      </c>
      <c r="AQ39" s="161">
        <f t="shared" si="6"/>
        <v>3885.9384190000001</v>
      </c>
    </row>
    <row r="40" spans="1:43" x14ac:dyDescent="0.25">
      <c r="B40" s="29" t="s">
        <v>45</v>
      </c>
      <c r="C40" s="21">
        <v>654.24808700000006</v>
      </c>
      <c r="D40" s="21">
        <v>729.24808700000006</v>
      </c>
      <c r="E40" s="21">
        <v>50.757024270000002</v>
      </c>
      <c r="F40" s="21">
        <v>57.046838139999998</v>
      </c>
      <c r="G40" s="21">
        <v>55.71915439</v>
      </c>
      <c r="H40" s="21">
        <v>54.413562630000001</v>
      </c>
      <c r="I40" s="21">
        <v>54.413032739999991</v>
      </c>
      <c r="J40" s="21">
        <v>54.716367970000007</v>
      </c>
      <c r="K40" s="21">
        <v>54.41631254</v>
      </c>
      <c r="L40" s="21">
        <v>91.890037829999997</v>
      </c>
      <c r="M40" s="21">
        <v>92.254507200000006</v>
      </c>
      <c r="N40" s="21">
        <v>54.320535979999995</v>
      </c>
      <c r="O40" s="21">
        <v>31.193899189999996</v>
      </c>
      <c r="P40" s="21">
        <v>78.047035260000001</v>
      </c>
      <c r="Q40" s="21">
        <v>729.18830814000012</v>
      </c>
      <c r="R40" s="21">
        <v>0</v>
      </c>
      <c r="S40" s="21">
        <v>0</v>
      </c>
      <c r="T40" s="21">
        <v>0</v>
      </c>
      <c r="U40" s="21">
        <v>0</v>
      </c>
      <c r="V40" s="21">
        <v>0</v>
      </c>
      <c r="W40" s="21">
        <v>0</v>
      </c>
      <c r="X40" s="21">
        <v>0</v>
      </c>
      <c r="Y40" s="21">
        <v>0</v>
      </c>
      <c r="Z40" s="21">
        <v>0</v>
      </c>
      <c r="AA40" s="21">
        <v>0</v>
      </c>
      <c r="AB40" s="21">
        <v>0</v>
      </c>
      <c r="AC40" s="21">
        <v>0</v>
      </c>
      <c r="AD40" s="21">
        <v>0</v>
      </c>
      <c r="AE40" s="161">
        <f t="shared" si="2"/>
        <v>50.757024270000002</v>
      </c>
      <c r="AF40" s="161">
        <f t="shared" si="2"/>
        <v>57.046838139999998</v>
      </c>
      <c r="AG40" s="161">
        <f t="shared" si="2"/>
        <v>55.71915439</v>
      </c>
      <c r="AH40" s="161">
        <f t="shared" si="2"/>
        <v>54.413562630000001</v>
      </c>
      <c r="AI40" s="161">
        <f t="shared" si="2"/>
        <v>54.413032739999991</v>
      </c>
      <c r="AJ40" s="161">
        <f t="shared" si="2"/>
        <v>54.716367970000007</v>
      </c>
      <c r="AK40" s="161">
        <f t="shared" si="2"/>
        <v>54.41631254</v>
      </c>
      <c r="AL40" s="161">
        <f t="shared" si="2"/>
        <v>91.890037829999997</v>
      </c>
      <c r="AM40" s="161">
        <f t="shared" si="2"/>
        <v>92.254507200000006</v>
      </c>
      <c r="AN40" s="161">
        <f t="shared" si="2"/>
        <v>54.320535979999995</v>
      </c>
      <c r="AO40" s="161">
        <f t="shared" si="2"/>
        <v>31.193899189999996</v>
      </c>
      <c r="AP40" s="161">
        <f t="shared" si="5"/>
        <v>78.047035260000001</v>
      </c>
      <c r="AQ40" s="161">
        <f t="shared" si="6"/>
        <v>729.18830814000012</v>
      </c>
    </row>
    <row r="41" spans="1:43" x14ac:dyDescent="0.25">
      <c r="B41" s="29" t="s">
        <v>103</v>
      </c>
      <c r="C41" s="21">
        <v>1073.0000010000001</v>
      </c>
      <c r="D41" s="21">
        <v>1073.0000010000001</v>
      </c>
      <c r="E41" s="21">
        <v>89.416661000000005</v>
      </c>
      <c r="F41" s="21">
        <v>89.416661000000005</v>
      </c>
      <c r="G41" s="21">
        <v>80.936290999999997</v>
      </c>
      <c r="H41" s="21">
        <v>97.897031999999996</v>
      </c>
      <c r="I41" s="21">
        <v>89.416658999999996</v>
      </c>
      <c r="J41" s="21">
        <v>89.416658999999996</v>
      </c>
      <c r="K41" s="21">
        <v>89.416658999999996</v>
      </c>
      <c r="L41" s="21">
        <v>89.416658999999996</v>
      </c>
      <c r="M41" s="21">
        <v>89.416658999999996</v>
      </c>
      <c r="N41" s="21">
        <v>89.416658999999996</v>
      </c>
      <c r="O41" s="21">
        <v>89.416658999999996</v>
      </c>
      <c r="P41" s="21">
        <v>89.416464000000005</v>
      </c>
      <c r="Q41" s="21">
        <v>1072.999722</v>
      </c>
      <c r="R41" s="21">
        <v>0</v>
      </c>
      <c r="S41" s="21">
        <v>0</v>
      </c>
      <c r="T41" s="21">
        <v>0</v>
      </c>
      <c r="U41" s="21">
        <v>0</v>
      </c>
      <c r="V41" s="21">
        <v>0</v>
      </c>
      <c r="W41" s="21">
        <v>0</v>
      </c>
      <c r="X41" s="21">
        <v>0</v>
      </c>
      <c r="Y41" s="21">
        <v>0</v>
      </c>
      <c r="Z41" s="21">
        <v>0</v>
      </c>
      <c r="AA41" s="21">
        <v>0</v>
      </c>
      <c r="AB41" s="21">
        <v>0</v>
      </c>
      <c r="AC41" s="21">
        <v>0</v>
      </c>
      <c r="AD41" s="21">
        <v>0</v>
      </c>
      <c r="AE41" s="161">
        <f t="shared" si="2"/>
        <v>89.416661000000005</v>
      </c>
      <c r="AF41" s="161">
        <f t="shared" si="2"/>
        <v>89.416661000000005</v>
      </c>
      <c r="AG41" s="161">
        <f t="shared" si="2"/>
        <v>80.936290999999997</v>
      </c>
      <c r="AH41" s="161">
        <f t="shared" si="2"/>
        <v>97.897031999999996</v>
      </c>
      <c r="AI41" s="161">
        <f t="shared" si="2"/>
        <v>89.416658999999996</v>
      </c>
      <c r="AJ41" s="161">
        <f t="shared" si="2"/>
        <v>89.416658999999996</v>
      </c>
      <c r="AK41" s="161">
        <f t="shared" si="2"/>
        <v>89.416658999999996</v>
      </c>
      <c r="AL41" s="161">
        <f t="shared" si="2"/>
        <v>89.416658999999996</v>
      </c>
      <c r="AM41" s="161">
        <f t="shared" si="2"/>
        <v>89.416658999999996</v>
      </c>
      <c r="AN41" s="161">
        <f t="shared" si="2"/>
        <v>89.416658999999996</v>
      </c>
      <c r="AO41" s="161">
        <f t="shared" si="2"/>
        <v>89.416658999999996</v>
      </c>
      <c r="AP41" s="161">
        <f t="shared" si="5"/>
        <v>89.416464000000005</v>
      </c>
      <c r="AQ41" s="161">
        <f t="shared" si="6"/>
        <v>1072.999722</v>
      </c>
    </row>
    <row r="42" spans="1:43" x14ac:dyDescent="0.25">
      <c r="B42" s="29" t="s">
        <v>131</v>
      </c>
      <c r="C42" s="21">
        <v>150</v>
      </c>
      <c r="D42" s="21">
        <v>150</v>
      </c>
      <c r="E42" s="21">
        <v>12.099999990000001</v>
      </c>
      <c r="F42" s="21">
        <v>12.1</v>
      </c>
      <c r="G42" s="21">
        <v>12.1</v>
      </c>
      <c r="H42" s="21">
        <v>13.70000001</v>
      </c>
      <c r="I42" s="21">
        <v>12.5</v>
      </c>
      <c r="J42" s="21">
        <v>12.5</v>
      </c>
      <c r="K42" s="21">
        <v>12.5</v>
      </c>
      <c r="L42" s="21">
        <v>12.5</v>
      </c>
      <c r="M42" s="21">
        <v>12.5</v>
      </c>
      <c r="N42" s="21">
        <v>12.499987000000001</v>
      </c>
      <c r="O42" s="21">
        <v>12.5</v>
      </c>
      <c r="P42" s="21">
        <v>12.5</v>
      </c>
      <c r="Q42" s="21">
        <v>149.999987</v>
      </c>
      <c r="R42" s="21">
        <v>0</v>
      </c>
      <c r="S42" s="21">
        <v>0</v>
      </c>
      <c r="T42" s="21">
        <v>0</v>
      </c>
      <c r="U42" s="21">
        <v>0</v>
      </c>
      <c r="V42" s="21">
        <v>0</v>
      </c>
      <c r="W42" s="21">
        <v>0</v>
      </c>
      <c r="X42" s="21">
        <v>0</v>
      </c>
      <c r="Y42" s="21">
        <v>0</v>
      </c>
      <c r="Z42" s="21">
        <v>0</v>
      </c>
      <c r="AA42" s="21">
        <v>0</v>
      </c>
      <c r="AB42" s="21">
        <v>0</v>
      </c>
      <c r="AC42" s="21">
        <v>0</v>
      </c>
      <c r="AD42" s="21">
        <v>0</v>
      </c>
      <c r="AE42" s="161">
        <f t="shared" si="2"/>
        <v>12.099999990000001</v>
      </c>
      <c r="AF42" s="161">
        <f t="shared" si="2"/>
        <v>12.1</v>
      </c>
      <c r="AG42" s="161">
        <f t="shared" si="2"/>
        <v>12.1</v>
      </c>
      <c r="AH42" s="161">
        <f t="shared" si="2"/>
        <v>13.70000001</v>
      </c>
      <c r="AI42" s="161">
        <f t="shared" si="2"/>
        <v>12.5</v>
      </c>
      <c r="AJ42" s="161">
        <f t="shared" si="2"/>
        <v>12.5</v>
      </c>
      <c r="AK42" s="161">
        <f t="shared" si="2"/>
        <v>12.5</v>
      </c>
      <c r="AL42" s="161">
        <f t="shared" si="2"/>
        <v>12.5</v>
      </c>
      <c r="AM42" s="161">
        <f t="shared" si="2"/>
        <v>12.5</v>
      </c>
      <c r="AN42" s="161">
        <f t="shared" si="2"/>
        <v>12.499987000000001</v>
      </c>
      <c r="AO42" s="161">
        <f t="shared" si="2"/>
        <v>12.5</v>
      </c>
      <c r="AP42" s="161">
        <f t="shared" si="5"/>
        <v>12.5</v>
      </c>
      <c r="AQ42" s="161">
        <f t="shared" si="6"/>
        <v>149.999987</v>
      </c>
    </row>
    <row r="43" spans="1:43" x14ac:dyDescent="0.25">
      <c r="B43" s="29" t="s">
        <v>104</v>
      </c>
      <c r="C43" s="21">
        <v>500</v>
      </c>
      <c r="D43" s="21">
        <v>512</v>
      </c>
      <c r="E43" s="21">
        <v>39.708333250000003</v>
      </c>
      <c r="F43" s="21">
        <v>39.708333340000003</v>
      </c>
      <c r="G43" s="21">
        <v>39.708333330000009</v>
      </c>
      <c r="H43" s="21">
        <v>47.541666660000004</v>
      </c>
      <c r="I43" s="21">
        <v>41.666666670000005</v>
      </c>
      <c r="J43" s="21">
        <v>41.666666670000005</v>
      </c>
      <c r="K43" s="21">
        <v>41.666666670000005</v>
      </c>
      <c r="L43" s="21">
        <v>41.666666670000005</v>
      </c>
      <c r="M43" s="21">
        <v>41.666666670000005</v>
      </c>
      <c r="N43" s="21">
        <v>41.666666710000001</v>
      </c>
      <c r="O43" s="21">
        <v>41.666666679999999</v>
      </c>
      <c r="P43" s="21">
        <v>53.666666679999999</v>
      </c>
      <c r="Q43" s="21">
        <v>512.00000000000011</v>
      </c>
      <c r="R43" s="21">
        <v>0</v>
      </c>
      <c r="S43" s="21">
        <v>0</v>
      </c>
      <c r="T43" s="21">
        <v>0</v>
      </c>
      <c r="U43" s="21">
        <v>0</v>
      </c>
      <c r="V43" s="21">
        <v>0</v>
      </c>
      <c r="W43" s="21">
        <v>0</v>
      </c>
      <c r="X43" s="21">
        <v>0</v>
      </c>
      <c r="Y43" s="21">
        <v>0</v>
      </c>
      <c r="Z43" s="21">
        <v>0</v>
      </c>
      <c r="AA43" s="21">
        <v>0</v>
      </c>
      <c r="AB43" s="21">
        <v>0</v>
      </c>
      <c r="AC43" s="21">
        <v>0</v>
      </c>
      <c r="AD43" s="21">
        <v>0</v>
      </c>
      <c r="AE43" s="161">
        <f t="shared" si="2"/>
        <v>39.708333250000003</v>
      </c>
      <c r="AF43" s="161">
        <f t="shared" si="2"/>
        <v>39.708333340000003</v>
      </c>
      <c r="AG43" s="161">
        <f t="shared" si="2"/>
        <v>39.708333330000009</v>
      </c>
      <c r="AH43" s="161">
        <f t="shared" si="2"/>
        <v>47.541666660000004</v>
      </c>
      <c r="AI43" s="161">
        <f t="shared" si="2"/>
        <v>41.666666670000005</v>
      </c>
      <c r="AJ43" s="161">
        <f t="shared" si="2"/>
        <v>41.666666670000005</v>
      </c>
      <c r="AK43" s="161">
        <f t="shared" si="2"/>
        <v>41.666666670000005</v>
      </c>
      <c r="AL43" s="161">
        <f t="shared" si="2"/>
        <v>41.666666670000005</v>
      </c>
      <c r="AM43" s="161">
        <f t="shared" si="2"/>
        <v>41.666666670000005</v>
      </c>
      <c r="AN43" s="161">
        <f t="shared" si="2"/>
        <v>41.666666710000001</v>
      </c>
      <c r="AO43" s="161">
        <f t="shared" si="2"/>
        <v>41.666666679999999</v>
      </c>
      <c r="AP43" s="161">
        <f t="shared" si="5"/>
        <v>53.666666679999999</v>
      </c>
      <c r="AQ43" s="161">
        <f t="shared" si="6"/>
        <v>512.00000000000011</v>
      </c>
    </row>
    <row r="44" spans="1:43" x14ac:dyDescent="0.25">
      <c r="B44" s="208" t="s">
        <v>139</v>
      </c>
      <c r="C44" s="27">
        <v>624407.04508099996</v>
      </c>
      <c r="D44" s="27">
        <v>627961.84806916991</v>
      </c>
      <c r="E44" s="20">
        <v>44799.598998289999</v>
      </c>
      <c r="F44" s="20">
        <v>47710.616734660005</v>
      </c>
      <c r="G44" s="20">
        <v>48815.907559359999</v>
      </c>
      <c r="H44" s="20">
        <v>40570.546511230001</v>
      </c>
      <c r="I44" s="20">
        <v>42993.941973599998</v>
      </c>
      <c r="J44" s="20">
        <v>57213.550184199979</v>
      </c>
      <c r="K44" s="20">
        <v>40437.343820409995</v>
      </c>
      <c r="L44" s="20">
        <v>44252.810300630008</v>
      </c>
      <c r="M44" s="20">
        <v>44394.940088750001</v>
      </c>
      <c r="N44" s="20">
        <v>40930.08788177</v>
      </c>
      <c r="O44" s="20">
        <v>48015.387529669992</v>
      </c>
      <c r="P44" s="20">
        <v>112195.74753189996</v>
      </c>
      <c r="Q44" s="20">
        <v>612330.47911447019</v>
      </c>
      <c r="R44" s="155">
        <v>0</v>
      </c>
      <c r="S44" s="155">
        <v>1040.3356000000001</v>
      </c>
      <c r="T44" s="155">
        <v>2832.4103473200003</v>
      </c>
      <c r="U44" s="155">
        <v>168.10248000000001</v>
      </c>
      <c r="V44" s="155">
        <v>508.14857911000001</v>
      </c>
      <c r="W44" s="155">
        <v>515.49304703999996</v>
      </c>
      <c r="X44" s="155">
        <v>110.21689101999999</v>
      </c>
      <c r="Y44" s="155">
        <v>1161.4198390500001</v>
      </c>
      <c r="Z44" s="155">
        <v>1713.799929</v>
      </c>
      <c r="AA44" s="155">
        <v>950.62952213999995</v>
      </c>
      <c r="AB44" s="155">
        <v>1060.52192954</v>
      </c>
      <c r="AC44" s="155">
        <v>1557.0801007</v>
      </c>
      <c r="AD44" s="155">
        <v>11618.158264920001</v>
      </c>
      <c r="AE44" s="156">
        <f t="shared" si="2"/>
        <v>44799.598998289999</v>
      </c>
      <c r="AF44" s="156">
        <f t="shared" si="2"/>
        <v>48750.952334660004</v>
      </c>
      <c r="AG44" s="156">
        <f t="shared" si="2"/>
        <v>51648.31790668</v>
      </c>
      <c r="AH44" s="156">
        <f t="shared" si="2"/>
        <v>40738.648991230002</v>
      </c>
      <c r="AI44" s="156">
        <f t="shared" si="2"/>
        <v>43502.090552709997</v>
      </c>
      <c r="AJ44" s="156">
        <f t="shared" si="2"/>
        <v>57729.043231239979</v>
      </c>
      <c r="AK44" s="156">
        <f t="shared" si="2"/>
        <v>40547.560711429993</v>
      </c>
      <c r="AL44" s="156">
        <f t="shared" si="2"/>
        <v>45414.23013968001</v>
      </c>
      <c r="AM44" s="156">
        <f t="shared" si="2"/>
        <v>46108.740017750002</v>
      </c>
      <c r="AN44" s="156">
        <f t="shared" si="2"/>
        <v>41880.717403909999</v>
      </c>
      <c r="AO44" s="156">
        <f t="shared" si="2"/>
        <v>49075.909459209994</v>
      </c>
      <c r="AP44" s="156">
        <f t="shared" si="5"/>
        <v>113752.82763259996</v>
      </c>
      <c r="AQ44" s="156">
        <f t="shared" si="6"/>
        <v>623948.63737939019</v>
      </c>
    </row>
    <row r="45" spans="1:43" x14ac:dyDescent="0.25">
      <c r="B45" s="30"/>
      <c r="C45" s="25"/>
      <c r="D45" s="25"/>
      <c r="E45" s="31"/>
      <c r="F45" s="21"/>
      <c r="G45" s="21"/>
      <c r="H45" s="21"/>
      <c r="I45" s="21"/>
      <c r="J45" s="21"/>
      <c r="K45" s="21"/>
      <c r="L45" s="21"/>
      <c r="M45" s="21"/>
      <c r="N45" s="21"/>
      <c r="O45" s="21"/>
      <c r="P45" s="21"/>
      <c r="Q45" s="21"/>
      <c r="R45" s="157"/>
      <c r="S45" s="157"/>
      <c r="T45" s="157"/>
      <c r="U45" s="157"/>
      <c r="V45" s="157"/>
      <c r="W45" s="157"/>
      <c r="X45" s="157"/>
      <c r="Y45" s="157"/>
      <c r="Z45" s="157"/>
      <c r="AA45" s="157"/>
      <c r="AB45" s="157"/>
      <c r="AC45" s="157"/>
      <c r="AD45" s="157"/>
    </row>
    <row r="46" spans="1:43" x14ac:dyDescent="0.25">
      <c r="B46" s="208" t="s">
        <v>49</v>
      </c>
      <c r="C46" s="28"/>
      <c r="D46" s="159"/>
      <c r="E46" s="15"/>
      <c r="F46" s="15"/>
      <c r="G46" s="15"/>
      <c r="H46" s="15"/>
      <c r="I46" s="15"/>
      <c r="J46" s="15"/>
      <c r="K46" s="15"/>
      <c r="L46" s="15"/>
      <c r="M46" s="15"/>
      <c r="N46" s="15"/>
      <c r="O46" s="15"/>
      <c r="P46" s="15"/>
      <c r="Q46" s="15"/>
      <c r="R46" s="158"/>
      <c r="S46" s="158"/>
      <c r="T46" s="158"/>
      <c r="U46" s="158"/>
      <c r="V46" s="158"/>
      <c r="W46" s="158"/>
      <c r="X46" s="158"/>
      <c r="Y46" s="158"/>
      <c r="Z46" s="158"/>
      <c r="AA46" s="158"/>
      <c r="AB46" s="158"/>
      <c r="AC46" s="158"/>
      <c r="AD46" s="158"/>
      <c r="AE46" s="156"/>
      <c r="AF46" s="156"/>
      <c r="AG46" s="156"/>
      <c r="AH46" s="156"/>
      <c r="AI46" s="156"/>
      <c r="AJ46" s="156"/>
      <c r="AK46" s="156"/>
      <c r="AL46" s="156"/>
      <c r="AM46" s="156"/>
      <c r="AN46" s="156"/>
      <c r="AO46" s="156"/>
      <c r="AP46" s="156"/>
      <c r="AQ46" s="156"/>
    </row>
    <row r="47" spans="1:43" x14ac:dyDescent="0.25">
      <c r="A47" s="12"/>
      <c r="B47" s="30" t="s">
        <v>75</v>
      </c>
      <c r="C47" s="25">
        <v>4229.4064689999996</v>
      </c>
      <c r="D47" s="25">
        <v>8252.5030360000001</v>
      </c>
      <c r="E47" s="25">
        <v>0</v>
      </c>
      <c r="F47" s="25">
        <v>733.49096724000003</v>
      </c>
      <c r="G47" s="25">
        <v>416.88540558000005</v>
      </c>
      <c r="H47" s="25">
        <v>76.100254280000001</v>
      </c>
      <c r="I47" s="25">
        <v>1221.2751306100001</v>
      </c>
      <c r="J47" s="25">
        <v>431.24454077999997</v>
      </c>
      <c r="K47" s="25">
        <v>753.82843135999997</v>
      </c>
      <c r="L47" s="25">
        <v>171.33106075000001</v>
      </c>
      <c r="M47" s="25">
        <v>30.058147640000001</v>
      </c>
      <c r="N47" s="25">
        <v>2.5459679400000002</v>
      </c>
      <c r="O47" s="25">
        <v>31.798960809999997</v>
      </c>
      <c r="P47" s="25">
        <v>1758.3534780499999</v>
      </c>
      <c r="Q47" s="25">
        <v>5626.9123450400002</v>
      </c>
      <c r="R47" s="25">
        <v>0</v>
      </c>
      <c r="S47" s="25">
        <v>0</v>
      </c>
      <c r="T47" s="25">
        <v>0</v>
      </c>
      <c r="U47" s="25">
        <v>0</v>
      </c>
      <c r="V47" s="25">
        <v>0</v>
      </c>
      <c r="W47" s="25">
        <v>0</v>
      </c>
      <c r="X47" s="25">
        <v>0</v>
      </c>
      <c r="Y47" s="25">
        <v>0</v>
      </c>
      <c r="Z47" s="25">
        <v>0</v>
      </c>
      <c r="AA47" s="25">
        <v>0</v>
      </c>
      <c r="AB47" s="25">
        <v>0</v>
      </c>
      <c r="AC47" s="25">
        <v>0</v>
      </c>
      <c r="AD47" s="25">
        <v>0</v>
      </c>
      <c r="AE47" s="16">
        <f>E47+R47</f>
        <v>0</v>
      </c>
      <c r="AF47" s="16">
        <f t="shared" ref="AF47:AQ62" si="7">F47+S47</f>
        <v>733.49096724000003</v>
      </c>
      <c r="AG47" s="16">
        <f t="shared" si="7"/>
        <v>416.88540558000005</v>
      </c>
      <c r="AH47" s="16">
        <f t="shared" si="7"/>
        <v>76.100254280000001</v>
      </c>
      <c r="AI47" s="16">
        <f t="shared" si="7"/>
        <v>1221.2751306100001</v>
      </c>
      <c r="AJ47" s="16">
        <f t="shared" si="7"/>
        <v>431.24454077999997</v>
      </c>
      <c r="AK47" s="16">
        <f t="shared" si="7"/>
        <v>753.82843135999997</v>
      </c>
      <c r="AL47" s="16">
        <f t="shared" si="7"/>
        <v>171.33106075000001</v>
      </c>
      <c r="AM47" s="16">
        <f t="shared" si="7"/>
        <v>30.058147640000001</v>
      </c>
      <c r="AN47" s="16">
        <f t="shared" si="7"/>
        <v>2.5459679400000002</v>
      </c>
      <c r="AO47" s="16">
        <f t="shared" si="7"/>
        <v>31.798960809999997</v>
      </c>
      <c r="AP47" s="16">
        <f t="shared" si="7"/>
        <v>1758.3534780499999</v>
      </c>
      <c r="AQ47" s="16">
        <f t="shared" si="7"/>
        <v>5626.9123450400002</v>
      </c>
    </row>
    <row r="48" spans="1:43" x14ac:dyDescent="0.25">
      <c r="A48" s="12"/>
      <c r="B48" s="30" t="s">
        <v>76</v>
      </c>
      <c r="C48" s="25">
        <v>13.282</v>
      </c>
      <c r="D48" s="25">
        <v>23.481999999999999</v>
      </c>
      <c r="E48" s="25">
        <v>0</v>
      </c>
      <c r="F48" s="25">
        <v>0</v>
      </c>
      <c r="G48" s="25">
        <v>0</v>
      </c>
      <c r="H48" s="25">
        <v>0</v>
      </c>
      <c r="I48" s="25">
        <v>0</v>
      </c>
      <c r="J48" s="25">
        <v>0</v>
      </c>
      <c r="K48" s="25">
        <v>0</v>
      </c>
      <c r="L48" s="25">
        <v>1.3</v>
      </c>
      <c r="M48" s="25">
        <v>0</v>
      </c>
      <c r="N48" s="25">
        <v>0</v>
      </c>
      <c r="O48" s="25">
        <v>0</v>
      </c>
      <c r="P48" s="25">
        <v>19.87</v>
      </c>
      <c r="Q48" s="25">
        <v>21.17</v>
      </c>
      <c r="R48" s="25">
        <v>0</v>
      </c>
      <c r="S48" s="25">
        <v>0</v>
      </c>
      <c r="T48" s="25">
        <v>0</v>
      </c>
      <c r="U48" s="25">
        <v>0</v>
      </c>
      <c r="V48" s="25">
        <v>0</v>
      </c>
      <c r="W48" s="25">
        <v>0</v>
      </c>
      <c r="X48" s="25">
        <v>0</v>
      </c>
      <c r="Y48" s="25">
        <v>0</v>
      </c>
      <c r="Z48" s="25">
        <v>0</v>
      </c>
      <c r="AA48" s="25">
        <v>0</v>
      </c>
      <c r="AB48" s="25">
        <v>0</v>
      </c>
      <c r="AC48" s="25">
        <v>0</v>
      </c>
      <c r="AD48" s="25">
        <v>0</v>
      </c>
      <c r="AE48" s="16">
        <f t="shared" ref="AE48:AE62" si="8">E48+R48</f>
        <v>0</v>
      </c>
      <c r="AF48" s="16">
        <f t="shared" si="7"/>
        <v>0</v>
      </c>
      <c r="AG48" s="16">
        <f t="shared" si="7"/>
        <v>0</v>
      </c>
      <c r="AH48" s="16">
        <f t="shared" si="7"/>
        <v>0</v>
      </c>
      <c r="AI48" s="16">
        <f t="shared" si="7"/>
        <v>0</v>
      </c>
      <c r="AJ48" s="16">
        <f t="shared" si="7"/>
        <v>0</v>
      </c>
      <c r="AK48" s="16">
        <f t="shared" si="7"/>
        <v>0</v>
      </c>
      <c r="AL48" s="16">
        <f t="shared" si="7"/>
        <v>1.3</v>
      </c>
      <c r="AM48" s="16">
        <f t="shared" si="7"/>
        <v>0</v>
      </c>
      <c r="AN48" s="16">
        <f t="shared" si="7"/>
        <v>0</v>
      </c>
      <c r="AO48" s="16">
        <f t="shared" si="7"/>
        <v>0</v>
      </c>
      <c r="AP48" s="16">
        <f t="shared" si="7"/>
        <v>19.87</v>
      </c>
      <c r="AQ48" s="16">
        <f t="shared" si="7"/>
        <v>21.17</v>
      </c>
    </row>
    <row r="49" spans="1:43" x14ac:dyDescent="0.25">
      <c r="A49" s="12"/>
      <c r="B49" s="30" t="s">
        <v>129</v>
      </c>
      <c r="C49" s="25">
        <v>14.75</v>
      </c>
      <c r="D49" s="25">
        <v>75.022034000000005</v>
      </c>
      <c r="E49" s="25">
        <v>0</v>
      </c>
      <c r="F49" s="25">
        <v>1.5897263899999998</v>
      </c>
      <c r="G49" s="25">
        <v>1.5897263899999998</v>
      </c>
      <c r="H49" s="25">
        <v>1.5897263899999998</v>
      </c>
      <c r="I49" s="25">
        <v>8.5897263900000009</v>
      </c>
      <c r="J49" s="25">
        <v>9.3397263900000009</v>
      </c>
      <c r="K49" s="25">
        <v>1.5897263899999998</v>
      </c>
      <c r="L49" s="25">
        <v>1.5897263899999998</v>
      </c>
      <c r="M49" s="25">
        <v>1.5897263899999998</v>
      </c>
      <c r="N49" s="25">
        <v>1.5897263899999998</v>
      </c>
      <c r="O49" s="25">
        <v>1.5897263899999998</v>
      </c>
      <c r="P49" s="25">
        <v>23.708325590000001</v>
      </c>
      <c r="Q49" s="25">
        <v>54.355589490000007</v>
      </c>
      <c r="R49" s="25">
        <v>0</v>
      </c>
      <c r="S49" s="25">
        <v>0</v>
      </c>
      <c r="T49" s="25">
        <v>0</v>
      </c>
      <c r="U49" s="25">
        <v>0</v>
      </c>
      <c r="V49" s="25">
        <v>0</v>
      </c>
      <c r="W49" s="25">
        <v>0</v>
      </c>
      <c r="X49" s="25">
        <v>0</v>
      </c>
      <c r="Y49" s="25">
        <v>0</v>
      </c>
      <c r="Z49" s="25">
        <v>0</v>
      </c>
      <c r="AA49" s="25">
        <v>0</v>
      </c>
      <c r="AB49" s="25">
        <v>0</v>
      </c>
      <c r="AC49" s="25">
        <v>0</v>
      </c>
      <c r="AD49" s="25">
        <v>0</v>
      </c>
      <c r="AE49" s="16">
        <f t="shared" si="8"/>
        <v>0</v>
      </c>
      <c r="AF49" s="16">
        <f t="shared" si="7"/>
        <v>1.5897263899999998</v>
      </c>
      <c r="AG49" s="16">
        <f t="shared" si="7"/>
        <v>1.5897263899999998</v>
      </c>
      <c r="AH49" s="16">
        <f t="shared" si="7"/>
        <v>1.5897263899999998</v>
      </c>
      <c r="AI49" s="16">
        <f t="shared" si="7"/>
        <v>8.5897263900000009</v>
      </c>
      <c r="AJ49" s="16">
        <f t="shared" si="7"/>
        <v>9.3397263900000009</v>
      </c>
      <c r="AK49" s="16">
        <f t="shared" si="7"/>
        <v>1.5897263899999998</v>
      </c>
      <c r="AL49" s="16">
        <f t="shared" si="7"/>
        <v>1.5897263899999998</v>
      </c>
      <c r="AM49" s="16">
        <f t="shared" si="7"/>
        <v>1.5897263899999998</v>
      </c>
      <c r="AN49" s="16">
        <f t="shared" si="7"/>
        <v>1.5897263899999998</v>
      </c>
      <c r="AO49" s="16">
        <f t="shared" si="7"/>
        <v>1.5897263899999998</v>
      </c>
      <c r="AP49" s="16">
        <f t="shared" si="7"/>
        <v>23.708325590000001</v>
      </c>
      <c r="AQ49" s="16">
        <f t="shared" si="7"/>
        <v>54.355589490000007</v>
      </c>
    </row>
    <row r="50" spans="1:43" x14ac:dyDescent="0.25">
      <c r="A50" s="12"/>
      <c r="B50" s="30" t="s">
        <v>79</v>
      </c>
      <c r="C50" s="25">
        <v>342.28944999999999</v>
      </c>
      <c r="D50" s="25">
        <v>342.28944999999999</v>
      </c>
      <c r="E50" s="25">
        <v>0</v>
      </c>
      <c r="F50" s="25">
        <v>0</v>
      </c>
      <c r="G50" s="25">
        <v>0</v>
      </c>
      <c r="H50" s="25">
        <v>0</v>
      </c>
      <c r="I50" s="25">
        <v>0</v>
      </c>
      <c r="J50" s="25">
        <v>0</v>
      </c>
      <c r="K50" s="25">
        <v>0</v>
      </c>
      <c r="L50" s="25">
        <v>0</v>
      </c>
      <c r="M50" s="25">
        <v>0</v>
      </c>
      <c r="N50" s="25">
        <v>0</v>
      </c>
      <c r="O50" s="25">
        <v>53.606250000000003</v>
      </c>
      <c r="P50" s="25">
        <v>0</v>
      </c>
      <c r="Q50" s="25">
        <v>53.606250000000003</v>
      </c>
      <c r="R50" s="25">
        <v>0</v>
      </c>
      <c r="S50" s="25">
        <v>0</v>
      </c>
      <c r="T50" s="25">
        <v>0</v>
      </c>
      <c r="U50" s="25">
        <v>0</v>
      </c>
      <c r="V50" s="25">
        <v>0</v>
      </c>
      <c r="W50" s="25">
        <v>0</v>
      </c>
      <c r="X50" s="25">
        <v>0</v>
      </c>
      <c r="Y50" s="25">
        <v>0</v>
      </c>
      <c r="Z50" s="25">
        <v>0</v>
      </c>
      <c r="AA50" s="25">
        <v>0</v>
      </c>
      <c r="AB50" s="25">
        <v>0</v>
      </c>
      <c r="AC50" s="25">
        <v>0</v>
      </c>
      <c r="AD50" s="25">
        <v>0</v>
      </c>
      <c r="AE50" s="16">
        <f t="shared" si="8"/>
        <v>0</v>
      </c>
      <c r="AF50" s="16">
        <f t="shared" si="7"/>
        <v>0</v>
      </c>
      <c r="AG50" s="16">
        <f t="shared" si="7"/>
        <v>0</v>
      </c>
      <c r="AH50" s="16">
        <f t="shared" si="7"/>
        <v>0</v>
      </c>
      <c r="AI50" s="16">
        <f t="shared" si="7"/>
        <v>0</v>
      </c>
      <c r="AJ50" s="16">
        <f t="shared" si="7"/>
        <v>0</v>
      </c>
      <c r="AK50" s="16">
        <f t="shared" si="7"/>
        <v>0</v>
      </c>
      <c r="AL50" s="16">
        <f t="shared" si="7"/>
        <v>0</v>
      </c>
      <c r="AM50" s="16">
        <f t="shared" si="7"/>
        <v>0</v>
      </c>
      <c r="AN50" s="16">
        <f t="shared" si="7"/>
        <v>0</v>
      </c>
      <c r="AO50" s="16">
        <f t="shared" si="7"/>
        <v>53.606250000000003</v>
      </c>
      <c r="AP50" s="16">
        <f t="shared" si="7"/>
        <v>0</v>
      </c>
      <c r="AQ50" s="16">
        <f t="shared" si="7"/>
        <v>53.606250000000003</v>
      </c>
    </row>
    <row r="51" spans="1:43" x14ac:dyDescent="0.25">
      <c r="A51" s="12"/>
      <c r="B51" s="30" t="s">
        <v>107</v>
      </c>
      <c r="C51" s="25">
        <v>0</v>
      </c>
      <c r="D51" s="25">
        <v>3.3450000000000002</v>
      </c>
      <c r="E51" s="25">
        <v>0</v>
      </c>
      <c r="F51" s="25">
        <v>0</v>
      </c>
      <c r="G51" s="25">
        <v>0</v>
      </c>
      <c r="H51" s="25">
        <v>0</v>
      </c>
      <c r="I51" s="25">
        <v>0</v>
      </c>
      <c r="J51" s="25">
        <v>0</v>
      </c>
      <c r="K51" s="25">
        <v>0</v>
      </c>
      <c r="L51" s="25">
        <v>0</v>
      </c>
      <c r="M51" s="25">
        <v>0</v>
      </c>
      <c r="N51" s="25">
        <v>0</v>
      </c>
      <c r="O51" s="25">
        <v>0</v>
      </c>
      <c r="P51" s="25">
        <v>3.3432779500000001</v>
      </c>
      <c r="Q51" s="25">
        <v>3.3432779500000001</v>
      </c>
      <c r="R51" s="25">
        <v>0</v>
      </c>
      <c r="S51" s="25">
        <v>0</v>
      </c>
      <c r="T51" s="25">
        <v>0</v>
      </c>
      <c r="U51" s="25">
        <v>0</v>
      </c>
      <c r="V51" s="25">
        <v>0</v>
      </c>
      <c r="W51" s="25">
        <v>0</v>
      </c>
      <c r="X51" s="25">
        <v>0</v>
      </c>
      <c r="Y51" s="25">
        <v>0</v>
      </c>
      <c r="Z51" s="25">
        <v>0</v>
      </c>
      <c r="AA51" s="25">
        <v>0</v>
      </c>
      <c r="AB51" s="25">
        <v>0</v>
      </c>
      <c r="AC51" s="25">
        <v>0</v>
      </c>
      <c r="AD51" s="25">
        <v>0</v>
      </c>
      <c r="AE51" s="16">
        <f t="shared" si="8"/>
        <v>0</v>
      </c>
      <c r="AF51" s="16">
        <f t="shared" si="7"/>
        <v>0</v>
      </c>
      <c r="AG51" s="16">
        <f t="shared" si="7"/>
        <v>0</v>
      </c>
      <c r="AH51" s="16">
        <f t="shared" si="7"/>
        <v>0</v>
      </c>
      <c r="AI51" s="16">
        <f t="shared" si="7"/>
        <v>0</v>
      </c>
      <c r="AJ51" s="16">
        <f t="shared" si="7"/>
        <v>0</v>
      </c>
      <c r="AK51" s="16">
        <f t="shared" si="7"/>
        <v>0</v>
      </c>
      <c r="AL51" s="16">
        <f t="shared" si="7"/>
        <v>0</v>
      </c>
      <c r="AM51" s="16">
        <f t="shared" si="7"/>
        <v>0</v>
      </c>
      <c r="AN51" s="16">
        <f t="shared" si="7"/>
        <v>0</v>
      </c>
      <c r="AO51" s="16">
        <f t="shared" si="7"/>
        <v>0</v>
      </c>
      <c r="AP51" s="16">
        <f t="shared" si="7"/>
        <v>3.3432779500000001</v>
      </c>
      <c r="AQ51" s="16">
        <f t="shared" si="7"/>
        <v>3.3432779500000001</v>
      </c>
    </row>
    <row r="52" spans="1:43" x14ac:dyDescent="0.25">
      <c r="A52" s="12"/>
      <c r="B52" s="30" t="s">
        <v>81</v>
      </c>
      <c r="C52" s="25">
        <v>4.5599999999999996</v>
      </c>
      <c r="D52" s="25">
        <v>76.56</v>
      </c>
      <c r="E52" s="25">
        <v>0</v>
      </c>
      <c r="F52" s="25">
        <v>0</v>
      </c>
      <c r="G52" s="25">
        <v>0</v>
      </c>
      <c r="H52" s="25">
        <v>0</v>
      </c>
      <c r="I52" s="25">
        <v>0</v>
      </c>
      <c r="J52" s="25">
        <v>0</v>
      </c>
      <c r="K52" s="25">
        <v>0</v>
      </c>
      <c r="L52" s="25">
        <v>0</v>
      </c>
      <c r="M52" s="25">
        <v>0</v>
      </c>
      <c r="N52" s="25">
        <v>0</v>
      </c>
      <c r="O52" s="25">
        <v>0</v>
      </c>
      <c r="P52" s="25">
        <v>72.117999439999991</v>
      </c>
      <c r="Q52" s="25">
        <v>72.117999439999991</v>
      </c>
      <c r="R52" s="25">
        <v>0</v>
      </c>
      <c r="S52" s="25">
        <v>0</v>
      </c>
      <c r="T52" s="25">
        <v>0</v>
      </c>
      <c r="U52" s="25">
        <v>0</v>
      </c>
      <c r="V52" s="25">
        <v>0</v>
      </c>
      <c r="W52" s="25">
        <v>0</v>
      </c>
      <c r="X52" s="25">
        <v>0</v>
      </c>
      <c r="Y52" s="25">
        <v>0</v>
      </c>
      <c r="Z52" s="25">
        <v>0</v>
      </c>
      <c r="AA52" s="25">
        <v>0</v>
      </c>
      <c r="AB52" s="25">
        <v>0</v>
      </c>
      <c r="AC52" s="25">
        <v>0</v>
      </c>
      <c r="AD52" s="25">
        <v>0</v>
      </c>
      <c r="AE52" s="16">
        <f t="shared" si="8"/>
        <v>0</v>
      </c>
      <c r="AF52" s="16">
        <f t="shared" si="7"/>
        <v>0</v>
      </c>
      <c r="AG52" s="16">
        <f t="shared" si="7"/>
        <v>0</v>
      </c>
      <c r="AH52" s="16">
        <f t="shared" si="7"/>
        <v>0</v>
      </c>
      <c r="AI52" s="16">
        <f t="shared" si="7"/>
        <v>0</v>
      </c>
      <c r="AJ52" s="16">
        <f t="shared" si="7"/>
        <v>0</v>
      </c>
      <c r="AK52" s="16">
        <f t="shared" si="7"/>
        <v>0</v>
      </c>
      <c r="AL52" s="16">
        <f t="shared" si="7"/>
        <v>0</v>
      </c>
      <c r="AM52" s="16">
        <f t="shared" si="7"/>
        <v>0</v>
      </c>
      <c r="AN52" s="16">
        <f t="shared" si="7"/>
        <v>0</v>
      </c>
      <c r="AO52" s="16">
        <f t="shared" si="7"/>
        <v>0</v>
      </c>
      <c r="AP52" s="16">
        <f t="shared" si="7"/>
        <v>72.117999439999991</v>
      </c>
      <c r="AQ52" s="16">
        <f t="shared" si="7"/>
        <v>72.117999439999991</v>
      </c>
    </row>
    <row r="53" spans="1:43" x14ac:dyDescent="0.25">
      <c r="A53" s="12"/>
      <c r="B53" s="30" t="s">
        <v>83</v>
      </c>
      <c r="C53" s="25">
        <v>0</v>
      </c>
      <c r="D53" s="25">
        <v>3.5</v>
      </c>
      <c r="E53" s="25">
        <v>0</v>
      </c>
      <c r="F53" s="25">
        <v>0</v>
      </c>
      <c r="G53" s="25">
        <v>0</v>
      </c>
      <c r="H53" s="25">
        <v>0</v>
      </c>
      <c r="I53" s="25">
        <v>0</v>
      </c>
      <c r="J53" s="25">
        <v>0</v>
      </c>
      <c r="K53" s="25">
        <v>0</v>
      </c>
      <c r="L53" s="25">
        <v>0</v>
      </c>
      <c r="M53" s="25">
        <v>0</v>
      </c>
      <c r="N53" s="25">
        <v>0</v>
      </c>
      <c r="O53" s="25">
        <v>0</v>
      </c>
      <c r="P53" s="25">
        <v>3.4437722799999997</v>
      </c>
      <c r="Q53" s="25">
        <v>3.4437722799999997</v>
      </c>
      <c r="R53" s="25">
        <v>0</v>
      </c>
      <c r="S53" s="25">
        <v>0</v>
      </c>
      <c r="T53" s="25">
        <v>0</v>
      </c>
      <c r="U53" s="25">
        <v>0</v>
      </c>
      <c r="V53" s="25">
        <v>0</v>
      </c>
      <c r="W53" s="25">
        <v>0</v>
      </c>
      <c r="X53" s="25">
        <v>0</v>
      </c>
      <c r="Y53" s="25">
        <v>0</v>
      </c>
      <c r="Z53" s="25">
        <v>0</v>
      </c>
      <c r="AA53" s="25">
        <v>0</v>
      </c>
      <c r="AB53" s="25">
        <v>0</v>
      </c>
      <c r="AC53" s="25">
        <v>0</v>
      </c>
      <c r="AD53" s="25">
        <v>0</v>
      </c>
      <c r="AE53" s="16">
        <f t="shared" si="8"/>
        <v>0</v>
      </c>
      <c r="AF53" s="16">
        <f t="shared" si="7"/>
        <v>0</v>
      </c>
      <c r="AG53" s="16">
        <f t="shared" si="7"/>
        <v>0</v>
      </c>
      <c r="AH53" s="16">
        <f t="shared" si="7"/>
        <v>0</v>
      </c>
      <c r="AI53" s="16">
        <f t="shared" si="7"/>
        <v>0</v>
      </c>
      <c r="AJ53" s="16">
        <f t="shared" si="7"/>
        <v>0</v>
      </c>
      <c r="AK53" s="16">
        <f t="shared" si="7"/>
        <v>0</v>
      </c>
      <c r="AL53" s="16">
        <f t="shared" si="7"/>
        <v>0</v>
      </c>
      <c r="AM53" s="16">
        <f t="shared" si="7"/>
        <v>0</v>
      </c>
      <c r="AN53" s="16">
        <f t="shared" si="7"/>
        <v>0</v>
      </c>
      <c r="AO53" s="16">
        <f t="shared" si="7"/>
        <v>0</v>
      </c>
      <c r="AP53" s="16">
        <f t="shared" si="7"/>
        <v>3.4437722799999997</v>
      </c>
      <c r="AQ53" s="16">
        <f t="shared" si="7"/>
        <v>3.4437722799999997</v>
      </c>
    </row>
    <row r="54" spans="1:43" x14ac:dyDescent="0.25">
      <c r="A54" s="12"/>
      <c r="B54" s="30" t="s">
        <v>84</v>
      </c>
      <c r="C54" s="25">
        <v>2457.3981469999999</v>
      </c>
      <c r="D54" s="25">
        <v>2457.3981469999999</v>
      </c>
      <c r="E54" s="25">
        <v>0</v>
      </c>
      <c r="F54" s="25">
        <v>166.66666599999999</v>
      </c>
      <c r="G54" s="25">
        <v>166.66666599999999</v>
      </c>
      <c r="H54" s="25">
        <v>166.66666599999999</v>
      </c>
      <c r="I54" s="25">
        <v>254.80053272999999</v>
      </c>
      <c r="J54" s="25">
        <v>105.333333</v>
      </c>
      <c r="K54" s="25">
        <v>333.33333199999998</v>
      </c>
      <c r="L54" s="25">
        <v>166.66666599999999</v>
      </c>
      <c r="M54" s="25">
        <v>166.66666599999999</v>
      </c>
      <c r="N54" s="25">
        <v>187.342084</v>
      </c>
      <c r="O54" s="25">
        <v>166.66666599999999</v>
      </c>
      <c r="P54" s="25">
        <v>166.66666599999999</v>
      </c>
      <c r="Q54" s="25">
        <v>2047.4759437299999</v>
      </c>
      <c r="R54" s="25">
        <v>0</v>
      </c>
      <c r="S54" s="25">
        <v>0</v>
      </c>
      <c r="T54" s="25">
        <v>0</v>
      </c>
      <c r="U54" s="25">
        <v>0</v>
      </c>
      <c r="V54" s="25">
        <v>0</v>
      </c>
      <c r="W54" s="25">
        <v>0</v>
      </c>
      <c r="X54" s="25">
        <v>0</v>
      </c>
      <c r="Y54" s="25">
        <v>0</v>
      </c>
      <c r="Z54" s="25">
        <v>0</v>
      </c>
      <c r="AA54" s="25">
        <v>0</v>
      </c>
      <c r="AB54" s="25">
        <v>0</v>
      </c>
      <c r="AC54" s="25">
        <v>0</v>
      </c>
      <c r="AD54" s="25">
        <v>0</v>
      </c>
      <c r="AE54" s="16">
        <f t="shared" si="8"/>
        <v>0</v>
      </c>
      <c r="AF54" s="16">
        <f t="shared" si="7"/>
        <v>166.66666599999999</v>
      </c>
      <c r="AG54" s="16">
        <f t="shared" si="7"/>
        <v>166.66666599999999</v>
      </c>
      <c r="AH54" s="16">
        <f t="shared" si="7"/>
        <v>166.66666599999999</v>
      </c>
      <c r="AI54" s="16">
        <f t="shared" si="7"/>
        <v>254.80053272999999</v>
      </c>
      <c r="AJ54" s="16">
        <f t="shared" si="7"/>
        <v>105.333333</v>
      </c>
      <c r="AK54" s="16">
        <f t="shared" si="7"/>
        <v>333.33333199999998</v>
      </c>
      <c r="AL54" s="16">
        <f t="shared" si="7"/>
        <v>166.66666599999999</v>
      </c>
      <c r="AM54" s="16">
        <f t="shared" si="7"/>
        <v>166.66666599999999</v>
      </c>
      <c r="AN54" s="16">
        <f t="shared" si="7"/>
        <v>187.342084</v>
      </c>
      <c r="AO54" s="16">
        <f t="shared" si="7"/>
        <v>166.66666599999999</v>
      </c>
      <c r="AP54" s="16">
        <f t="shared" si="7"/>
        <v>166.66666599999999</v>
      </c>
      <c r="AQ54" s="16">
        <f t="shared" si="7"/>
        <v>2047.4759437299999</v>
      </c>
    </row>
    <row r="55" spans="1:43" x14ac:dyDescent="0.25">
      <c r="A55" s="12"/>
      <c r="B55" s="30" t="s">
        <v>85</v>
      </c>
      <c r="C55" s="25">
        <v>5101.5751749999999</v>
      </c>
      <c r="D55" s="25">
        <v>4951.0428780000002</v>
      </c>
      <c r="E55" s="25">
        <v>0</v>
      </c>
      <c r="F55" s="25">
        <v>3970.5272121400003</v>
      </c>
      <c r="G55" s="25">
        <v>86.082624769999995</v>
      </c>
      <c r="H55" s="25">
        <v>142.21145584999999</v>
      </c>
      <c r="I55" s="25">
        <v>126.09760564</v>
      </c>
      <c r="J55" s="25">
        <v>32.255589450000002</v>
      </c>
      <c r="K55" s="25">
        <v>68.682407299999994</v>
      </c>
      <c r="L55" s="25">
        <v>10</v>
      </c>
      <c r="M55" s="25">
        <v>7.1449E-3</v>
      </c>
      <c r="N55" s="25">
        <v>1.75510667</v>
      </c>
      <c r="O55" s="25">
        <v>51.094178149999998</v>
      </c>
      <c r="P55" s="25">
        <v>69.88716196</v>
      </c>
      <c r="Q55" s="25">
        <v>4558.6004868299997</v>
      </c>
      <c r="R55" s="25">
        <v>0</v>
      </c>
      <c r="S55" s="25">
        <v>0</v>
      </c>
      <c r="T55" s="25">
        <v>0</v>
      </c>
      <c r="U55" s="25">
        <v>0</v>
      </c>
      <c r="V55" s="25">
        <v>0</v>
      </c>
      <c r="W55" s="25">
        <v>0</v>
      </c>
      <c r="X55" s="25">
        <v>0</v>
      </c>
      <c r="Y55" s="25">
        <v>0</v>
      </c>
      <c r="Z55" s="25">
        <v>0</v>
      </c>
      <c r="AA55" s="25">
        <v>0</v>
      </c>
      <c r="AB55" s="25">
        <v>0</v>
      </c>
      <c r="AC55" s="25">
        <v>0</v>
      </c>
      <c r="AD55" s="25">
        <v>0</v>
      </c>
      <c r="AE55" s="16">
        <f t="shared" si="8"/>
        <v>0</v>
      </c>
      <c r="AF55" s="16">
        <f t="shared" si="7"/>
        <v>3970.5272121400003</v>
      </c>
      <c r="AG55" s="16">
        <f t="shared" si="7"/>
        <v>86.082624769999995</v>
      </c>
      <c r="AH55" s="16">
        <f t="shared" si="7"/>
        <v>142.21145584999999</v>
      </c>
      <c r="AI55" s="16">
        <f t="shared" si="7"/>
        <v>126.09760564</v>
      </c>
      <c r="AJ55" s="16">
        <f t="shared" si="7"/>
        <v>32.255589450000002</v>
      </c>
      <c r="AK55" s="16">
        <f t="shared" si="7"/>
        <v>68.682407299999994</v>
      </c>
      <c r="AL55" s="16">
        <f t="shared" si="7"/>
        <v>10</v>
      </c>
      <c r="AM55" s="16">
        <f t="shared" si="7"/>
        <v>7.1449E-3</v>
      </c>
      <c r="AN55" s="16">
        <f t="shared" si="7"/>
        <v>1.75510667</v>
      </c>
      <c r="AO55" s="16">
        <f t="shared" si="7"/>
        <v>51.094178149999998</v>
      </c>
      <c r="AP55" s="16">
        <f t="shared" si="7"/>
        <v>69.88716196</v>
      </c>
      <c r="AQ55" s="16">
        <f t="shared" si="7"/>
        <v>4558.6004868299997</v>
      </c>
    </row>
    <row r="56" spans="1:43" x14ac:dyDescent="0.25">
      <c r="A56" s="12"/>
      <c r="B56" s="30" t="s">
        <v>87</v>
      </c>
      <c r="C56" s="25">
        <v>209.3</v>
      </c>
      <c r="D56" s="25">
        <v>209.3</v>
      </c>
      <c r="E56" s="25">
        <v>0</v>
      </c>
      <c r="F56" s="25">
        <v>0</v>
      </c>
      <c r="G56" s="25">
        <v>0</v>
      </c>
      <c r="H56" s="25">
        <v>0</v>
      </c>
      <c r="I56" s="25">
        <v>0</v>
      </c>
      <c r="J56" s="25">
        <v>0</v>
      </c>
      <c r="K56" s="25">
        <v>0</v>
      </c>
      <c r="L56" s="25">
        <v>0</v>
      </c>
      <c r="M56" s="25">
        <v>209.3</v>
      </c>
      <c r="N56" s="25">
        <v>0</v>
      </c>
      <c r="O56" s="25">
        <v>0</v>
      </c>
      <c r="P56" s="25">
        <v>0</v>
      </c>
      <c r="Q56" s="25">
        <v>209.3</v>
      </c>
      <c r="R56" s="25">
        <v>0</v>
      </c>
      <c r="S56" s="25">
        <v>0</v>
      </c>
      <c r="T56" s="25">
        <v>0</v>
      </c>
      <c r="U56" s="25">
        <v>0</v>
      </c>
      <c r="V56" s="25">
        <v>0</v>
      </c>
      <c r="W56" s="25">
        <v>0</v>
      </c>
      <c r="X56" s="25">
        <v>0</v>
      </c>
      <c r="Y56" s="25">
        <v>0</v>
      </c>
      <c r="Z56" s="25">
        <v>0</v>
      </c>
      <c r="AA56" s="25">
        <v>0</v>
      </c>
      <c r="AB56" s="25">
        <v>0</v>
      </c>
      <c r="AC56" s="25">
        <v>0</v>
      </c>
      <c r="AD56" s="25">
        <v>0</v>
      </c>
      <c r="AE56" s="16">
        <f t="shared" si="8"/>
        <v>0</v>
      </c>
      <c r="AF56" s="16">
        <f t="shared" si="7"/>
        <v>0</v>
      </c>
      <c r="AG56" s="16">
        <f t="shared" si="7"/>
        <v>0</v>
      </c>
      <c r="AH56" s="16">
        <f t="shared" si="7"/>
        <v>0</v>
      </c>
      <c r="AI56" s="16">
        <f t="shared" si="7"/>
        <v>0</v>
      </c>
      <c r="AJ56" s="16">
        <f t="shared" si="7"/>
        <v>0</v>
      </c>
      <c r="AK56" s="16">
        <f t="shared" si="7"/>
        <v>0</v>
      </c>
      <c r="AL56" s="16">
        <f t="shared" si="7"/>
        <v>0</v>
      </c>
      <c r="AM56" s="16">
        <f t="shared" si="7"/>
        <v>209.3</v>
      </c>
      <c r="AN56" s="16">
        <f t="shared" si="7"/>
        <v>0</v>
      </c>
      <c r="AO56" s="16">
        <f t="shared" si="7"/>
        <v>0</v>
      </c>
      <c r="AP56" s="16">
        <f t="shared" si="7"/>
        <v>0</v>
      </c>
      <c r="AQ56" s="16">
        <f t="shared" si="7"/>
        <v>209.3</v>
      </c>
    </row>
    <row r="57" spans="1:43" x14ac:dyDescent="0.25">
      <c r="A57" s="12"/>
      <c r="B57" s="30" t="s">
        <v>97</v>
      </c>
      <c r="C57" s="25">
        <v>1.5</v>
      </c>
      <c r="D57" s="25">
        <v>1.5</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16">
        <f t="shared" si="8"/>
        <v>0</v>
      </c>
      <c r="AF57" s="16">
        <f t="shared" si="7"/>
        <v>0</v>
      </c>
      <c r="AG57" s="16">
        <f t="shared" si="7"/>
        <v>0</v>
      </c>
      <c r="AH57" s="16">
        <f t="shared" si="7"/>
        <v>0</v>
      </c>
      <c r="AI57" s="16">
        <f t="shared" si="7"/>
        <v>0</v>
      </c>
      <c r="AJ57" s="16">
        <f t="shared" si="7"/>
        <v>0</v>
      </c>
      <c r="AK57" s="16">
        <f t="shared" si="7"/>
        <v>0</v>
      </c>
      <c r="AL57" s="16">
        <f t="shared" si="7"/>
        <v>0</v>
      </c>
      <c r="AM57" s="16">
        <f t="shared" si="7"/>
        <v>0</v>
      </c>
      <c r="AN57" s="16">
        <f t="shared" si="7"/>
        <v>0</v>
      </c>
      <c r="AO57" s="16">
        <f t="shared" si="7"/>
        <v>0</v>
      </c>
      <c r="AP57" s="16">
        <f t="shared" si="7"/>
        <v>0</v>
      </c>
      <c r="AQ57" s="16">
        <f t="shared" si="7"/>
        <v>0</v>
      </c>
    </row>
    <row r="58" spans="1:43" x14ac:dyDescent="0.25">
      <c r="A58" s="12"/>
      <c r="B58" s="30" t="s">
        <v>98</v>
      </c>
      <c r="C58" s="25">
        <v>255.7</v>
      </c>
      <c r="D58" s="25">
        <v>293.09975100000003</v>
      </c>
      <c r="E58" s="25">
        <v>0</v>
      </c>
      <c r="F58" s="25">
        <v>0</v>
      </c>
      <c r="G58" s="25">
        <v>0</v>
      </c>
      <c r="H58" s="25">
        <v>0</v>
      </c>
      <c r="I58" s="25">
        <v>0</v>
      </c>
      <c r="J58" s="25">
        <v>0</v>
      </c>
      <c r="K58" s="25">
        <v>0</v>
      </c>
      <c r="L58" s="25">
        <v>0</v>
      </c>
      <c r="M58" s="25">
        <v>0</v>
      </c>
      <c r="N58" s="25">
        <v>0</v>
      </c>
      <c r="O58" s="25">
        <v>0</v>
      </c>
      <c r="P58" s="25">
        <v>21.465645500000001</v>
      </c>
      <c r="Q58" s="25">
        <v>21.465645500000001</v>
      </c>
      <c r="R58" s="25">
        <v>0</v>
      </c>
      <c r="S58" s="25">
        <v>0</v>
      </c>
      <c r="T58" s="25">
        <v>0</v>
      </c>
      <c r="U58" s="25">
        <v>0</v>
      </c>
      <c r="V58" s="25">
        <v>0</v>
      </c>
      <c r="W58" s="25">
        <v>0</v>
      </c>
      <c r="X58" s="25">
        <v>0</v>
      </c>
      <c r="Y58" s="25">
        <v>0</v>
      </c>
      <c r="Z58" s="25">
        <v>0</v>
      </c>
      <c r="AA58" s="25">
        <v>0</v>
      </c>
      <c r="AB58" s="25">
        <v>0</v>
      </c>
      <c r="AC58" s="25">
        <v>0</v>
      </c>
      <c r="AD58" s="25">
        <v>0</v>
      </c>
      <c r="AE58" s="16">
        <f t="shared" si="8"/>
        <v>0</v>
      </c>
      <c r="AF58" s="16">
        <f t="shared" si="7"/>
        <v>0</v>
      </c>
      <c r="AG58" s="16">
        <f t="shared" si="7"/>
        <v>0</v>
      </c>
      <c r="AH58" s="16">
        <f t="shared" si="7"/>
        <v>0</v>
      </c>
      <c r="AI58" s="16">
        <f t="shared" si="7"/>
        <v>0</v>
      </c>
      <c r="AJ58" s="16">
        <f t="shared" si="7"/>
        <v>0</v>
      </c>
      <c r="AK58" s="16">
        <f t="shared" si="7"/>
        <v>0</v>
      </c>
      <c r="AL58" s="16">
        <f t="shared" si="7"/>
        <v>0</v>
      </c>
      <c r="AM58" s="16">
        <f t="shared" si="7"/>
        <v>0</v>
      </c>
      <c r="AN58" s="16">
        <f t="shared" si="7"/>
        <v>0</v>
      </c>
      <c r="AO58" s="16">
        <f t="shared" si="7"/>
        <v>0</v>
      </c>
      <c r="AP58" s="16">
        <f t="shared" si="7"/>
        <v>21.465645500000001</v>
      </c>
      <c r="AQ58" s="16">
        <f t="shared" si="7"/>
        <v>21.465645500000001</v>
      </c>
    </row>
    <row r="59" spans="1:43" x14ac:dyDescent="0.25">
      <c r="A59" s="12"/>
      <c r="B59" s="30" t="s">
        <v>99</v>
      </c>
      <c r="C59" s="25">
        <v>0.611321</v>
      </c>
      <c r="D59" s="25">
        <v>0.611321</v>
      </c>
      <c r="E59" s="25">
        <v>0</v>
      </c>
      <c r="F59" s="25">
        <v>0</v>
      </c>
      <c r="G59" s="25">
        <v>0</v>
      </c>
      <c r="H59" s="25">
        <v>0</v>
      </c>
      <c r="I59" s="25">
        <v>0</v>
      </c>
      <c r="J59" s="25">
        <v>0.611321</v>
      </c>
      <c r="K59" s="25">
        <v>0</v>
      </c>
      <c r="L59" s="25">
        <v>0</v>
      </c>
      <c r="M59" s="25">
        <v>0</v>
      </c>
      <c r="N59" s="25">
        <v>0</v>
      </c>
      <c r="O59" s="25">
        <v>0</v>
      </c>
      <c r="P59" s="25">
        <v>0</v>
      </c>
      <c r="Q59" s="25">
        <v>0.611321</v>
      </c>
      <c r="R59" s="25">
        <v>0</v>
      </c>
      <c r="S59" s="25">
        <v>0</v>
      </c>
      <c r="T59" s="25">
        <v>0</v>
      </c>
      <c r="U59" s="25">
        <v>0</v>
      </c>
      <c r="V59" s="25">
        <v>0</v>
      </c>
      <c r="W59" s="25">
        <v>0</v>
      </c>
      <c r="X59" s="25">
        <v>0</v>
      </c>
      <c r="Y59" s="25">
        <v>0</v>
      </c>
      <c r="Z59" s="25">
        <v>0</v>
      </c>
      <c r="AA59" s="25">
        <v>0</v>
      </c>
      <c r="AB59" s="25">
        <v>0</v>
      </c>
      <c r="AC59" s="25">
        <v>0</v>
      </c>
      <c r="AD59" s="25">
        <v>0</v>
      </c>
      <c r="AE59" s="16">
        <f t="shared" si="8"/>
        <v>0</v>
      </c>
      <c r="AF59" s="16">
        <f t="shared" si="7"/>
        <v>0</v>
      </c>
      <c r="AG59" s="16">
        <f t="shared" si="7"/>
        <v>0</v>
      </c>
      <c r="AH59" s="16">
        <f t="shared" si="7"/>
        <v>0</v>
      </c>
      <c r="AI59" s="16">
        <f t="shared" si="7"/>
        <v>0</v>
      </c>
      <c r="AJ59" s="16">
        <f t="shared" si="7"/>
        <v>0.611321</v>
      </c>
      <c r="AK59" s="16">
        <f t="shared" si="7"/>
        <v>0</v>
      </c>
      <c r="AL59" s="16">
        <f t="shared" si="7"/>
        <v>0</v>
      </c>
      <c r="AM59" s="16">
        <f t="shared" si="7"/>
        <v>0</v>
      </c>
      <c r="AN59" s="16">
        <f t="shared" si="7"/>
        <v>0</v>
      </c>
      <c r="AO59" s="16">
        <f t="shared" si="7"/>
        <v>0</v>
      </c>
      <c r="AP59" s="16">
        <f t="shared" si="7"/>
        <v>0</v>
      </c>
      <c r="AQ59" s="16">
        <f t="shared" si="7"/>
        <v>0.611321</v>
      </c>
    </row>
    <row r="60" spans="1:43" x14ac:dyDescent="0.25">
      <c r="A60" s="12"/>
      <c r="B60" s="30" t="s">
        <v>150</v>
      </c>
      <c r="C60" s="25">
        <v>0</v>
      </c>
      <c r="D60" s="25">
        <v>500</v>
      </c>
      <c r="E60" s="25">
        <v>0</v>
      </c>
      <c r="F60" s="25">
        <v>0</v>
      </c>
      <c r="G60" s="25">
        <v>0</v>
      </c>
      <c r="H60" s="25">
        <v>0</v>
      </c>
      <c r="I60" s="25">
        <v>0</v>
      </c>
      <c r="J60" s="25">
        <v>0</v>
      </c>
      <c r="K60" s="25">
        <v>0</v>
      </c>
      <c r="L60" s="25">
        <v>0</v>
      </c>
      <c r="M60" s="25">
        <v>0</v>
      </c>
      <c r="N60" s="25">
        <v>0</v>
      </c>
      <c r="O60" s="25">
        <v>0</v>
      </c>
      <c r="P60" s="25">
        <v>500</v>
      </c>
      <c r="Q60" s="25">
        <v>500</v>
      </c>
      <c r="R60" s="25">
        <v>0</v>
      </c>
      <c r="S60" s="25">
        <v>0</v>
      </c>
      <c r="T60" s="25">
        <v>0</v>
      </c>
      <c r="U60" s="25">
        <v>0</v>
      </c>
      <c r="V60" s="25">
        <v>0</v>
      </c>
      <c r="W60" s="25">
        <v>0</v>
      </c>
      <c r="X60" s="25">
        <v>0</v>
      </c>
      <c r="Y60" s="25">
        <v>0</v>
      </c>
      <c r="Z60" s="25">
        <v>0</v>
      </c>
      <c r="AA60" s="25">
        <v>0</v>
      </c>
      <c r="AB60" s="25">
        <v>0</v>
      </c>
      <c r="AC60" s="25">
        <v>0</v>
      </c>
      <c r="AD60" s="25">
        <v>0</v>
      </c>
      <c r="AE60" s="16">
        <f t="shared" si="8"/>
        <v>0</v>
      </c>
      <c r="AF60" s="16">
        <f t="shared" si="7"/>
        <v>0</v>
      </c>
      <c r="AG60" s="16">
        <f t="shared" si="7"/>
        <v>0</v>
      </c>
      <c r="AH60" s="16">
        <f t="shared" si="7"/>
        <v>0</v>
      </c>
      <c r="AI60" s="16">
        <f t="shared" si="7"/>
        <v>0</v>
      </c>
      <c r="AJ60" s="16">
        <f t="shared" si="7"/>
        <v>0</v>
      </c>
      <c r="AK60" s="16">
        <f t="shared" si="7"/>
        <v>0</v>
      </c>
      <c r="AL60" s="16">
        <f t="shared" si="7"/>
        <v>0</v>
      </c>
      <c r="AM60" s="16">
        <f t="shared" si="7"/>
        <v>0</v>
      </c>
      <c r="AN60" s="16">
        <f t="shared" si="7"/>
        <v>0</v>
      </c>
      <c r="AO60" s="16">
        <f t="shared" si="7"/>
        <v>0</v>
      </c>
      <c r="AP60" s="16">
        <f t="shared" si="7"/>
        <v>500</v>
      </c>
      <c r="AQ60" s="16">
        <f t="shared" si="7"/>
        <v>500</v>
      </c>
    </row>
    <row r="61" spans="1:43" x14ac:dyDescent="0.25">
      <c r="A61" s="12"/>
      <c r="B61" s="30" t="s">
        <v>101</v>
      </c>
      <c r="C61" s="25">
        <v>59020.612501000003</v>
      </c>
      <c r="D61" s="25">
        <v>62321.039416</v>
      </c>
      <c r="E61" s="25">
        <v>12208.843903069999</v>
      </c>
      <c r="F61" s="25">
        <v>3158.3688335900001</v>
      </c>
      <c r="G61" s="25">
        <v>4289.6487658899996</v>
      </c>
      <c r="H61" s="25">
        <v>3999.9316437000002</v>
      </c>
      <c r="I61" s="25">
        <v>4142.2671082499992</v>
      </c>
      <c r="J61" s="25">
        <v>6061.3085835900001</v>
      </c>
      <c r="K61" s="25">
        <v>6689.6745668200001</v>
      </c>
      <c r="L61" s="25">
        <v>2563.3779251300002</v>
      </c>
      <c r="M61" s="25">
        <v>3589.6542085699998</v>
      </c>
      <c r="N61" s="25">
        <v>1237.20683927</v>
      </c>
      <c r="O61" s="25">
        <v>6024.3400937800006</v>
      </c>
      <c r="P61" s="25">
        <v>3639.0424413299997</v>
      </c>
      <c r="Q61" s="25">
        <v>57603.664912989996</v>
      </c>
      <c r="R61" s="25">
        <v>0</v>
      </c>
      <c r="S61" s="25">
        <v>0</v>
      </c>
      <c r="T61" s="25">
        <v>0</v>
      </c>
      <c r="U61" s="25">
        <v>0</v>
      </c>
      <c r="V61" s="25">
        <v>0</v>
      </c>
      <c r="W61" s="25">
        <v>0</v>
      </c>
      <c r="X61" s="25">
        <v>0</v>
      </c>
      <c r="Y61" s="25">
        <v>0</v>
      </c>
      <c r="Z61" s="25">
        <v>0</v>
      </c>
      <c r="AA61" s="25">
        <v>0</v>
      </c>
      <c r="AB61" s="25">
        <v>0</v>
      </c>
      <c r="AC61" s="25">
        <v>0</v>
      </c>
      <c r="AD61" s="25">
        <v>0</v>
      </c>
      <c r="AE61" s="16">
        <f t="shared" si="8"/>
        <v>12208.843903069999</v>
      </c>
      <c r="AF61" s="16">
        <f t="shared" si="7"/>
        <v>3158.3688335900001</v>
      </c>
      <c r="AG61" s="16">
        <f t="shared" si="7"/>
        <v>4289.6487658899996</v>
      </c>
      <c r="AH61" s="16">
        <f t="shared" si="7"/>
        <v>3999.9316437000002</v>
      </c>
      <c r="AI61" s="16">
        <f t="shared" si="7"/>
        <v>4142.2671082499992</v>
      </c>
      <c r="AJ61" s="16">
        <f t="shared" si="7"/>
        <v>6061.3085835900001</v>
      </c>
      <c r="AK61" s="16">
        <f t="shared" si="7"/>
        <v>6689.6745668200001</v>
      </c>
      <c r="AL61" s="16">
        <f t="shared" si="7"/>
        <v>2563.3779251300002</v>
      </c>
      <c r="AM61" s="16">
        <f t="shared" si="7"/>
        <v>3589.6542085699998</v>
      </c>
      <c r="AN61" s="16">
        <f t="shared" si="7"/>
        <v>1237.20683927</v>
      </c>
      <c r="AO61" s="16">
        <f t="shared" si="7"/>
        <v>6024.3400937800006</v>
      </c>
      <c r="AP61" s="16">
        <f t="shared" si="7"/>
        <v>3639.0424413299997</v>
      </c>
      <c r="AQ61" s="16">
        <f t="shared" si="7"/>
        <v>57603.664912989996</v>
      </c>
    </row>
    <row r="62" spans="1:43" x14ac:dyDescent="0.25">
      <c r="B62" s="30" t="s">
        <v>95</v>
      </c>
      <c r="C62" s="25">
        <v>15341.340991999999</v>
      </c>
      <c r="D62" s="25">
        <v>37015.458341999998</v>
      </c>
      <c r="E62" s="25">
        <v>0</v>
      </c>
      <c r="F62" s="25">
        <v>2120.56074072</v>
      </c>
      <c r="G62" s="25">
        <v>2920.6988157399996</v>
      </c>
      <c r="H62" s="25">
        <v>1126.9462912399999</v>
      </c>
      <c r="I62" s="25">
        <v>1194.3004885700002</v>
      </c>
      <c r="J62" s="25">
        <v>1220.68385328</v>
      </c>
      <c r="K62" s="25">
        <v>1152.1518814400001</v>
      </c>
      <c r="L62" s="25">
        <v>1328.3359513600001</v>
      </c>
      <c r="M62" s="25">
        <v>1087.16978552</v>
      </c>
      <c r="N62" s="25">
        <v>0</v>
      </c>
      <c r="O62" s="25">
        <v>142.33694987999999</v>
      </c>
      <c r="P62" s="25">
        <v>3497.8255587600001</v>
      </c>
      <c r="Q62" s="25">
        <v>15791.010316510001</v>
      </c>
      <c r="R62" s="25">
        <v>0</v>
      </c>
      <c r="S62" s="25">
        <v>0</v>
      </c>
      <c r="T62" s="25">
        <v>0</v>
      </c>
      <c r="U62" s="25">
        <v>0</v>
      </c>
      <c r="V62" s="25">
        <v>0</v>
      </c>
      <c r="W62" s="25">
        <v>0</v>
      </c>
      <c r="X62" s="25">
        <v>0</v>
      </c>
      <c r="Y62" s="25">
        <v>0</v>
      </c>
      <c r="Z62" s="25">
        <v>0</v>
      </c>
      <c r="AA62" s="25">
        <v>0</v>
      </c>
      <c r="AB62" s="25">
        <v>0</v>
      </c>
      <c r="AC62" s="25">
        <v>0</v>
      </c>
      <c r="AD62" s="25">
        <v>0</v>
      </c>
      <c r="AE62" s="16">
        <f t="shared" si="8"/>
        <v>0</v>
      </c>
      <c r="AF62" s="16">
        <f t="shared" si="7"/>
        <v>2120.56074072</v>
      </c>
      <c r="AG62" s="16">
        <f t="shared" si="7"/>
        <v>2920.6988157399996</v>
      </c>
      <c r="AH62" s="16">
        <f t="shared" si="7"/>
        <v>1126.9462912399999</v>
      </c>
      <c r="AI62" s="16">
        <f t="shared" si="7"/>
        <v>1194.3004885700002</v>
      </c>
      <c r="AJ62" s="16">
        <f t="shared" si="7"/>
        <v>1220.68385328</v>
      </c>
      <c r="AK62" s="16">
        <f t="shared" si="7"/>
        <v>1152.1518814400001</v>
      </c>
      <c r="AL62" s="16">
        <f t="shared" si="7"/>
        <v>1328.3359513600001</v>
      </c>
      <c r="AM62" s="16">
        <f t="shared" si="7"/>
        <v>1087.16978552</v>
      </c>
      <c r="AN62" s="16">
        <f t="shared" si="7"/>
        <v>0</v>
      </c>
      <c r="AO62" s="16">
        <f t="shared" si="7"/>
        <v>142.33694987999999</v>
      </c>
      <c r="AP62" s="16">
        <f t="shared" si="7"/>
        <v>3497.8255587600001</v>
      </c>
      <c r="AQ62" s="16">
        <f t="shared" si="7"/>
        <v>15791.010316510001</v>
      </c>
    </row>
    <row r="63" spans="1:43" x14ac:dyDescent="0.25">
      <c r="B63" s="208" t="s">
        <v>132</v>
      </c>
      <c r="C63" s="27">
        <v>86992.326054999998</v>
      </c>
      <c r="D63" s="27">
        <v>116526.151375</v>
      </c>
      <c r="E63" s="20">
        <v>12208.843903069999</v>
      </c>
      <c r="F63" s="20">
        <v>10151.204146079999</v>
      </c>
      <c r="G63" s="20">
        <v>7881.5720043700003</v>
      </c>
      <c r="H63" s="20">
        <v>5513.4460374600003</v>
      </c>
      <c r="I63" s="20">
        <v>6947.330592190001</v>
      </c>
      <c r="J63" s="20">
        <v>7860.7769474899997</v>
      </c>
      <c r="K63" s="20">
        <v>8999.26034531</v>
      </c>
      <c r="L63" s="20">
        <v>4242.6013296299998</v>
      </c>
      <c r="M63" s="20">
        <v>5084.4456790199993</v>
      </c>
      <c r="N63" s="20">
        <v>1430.4397242699999</v>
      </c>
      <c r="O63" s="20">
        <v>6471.4328250100016</v>
      </c>
      <c r="P63" s="20">
        <v>9775.7243268600014</v>
      </c>
      <c r="Q63" s="20">
        <v>86567.077860759993</v>
      </c>
      <c r="R63" s="155">
        <v>0</v>
      </c>
      <c r="S63" s="155">
        <v>0</v>
      </c>
      <c r="T63" s="155">
        <v>0</v>
      </c>
      <c r="U63" s="155">
        <v>0</v>
      </c>
      <c r="V63" s="155">
        <v>0</v>
      </c>
      <c r="W63" s="155">
        <v>0</v>
      </c>
      <c r="X63" s="155">
        <v>0</v>
      </c>
      <c r="Y63" s="155">
        <v>0</v>
      </c>
      <c r="Z63" s="155">
        <v>0</v>
      </c>
      <c r="AA63" s="155">
        <v>0</v>
      </c>
      <c r="AB63" s="155">
        <v>0</v>
      </c>
      <c r="AC63" s="155">
        <v>0</v>
      </c>
      <c r="AD63" s="155">
        <v>0</v>
      </c>
      <c r="AE63" s="156">
        <f>E63+R63</f>
        <v>12208.843903069999</v>
      </c>
      <c r="AF63" s="156">
        <f>F63+S63</f>
        <v>10151.204146079999</v>
      </c>
      <c r="AG63" s="156">
        <f t="shared" ref="AG63:AO63" si="9">G63+T63</f>
        <v>7881.5720043700003</v>
      </c>
      <c r="AH63" s="156">
        <f t="shared" si="9"/>
        <v>5513.4460374600003</v>
      </c>
      <c r="AI63" s="156">
        <f t="shared" si="9"/>
        <v>6947.330592190001</v>
      </c>
      <c r="AJ63" s="156">
        <f t="shared" si="9"/>
        <v>7860.7769474899997</v>
      </c>
      <c r="AK63" s="156">
        <f t="shared" si="9"/>
        <v>8999.26034531</v>
      </c>
      <c r="AL63" s="156">
        <f t="shared" si="9"/>
        <v>4242.6013296299998</v>
      </c>
      <c r="AM63" s="156">
        <f t="shared" si="9"/>
        <v>5084.4456790199993</v>
      </c>
      <c r="AN63" s="156">
        <f t="shared" si="9"/>
        <v>1430.4397242699999</v>
      </c>
      <c r="AO63" s="156">
        <f t="shared" si="9"/>
        <v>6471.4328250100016</v>
      </c>
      <c r="AP63" s="156">
        <f t="shared" ref="AP63" si="10">P63+AC63</f>
        <v>9775.7243268600014</v>
      </c>
      <c r="AQ63" s="156">
        <f>Q63+AD63</f>
        <v>86567.077860759993</v>
      </c>
    </row>
    <row r="64" spans="1:43" x14ac:dyDescent="0.25">
      <c r="B64" s="30"/>
      <c r="C64" s="25"/>
      <c r="D64" s="25"/>
      <c r="E64" s="32"/>
      <c r="F64" s="32"/>
      <c r="G64" s="32"/>
      <c r="H64" s="32"/>
      <c r="I64" s="32"/>
      <c r="J64" s="32"/>
      <c r="K64" s="32"/>
      <c r="L64" s="32"/>
      <c r="M64" s="32"/>
      <c r="N64" s="32"/>
      <c r="O64" s="32"/>
      <c r="P64" s="32"/>
      <c r="Q64" s="32"/>
      <c r="R64" s="157"/>
      <c r="S64" s="157"/>
      <c r="T64" s="157"/>
      <c r="U64" s="157"/>
      <c r="V64" s="157"/>
      <c r="W64" s="157"/>
      <c r="X64" s="157"/>
      <c r="Y64" s="157"/>
      <c r="Z64" s="157"/>
      <c r="AA64" s="157"/>
      <c r="AB64" s="157"/>
      <c r="AC64" s="157"/>
      <c r="AD64" s="157"/>
    </row>
    <row r="65" spans="2:43" x14ac:dyDescent="0.25">
      <c r="B65" s="208" t="s">
        <v>140</v>
      </c>
      <c r="C65" s="27">
        <v>711399.37113599991</v>
      </c>
      <c r="D65" s="27">
        <f>D44+D63</f>
        <v>744487.99944416992</v>
      </c>
      <c r="E65" s="20">
        <f>E44+E63</f>
        <v>57008.442901360002</v>
      </c>
      <c r="F65" s="20">
        <f t="shared" ref="F65:AQ65" si="11">F44+F63</f>
        <v>57861.820880740008</v>
      </c>
      <c r="G65" s="20">
        <f t="shared" si="11"/>
        <v>56697.479563729998</v>
      </c>
      <c r="H65" s="20">
        <f t="shared" si="11"/>
        <v>46083.992548690003</v>
      </c>
      <c r="I65" s="20">
        <f t="shared" si="11"/>
        <v>49941.272565790001</v>
      </c>
      <c r="J65" s="20">
        <f t="shared" si="11"/>
        <v>65074.327131689977</v>
      </c>
      <c r="K65" s="20">
        <f t="shared" si="11"/>
        <v>49436.604165719997</v>
      </c>
      <c r="L65" s="20">
        <f t="shared" si="11"/>
        <v>48495.411630260009</v>
      </c>
      <c r="M65" s="20">
        <f t="shared" si="11"/>
        <v>49479.38576777</v>
      </c>
      <c r="N65" s="20">
        <f t="shared" si="11"/>
        <v>42360.527606039999</v>
      </c>
      <c r="O65" s="20">
        <f t="shared" si="11"/>
        <v>54486.820354679992</v>
      </c>
      <c r="P65" s="20">
        <f t="shared" si="11"/>
        <v>121971.47185875996</v>
      </c>
      <c r="Q65" s="20">
        <f t="shared" si="11"/>
        <v>698897.55697523023</v>
      </c>
      <c r="R65" s="158">
        <f t="shared" si="11"/>
        <v>0</v>
      </c>
      <c r="S65" s="158">
        <f t="shared" si="11"/>
        <v>1040.3356000000001</v>
      </c>
      <c r="T65" s="158">
        <f t="shared" si="11"/>
        <v>2832.4103473200003</v>
      </c>
      <c r="U65" s="158">
        <f t="shared" si="11"/>
        <v>168.10248000000001</v>
      </c>
      <c r="V65" s="158">
        <f t="shared" si="11"/>
        <v>508.14857911000001</v>
      </c>
      <c r="W65" s="158">
        <f t="shared" si="11"/>
        <v>515.49304703999996</v>
      </c>
      <c r="X65" s="158">
        <f t="shared" si="11"/>
        <v>110.21689101999999</v>
      </c>
      <c r="Y65" s="158">
        <f t="shared" si="11"/>
        <v>1161.4198390500001</v>
      </c>
      <c r="Z65" s="158">
        <f t="shared" si="11"/>
        <v>1713.799929</v>
      </c>
      <c r="AA65" s="158">
        <f t="shared" si="11"/>
        <v>950.62952213999995</v>
      </c>
      <c r="AB65" s="158">
        <f t="shared" si="11"/>
        <v>1060.52192954</v>
      </c>
      <c r="AC65" s="158">
        <f t="shared" si="11"/>
        <v>1557.0801007</v>
      </c>
      <c r="AD65" s="158">
        <f t="shared" si="11"/>
        <v>11618.158264920001</v>
      </c>
      <c r="AE65" s="156">
        <f t="shared" si="11"/>
        <v>57008.442901360002</v>
      </c>
      <c r="AF65" s="156">
        <f t="shared" si="11"/>
        <v>58902.156480739999</v>
      </c>
      <c r="AG65" s="156">
        <f t="shared" si="11"/>
        <v>59529.889911049999</v>
      </c>
      <c r="AH65" s="156">
        <f t="shared" si="11"/>
        <v>46252.095028690004</v>
      </c>
      <c r="AI65" s="156">
        <f t="shared" si="11"/>
        <v>50449.421144899999</v>
      </c>
      <c r="AJ65" s="156">
        <f t="shared" si="11"/>
        <v>65589.820178729977</v>
      </c>
      <c r="AK65" s="156">
        <f t="shared" si="11"/>
        <v>49546.821056739995</v>
      </c>
      <c r="AL65" s="156">
        <f t="shared" si="11"/>
        <v>49656.831469310011</v>
      </c>
      <c r="AM65" s="156">
        <f t="shared" si="11"/>
        <v>51193.185696770001</v>
      </c>
      <c r="AN65" s="156">
        <f t="shared" si="11"/>
        <v>43311.157128179999</v>
      </c>
      <c r="AO65" s="156">
        <f t="shared" si="11"/>
        <v>55547.342284219994</v>
      </c>
      <c r="AP65" s="156">
        <f t="shared" si="11"/>
        <v>123528.55195945996</v>
      </c>
      <c r="AQ65" s="156">
        <f t="shared" si="11"/>
        <v>710515.71524015022</v>
      </c>
    </row>
    <row r="66" spans="2:43" ht="36" x14ac:dyDescent="0.25">
      <c r="B66" s="209" t="s">
        <v>151</v>
      </c>
      <c r="C66" s="26"/>
      <c r="D66" s="160"/>
      <c r="E66" s="34"/>
      <c r="F66" s="34"/>
      <c r="G66" s="34"/>
      <c r="H66" s="34"/>
      <c r="I66" s="34"/>
      <c r="J66" s="34"/>
      <c r="K66" s="34"/>
      <c r="L66" s="34"/>
      <c r="M66" s="34"/>
      <c r="N66" s="34"/>
      <c r="O66" s="34"/>
      <c r="P66" s="34"/>
      <c r="Q66" s="23"/>
      <c r="R66" s="7"/>
    </row>
    <row r="67" spans="2:43" ht="12.75" customHeight="1" x14ac:dyDescent="0.25">
      <c r="B67" s="257" t="s">
        <v>152</v>
      </c>
      <c r="C67" s="257"/>
      <c r="D67" s="257"/>
      <c r="E67" s="257"/>
      <c r="F67" s="13"/>
      <c r="G67" s="13"/>
      <c r="H67" s="13"/>
      <c r="I67" s="24"/>
      <c r="J67" s="13"/>
      <c r="R67" s="11"/>
    </row>
    <row r="68" spans="2:43" ht="12.75" customHeight="1" x14ac:dyDescent="0.25">
      <c r="B68" s="257" t="s">
        <v>153</v>
      </c>
      <c r="C68" s="257"/>
      <c r="D68" s="257"/>
      <c r="E68" s="257"/>
      <c r="F68" s="257"/>
      <c r="G68" s="257"/>
      <c r="H68" s="257"/>
      <c r="I68" s="257"/>
      <c r="J68" s="257"/>
      <c r="K68" s="14"/>
      <c r="L68" s="14"/>
      <c r="M68" s="14"/>
      <c r="N68" s="14"/>
      <c r="O68" s="14"/>
      <c r="P68" s="14"/>
      <c r="Q68" s="24"/>
    </row>
    <row r="69" spans="2:43" x14ac:dyDescent="0.25">
      <c r="B69" s="256" t="s">
        <v>154</v>
      </c>
      <c r="C69" s="256"/>
      <c r="D69" s="256"/>
      <c r="E69" s="256"/>
      <c r="F69" s="256"/>
      <c r="G69" s="256"/>
      <c r="H69" s="256"/>
      <c r="I69" s="256"/>
      <c r="J69" s="14"/>
      <c r="K69" s="14"/>
      <c r="L69" s="14"/>
      <c r="M69" s="14"/>
      <c r="N69" s="14"/>
      <c r="O69" s="14"/>
      <c r="P69" s="14"/>
    </row>
    <row r="72" spans="2:43" x14ac:dyDescent="0.25">
      <c r="N72" s="16"/>
    </row>
    <row r="80" spans="2:43" x14ac:dyDescent="0.25">
      <c r="K80" s="16"/>
    </row>
  </sheetData>
  <mergeCells count="13">
    <mergeCell ref="B69:I69"/>
    <mergeCell ref="B67:E67"/>
    <mergeCell ref="B68:J68"/>
    <mergeCell ref="B2:AQ2"/>
    <mergeCell ref="B3:AQ3"/>
    <mergeCell ref="B4:AQ4"/>
    <mergeCell ref="B5:AQ5"/>
    <mergeCell ref="R8:AD8"/>
    <mergeCell ref="AE8:AQ8"/>
    <mergeCell ref="D8:D9"/>
    <mergeCell ref="B8:B9"/>
    <mergeCell ref="C8:C9"/>
    <mergeCell ref="E8:Q8"/>
  </mergeCells>
  <printOptions horizontalCentered="1" verticalCentered="1"/>
  <pageMargins left="0.11811023622047245" right="0.11811023622047245" top="7.874015748031496E-2" bottom="7.874015748031496E-2" header="0.31496062992125984" footer="0.31496062992125984"/>
  <pageSetup scale="55" orientation="landscape" horizontalDpi="4294967295" verticalDpi="4294967295" r:id="rId1"/>
  <ignoredErrors>
    <ignoredError sqref="F13:P13 D13:E13 Q13:AD13" formulaRange="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AX117"/>
  <sheetViews>
    <sheetView showGridLines="0" zoomScale="90" zoomScaleNormal="90" workbookViewId="0">
      <selection activeCell="D27" sqref="D27"/>
    </sheetView>
  </sheetViews>
  <sheetFormatPr baseColWidth="10" defaultColWidth="15.140625" defaultRowHeight="15" x14ac:dyDescent="0.25"/>
  <cols>
    <col min="1" max="1" width="7.7109375" customWidth="1"/>
    <col min="2" max="2" width="62.140625" customWidth="1"/>
    <col min="3" max="4" width="17.85546875" style="16" customWidth="1"/>
    <col min="5" max="5" width="15.7109375" style="5" customWidth="1"/>
    <col min="6" max="6" width="14" style="5" customWidth="1"/>
    <col min="7" max="7" width="14.42578125" style="5" customWidth="1"/>
    <col min="8" max="8" width="14.140625" style="5" customWidth="1"/>
    <col min="9" max="9" width="14" style="5" customWidth="1"/>
    <col min="10" max="10" width="12.28515625" style="5" customWidth="1"/>
    <col min="11" max="16" width="13.42578125" style="5" customWidth="1"/>
    <col min="17" max="17" width="16.42578125" style="16" customWidth="1"/>
    <col min="18" max="18" width="20" bestFit="1" customWidth="1"/>
    <col min="19" max="19" width="17.42578125" bestFit="1" customWidth="1"/>
  </cols>
  <sheetData>
    <row r="2" spans="1:50" ht="28.5" x14ac:dyDescent="0.25">
      <c r="B2" s="244" t="s">
        <v>0</v>
      </c>
      <c r="C2" s="245"/>
      <c r="D2" s="245"/>
      <c r="E2" s="245"/>
      <c r="F2" s="245"/>
      <c r="G2" s="245"/>
      <c r="H2" s="245"/>
      <c r="I2" s="245"/>
      <c r="J2" s="245"/>
      <c r="K2" s="245"/>
      <c r="L2" s="245"/>
      <c r="M2" s="245"/>
      <c r="N2" s="245"/>
      <c r="O2" s="245"/>
      <c r="P2" s="245"/>
      <c r="Q2" s="245"/>
      <c r="R2" s="1"/>
      <c r="S2" s="166"/>
      <c r="T2" s="1"/>
      <c r="U2" s="1"/>
      <c r="V2" s="1"/>
      <c r="W2" s="1"/>
    </row>
    <row r="3" spans="1:50" ht="24" customHeight="1" x14ac:dyDescent="0.25">
      <c r="A3" s="2"/>
      <c r="B3" s="246" t="s">
        <v>1</v>
      </c>
      <c r="C3" s="247"/>
      <c r="D3" s="247"/>
      <c r="E3" s="247"/>
      <c r="F3" s="247"/>
      <c r="G3" s="247"/>
      <c r="H3" s="247"/>
      <c r="I3" s="247"/>
      <c r="J3" s="247"/>
      <c r="K3" s="247"/>
      <c r="L3" s="247"/>
      <c r="M3" s="247"/>
      <c r="N3" s="247"/>
      <c r="O3" s="247"/>
      <c r="P3" s="247"/>
      <c r="Q3" s="247"/>
      <c r="R3" s="3"/>
      <c r="S3" s="3"/>
      <c r="T3" s="3"/>
      <c r="U3" s="3"/>
      <c r="V3" s="3"/>
      <c r="W3" s="3"/>
    </row>
    <row r="4" spans="1:50" ht="16.5" customHeight="1" x14ac:dyDescent="0.25">
      <c r="A4" s="2"/>
      <c r="B4" s="248" t="s">
        <v>2</v>
      </c>
      <c r="C4" s="249"/>
      <c r="D4" s="249"/>
      <c r="E4" s="249"/>
      <c r="F4" s="249"/>
      <c r="G4" s="249"/>
      <c r="H4" s="249"/>
      <c r="I4" s="249"/>
      <c r="J4" s="249"/>
      <c r="K4" s="249"/>
      <c r="L4" s="249"/>
      <c r="M4" s="249"/>
      <c r="N4" s="249"/>
      <c r="O4" s="249"/>
      <c r="P4" s="249"/>
      <c r="Q4" s="249"/>
      <c r="R4" s="3"/>
      <c r="S4" s="3"/>
      <c r="T4" s="3"/>
      <c r="U4" s="3"/>
      <c r="V4" s="3"/>
      <c r="W4" s="3"/>
    </row>
    <row r="5" spans="1:50" ht="15" customHeight="1" x14ac:dyDescent="0.25">
      <c r="A5" s="2"/>
      <c r="B5" s="250" t="s">
        <v>3</v>
      </c>
      <c r="C5" s="251"/>
      <c r="D5" s="251"/>
      <c r="E5" s="251"/>
      <c r="F5" s="251"/>
      <c r="G5" s="251"/>
      <c r="H5" s="251"/>
      <c r="I5" s="251"/>
      <c r="J5" s="251"/>
      <c r="K5" s="251"/>
      <c r="L5" s="251"/>
      <c r="M5" s="251"/>
      <c r="N5" s="251"/>
      <c r="O5" s="251"/>
      <c r="P5" s="251"/>
      <c r="Q5" s="251"/>
      <c r="R5" s="3"/>
      <c r="S5" s="3"/>
      <c r="T5" s="3"/>
      <c r="U5" s="3"/>
      <c r="V5" s="163"/>
      <c r="W5" s="3"/>
    </row>
    <row r="6" spans="1:50" x14ac:dyDescent="0.25">
      <c r="A6" s="2"/>
      <c r="B6" s="210"/>
      <c r="C6" s="17"/>
      <c r="D6" s="17"/>
      <c r="E6" s="8"/>
      <c r="F6" s="8"/>
      <c r="G6" s="8"/>
      <c r="H6" s="8"/>
      <c r="I6" s="8"/>
      <c r="J6" s="8"/>
      <c r="K6" s="8"/>
      <c r="L6" s="8"/>
      <c r="M6" s="8"/>
      <c r="N6" s="8"/>
      <c r="O6" s="8"/>
      <c r="P6" s="8"/>
      <c r="Q6" s="17"/>
      <c r="R6" s="3"/>
      <c r="S6" s="3"/>
      <c r="T6" s="3"/>
      <c r="U6" s="3"/>
      <c r="V6" s="3"/>
      <c r="W6" s="3"/>
    </row>
    <row r="7" spans="1:50" x14ac:dyDescent="0.25">
      <c r="A7" s="2"/>
      <c r="B7" s="4" t="s">
        <v>155</v>
      </c>
      <c r="C7" s="17"/>
      <c r="D7" s="17"/>
      <c r="Q7" s="19" t="s">
        <v>5</v>
      </c>
      <c r="R7" s="5"/>
      <c r="U7" s="153"/>
      <c r="W7" s="9"/>
    </row>
    <row r="8" spans="1:50" s="10" customFormat="1" ht="15" customHeight="1" x14ac:dyDescent="0.25">
      <c r="B8" s="238" t="s">
        <v>6</v>
      </c>
      <c r="C8" s="264" t="s">
        <v>138</v>
      </c>
      <c r="D8" s="262" t="s">
        <v>146</v>
      </c>
      <c r="E8" s="255" t="s">
        <v>9</v>
      </c>
      <c r="F8" s="255"/>
      <c r="G8" s="255"/>
      <c r="H8" s="255"/>
      <c r="I8" s="255"/>
      <c r="J8" s="255"/>
      <c r="K8" s="255"/>
      <c r="L8" s="255"/>
      <c r="M8" s="255"/>
      <c r="N8" s="255"/>
      <c r="O8" s="255"/>
      <c r="P8" s="255"/>
      <c r="Q8" s="252"/>
    </row>
    <row r="9" spans="1:50" s="10" customFormat="1" ht="24.75" customHeight="1" x14ac:dyDescent="0.25">
      <c r="B9" s="238"/>
      <c r="C9" s="265"/>
      <c r="D9" s="263"/>
      <c r="E9" s="15" t="s">
        <v>10</v>
      </c>
      <c r="F9" s="15" t="s">
        <v>11</v>
      </c>
      <c r="G9" s="15" t="s">
        <v>12</v>
      </c>
      <c r="H9" s="15" t="s">
        <v>13</v>
      </c>
      <c r="I9" s="15" t="s">
        <v>14</v>
      </c>
      <c r="J9" s="15" t="s">
        <v>15</v>
      </c>
      <c r="K9" s="15" t="s">
        <v>16</v>
      </c>
      <c r="L9" s="15" t="s">
        <v>17</v>
      </c>
      <c r="M9" s="15" t="s">
        <v>124</v>
      </c>
      <c r="N9" s="15" t="s">
        <v>19</v>
      </c>
      <c r="O9" s="15" t="s">
        <v>20</v>
      </c>
      <c r="P9" s="15" t="s">
        <v>21</v>
      </c>
      <c r="Q9" s="18" t="s">
        <v>22</v>
      </c>
    </row>
    <row r="10" spans="1:50" x14ac:dyDescent="0.25">
      <c r="B10" s="29" t="s">
        <v>125</v>
      </c>
      <c r="C10" s="21">
        <f t="shared" ref="C10:P10" si="0">SUM(C11:C12)</f>
        <v>6717.1671970000007</v>
      </c>
      <c r="D10" s="21">
        <f t="shared" si="0"/>
        <v>7223.4902020000009</v>
      </c>
      <c r="E10" s="21">
        <f t="shared" si="0"/>
        <v>788.76390777999995</v>
      </c>
      <c r="F10" s="21">
        <f t="shared" si="0"/>
        <v>559.76390778000007</v>
      </c>
      <c r="G10" s="21">
        <f t="shared" si="0"/>
        <v>539.35466002999999</v>
      </c>
      <c r="H10" s="21">
        <f t="shared" si="0"/>
        <v>584.80084708000004</v>
      </c>
      <c r="I10" s="21">
        <f t="shared" si="0"/>
        <v>534.80084708000004</v>
      </c>
      <c r="J10" s="21">
        <f t="shared" si="0"/>
        <v>534.80084708000004</v>
      </c>
      <c r="K10" s="21">
        <f t="shared" si="0"/>
        <v>534.80084708000004</v>
      </c>
      <c r="L10" s="21">
        <f t="shared" si="0"/>
        <v>548.24084788000005</v>
      </c>
      <c r="M10" s="21">
        <f t="shared" si="0"/>
        <v>562.04091194</v>
      </c>
      <c r="N10" s="21">
        <f t="shared" si="0"/>
        <v>562.04091194</v>
      </c>
      <c r="O10" s="21">
        <f t="shared" si="0"/>
        <v>562.04071194000005</v>
      </c>
      <c r="P10" s="21">
        <f t="shared" si="0"/>
        <v>912.04085138999994</v>
      </c>
      <c r="Q10" s="21">
        <f t="shared" ref="Q10:Q44" si="1">E10+F10+G10+H10+I10+J10+K10+L10+M10+O10+N10+P10</f>
        <v>7223.4900990000006</v>
      </c>
    </row>
    <row r="11" spans="1:50" x14ac:dyDescent="0.25">
      <c r="B11" s="30" t="s">
        <v>126</v>
      </c>
      <c r="C11" s="22">
        <v>2375.7791240000001</v>
      </c>
      <c r="D11" s="22">
        <v>2504.7791240000001</v>
      </c>
      <c r="E11" s="22">
        <v>276.98159199999998</v>
      </c>
      <c r="F11" s="22">
        <v>197.98159200000001</v>
      </c>
      <c r="G11" s="22">
        <v>197.98159200000001</v>
      </c>
      <c r="H11" s="22">
        <v>247.98159200000001</v>
      </c>
      <c r="I11" s="22">
        <v>197.98159200000001</v>
      </c>
      <c r="J11" s="22">
        <v>197.98159200000001</v>
      </c>
      <c r="K11" s="22">
        <v>197.98159200000001</v>
      </c>
      <c r="L11" s="22">
        <v>197.98159200000001</v>
      </c>
      <c r="M11" s="22">
        <v>197.98159200000001</v>
      </c>
      <c r="N11" s="22">
        <v>197.98159200000001</v>
      </c>
      <c r="O11" s="22">
        <v>197.98159200000001</v>
      </c>
      <c r="P11" s="22">
        <v>197.98160899999999</v>
      </c>
      <c r="Q11" s="22">
        <f t="shared" si="1"/>
        <v>2504.7791210000005</v>
      </c>
      <c r="AE11" s="172"/>
      <c r="AF11" s="172"/>
      <c r="AG11" s="172"/>
      <c r="AH11" s="172"/>
      <c r="AI11" s="172"/>
      <c r="AJ11" s="172"/>
      <c r="AK11" s="172"/>
      <c r="AL11" s="172"/>
      <c r="AM11" s="172"/>
      <c r="AN11" s="172"/>
      <c r="AO11" s="172"/>
      <c r="AP11" s="172"/>
      <c r="AQ11" s="172"/>
      <c r="AR11" s="172"/>
      <c r="AS11" s="172"/>
      <c r="AT11" s="172"/>
      <c r="AU11" s="172"/>
      <c r="AV11" s="172"/>
      <c r="AW11" s="172"/>
      <c r="AX11" s="172"/>
    </row>
    <row r="12" spans="1:50" x14ac:dyDescent="0.25">
      <c r="B12" s="30" t="s">
        <v>127</v>
      </c>
      <c r="C12" s="22">
        <v>4341.3880730000001</v>
      </c>
      <c r="D12" s="22">
        <v>4718.7110780000003</v>
      </c>
      <c r="E12" s="22">
        <v>511.78231578000003</v>
      </c>
      <c r="F12" s="22">
        <v>361.78231578000003</v>
      </c>
      <c r="G12" s="22">
        <v>341.37306803000001</v>
      </c>
      <c r="H12" s="22">
        <v>336.81925508000006</v>
      </c>
      <c r="I12" s="22">
        <v>336.81925508000006</v>
      </c>
      <c r="J12" s="22">
        <v>336.81925508</v>
      </c>
      <c r="K12" s="22">
        <v>336.81925508</v>
      </c>
      <c r="L12" s="22">
        <v>350.25925588000001</v>
      </c>
      <c r="M12" s="22">
        <v>364.05931994000002</v>
      </c>
      <c r="N12" s="22">
        <v>364.05931994000002</v>
      </c>
      <c r="O12" s="22">
        <v>364.05911994000002</v>
      </c>
      <c r="P12" s="22">
        <v>714.05924239000001</v>
      </c>
      <c r="Q12" s="22">
        <f t="shared" si="1"/>
        <v>4718.7109780000001</v>
      </c>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row>
    <row r="13" spans="1:50" x14ac:dyDescent="0.25">
      <c r="B13" s="29" t="s">
        <v>128</v>
      </c>
      <c r="C13" s="21">
        <f t="shared" ref="C13:P13" si="2">SUM(C14:C37)</f>
        <v>668356.97960599989</v>
      </c>
      <c r="D13" s="21">
        <f t="shared" si="2"/>
        <v>684976.07187877991</v>
      </c>
      <c r="E13" s="21">
        <f t="shared" si="2"/>
        <v>42930.319346490003</v>
      </c>
      <c r="F13" s="21">
        <f t="shared" si="2"/>
        <v>50421.291779850006</v>
      </c>
      <c r="G13" s="21">
        <f t="shared" si="2"/>
        <v>47890.384942989993</v>
      </c>
      <c r="H13" s="21">
        <f t="shared" si="2"/>
        <v>49466.84379757999</v>
      </c>
      <c r="I13" s="21">
        <f t="shared" si="2"/>
        <v>48554.084078979999</v>
      </c>
      <c r="J13" s="21">
        <f t="shared" si="2"/>
        <v>60291.10631209</v>
      </c>
      <c r="K13" s="21">
        <f t="shared" si="2"/>
        <v>45874.966178649993</v>
      </c>
      <c r="L13" s="21">
        <f t="shared" si="2"/>
        <v>51914.123053679999</v>
      </c>
      <c r="M13" s="21">
        <f t="shared" si="2"/>
        <v>47151.127600390006</v>
      </c>
      <c r="N13" s="21">
        <f t="shared" si="2"/>
        <v>46554.993018170004</v>
      </c>
      <c r="O13" s="21">
        <f t="shared" si="2"/>
        <v>55112.736890189983</v>
      </c>
      <c r="P13" s="21">
        <f t="shared" si="2"/>
        <v>117072.04295854</v>
      </c>
      <c r="Q13" s="21">
        <f t="shared" si="1"/>
        <v>663234.01995760005</v>
      </c>
      <c r="R13" s="157"/>
      <c r="S13" s="157"/>
      <c r="T13" s="157"/>
      <c r="U13" s="157"/>
      <c r="V13" s="157"/>
      <c r="W13" s="157"/>
      <c r="X13" s="157"/>
      <c r="Y13" s="157"/>
      <c r="Z13" s="157"/>
      <c r="AA13" s="157"/>
      <c r="AB13" s="157"/>
      <c r="AC13" s="157"/>
      <c r="AD13" s="157"/>
      <c r="AE13" s="172"/>
      <c r="AF13" s="172"/>
      <c r="AG13" s="172"/>
      <c r="AH13" s="172"/>
      <c r="AI13" s="172"/>
      <c r="AJ13" s="172"/>
      <c r="AK13" s="172"/>
      <c r="AL13" s="172"/>
      <c r="AM13" s="172"/>
      <c r="AN13" s="172"/>
      <c r="AO13" s="172"/>
      <c r="AP13" s="175"/>
      <c r="AQ13" s="172"/>
      <c r="AR13" s="172"/>
      <c r="AS13" s="172"/>
      <c r="AT13" s="172"/>
      <c r="AU13" s="172"/>
      <c r="AV13" s="172"/>
      <c r="AW13" s="172"/>
      <c r="AX13" s="172"/>
    </row>
    <row r="14" spans="1:50" x14ac:dyDescent="0.25">
      <c r="B14" s="30" t="s">
        <v>75</v>
      </c>
      <c r="C14" s="22">
        <v>62158.248117000003</v>
      </c>
      <c r="D14" s="22">
        <v>60544.015495780004</v>
      </c>
      <c r="E14" s="11">
        <v>2458.84685498</v>
      </c>
      <c r="F14" s="11">
        <v>3324.0763969100003</v>
      </c>
      <c r="G14" s="11">
        <v>4312.9260129100012</v>
      </c>
      <c r="H14" s="11">
        <v>3394.6477577299993</v>
      </c>
      <c r="I14" s="11">
        <v>3779.2026491299994</v>
      </c>
      <c r="J14" s="11">
        <v>4063.4585651199995</v>
      </c>
      <c r="K14" s="11">
        <v>3333.4039839700004</v>
      </c>
      <c r="L14" s="11">
        <v>4026.4296161400007</v>
      </c>
      <c r="M14" s="11">
        <v>4227.5684071100004</v>
      </c>
      <c r="N14" s="11">
        <v>6014.4741426599994</v>
      </c>
      <c r="O14" s="11">
        <v>5745.8155725200013</v>
      </c>
      <c r="P14" s="11">
        <v>11825.39834104</v>
      </c>
      <c r="Q14" s="22">
        <f t="shared" si="1"/>
        <v>56506.248300220017</v>
      </c>
      <c r="R14" s="22"/>
      <c r="S14" s="2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row>
    <row r="15" spans="1:50" x14ac:dyDescent="0.25">
      <c r="B15" s="30" t="s">
        <v>76</v>
      </c>
      <c r="C15" s="22">
        <v>34526.126593000001</v>
      </c>
      <c r="D15" s="22">
        <v>36065.866533159991</v>
      </c>
      <c r="E15" s="11">
        <v>2011.4833800900001</v>
      </c>
      <c r="F15" s="11">
        <v>3394.5147451900007</v>
      </c>
      <c r="G15" s="11">
        <v>2742.9681734999999</v>
      </c>
      <c r="H15" s="11">
        <v>2780.0524794399994</v>
      </c>
      <c r="I15" s="11">
        <v>2806.88704659</v>
      </c>
      <c r="J15" s="11">
        <v>2769.45357835</v>
      </c>
      <c r="K15" s="11">
        <v>2929.4051285400001</v>
      </c>
      <c r="L15" s="11">
        <v>2769.9112952600003</v>
      </c>
      <c r="M15" s="11">
        <v>2768.9315462799996</v>
      </c>
      <c r="N15" s="11">
        <v>2850.1636312499995</v>
      </c>
      <c r="O15" s="11">
        <v>3520.0777655500001</v>
      </c>
      <c r="P15" s="11">
        <v>4473.193806610001</v>
      </c>
      <c r="Q15" s="22">
        <f t="shared" si="1"/>
        <v>35817.042576649997</v>
      </c>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row>
    <row r="16" spans="1:50" x14ac:dyDescent="0.25">
      <c r="B16" s="30" t="s">
        <v>129</v>
      </c>
      <c r="C16" s="22">
        <v>29834.306484000001</v>
      </c>
      <c r="D16" s="22">
        <v>31202.040228000002</v>
      </c>
      <c r="E16" s="11">
        <v>1935.6564004500001</v>
      </c>
      <c r="F16" s="11">
        <v>2269.1549058999999</v>
      </c>
      <c r="G16" s="11">
        <v>2195.8478540999999</v>
      </c>
      <c r="H16" s="11">
        <v>2166.1710518800001</v>
      </c>
      <c r="I16" s="11">
        <v>2250.8775609600002</v>
      </c>
      <c r="J16" s="11">
        <v>2275.3099569199999</v>
      </c>
      <c r="K16" s="11">
        <v>2463.6441088799997</v>
      </c>
      <c r="L16" s="11">
        <v>2273.9734469200007</v>
      </c>
      <c r="M16" s="11">
        <v>2096.3297734099997</v>
      </c>
      <c r="N16" s="11">
        <v>2150.1745640099998</v>
      </c>
      <c r="O16" s="11">
        <v>4053.3315088899999</v>
      </c>
      <c r="P16" s="11">
        <v>3265.9391842700002</v>
      </c>
      <c r="Q16" s="22">
        <f t="shared" si="1"/>
        <v>29396.410316589994</v>
      </c>
      <c r="S16" s="2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c r="AX16" s="172"/>
    </row>
    <row r="17" spans="2:50" x14ac:dyDescent="0.25">
      <c r="B17" s="30" t="s">
        <v>78</v>
      </c>
      <c r="C17" s="22">
        <v>8585.3344400000005</v>
      </c>
      <c r="D17" s="22">
        <v>8954.3999659099991</v>
      </c>
      <c r="E17" s="11">
        <v>549.52944034999996</v>
      </c>
      <c r="F17" s="11">
        <v>545.62456509000003</v>
      </c>
      <c r="G17" s="11">
        <v>603.75625832000003</v>
      </c>
      <c r="H17" s="11">
        <v>637.96158068000011</v>
      </c>
      <c r="I17" s="11">
        <v>661.26018298000008</v>
      </c>
      <c r="J17" s="11">
        <v>639.69252018000009</v>
      </c>
      <c r="K17" s="11">
        <v>675.23740051999982</v>
      </c>
      <c r="L17" s="11">
        <v>733.8797946000002</v>
      </c>
      <c r="M17" s="11">
        <v>645.06178588</v>
      </c>
      <c r="N17" s="11">
        <v>751.19077866999999</v>
      </c>
      <c r="O17" s="11">
        <v>976.79170471999998</v>
      </c>
      <c r="P17" s="11">
        <v>1373.3182471100001</v>
      </c>
      <c r="Q17" s="22">
        <f t="shared" si="1"/>
        <v>8793.3042591000012</v>
      </c>
      <c r="S17" s="2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row>
    <row r="18" spans="2:50" x14ac:dyDescent="0.25">
      <c r="B18" s="30" t="s">
        <v>79</v>
      </c>
      <c r="C18" s="22">
        <v>19005.347474999999</v>
      </c>
      <c r="D18" s="22">
        <v>19363.854506999996</v>
      </c>
      <c r="E18" s="11">
        <v>1063.0360488900001</v>
      </c>
      <c r="F18" s="11">
        <v>1268.3879931500001</v>
      </c>
      <c r="G18" s="11">
        <v>1353.57649141</v>
      </c>
      <c r="H18" s="11">
        <v>1249.93597639</v>
      </c>
      <c r="I18" s="11">
        <v>1369.7233524599999</v>
      </c>
      <c r="J18" s="11">
        <v>1255.0595404800001</v>
      </c>
      <c r="K18" s="11">
        <v>1235.3475907899999</v>
      </c>
      <c r="L18" s="11">
        <v>1227.8776132099999</v>
      </c>
      <c r="M18" s="11">
        <v>1280.5572985800002</v>
      </c>
      <c r="N18" s="11">
        <v>1339.4632873999999</v>
      </c>
      <c r="O18" s="11">
        <v>1741.5007597000001</v>
      </c>
      <c r="P18" s="11">
        <v>3208.8205166600001</v>
      </c>
      <c r="Q18" s="22">
        <f t="shared" si="1"/>
        <v>17593.286469120001</v>
      </c>
      <c r="S18" s="2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row>
    <row r="19" spans="2:50" x14ac:dyDescent="0.25">
      <c r="B19" s="30" t="s">
        <v>80</v>
      </c>
      <c r="C19" s="22">
        <v>152765.3573</v>
      </c>
      <c r="D19" s="22">
        <v>153009.86189434995</v>
      </c>
      <c r="E19" s="11">
        <v>7384.8336693700012</v>
      </c>
      <c r="F19" s="11">
        <v>12458.748813079996</v>
      </c>
      <c r="G19" s="11">
        <v>14941.15609631</v>
      </c>
      <c r="H19" s="11">
        <v>12576.360462589999</v>
      </c>
      <c r="I19" s="11">
        <v>12676.0400477</v>
      </c>
      <c r="J19" s="11">
        <v>12795.529022019999</v>
      </c>
      <c r="K19" s="11">
        <v>11881.664195109999</v>
      </c>
      <c r="L19" s="11">
        <v>11869.81235344</v>
      </c>
      <c r="M19" s="11">
        <v>10426.42288034</v>
      </c>
      <c r="N19" s="11">
        <v>10089.248345720001</v>
      </c>
      <c r="O19" s="11">
        <v>11910.938476119998</v>
      </c>
      <c r="P19" s="11">
        <v>23320.213866289996</v>
      </c>
      <c r="Q19" s="22">
        <f t="shared" si="1"/>
        <v>152330.96822809</v>
      </c>
      <c r="S19" s="2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row>
    <row r="20" spans="2:50" x14ac:dyDescent="0.25">
      <c r="B20" s="30" t="s">
        <v>81</v>
      </c>
      <c r="C20" s="22">
        <v>78381.417644000001</v>
      </c>
      <c r="D20" s="22">
        <v>74537.919730969996</v>
      </c>
      <c r="E20" s="11">
        <v>3821.6415877400004</v>
      </c>
      <c r="F20" s="11">
        <v>6216.4800448500009</v>
      </c>
      <c r="G20" s="11">
        <v>5198.8498977699992</v>
      </c>
      <c r="H20" s="11">
        <v>5111.0051949199997</v>
      </c>
      <c r="I20" s="11">
        <v>5832.2546514200003</v>
      </c>
      <c r="J20" s="11">
        <v>5321.575718860001</v>
      </c>
      <c r="K20" s="11">
        <v>6041.2212782899996</v>
      </c>
      <c r="L20" s="11">
        <v>6432.5028891099983</v>
      </c>
      <c r="M20" s="11">
        <v>5630.8162480799992</v>
      </c>
      <c r="N20" s="11">
        <v>6036.2238600200008</v>
      </c>
      <c r="O20" s="11">
        <v>8124.6075171400007</v>
      </c>
      <c r="P20" s="11">
        <v>8120.9448646199999</v>
      </c>
      <c r="Q20" s="22">
        <f t="shared" si="1"/>
        <v>71888.12375282</v>
      </c>
      <c r="S20" s="2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row>
    <row r="21" spans="2:50" x14ac:dyDescent="0.25">
      <c r="B21" s="30" t="s">
        <v>82</v>
      </c>
      <c r="C21" s="22">
        <v>2925.2538789999999</v>
      </c>
      <c r="D21" s="22">
        <v>3449.1308789999998</v>
      </c>
      <c r="E21" s="11">
        <v>110.54232926</v>
      </c>
      <c r="F21" s="11">
        <v>145.0813268</v>
      </c>
      <c r="G21" s="11">
        <v>224.29087324000005</v>
      </c>
      <c r="H21" s="11">
        <v>190.70113037000002</v>
      </c>
      <c r="I21" s="11">
        <v>285.74979560999998</v>
      </c>
      <c r="J21" s="11">
        <v>234.26809267000002</v>
      </c>
      <c r="K21" s="11">
        <v>170.35865815</v>
      </c>
      <c r="L21" s="11">
        <v>282.40859961000001</v>
      </c>
      <c r="M21" s="11">
        <v>251.91728249999997</v>
      </c>
      <c r="N21" s="11">
        <v>190.82677978999996</v>
      </c>
      <c r="O21" s="11">
        <v>332.01709876999996</v>
      </c>
      <c r="P21" s="11">
        <v>1007.5687924</v>
      </c>
      <c r="Q21" s="22">
        <f t="shared" si="1"/>
        <v>3425.7307591700001</v>
      </c>
      <c r="S21" s="2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row>
    <row r="22" spans="2:50" x14ac:dyDescent="0.25">
      <c r="B22" s="30" t="s">
        <v>83</v>
      </c>
      <c r="C22" s="22">
        <v>2268.319622</v>
      </c>
      <c r="D22" s="22">
        <v>2247.2613390000001</v>
      </c>
      <c r="E22" s="11">
        <v>148.58532249999999</v>
      </c>
      <c r="F22" s="11">
        <v>173.25093551999998</v>
      </c>
      <c r="G22" s="11">
        <v>173.40079832000001</v>
      </c>
      <c r="H22" s="11">
        <v>216.68989034000001</v>
      </c>
      <c r="I22" s="11">
        <v>169.05533870999997</v>
      </c>
      <c r="J22" s="11">
        <v>179.19255777000001</v>
      </c>
      <c r="K22" s="11">
        <v>162.37548222000004</v>
      </c>
      <c r="L22" s="11">
        <v>170.97494387999998</v>
      </c>
      <c r="M22" s="11">
        <v>162.32514766</v>
      </c>
      <c r="N22" s="11">
        <v>160.69981303</v>
      </c>
      <c r="O22" s="11">
        <v>224.21304936000001</v>
      </c>
      <c r="P22" s="11">
        <v>253.40237290000005</v>
      </c>
      <c r="Q22" s="22">
        <f t="shared" si="1"/>
        <v>2194.1656522100002</v>
      </c>
      <c r="S22" s="2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row>
    <row r="23" spans="2:50" x14ac:dyDescent="0.25">
      <c r="B23" s="30" t="s">
        <v>84</v>
      </c>
      <c r="C23" s="22">
        <v>11256.33713</v>
      </c>
      <c r="D23" s="22">
        <v>11108.815456</v>
      </c>
      <c r="E23" s="11">
        <v>629.72841310000001</v>
      </c>
      <c r="F23" s="11">
        <v>687.31438077999996</v>
      </c>
      <c r="G23" s="11">
        <v>720.49291058999995</v>
      </c>
      <c r="H23" s="11">
        <v>727.43645388999994</v>
      </c>
      <c r="I23" s="11">
        <v>653.69757102999995</v>
      </c>
      <c r="J23" s="11">
        <v>761.75277140000003</v>
      </c>
      <c r="K23" s="11">
        <v>746.09741358999986</v>
      </c>
      <c r="L23" s="11">
        <v>832.59827457999995</v>
      </c>
      <c r="M23" s="11">
        <v>738.16326926999989</v>
      </c>
      <c r="N23" s="11">
        <v>879.44507603</v>
      </c>
      <c r="O23" s="11">
        <v>1071.73212564</v>
      </c>
      <c r="P23" s="11">
        <v>1388.5043418200003</v>
      </c>
      <c r="Q23" s="22">
        <f t="shared" si="1"/>
        <v>9836.9630017199997</v>
      </c>
      <c r="S23" s="2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row>
    <row r="24" spans="2:50" x14ac:dyDescent="0.25">
      <c r="B24" s="30" t="s">
        <v>85</v>
      </c>
      <c r="C24" s="22">
        <v>33126.086799999997</v>
      </c>
      <c r="D24" s="22">
        <v>34657.991004999989</v>
      </c>
      <c r="E24" s="11">
        <v>442.61455755000003</v>
      </c>
      <c r="F24" s="11">
        <v>2779.1659780600003</v>
      </c>
      <c r="G24" s="11">
        <v>2348.7122894700001</v>
      </c>
      <c r="H24" s="11">
        <v>2149.38870241</v>
      </c>
      <c r="I24" s="11">
        <v>2155.2592802300001</v>
      </c>
      <c r="J24" s="11">
        <v>2955.0380237199997</v>
      </c>
      <c r="K24" s="11">
        <v>2356.5023517000004</v>
      </c>
      <c r="L24" s="11">
        <v>2376.0575342000002</v>
      </c>
      <c r="M24" s="11">
        <v>2960.7996365399999</v>
      </c>
      <c r="N24" s="11">
        <v>1406.6373141600002</v>
      </c>
      <c r="O24" s="11">
        <v>2800.9686279900002</v>
      </c>
      <c r="P24" s="11">
        <v>8300.22517066</v>
      </c>
      <c r="Q24" s="22">
        <f t="shared" si="1"/>
        <v>33031.369466690005</v>
      </c>
      <c r="S24" s="22"/>
      <c r="Z24" s="172"/>
      <c r="AA24" s="172"/>
      <c r="AB24" s="172"/>
      <c r="AC24" s="172"/>
      <c r="AD24" s="172"/>
      <c r="AE24" s="172"/>
      <c r="AF24" s="172"/>
      <c r="AG24" s="172"/>
      <c r="AH24" s="172"/>
      <c r="AI24" s="172"/>
      <c r="AJ24" s="172"/>
      <c r="AK24" s="172"/>
      <c r="AL24" s="172"/>
      <c r="AM24" s="172"/>
      <c r="AN24" s="172"/>
      <c r="AO24" s="172"/>
      <c r="AP24" s="172"/>
      <c r="AQ24" s="172"/>
      <c r="AR24" s="172"/>
      <c r="AS24" s="172"/>
      <c r="AT24" s="172"/>
      <c r="AU24" s="172"/>
      <c r="AV24" s="172"/>
      <c r="AW24" s="172"/>
      <c r="AX24" s="172"/>
    </row>
    <row r="25" spans="2:50" x14ac:dyDescent="0.25">
      <c r="B25" s="30" t="s">
        <v>156</v>
      </c>
      <c r="C25" s="22">
        <v>6446.606323</v>
      </c>
      <c r="D25" s="22">
        <v>6296.3170259999997</v>
      </c>
      <c r="E25" s="11">
        <v>298.22011107999992</v>
      </c>
      <c r="F25" s="11">
        <v>501.34805405999998</v>
      </c>
      <c r="G25" s="11">
        <v>346.12659000000002</v>
      </c>
      <c r="H25" s="11">
        <v>322.37089782999999</v>
      </c>
      <c r="I25" s="11">
        <v>464.52664162999997</v>
      </c>
      <c r="J25" s="11">
        <v>401.60095985000004</v>
      </c>
      <c r="K25" s="11">
        <v>370.63679451999997</v>
      </c>
      <c r="L25" s="11">
        <v>503.80909508999997</v>
      </c>
      <c r="M25" s="11">
        <v>331.51580017000003</v>
      </c>
      <c r="N25" s="11">
        <v>501.84288648000006</v>
      </c>
      <c r="O25" s="11">
        <v>567.19542092999995</v>
      </c>
      <c r="P25" s="11">
        <v>865.74717500999998</v>
      </c>
      <c r="Q25" s="22">
        <f t="shared" si="1"/>
        <v>5474.9404266500005</v>
      </c>
      <c r="S25" s="22"/>
      <c r="Z25" s="172"/>
      <c r="AA25" s="172"/>
      <c r="AB25" s="172"/>
      <c r="AC25" s="172"/>
      <c r="AD25" s="172"/>
      <c r="AE25" s="172"/>
      <c r="AF25" s="172"/>
      <c r="AG25" s="172"/>
      <c r="AH25" s="172"/>
      <c r="AI25" s="172"/>
      <c r="AJ25" s="172"/>
      <c r="AK25" s="172"/>
      <c r="AL25" s="172"/>
      <c r="AM25" s="172"/>
      <c r="AN25" s="172"/>
      <c r="AO25" s="172"/>
      <c r="AP25" s="172"/>
      <c r="AQ25" s="172"/>
      <c r="AR25" s="172"/>
      <c r="AS25" s="172"/>
      <c r="AT25" s="172"/>
      <c r="AU25" s="172"/>
      <c r="AV25" s="172"/>
      <c r="AW25" s="172"/>
      <c r="AX25" s="172"/>
    </row>
    <row r="26" spans="2:50" x14ac:dyDescent="0.25">
      <c r="B26" s="30" t="s">
        <v>87</v>
      </c>
      <c r="C26" s="22">
        <v>7284.6752669999996</v>
      </c>
      <c r="D26" s="22">
        <v>6536.0812020000003</v>
      </c>
      <c r="E26" s="11">
        <v>203.72535599</v>
      </c>
      <c r="F26" s="11">
        <v>174.22997908999997</v>
      </c>
      <c r="G26" s="11">
        <v>217.43415146999999</v>
      </c>
      <c r="H26" s="11">
        <v>312.47495229000003</v>
      </c>
      <c r="I26" s="11">
        <v>553.05367370999988</v>
      </c>
      <c r="J26" s="11">
        <v>412.69642045000006</v>
      </c>
      <c r="K26" s="11">
        <v>793.91481471999998</v>
      </c>
      <c r="L26" s="11">
        <v>668.96391654000013</v>
      </c>
      <c r="M26" s="11">
        <v>500.03132913999997</v>
      </c>
      <c r="N26" s="11">
        <v>500.49491438000001</v>
      </c>
      <c r="O26" s="11">
        <v>769.64859457</v>
      </c>
      <c r="P26" s="11">
        <v>899.34656950999999</v>
      </c>
      <c r="Q26" s="22">
        <f t="shared" si="1"/>
        <v>6006.0146718599999</v>
      </c>
      <c r="S26" s="2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row>
    <row r="27" spans="2:50" x14ac:dyDescent="0.25">
      <c r="B27" s="30" t="s">
        <v>97</v>
      </c>
      <c r="C27" s="22">
        <v>5915.9424120000003</v>
      </c>
      <c r="D27" s="22">
        <v>7206.9673210000001</v>
      </c>
      <c r="E27" s="11">
        <v>483.72875764999998</v>
      </c>
      <c r="F27" s="11">
        <v>487.19954995999996</v>
      </c>
      <c r="G27" s="11">
        <v>492.24583604000003</v>
      </c>
      <c r="H27" s="11">
        <v>492.71529744999998</v>
      </c>
      <c r="I27" s="11">
        <v>489.14456947000002</v>
      </c>
      <c r="J27" s="11">
        <v>512.53803850999998</v>
      </c>
      <c r="K27" s="11">
        <v>491.57433674999999</v>
      </c>
      <c r="L27" s="11">
        <v>489.77185648</v>
      </c>
      <c r="M27" s="11">
        <v>496.64724360000002</v>
      </c>
      <c r="N27" s="11">
        <v>497.23854242000004</v>
      </c>
      <c r="O27" s="11">
        <v>494.21135773000003</v>
      </c>
      <c r="P27" s="11">
        <v>1770.13314446</v>
      </c>
      <c r="Q27" s="22">
        <f t="shared" si="1"/>
        <v>7197.1485305199994</v>
      </c>
      <c r="S27" s="2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2"/>
      <c r="AV27" s="172"/>
      <c r="AW27" s="172"/>
      <c r="AX27" s="172"/>
    </row>
    <row r="28" spans="2:50" x14ac:dyDescent="0.25">
      <c r="B28" s="30" t="s">
        <v>88</v>
      </c>
      <c r="C28" s="22">
        <v>654.67605500000002</v>
      </c>
      <c r="D28" s="22">
        <v>624.74031649999995</v>
      </c>
      <c r="E28" s="11">
        <v>22.123450850000001</v>
      </c>
      <c r="F28" s="11">
        <v>57.26968969</v>
      </c>
      <c r="G28" s="11">
        <v>41.380273180000003</v>
      </c>
      <c r="H28" s="11">
        <v>48.079385189999996</v>
      </c>
      <c r="I28" s="11">
        <v>37.44407167</v>
      </c>
      <c r="J28" s="11">
        <v>40.58192863</v>
      </c>
      <c r="K28" s="11">
        <v>34.642253229999994</v>
      </c>
      <c r="L28" s="11">
        <v>43.41914989</v>
      </c>
      <c r="M28" s="11">
        <v>52.236092749999997</v>
      </c>
      <c r="N28" s="11">
        <v>41.048319620000008</v>
      </c>
      <c r="O28" s="11">
        <v>68.637288249999997</v>
      </c>
      <c r="P28" s="11">
        <v>105.27126219</v>
      </c>
      <c r="Q28" s="22">
        <f t="shared" si="1"/>
        <v>592.13316513999996</v>
      </c>
      <c r="S28" s="2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2"/>
    </row>
    <row r="29" spans="2:50" x14ac:dyDescent="0.25">
      <c r="B29" s="30" t="s">
        <v>89</v>
      </c>
      <c r="C29" s="22">
        <v>2480.7652440000002</v>
      </c>
      <c r="D29" s="22">
        <v>2432.139158</v>
      </c>
      <c r="E29" s="11">
        <v>135.68915441999999</v>
      </c>
      <c r="F29" s="11">
        <v>154.12812536999999</v>
      </c>
      <c r="G29" s="11">
        <v>169.54505916999997</v>
      </c>
      <c r="H29" s="11">
        <v>161.48825814999998</v>
      </c>
      <c r="I29" s="11">
        <v>157.10310611000003</v>
      </c>
      <c r="J29" s="11">
        <v>190.51048892000003</v>
      </c>
      <c r="K29" s="11">
        <v>164.83733613000001</v>
      </c>
      <c r="L29" s="11">
        <v>179.74665584000002</v>
      </c>
      <c r="M29" s="11">
        <v>203.41039335999997</v>
      </c>
      <c r="N29" s="11">
        <v>171.23733139999999</v>
      </c>
      <c r="O29" s="11">
        <v>240.64564354999999</v>
      </c>
      <c r="P29" s="11">
        <v>354.02766439999999</v>
      </c>
      <c r="Q29" s="22">
        <f t="shared" si="1"/>
        <v>2282.3692168199996</v>
      </c>
      <c r="S29" s="22"/>
      <c r="Z29" s="172"/>
      <c r="AA29" s="172"/>
      <c r="AB29" s="172"/>
      <c r="AC29" s="172"/>
      <c r="AD29" s="172"/>
      <c r="AE29" s="172"/>
      <c r="AF29" s="172"/>
      <c r="AG29" s="172"/>
      <c r="AH29" s="172"/>
      <c r="AI29" s="172"/>
      <c r="AJ29" s="172"/>
      <c r="AK29" s="172"/>
      <c r="AL29" s="172"/>
      <c r="AM29" s="172"/>
      <c r="AN29" s="172"/>
      <c r="AO29" s="172"/>
      <c r="AP29" s="172"/>
      <c r="AQ29" s="172"/>
      <c r="AR29" s="172"/>
      <c r="AS29" s="172"/>
      <c r="AT29" s="172"/>
      <c r="AU29" s="172"/>
      <c r="AV29" s="172"/>
      <c r="AW29" s="172"/>
      <c r="AX29" s="172"/>
    </row>
    <row r="30" spans="2:50" x14ac:dyDescent="0.25">
      <c r="B30" s="30" t="s">
        <v>90</v>
      </c>
      <c r="C30" s="22">
        <v>564.49382000000003</v>
      </c>
      <c r="D30" s="22">
        <v>564.49382000000003</v>
      </c>
      <c r="E30" s="11">
        <v>29.523219390000001</v>
      </c>
      <c r="F30" s="11">
        <v>40.433151710000004</v>
      </c>
      <c r="G30" s="11">
        <v>40.495043530000004</v>
      </c>
      <c r="H30" s="11">
        <v>52.558620019999999</v>
      </c>
      <c r="I30" s="11">
        <v>48.099378119999997</v>
      </c>
      <c r="J30" s="11">
        <v>38.086678200000001</v>
      </c>
      <c r="K30" s="11">
        <v>40.224855140000003</v>
      </c>
      <c r="L30" s="11">
        <v>34.907834109999996</v>
      </c>
      <c r="M30" s="11">
        <v>35.486884329999995</v>
      </c>
      <c r="N30" s="11">
        <v>46.260684149999996</v>
      </c>
      <c r="O30" s="11">
        <v>52.474545450000001</v>
      </c>
      <c r="P30" s="11">
        <v>92.901590589999984</v>
      </c>
      <c r="Q30" s="22">
        <f t="shared" si="1"/>
        <v>551.45248473999993</v>
      </c>
      <c r="S30" s="22"/>
      <c r="Z30" s="172"/>
      <c r="AA30" s="172"/>
      <c r="AB30" s="172"/>
      <c r="AC30" s="172"/>
      <c r="AD30" s="172"/>
      <c r="AE30" s="172"/>
      <c r="AF30" s="172"/>
      <c r="AG30" s="172"/>
      <c r="AH30" s="172"/>
      <c r="AI30" s="172"/>
      <c r="AJ30" s="172"/>
      <c r="AK30" s="172"/>
      <c r="AL30" s="172"/>
      <c r="AM30" s="172"/>
      <c r="AN30" s="172"/>
      <c r="AO30" s="172"/>
      <c r="AP30" s="172"/>
      <c r="AQ30" s="172"/>
      <c r="AR30" s="172"/>
      <c r="AS30" s="172"/>
      <c r="AT30" s="172"/>
      <c r="AU30" s="172"/>
      <c r="AV30" s="172"/>
      <c r="AW30" s="172"/>
      <c r="AX30" s="172"/>
    </row>
    <row r="31" spans="2:50" x14ac:dyDescent="0.25">
      <c r="B31" s="30" t="s">
        <v>98</v>
      </c>
      <c r="C31" s="22">
        <v>11168.916095</v>
      </c>
      <c r="D31" s="22">
        <v>8281.2305496000008</v>
      </c>
      <c r="E31" s="11">
        <v>209.89123012000002</v>
      </c>
      <c r="F31" s="11">
        <v>378.08294548000003</v>
      </c>
      <c r="G31" s="11">
        <v>564.52299387000016</v>
      </c>
      <c r="H31" s="11">
        <v>374.44578912000003</v>
      </c>
      <c r="I31" s="11">
        <v>522.28280050000001</v>
      </c>
      <c r="J31" s="11">
        <v>411.12299346000003</v>
      </c>
      <c r="K31" s="11">
        <v>402.91449901999999</v>
      </c>
      <c r="L31" s="11">
        <v>461.69714926000006</v>
      </c>
      <c r="M31" s="11">
        <v>447.46309207000002</v>
      </c>
      <c r="N31" s="11">
        <v>388.08213388999997</v>
      </c>
      <c r="O31" s="11">
        <v>633.63291019000008</v>
      </c>
      <c r="P31" s="11">
        <v>1864.6767994599998</v>
      </c>
      <c r="Q31" s="22">
        <f t="shared" si="1"/>
        <v>6658.8153364399996</v>
      </c>
      <c r="S31" s="22"/>
      <c r="Z31" s="172"/>
      <c r="AA31" s="172"/>
      <c r="AB31" s="172"/>
      <c r="AC31" s="172"/>
      <c r="AD31" s="172"/>
      <c r="AE31" s="172"/>
      <c r="AF31" s="172"/>
      <c r="AG31" s="172"/>
      <c r="AH31" s="172"/>
      <c r="AI31" s="172"/>
      <c r="AJ31" s="172"/>
      <c r="AK31" s="172"/>
      <c r="AL31" s="172"/>
      <c r="AM31" s="172"/>
      <c r="AN31" s="172"/>
      <c r="AO31" s="172"/>
      <c r="AP31" s="172"/>
      <c r="AQ31" s="172"/>
      <c r="AR31" s="172"/>
      <c r="AS31" s="172"/>
      <c r="AT31" s="172"/>
      <c r="AU31" s="172"/>
      <c r="AV31" s="172"/>
      <c r="AW31" s="172"/>
      <c r="AX31" s="172"/>
    </row>
    <row r="32" spans="2:50" x14ac:dyDescent="0.25">
      <c r="B32" s="30" t="s">
        <v>99</v>
      </c>
      <c r="C32" s="22">
        <v>13817.252227000001</v>
      </c>
      <c r="D32" s="22">
        <v>14696.075343</v>
      </c>
      <c r="E32" s="11">
        <v>711.51865655999995</v>
      </c>
      <c r="F32" s="11">
        <v>989.90784360999999</v>
      </c>
      <c r="G32" s="11">
        <v>1059.3219130999998</v>
      </c>
      <c r="H32" s="11">
        <v>1188.2488233399999</v>
      </c>
      <c r="I32" s="11">
        <v>1057.3574290400002</v>
      </c>
      <c r="J32" s="11">
        <v>1163.9932159299999</v>
      </c>
      <c r="K32" s="11">
        <v>1222.9644048499999</v>
      </c>
      <c r="L32" s="11">
        <v>1163.0473290400002</v>
      </c>
      <c r="M32" s="11">
        <v>1134.4871239200002</v>
      </c>
      <c r="N32" s="11">
        <v>1222.8129622199997</v>
      </c>
      <c r="O32" s="11">
        <v>1865.5607278699999</v>
      </c>
      <c r="P32" s="11">
        <v>1674.2249699199999</v>
      </c>
      <c r="Q32" s="22">
        <f t="shared" si="1"/>
        <v>14453.4453994</v>
      </c>
      <c r="S32" s="22"/>
      <c r="Z32" s="172"/>
      <c r="AA32" s="172"/>
      <c r="AB32" s="172"/>
      <c r="AC32" s="172"/>
      <c r="AD32" s="172"/>
      <c r="AE32" s="172"/>
      <c r="AF32" s="172"/>
      <c r="AG32" s="172"/>
      <c r="AH32" s="172"/>
      <c r="AI32" s="172"/>
      <c r="AJ32" s="172"/>
      <c r="AK32" s="172"/>
      <c r="AL32" s="172"/>
      <c r="AM32" s="172"/>
      <c r="AN32" s="172"/>
      <c r="AO32" s="172"/>
      <c r="AP32" s="172"/>
      <c r="AQ32" s="172"/>
      <c r="AR32" s="172"/>
      <c r="AS32" s="172"/>
      <c r="AT32" s="172"/>
      <c r="AU32" s="172"/>
      <c r="AV32" s="172"/>
      <c r="AW32" s="172"/>
      <c r="AX32" s="172"/>
    </row>
    <row r="33" spans="1:50" x14ac:dyDescent="0.25">
      <c r="B33" s="30" t="s">
        <v>93</v>
      </c>
      <c r="C33" s="22">
        <v>2904.4789030000002</v>
      </c>
      <c r="D33" s="22">
        <v>2939.2353650000005</v>
      </c>
      <c r="E33" s="11">
        <v>93.098483990000005</v>
      </c>
      <c r="F33" s="11">
        <v>128.32271688</v>
      </c>
      <c r="G33" s="11">
        <v>128.71998134</v>
      </c>
      <c r="H33" s="11">
        <v>136.27308927000001</v>
      </c>
      <c r="I33" s="11">
        <v>132.30886688000001</v>
      </c>
      <c r="J33" s="11">
        <v>149.92408961000001</v>
      </c>
      <c r="K33" s="11">
        <v>224.43066715</v>
      </c>
      <c r="L33" s="11">
        <v>172.39868487999999</v>
      </c>
      <c r="M33" s="11">
        <v>168.26745674</v>
      </c>
      <c r="N33" s="11">
        <v>155.87593765</v>
      </c>
      <c r="O33" s="11">
        <v>392.08726444000001</v>
      </c>
      <c r="P33" s="11">
        <v>611.44518732999995</v>
      </c>
      <c r="Q33" s="22">
        <f t="shared" si="1"/>
        <v>2493.1524261599998</v>
      </c>
      <c r="S33" s="2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row>
    <row r="34" spans="1:50" x14ac:dyDescent="0.25">
      <c r="B34" s="30" t="s">
        <v>100</v>
      </c>
      <c r="C34" s="22">
        <v>1092.929701</v>
      </c>
      <c r="D34" s="22">
        <v>1118.4322155099999</v>
      </c>
      <c r="E34" s="11">
        <v>29.27654939</v>
      </c>
      <c r="F34" s="11">
        <v>69.800552179999997</v>
      </c>
      <c r="G34" s="11">
        <v>55.12854531</v>
      </c>
      <c r="H34" s="11">
        <v>50.148051230000007</v>
      </c>
      <c r="I34" s="11">
        <v>75.326215950000005</v>
      </c>
      <c r="J34" s="11">
        <v>55.093068420000002</v>
      </c>
      <c r="K34" s="11">
        <v>49.182600530000002</v>
      </c>
      <c r="L34" s="11">
        <v>55.747151450000004</v>
      </c>
      <c r="M34" s="11">
        <v>73.756678400000013</v>
      </c>
      <c r="N34" s="11">
        <v>72.408280310000009</v>
      </c>
      <c r="O34" s="11">
        <v>101.88501808000001</v>
      </c>
      <c r="P34" s="11">
        <v>208.11766520999998</v>
      </c>
      <c r="Q34" s="22">
        <f t="shared" si="1"/>
        <v>895.87037645999999</v>
      </c>
      <c r="S34" s="2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row>
    <row r="35" spans="1:50" x14ac:dyDescent="0.25">
      <c r="B35" s="30" t="s">
        <v>130</v>
      </c>
      <c r="C35" s="22">
        <v>1268.0634729999999</v>
      </c>
      <c r="D35" s="22">
        <v>1259.0634729999999</v>
      </c>
      <c r="E35" s="11">
        <v>64.853469440000012</v>
      </c>
      <c r="F35" s="11">
        <v>70.956474100000008</v>
      </c>
      <c r="G35" s="11">
        <v>114.15309778</v>
      </c>
      <c r="H35" s="11">
        <v>66.850541280000002</v>
      </c>
      <c r="I35" s="11">
        <v>107.99130353999999</v>
      </c>
      <c r="J35" s="11">
        <v>89.674451009999984</v>
      </c>
      <c r="K35" s="11">
        <v>97.536740739999999</v>
      </c>
      <c r="L35" s="11">
        <v>95.694264650000008</v>
      </c>
      <c r="M35" s="11">
        <v>93.093073619999998</v>
      </c>
      <c r="N35" s="11">
        <v>78.077276570000009</v>
      </c>
      <c r="O35" s="11">
        <v>155.61051965999999</v>
      </c>
      <c r="P35" s="11">
        <v>154.24534493000002</v>
      </c>
      <c r="Q35" s="22">
        <f t="shared" si="1"/>
        <v>1188.7365573200002</v>
      </c>
      <c r="S35" s="22"/>
      <c r="Z35" s="172"/>
      <c r="AA35" s="172"/>
      <c r="AB35" s="172"/>
      <c r="AC35" s="172"/>
      <c r="AD35" s="172"/>
      <c r="AE35" s="172"/>
      <c r="AF35" s="172"/>
      <c r="AG35" s="172"/>
      <c r="AH35" s="172"/>
      <c r="AI35" s="172"/>
      <c r="AJ35" s="172"/>
      <c r="AK35" s="172"/>
      <c r="AL35" s="172"/>
      <c r="AM35" s="172"/>
      <c r="AN35" s="172"/>
      <c r="AO35" s="172"/>
      <c r="AP35" s="172"/>
      <c r="AQ35" s="172"/>
      <c r="AR35" s="172"/>
      <c r="AS35" s="172"/>
      <c r="AT35" s="172"/>
      <c r="AU35" s="172"/>
      <c r="AV35" s="172"/>
      <c r="AW35" s="172"/>
      <c r="AX35" s="172"/>
    </row>
    <row r="36" spans="1:50" x14ac:dyDescent="0.25">
      <c r="B36" s="30" t="s">
        <v>101</v>
      </c>
      <c r="C36" s="22">
        <v>134631.64907000001</v>
      </c>
      <c r="D36" s="22">
        <v>131831.64907000001</v>
      </c>
      <c r="E36" s="11">
        <v>15615.155761489999</v>
      </c>
      <c r="F36" s="11">
        <v>8678.6735917599999</v>
      </c>
      <c r="G36" s="11">
        <v>5267.9584959799995</v>
      </c>
      <c r="H36" s="11">
        <v>10289.042961409999</v>
      </c>
      <c r="I36" s="11">
        <v>8418.6506503300006</v>
      </c>
      <c r="J36" s="11">
        <v>20429.561738959997</v>
      </c>
      <c r="K36" s="11">
        <v>6492.3103588900003</v>
      </c>
      <c r="L36" s="11">
        <v>13371.248224630001</v>
      </c>
      <c r="M36" s="11">
        <v>10725.593799540002</v>
      </c>
      <c r="N36" s="11">
        <v>8965.8395013600002</v>
      </c>
      <c r="O36" s="11">
        <v>7626.0098275299997</v>
      </c>
      <c r="P36" s="11">
        <v>14989.413195860001</v>
      </c>
      <c r="Q36" s="22">
        <f t="shared" si="1"/>
        <v>130869.45810773999</v>
      </c>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row>
    <row r="37" spans="1:50" x14ac:dyDescent="0.25">
      <c r="B37" s="30" t="s">
        <v>95</v>
      </c>
      <c r="C37" s="22">
        <v>45294.395532000002</v>
      </c>
      <c r="D37" s="22">
        <v>66048.489984999993</v>
      </c>
      <c r="E37" s="11">
        <v>4477.0171418400005</v>
      </c>
      <c r="F37" s="11">
        <v>5429.1390206300002</v>
      </c>
      <c r="G37" s="11">
        <v>4577.3753062799997</v>
      </c>
      <c r="H37" s="11">
        <v>4771.7964503599997</v>
      </c>
      <c r="I37" s="11">
        <v>3850.78789521</v>
      </c>
      <c r="J37" s="11">
        <v>3145.39189265</v>
      </c>
      <c r="K37" s="11">
        <v>3494.5389252200002</v>
      </c>
      <c r="L37" s="11">
        <v>1677.2453808700002</v>
      </c>
      <c r="M37" s="11">
        <v>1700.2453570999999</v>
      </c>
      <c r="N37" s="11">
        <v>2045.2266549799999</v>
      </c>
      <c r="O37" s="11">
        <v>1643.1435655400001</v>
      </c>
      <c r="P37" s="11">
        <v>26944.962885290002</v>
      </c>
      <c r="Q37" s="22">
        <f t="shared" si="1"/>
        <v>63756.870475970005</v>
      </c>
      <c r="S37" s="2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row>
    <row r="38" spans="1:50" x14ac:dyDescent="0.25">
      <c r="B38" s="29" t="s">
        <v>43</v>
      </c>
      <c r="C38" s="21">
        <v>7452.2028280000004</v>
      </c>
      <c r="D38" s="21">
        <v>7452.2028280000004</v>
      </c>
      <c r="E38" s="117">
        <v>610.08428999</v>
      </c>
      <c r="F38" s="117">
        <v>627.56415880000009</v>
      </c>
      <c r="G38" s="117">
        <v>618.82422680000002</v>
      </c>
      <c r="H38" s="117">
        <v>618.82422680000002</v>
      </c>
      <c r="I38" s="117">
        <v>618.82422680000002</v>
      </c>
      <c r="J38" s="117">
        <v>618.82422680000002</v>
      </c>
      <c r="K38" s="117">
        <v>618.82422680000002</v>
      </c>
      <c r="L38" s="117">
        <v>618.82422680000002</v>
      </c>
      <c r="M38" s="117">
        <v>618.82422680000002</v>
      </c>
      <c r="N38" s="117">
        <v>618.82422680000002</v>
      </c>
      <c r="O38" s="117">
        <v>645.13636280000003</v>
      </c>
      <c r="P38" s="117">
        <v>618.82420201000002</v>
      </c>
      <c r="Q38" s="21">
        <f t="shared" si="1"/>
        <v>7452.2028280000004</v>
      </c>
      <c r="S38" s="2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row>
    <row r="39" spans="1:50" x14ac:dyDescent="0.25">
      <c r="B39" s="29" t="s">
        <v>44</v>
      </c>
      <c r="C39" s="21">
        <v>4687.6270080000004</v>
      </c>
      <c r="D39" s="21">
        <v>4687.6270080000004</v>
      </c>
      <c r="E39" s="117">
        <v>390.55032299999999</v>
      </c>
      <c r="F39" s="117">
        <v>389.73781000000002</v>
      </c>
      <c r="G39" s="117">
        <v>391.53335600000003</v>
      </c>
      <c r="H39" s="117">
        <v>390.635583</v>
      </c>
      <c r="I39" s="117">
        <v>390.635583</v>
      </c>
      <c r="J39" s="117">
        <v>390.635583</v>
      </c>
      <c r="K39" s="117">
        <v>390.635583</v>
      </c>
      <c r="L39" s="117">
        <v>390.637248</v>
      </c>
      <c r="M39" s="117">
        <v>390.63591600000001</v>
      </c>
      <c r="N39" s="117">
        <v>390.63591500000001</v>
      </c>
      <c r="O39" s="117">
        <v>390.63590599999998</v>
      </c>
      <c r="P39" s="117">
        <v>390.71819699999998</v>
      </c>
      <c r="Q39" s="21">
        <f t="shared" si="1"/>
        <v>4687.6270030000005</v>
      </c>
      <c r="S39" s="2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row>
    <row r="40" spans="1:50" x14ac:dyDescent="0.25">
      <c r="B40" s="29" t="s">
        <v>45</v>
      </c>
      <c r="C40" s="21">
        <v>814.24808700000006</v>
      </c>
      <c r="D40" s="21">
        <v>820.24808700000006</v>
      </c>
      <c r="E40" s="117">
        <v>67.854003070000005</v>
      </c>
      <c r="F40" s="117">
        <v>67.854003070000005</v>
      </c>
      <c r="G40" s="117">
        <v>67.854003070000005</v>
      </c>
      <c r="H40" s="117">
        <v>67.854002879999996</v>
      </c>
      <c r="I40" s="117">
        <v>67.853973070000009</v>
      </c>
      <c r="J40" s="117">
        <v>67.853973070000009</v>
      </c>
      <c r="K40" s="117">
        <v>67.853963070000006</v>
      </c>
      <c r="L40" s="117">
        <v>67.854013309999999</v>
      </c>
      <c r="M40" s="117">
        <v>67.854007230000008</v>
      </c>
      <c r="N40" s="117">
        <v>73.854006939999991</v>
      </c>
      <c r="O40" s="117">
        <v>65.832360870000002</v>
      </c>
      <c r="P40" s="117">
        <v>69.849928910000003</v>
      </c>
      <c r="Q40" s="21">
        <f t="shared" si="1"/>
        <v>820.22223855999994</v>
      </c>
      <c r="S40" s="2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row>
    <row r="41" spans="1:50" x14ac:dyDescent="0.25">
      <c r="B41" s="29" t="s">
        <v>103</v>
      </c>
      <c r="C41" s="21">
        <v>1093.0000010000001</v>
      </c>
      <c r="D41" s="21">
        <v>1093.0000010000001</v>
      </c>
      <c r="E41" s="117">
        <v>0</v>
      </c>
      <c r="F41" s="117">
        <v>182.166662</v>
      </c>
      <c r="G41" s="117">
        <v>91.083326999999997</v>
      </c>
      <c r="H41" s="117">
        <v>91.083326999999997</v>
      </c>
      <c r="I41" s="117">
        <v>91.083326999999997</v>
      </c>
      <c r="J41" s="117">
        <v>91.083326999999997</v>
      </c>
      <c r="K41" s="117">
        <v>91.083326999999997</v>
      </c>
      <c r="L41" s="117">
        <v>91.083326999999997</v>
      </c>
      <c r="M41" s="117">
        <v>91.083326999999997</v>
      </c>
      <c r="N41" s="117">
        <v>91.083326999999997</v>
      </c>
      <c r="O41" s="117">
        <v>91.083326999999997</v>
      </c>
      <c r="P41" s="117">
        <v>91.083310999999995</v>
      </c>
      <c r="Q41" s="21">
        <f t="shared" si="1"/>
        <v>1092.9999160000004</v>
      </c>
      <c r="S41" s="2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row>
    <row r="42" spans="1:50" x14ac:dyDescent="0.25">
      <c r="B42" s="29" t="s">
        <v>131</v>
      </c>
      <c r="C42" s="21">
        <v>165</v>
      </c>
      <c r="D42" s="21">
        <v>165</v>
      </c>
      <c r="E42" s="117">
        <v>13.749995999999999</v>
      </c>
      <c r="F42" s="117">
        <v>13.750003</v>
      </c>
      <c r="G42" s="117">
        <v>13.750000999999999</v>
      </c>
      <c r="H42" s="117">
        <v>13.75</v>
      </c>
      <c r="I42" s="117">
        <v>13.75</v>
      </c>
      <c r="J42" s="117">
        <v>13.75</v>
      </c>
      <c r="K42" s="117">
        <v>13.75</v>
      </c>
      <c r="L42" s="117">
        <v>13.75</v>
      </c>
      <c r="M42" s="117">
        <v>13.75</v>
      </c>
      <c r="N42" s="117">
        <v>13.75</v>
      </c>
      <c r="O42" s="117">
        <v>13.75</v>
      </c>
      <c r="P42" s="117">
        <v>13.75</v>
      </c>
      <c r="Q42" s="21">
        <f t="shared" si="1"/>
        <v>165</v>
      </c>
      <c r="S42" s="22"/>
      <c r="Z42" s="172"/>
      <c r="AA42" s="172"/>
      <c r="AB42" s="172"/>
      <c r="AC42" s="172"/>
      <c r="AD42" s="172"/>
      <c r="AE42" s="172"/>
      <c r="AF42" s="172"/>
      <c r="AG42" s="172"/>
      <c r="AH42" s="172"/>
      <c r="AI42" s="172"/>
      <c r="AJ42" s="172"/>
      <c r="AK42" s="172"/>
      <c r="AL42" s="172"/>
      <c r="AM42" s="172"/>
      <c r="AN42" s="172"/>
      <c r="AO42" s="172"/>
      <c r="AP42" s="172"/>
      <c r="AQ42" s="172"/>
      <c r="AR42" s="172"/>
      <c r="AS42" s="172"/>
      <c r="AT42" s="172"/>
      <c r="AU42" s="172"/>
      <c r="AV42" s="172"/>
      <c r="AW42" s="172"/>
      <c r="AX42" s="172"/>
    </row>
    <row r="43" spans="1:50" x14ac:dyDescent="0.25">
      <c r="B43" s="29" t="s">
        <v>104</v>
      </c>
      <c r="C43" s="21">
        <v>600</v>
      </c>
      <c r="D43" s="21">
        <v>660</v>
      </c>
      <c r="E43" s="117">
        <v>50</v>
      </c>
      <c r="F43" s="117">
        <v>50</v>
      </c>
      <c r="G43" s="117">
        <v>50</v>
      </c>
      <c r="H43" s="117">
        <v>50</v>
      </c>
      <c r="I43" s="117">
        <v>50</v>
      </c>
      <c r="J43" s="117">
        <v>50</v>
      </c>
      <c r="K43" s="117">
        <v>50</v>
      </c>
      <c r="L43" s="117">
        <v>50</v>
      </c>
      <c r="M43" s="117">
        <v>50</v>
      </c>
      <c r="N43" s="117">
        <v>50</v>
      </c>
      <c r="O43" s="117">
        <v>99.991663000000003</v>
      </c>
      <c r="P43" s="117">
        <v>60.008336999999997</v>
      </c>
      <c r="Q43" s="21">
        <f t="shared" si="1"/>
        <v>660</v>
      </c>
      <c r="R43" s="165"/>
      <c r="S43" s="165"/>
      <c r="T43" s="165"/>
      <c r="U43" s="165"/>
      <c r="V43" s="165"/>
      <c r="W43" s="165"/>
      <c r="X43" s="165"/>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row>
    <row r="44" spans="1:50" x14ac:dyDescent="0.25">
      <c r="B44" s="208" t="s">
        <v>139</v>
      </c>
      <c r="C44" s="27">
        <f t="shared" ref="C44:P44" si="3">C10+C13+C38+C39+C40+C41+C42+C43</f>
        <v>689886.22472699988</v>
      </c>
      <c r="D44" s="27">
        <f t="shared" si="3"/>
        <v>707077.64000477991</v>
      </c>
      <c r="E44" s="173">
        <f t="shared" si="3"/>
        <v>44851.321866330007</v>
      </c>
      <c r="F44" s="27">
        <f t="shared" si="3"/>
        <v>52312.128324500009</v>
      </c>
      <c r="G44" s="27">
        <f t="shared" si="3"/>
        <v>49662.784516890002</v>
      </c>
      <c r="H44" s="27">
        <f t="shared" si="3"/>
        <v>51283.791784339992</v>
      </c>
      <c r="I44" s="27">
        <f t="shared" si="3"/>
        <v>50321.032035930002</v>
      </c>
      <c r="J44" s="27">
        <f t="shared" si="3"/>
        <v>62058.054269040003</v>
      </c>
      <c r="K44" s="27">
        <f t="shared" si="3"/>
        <v>47641.9141256</v>
      </c>
      <c r="L44" s="27">
        <f t="shared" si="3"/>
        <v>53694.512716670004</v>
      </c>
      <c r="M44" s="27">
        <f t="shared" si="3"/>
        <v>48945.31598936001</v>
      </c>
      <c r="N44" s="27">
        <f t="shared" si="3"/>
        <v>48355.181405850002</v>
      </c>
      <c r="O44" s="27">
        <f t="shared" si="3"/>
        <v>56981.207221799988</v>
      </c>
      <c r="P44" s="27">
        <f t="shared" si="3"/>
        <v>119228.31778585</v>
      </c>
      <c r="Q44" s="20">
        <f t="shared" si="1"/>
        <v>685335.56204216008</v>
      </c>
      <c r="R44" s="165"/>
      <c r="S44" s="2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row>
    <row r="45" spans="1:50" x14ac:dyDescent="0.25">
      <c r="B45" s="30"/>
      <c r="C45" s="25"/>
      <c r="D45" s="25"/>
      <c r="E45" s="31"/>
      <c r="F45" s="31"/>
      <c r="G45" s="31"/>
      <c r="H45" s="31"/>
      <c r="I45" s="31"/>
      <c r="J45" s="31"/>
      <c r="K45" s="31"/>
      <c r="L45" s="31"/>
      <c r="M45" s="31"/>
      <c r="N45" s="31"/>
      <c r="O45" s="31"/>
      <c r="P45" s="31"/>
      <c r="Q45"/>
      <c r="R45" s="165"/>
      <c r="S45" s="165"/>
      <c r="T45" s="165"/>
      <c r="U45" s="165"/>
      <c r="V45" s="165"/>
      <c r="W45" s="165"/>
      <c r="X45" s="165"/>
      <c r="Y45" s="165"/>
      <c r="AE45" s="172"/>
      <c r="AF45" s="172"/>
      <c r="AG45" s="172"/>
      <c r="AH45" s="172"/>
      <c r="AI45" s="172"/>
      <c r="AJ45" s="172"/>
      <c r="AK45" s="172"/>
      <c r="AL45" s="172"/>
      <c r="AM45" s="172"/>
      <c r="AN45" s="172"/>
      <c r="AO45" s="172"/>
      <c r="AP45" s="172"/>
      <c r="AQ45" s="172"/>
      <c r="AR45" s="172"/>
      <c r="AS45" s="172"/>
      <c r="AT45" s="172"/>
      <c r="AU45" s="172"/>
      <c r="AV45" s="172"/>
      <c r="AW45" s="172"/>
      <c r="AX45" s="172"/>
    </row>
    <row r="46" spans="1:50" x14ac:dyDescent="0.25">
      <c r="B46" s="208" t="s">
        <v>49</v>
      </c>
      <c r="C46" s="28"/>
      <c r="D46" s="159"/>
      <c r="E46" s="15" t="str">
        <f t="shared" ref="E46:Q46" si="4">+E9</f>
        <v>ENERO</v>
      </c>
      <c r="F46" s="15" t="str">
        <f t="shared" si="4"/>
        <v>FEBRERO</v>
      </c>
      <c r="G46" s="15" t="str">
        <f t="shared" si="4"/>
        <v>MARZO</v>
      </c>
      <c r="H46" s="15" t="str">
        <f t="shared" si="4"/>
        <v>ABRIL</v>
      </c>
      <c r="I46" s="15" t="str">
        <f t="shared" si="4"/>
        <v>MAYO</v>
      </c>
      <c r="J46" s="15" t="str">
        <f t="shared" si="4"/>
        <v>JUNIO</v>
      </c>
      <c r="K46" s="15" t="str">
        <f t="shared" si="4"/>
        <v>JULIO</v>
      </c>
      <c r="L46" s="15" t="str">
        <f t="shared" si="4"/>
        <v>AGOSTO</v>
      </c>
      <c r="M46" s="15" t="str">
        <f t="shared" si="4"/>
        <v>SEPTIEMBRE</v>
      </c>
      <c r="N46" s="15" t="str">
        <f t="shared" si="4"/>
        <v>OCTUBRE</v>
      </c>
      <c r="O46" s="15" t="str">
        <f t="shared" si="4"/>
        <v>NOVIEMBRE</v>
      </c>
      <c r="P46" s="15" t="str">
        <f t="shared" si="4"/>
        <v>DICIEMBRE</v>
      </c>
      <c r="Q46" s="15" t="str">
        <f t="shared" si="4"/>
        <v>TOTAL</v>
      </c>
      <c r="S46" s="11"/>
      <c r="AE46" s="172"/>
      <c r="AF46" s="172"/>
      <c r="AG46" s="172"/>
      <c r="AH46" s="172"/>
      <c r="AI46" s="172"/>
      <c r="AJ46" s="172"/>
      <c r="AK46" s="172"/>
      <c r="AL46" s="172"/>
      <c r="AM46" s="172"/>
      <c r="AN46" s="172"/>
      <c r="AO46" s="172"/>
      <c r="AP46" s="172"/>
      <c r="AQ46" s="172"/>
      <c r="AR46" s="172"/>
      <c r="AS46" s="172"/>
      <c r="AT46" s="172"/>
      <c r="AU46" s="172"/>
      <c r="AV46" s="172"/>
      <c r="AW46" s="172"/>
      <c r="AX46" s="172"/>
    </row>
    <row r="47" spans="1:50" x14ac:dyDescent="0.25">
      <c r="A47" s="12"/>
      <c r="B47" s="30" t="s">
        <v>75</v>
      </c>
      <c r="C47" s="25">
        <v>6411.006472</v>
      </c>
      <c r="D47" s="25">
        <v>4126.006472</v>
      </c>
      <c r="E47" s="25">
        <v>0</v>
      </c>
      <c r="F47" s="25">
        <v>29.215153319999999</v>
      </c>
      <c r="G47" s="25">
        <v>782.46792831000005</v>
      </c>
      <c r="H47" s="25">
        <v>128.43745978000001</v>
      </c>
      <c r="I47" s="25">
        <v>1203.2362395599998</v>
      </c>
      <c r="J47" s="25">
        <v>3.182318E-2</v>
      </c>
      <c r="K47" s="25">
        <v>330.10770801999996</v>
      </c>
      <c r="L47" s="25">
        <v>447.57506340000003</v>
      </c>
      <c r="M47" s="25">
        <v>218.63296056000001</v>
      </c>
      <c r="N47" s="25">
        <v>213.72471200000001</v>
      </c>
      <c r="O47" s="25">
        <v>0.34892600000000001</v>
      </c>
      <c r="P47" s="25">
        <v>430.1357266</v>
      </c>
      <c r="Q47" s="25">
        <f t="shared" ref="Q47:Q67" si="5">E47+F47+G47+H47+I47+J47+K47+L47+M47+O47+N47+P47</f>
        <v>3783.9137007300001</v>
      </c>
      <c r="S47" s="164"/>
      <c r="Z47" s="164"/>
      <c r="AA47" s="164"/>
      <c r="AB47" s="164"/>
      <c r="AC47" s="164"/>
      <c r="AD47" s="164"/>
      <c r="AE47" s="172"/>
      <c r="AF47" s="172"/>
      <c r="AG47" s="172"/>
      <c r="AH47" s="172"/>
      <c r="AI47" s="172"/>
      <c r="AJ47" s="172"/>
      <c r="AK47" s="172"/>
      <c r="AL47" s="172"/>
      <c r="AM47" s="172"/>
      <c r="AN47" s="172"/>
      <c r="AO47" s="172"/>
      <c r="AP47" s="172"/>
      <c r="AQ47" s="172"/>
      <c r="AR47" s="172"/>
      <c r="AS47" s="172"/>
      <c r="AT47" s="172"/>
      <c r="AU47" s="172"/>
      <c r="AV47" s="172"/>
      <c r="AW47" s="172"/>
      <c r="AX47" s="172"/>
    </row>
    <row r="48" spans="1:50" x14ac:dyDescent="0.25">
      <c r="A48" s="12"/>
      <c r="B48" s="30" t="s">
        <v>76</v>
      </c>
      <c r="C48" s="25">
        <v>465.51950199999999</v>
      </c>
      <c r="D48" s="25">
        <v>339.07950199999999</v>
      </c>
      <c r="E48" s="25">
        <v>0</v>
      </c>
      <c r="F48" s="25">
        <v>0</v>
      </c>
      <c r="G48" s="25">
        <v>0</v>
      </c>
      <c r="H48" s="25">
        <v>0</v>
      </c>
      <c r="I48" s="25">
        <v>12.5</v>
      </c>
      <c r="J48" s="25">
        <v>0</v>
      </c>
      <c r="K48" s="25">
        <v>15</v>
      </c>
      <c r="L48" s="25">
        <v>170.87317191</v>
      </c>
      <c r="M48" s="25">
        <v>0</v>
      </c>
      <c r="N48" s="25">
        <v>0</v>
      </c>
      <c r="O48" s="25">
        <v>0</v>
      </c>
      <c r="P48" s="25">
        <v>22.384110629999999</v>
      </c>
      <c r="Q48" s="25">
        <f t="shared" si="5"/>
        <v>220.75728254000001</v>
      </c>
      <c r="S48" s="164"/>
      <c r="Z48" s="164"/>
      <c r="AA48" s="164"/>
      <c r="AB48" s="164"/>
      <c r="AC48" s="164"/>
      <c r="AD48" s="164"/>
      <c r="AE48" s="172"/>
      <c r="AF48" s="172"/>
      <c r="AG48" s="172"/>
      <c r="AH48" s="172"/>
      <c r="AI48" s="172"/>
      <c r="AJ48" s="172"/>
      <c r="AK48" s="172"/>
      <c r="AL48" s="172"/>
      <c r="AM48" s="172"/>
      <c r="AN48" s="172"/>
      <c r="AO48" s="172"/>
      <c r="AP48" s="172"/>
      <c r="AQ48" s="172"/>
      <c r="AR48" s="172"/>
      <c r="AS48" s="172"/>
      <c r="AT48" s="172"/>
      <c r="AU48" s="172"/>
      <c r="AV48" s="172"/>
      <c r="AW48" s="172"/>
      <c r="AX48" s="172"/>
    </row>
    <row r="49" spans="1:50" x14ac:dyDescent="0.25">
      <c r="A49" s="12"/>
      <c r="B49" s="30" t="s">
        <v>129</v>
      </c>
      <c r="C49" s="25">
        <v>20.276720000000001</v>
      </c>
      <c r="D49" s="25">
        <v>88.882330999999994</v>
      </c>
      <c r="E49" s="25">
        <v>1.5897263899999998</v>
      </c>
      <c r="F49" s="25">
        <v>1.5897263899999998</v>
      </c>
      <c r="G49" s="25">
        <v>1.5897263899999998</v>
      </c>
      <c r="H49" s="25">
        <v>1.5897263899999998</v>
      </c>
      <c r="I49" s="25">
        <v>4.28731639</v>
      </c>
      <c r="J49" s="25">
        <v>1.5897263899999998</v>
      </c>
      <c r="K49" s="25">
        <v>1.5897263899999998</v>
      </c>
      <c r="L49" s="25">
        <v>1.5897263899999998</v>
      </c>
      <c r="M49" s="25">
        <v>1.5897263899999998</v>
      </c>
      <c r="N49" s="25">
        <v>1.5897263899999998</v>
      </c>
      <c r="O49" s="25">
        <v>1.5897263899999998</v>
      </c>
      <c r="P49" s="25">
        <v>68.119149010000001</v>
      </c>
      <c r="Q49" s="25">
        <f t="shared" si="5"/>
        <v>88.303729300000001</v>
      </c>
      <c r="R49" s="12"/>
      <c r="S49" s="164"/>
      <c r="Z49" s="164"/>
      <c r="AA49" s="164"/>
      <c r="AB49" s="164"/>
      <c r="AC49" s="164"/>
      <c r="AD49" s="164"/>
      <c r="AE49" s="172"/>
      <c r="AF49" s="172"/>
      <c r="AG49" s="172"/>
      <c r="AH49" s="172"/>
      <c r="AI49" s="172"/>
      <c r="AJ49" s="172"/>
      <c r="AK49" s="172"/>
      <c r="AL49" s="172"/>
      <c r="AM49" s="172"/>
      <c r="AN49" s="172"/>
      <c r="AO49" s="172"/>
      <c r="AP49" s="172"/>
      <c r="AQ49" s="172"/>
      <c r="AR49" s="172"/>
      <c r="AS49" s="172"/>
      <c r="AT49" s="172"/>
      <c r="AU49" s="172"/>
      <c r="AV49" s="172"/>
      <c r="AW49" s="172"/>
      <c r="AX49" s="172"/>
    </row>
    <row r="50" spans="1:50" x14ac:dyDescent="0.25">
      <c r="A50" s="12"/>
      <c r="B50" s="30" t="s">
        <v>78</v>
      </c>
      <c r="C50" s="16">
        <v>400</v>
      </c>
      <c r="D50" s="16">
        <v>400</v>
      </c>
      <c r="E50" s="25">
        <v>0</v>
      </c>
      <c r="F50" s="25">
        <v>29.389138620000001</v>
      </c>
      <c r="G50" s="25">
        <v>54.917294659999996</v>
      </c>
      <c r="H50" s="25">
        <v>29.41270175</v>
      </c>
      <c r="I50" s="25">
        <v>18.859001410000001</v>
      </c>
      <c r="J50" s="25">
        <v>21.417531509999996</v>
      </c>
      <c r="K50" s="25">
        <v>13.5949118</v>
      </c>
      <c r="L50" s="25">
        <v>57.325911619999999</v>
      </c>
      <c r="M50" s="25">
        <v>35.569145689999999</v>
      </c>
      <c r="N50" s="25">
        <v>36.543688079999995</v>
      </c>
      <c r="O50" s="25">
        <v>30.792989519999999</v>
      </c>
      <c r="P50" s="25">
        <v>63.637547619999999</v>
      </c>
      <c r="Q50" s="25">
        <f t="shared" si="5"/>
        <v>391.45986227999998</v>
      </c>
      <c r="R50" s="12"/>
      <c r="S50" s="164"/>
      <c r="Z50" s="164"/>
      <c r="AA50" s="164"/>
      <c r="AB50" s="164"/>
      <c r="AC50" s="164"/>
      <c r="AD50" s="164"/>
      <c r="AE50" s="172"/>
      <c r="AF50" s="172"/>
      <c r="AG50" s="172"/>
      <c r="AH50" s="172"/>
      <c r="AI50" s="172"/>
      <c r="AJ50" s="172"/>
      <c r="AK50" s="172"/>
      <c r="AL50" s="172"/>
      <c r="AM50" s="172"/>
      <c r="AN50" s="172"/>
      <c r="AO50" s="172"/>
      <c r="AP50" s="172"/>
      <c r="AQ50" s="172"/>
      <c r="AR50" s="172"/>
      <c r="AS50" s="172"/>
      <c r="AT50" s="172"/>
      <c r="AU50" s="172"/>
      <c r="AV50" s="172"/>
      <c r="AW50" s="172"/>
      <c r="AX50" s="172"/>
    </row>
    <row r="51" spans="1:50" x14ac:dyDescent="0.25">
      <c r="A51" s="12"/>
      <c r="B51" s="30" t="s">
        <v>79</v>
      </c>
      <c r="C51" s="25">
        <v>711.30458999999996</v>
      </c>
      <c r="D51" s="25">
        <v>451.23498999999998</v>
      </c>
      <c r="E51" s="25">
        <v>0</v>
      </c>
      <c r="F51" s="25">
        <v>0</v>
      </c>
      <c r="G51" s="25">
        <v>0</v>
      </c>
      <c r="H51" s="25">
        <v>320.93749500000001</v>
      </c>
      <c r="I51" s="25">
        <v>0</v>
      </c>
      <c r="J51" s="25">
        <v>0</v>
      </c>
      <c r="K51" s="25">
        <v>0</v>
      </c>
      <c r="L51" s="25">
        <v>22.76</v>
      </c>
      <c r="M51" s="25">
        <v>0</v>
      </c>
      <c r="N51" s="25">
        <v>0</v>
      </c>
      <c r="O51" s="25">
        <v>28.006250000000001</v>
      </c>
      <c r="P51" s="25">
        <v>0</v>
      </c>
      <c r="Q51" s="25">
        <f t="shared" si="5"/>
        <v>371.70374500000003</v>
      </c>
      <c r="R51" s="12"/>
      <c r="S51" s="164"/>
      <c r="Z51" s="164"/>
      <c r="AA51" s="164"/>
      <c r="AB51" s="164"/>
      <c r="AC51" s="164"/>
      <c r="AD51" s="164"/>
      <c r="AE51" s="172"/>
      <c r="AF51" s="172"/>
      <c r="AG51" s="172"/>
      <c r="AH51" s="175"/>
      <c r="AI51" s="172"/>
      <c r="AJ51" s="172"/>
      <c r="AK51" s="172"/>
      <c r="AL51" s="172"/>
      <c r="AM51" s="172"/>
      <c r="AN51" s="172"/>
      <c r="AO51" s="172"/>
      <c r="AP51" s="172"/>
      <c r="AQ51" s="172"/>
      <c r="AR51" s="172"/>
      <c r="AS51" s="172"/>
      <c r="AT51" s="172"/>
      <c r="AU51" s="172"/>
      <c r="AV51" s="172"/>
      <c r="AW51" s="172"/>
      <c r="AX51" s="172"/>
    </row>
    <row r="52" spans="1:50" x14ac:dyDescent="0.25">
      <c r="A52" s="12"/>
      <c r="B52" s="30" t="s">
        <v>81</v>
      </c>
      <c r="C52" s="25">
        <v>1404.06</v>
      </c>
      <c r="D52" s="25">
        <v>60.862287000000002</v>
      </c>
      <c r="E52" s="25">
        <v>0</v>
      </c>
      <c r="F52" s="25">
        <v>7.9057268000000001</v>
      </c>
      <c r="G52" s="25">
        <v>36.537076640000002</v>
      </c>
      <c r="H52" s="25">
        <v>0.25699539999999998</v>
      </c>
      <c r="I52" s="25">
        <v>0.19956159999999998</v>
      </c>
      <c r="J52" s="25">
        <v>3.5693497400000003</v>
      </c>
      <c r="K52" s="25">
        <v>5.1701935800000003</v>
      </c>
      <c r="L52" s="25">
        <v>0.54988000000000004</v>
      </c>
      <c r="M52" s="25">
        <v>3.6522370000000005E-2</v>
      </c>
      <c r="N52" s="25">
        <v>0.68225004</v>
      </c>
      <c r="O52" s="25">
        <v>0.21746876000000001</v>
      </c>
      <c r="P52" s="25">
        <v>0.23479639999999999</v>
      </c>
      <c r="Q52" s="25">
        <f t="shared" si="5"/>
        <v>55.359821330000017</v>
      </c>
      <c r="R52" s="12"/>
      <c r="S52" s="164"/>
      <c r="Z52" s="164"/>
      <c r="AA52" s="164"/>
      <c r="AB52" s="164"/>
      <c r="AC52" s="164"/>
      <c r="AD52" s="164"/>
      <c r="AE52" s="172"/>
      <c r="AF52" s="172"/>
      <c r="AG52" s="172"/>
      <c r="AH52" s="172"/>
      <c r="AI52" s="172"/>
      <c r="AJ52" s="172"/>
      <c r="AK52" s="172"/>
      <c r="AL52" s="172"/>
      <c r="AM52" s="172"/>
      <c r="AN52" s="172"/>
      <c r="AO52" s="172"/>
      <c r="AP52" s="172"/>
      <c r="AQ52" s="172"/>
      <c r="AR52" s="172"/>
      <c r="AS52" s="172"/>
      <c r="AT52" s="172"/>
      <c r="AU52" s="172"/>
      <c r="AV52" s="172"/>
      <c r="AW52" s="172"/>
      <c r="AX52" s="172"/>
    </row>
    <row r="53" spans="1:50" x14ac:dyDescent="0.25">
      <c r="A53" s="12"/>
      <c r="B53" s="30" t="s">
        <v>83</v>
      </c>
      <c r="C53" s="25">
        <v>0</v>
      </c>
      <c r="D53" s="25">
        <v>14</v>
      </c>
      <c r="E53" s="25">
        <v>0</v>
      </c>
      <c r="F53" s="25">
        <v>0</v>
      </c>
      <c r="G53" s="25">
        <v>0</v>
      </c>
      <c r="H53" s="25">
        <v>0</v>
      </c>
      <c r="I53" s="25">
        <v>0</v>
      </c>
      <c r="J53" s="25">
        <v>0</v>
      </c>
      <c r="K53" s="25">
        <v>0</v>
      </c>
      <c r="L53" s="25">
        <v>0</v>
      </c>
      <c r="M53" s="25">
        <v>0</v>
      </c>
      <c r="N53" s="25">
        <v>0</v>
      </c>
      <c r="O53" s="25">
        <v>0</v>
      </c>
      <c r="P53" s="25">
        <v>13.129954720000001</v>
      </c>
      <c r="Q53" s="25">
        <f t="shared" si="5"/>
        <v>13.129954720000001</v>
      </c>
      <c r="R53" s="12"/>
      <c r="S53" s="164"/>
      <c r="Z53" s="164"/>
      <c r="AA53" s="164"/>
      <c r="AB53" s="164"/>
      <c r="AC53" s="164"/>
      <c r="AD53" s="164"/>
      <c r="AE53" s="172"/>
      <c r="AF53" s="172"/>
      <c r="AG53" s="172"/>
      <c r="AH53" s="172"/>
      <c r="AI53" s="172"/>
      <c r="AJ53" s="172"/>
      <c r="AK53" s="172"/>
      <c r="AL53" s="172"/>
      <c r="AM53" s="172"/>
      <c r="AN53" s="172"/>
      <c r="AO53" s="172"/>
      <c r="AP53" s="172"/>
      <c r="AQ53" s="172"/>
      <c r="AR53" s="172"/>
      <c r="AS53" s="172"/>
      <c r="AT53" s="172"/>
      <c r="AU53" s="172"/>
      <c r="AV53" s="172"/>
      <c r="AW53" s="172"/>
      <c r="AX53" s="172"/>
    </row>
    <row r="54" spans="1:50" x14ac:dyDescent="0.25">
      <c r="A54" s="12"/>
      <c r="B54" s="30" t="s">
        <v>84</v>
      </c>
      <c r="C54" s="25">
        <v>2818.2158810000001</v>
      </c>
      <c r="D54" s="25">
        <v>2634.0310319999999</v>
      </c>
      <c r="E54" s="25">
        <v>166.66666599999999</v>
      </c>
      <c r="F54" s="25">
        <v>166.66666599999999</v>
      </c>
      <c r="G54" s="25">
        <v>183.81464750000001</v>
      </c>
      <c r="H54" s="25">
        <v>169.71867700000001</v>
      </c>
      <c r="I54" s="25">
        <v>166.66666599999999</v>
      </c>
      <c r="J54" s="25">
        <v>171.64267075999999</v>
      </c>
      <c r="K54" s="25">
        <v>366.66666600000002</v>
      </c>
      <c r="L54" s="25">
        <v>236.45782858000001</v>
      </c>
      <c r="M54" s="25">
        <v>260.64617384000002</v>
      </c>
      <c r="N54" s="25">
        <v>161.74173612000001</v>
      </c>
      <c r="O54" s="25">
        <v>252.13516658999998</v>
      </c>
      <c r="P54" s="25">
        <v>287.41042235000003</v>
      </c>
      <c r="Q54" s="25">
        <f t="shared" si="5"/>
        <v>2590.2339867400001</v>
      </c>
      <c r="R54" s="12"/>
      <c r="S54" s="164"/>
      <c r="Z54" s="164"/>
      <c r="AA54" s="164"/>
      <c r="AB54" s="164"/>
      <c r="AC54" s="164"/>
      <c r="AD54" s="164"/>
      <c r="AE54" s="172"/>
      <c r="AF54" s="172"/>
      <c r="AG54" s="172"/>
      <c r="AH54" s="172"/>
      <c r="AI54" s="172"/>
      <c r="AJ54" s="172"/>
      <c r="AK54" s="172"/>
      <c r="AL54" s="172"/>
      <c r="AM54" s="172"/>
      <c r="AN54" s="172"/>
      <c r="AO54" s="172"/>
      <c r="AP54" s="172"/>
      <c r="AQ54" s="172"/>
      <c r="AR54" s="172"/>
      <c r="AS54" s="172"/>
      <c r="AT54" s="172"/>
      <c r="AU54" s="172"/>
      <c r="AV54" s="172"/>
      <c r="AW54" s="172"/>
      <c r="AX54" s="172"/>
    </row>
    <row r="55" spans="1:50" x14ac:dyDescent="0.25">
      <c r="A55" s="12"/>
      <c r="B55" s="30" t="s">
        <v>85</v>
      </c>
      <c r="C55" s="25">
        <v>12721.68165</v>
      </c>
      <c r="D55" s="25">
        <v>12752.209403000001</v>
      </c>
      <c r="E55" s="25">
        <v>0</v>
      </c>
      <c r="F55" s="25">
        <v>682.33322185999998</v>
      </c>
      <c r="G55" s="25">
        <v>2348.7494662899999</v>
      </c>
      <c r="H55" s="25">
        <v>5194.6638058899998</v>
      </c>
      <c r="I55" s="25">
        <v>232.52918009999999</v>
      </c>
      <c r="J55" s="25">
        <v>239.48566683999999</v>
      </c>
      <c r="K55" s="25">
        <v>75.608759379999995</v>
      </c>
      <c r="L55" s="25">
        <v>139.16999358000001</v>
      </c>
      <c r="M55" s="25">
        <v>1605.74474848</v>
      </c>
      <c r="N55" s="25">
        <v>340.84673597000005</v>
      </c>
      <c r="O55" s="25">
        <v>351.93317912999998</v>
      </c>
      <c r="P55" s="25">
        <v>1489.2651326800001</v>
      </c>
      <c r="Q55" s="25">
        <f t="shared" si="5"/>
        <v>12700.329890200001</v>
      </c>
      <c r="R55" s="12"/>
      <c r="S55" s="164"/>
      <c r="Z55" s="164"/>
      <c r="AE55" s="172"/>
      <c r="AF55" s="172"/>
      <c r="AG55" s="172"/>
      <c r="AH55" s="172"/>
      <c r="AI55" s="172"/>
      <c r="AJ55" s="172"/>
      <c r="AK55" s="172"/>
      <c r="AL55" s="172"/>
      <c r="AM55" s="172"/>
      <c r="AN55" s="172"/>
      <c r="AO55" s="172"/>
      <c r="AP55" s="172"/>
      <c r="AQ55" s="172"/>
      <c r="AR55" s="172"/>
      <c r="AS55" s="172"/>
      <c r="AT55" s="172"/>
      <c r="AU55" s="172"/>
      <c r="AV55" s="172"/>
      <c r="AW55" s="172"/>
      <c r="AX55" s="172"/>
    </row>
    <row r="56" spans="1:50" x14ac:dyDescent="0.25">
      <c r="A56" s="12"/>
      <c r="B56" s="30" t="s">
        <v>156</v>
      </c>
      <c r="C56" s="25">
        <v>40.08</v>
      </c>
      <c r="D56" s="25">
        <v>40.08</v>
      </c>
      <c r="E56" s="25">
        <v>0</v>
      </c>
      <c r="F56" s="25">
        <v>0</v>
      </c>
      <c r="G56" s="25">
        <v>0</v>
      </c>
      <c r="H56" s="25">
        <v>0</v>
      </c>
      <c r="I56" s="25">
        <v>0</v>
      </c>
      <c r="J56" s="25">
        <v>0</v>
      </c>
      <c r="K56" s="25">
        <v>0</v>
      </c>
      <c r="L56" s="25">
        <v>0</v>
      </c>
      <c r="M56" s="25">
        <v>0</v>
      </c>
      <c r="N56" s="25">
        <v>0</v>
      </c>
      <c r="O56" s="25">
        <v>0</v>
      </c>
      <c r="P56" s="25">
        <v>36.62377652</v>
      </c>
      <c r="Q56" s="25">
        <f t="shared" si="5"/>
        <v>36.62377652</v>
      </c>
      <c r="R56" s="12"/>
      <c r="S56" s="164"/>
      <c r="AE56" s="172"/>
      <c r="AF56" s="172"/>
      <c r="AG56" s="172"/>
      <c r="AH56" s="172"/>
      <c r="AI56" s="172"/>
      <c r="AJ56" s="172"/>
      <c r="AK56" s="172"/>
      <c r="AL56" s="172"/>
      <c r="AM56" s="172"/>
      <c r="AN56" s="172"/>
      <c r="AO56" s="172"/>
      <c r="AP56" s="172"/>
      <c r="AQ56" s="172"/>
      <c r="AR56" s="172"/>
      <c r="AS56" s="172"/>
      <c r="AT56" s="172"/>
      <c r="AU56" s="172"/>
      <c r="AV56" s="172"/>
      <c r="AW56" s="172"/>
      <c r="AX56" s="172"/>
    </row>
    <row r="57" spans="1:50" x14ac:dyDescent="0.25">
      <c r="A57" s="12"/>
      <c r="B57" s="30" t="s">
        <v>87</v>
      </c>
      <c r="C57" s="25">
        <v>494.2</v>
      </c>
      <c r="D57" s="25">
        <v>0</v>
      </c>
      <c r="E57" s="25">
        <v>0</v>
      </c>
      <c r="F57" s="25">
        <v>0</v>
      </c>
      <c r="G57" s="25">
        <v>0</v>
      </c>
      <c r="H57" s="25">
        <v>0</v>
      </c>
      <c r="I57" s="25">
        <v>0</v>
      </c>
      <c r="J57" s="25">
        <v>0</v>
      </c>
      <c r="K57" s="25">
        <v>0</v>
      </c>
      <c r="L57" s="25">
        <v>0</v>
      </c>
      <c r="M57" s="25">
        <v>0</v>
      </c>
      <c r="N57" s="25">
        <v>0</v>
      </c>
      <c r="O57" s="25">
        <v>0</v>
      </c>
      <c r="P57" s="25">
        <v>0</v>
      </c>
      <c r="Q57" s="25">
        <f t="shared" si="5"/>
        <v>0</v>
      </c>
      <c r="R57" s="12"/>
      <c r="S57" s="164"/>
      <c r="AE57" s="172"/>
      <c r="AF57" s="172"/>
      <c r="AG57" s="172"/>
      <c r="AH57" s="172"/>
      <c r="AI57" s="172"/>
      <c r="AJ57" s="172"/>
      <c r="AK57" s="172"/>
      <c r="AL57" s="172"/>
      <c r="AM57" s="172"/>
      <c r="AN57" s="172"/>
      <c r="AO57" s="172"/>
      <c r="AP57" s="172"/>
      <c r="AQ57" s="172"/>
      <c r="AR57" s="172"/>
      <c r="AS57" s="172"/>
      <c r="AT57" s="172"/>
      <c r="AU57" s="172"/>
      <c r="AV57" s="172"/>
      <c r="AW57" s="172"/>
      <c r="AX57" s="172"/>
    </row>
    <row r="58" spans="1:50" x14ac:dyDescent="0.25">
      <c r="A58" s="12"/>
      <c r="B58" s="30" t="s">
        <v>97</v>
      </c>
      <c r="C58" s="25">
        <v>1.5</v>
      </c>
      <c r="D58" s="25">
        <v>1.5</v>
      </c>
      <c r="E58" s="25">
        <v>0</v>
      </c>
      <c r="F58" s="25">
        <v>0</v>
      </c>
      <c r="G58" s="25">
        <v>0</v>
      </c>
      <c r="H58" s="25">
        <v>0</v>
      </c>
      <c r="I58" s="25">
        <v>0</v>
      </c>
      <c r="J58" s="25">
        <v>0</v>
      </c>
      <c r="K58" s="25">
        <v>0</v>
      </c>
      <c r="L58" s="25">
        <v>0</v>
      </c>
      <c r="M58" s="25">
        <v>0</v>
      </c>
      <c r="N58" s="25">
        <v>0</v>
      </c>
      <c r="O58" s="25">
        <v>0</v>
      </c>
      <c r="P58" s="25">
        <v>0</v>
      </c>
      <c r="Q58" s="25">
        <f t="shared" si="5"/>
        <v>0</v>
      </c>
      <c r="R58" s="12"/>
      <c r="S58" s="164"/>
      <c r="AE58" s="172"/>
      <c r="AF58" s="172"/>
      <c r="AG58" s="172"/>
      <c r="AH58" s="172"/>
      <c r="AI58" s="172"/>
      <c r="AJ58" s="172"/>
      <c r="AK58" s="172"/>
      <c r="AL58" s="172"/>
      <c r="AM58" s="172"/>
      <c r="AN58" s="172"/>
      <c r="AO58" s="172"/>
      <c r="AP58" s="172"/>
      <c r="AQ58" s="172"/>
      <c r="AR58" s="172"/>
      <c r="AS58" s="172"/>
      <c r="AT58" s="172"/>
      <c r="AU58" s="172"/>
      <c r="AV58" s="172"/>
      <c r="AW58" s="172"/>
      <c r="AX58" s="172"/>
    </row>
    <row r="59" spans="1:50" x14ac:dyDescent="0.25">
      <c r="A59" s="12"/>
      <c r="B59" s="30" t="s">
        <v>88</v>
      </c>
      <c r="C59" s="25">
        <v>0</v>
      </c>
      <c r="D59" s="25">
        <v>7.2341410000000002</v>
      </c>
      <c r="E59" s="25">
        <v>0</v>
      </c>
      <c r="F59" s="25">
        <v>0</v>
      </c>
      <c r="G59" s="25">
        <v>0</v>
      </c>
      <c r="H59" s="25">
        <v>0</v>
      </c>
      <c r="I59" s="25">
        <v>0</v>
      </c>
      <c r="J59" s="25">
        <v>0</v>
      </c>
      <c r="K59" s="25">
        <v>0</v>
      </c>
      <c r="L59" s="25">
        <v>0</v>
      </c>
      <c r="M59" s="25">
        <v>0</v>
      </c>
      <c r="N59" s="25">
        <v>0</v>
      </c>
      <c r="O59" s="25">
        <v>0</v>
      </c>
      <c r="P59" s="25">
        <v>5.5364808200000004</v>
      </c>
      <c r="Q59" s="25">
        <f t="shared" si="5"/>
        <v>5.5364808200000004</v>
      </c>
      <c r="R59" s="12"/>
      <c r="S59" s="164"/>
      <c r="Z59" s="164"/>
      <c r="AA59" s="164"/>
      <c r="AB59" s="164"/>
      <c r="AC59" s="164"/>
      <c r="AD59" s="164"/>
      <c r="AE59" s="172"/>
      <c r="AF59" s="172"/>
      <c r="AG59" s="172"/>
      <c r="AH59" s="172"/>
      <c r="AI59" s="172"/>
      <c r="AJ59" s="172"/>
      <c r="AK59" s="172"/>
      <c r="AL59" s="172"/>
      <c r="AM59" s="172"/>
      <c r="AN59" s="172"/>
      <c r="AO59" s="172"/>
      <c r="AP59" s="172"/>
      <c r="AQ59" s="172"/>
      <c r="AR59" s="172"/>
      <c r="AS59" s="172"/>
      <c r="AT59" s="172"/>
      <c r="AU59" s="172"/>
      <c r="AV59" s="172"/>
      <c r="AW59" s="172"/>
      <c r="AX59" s="172"/>
    </row>
    <row r="60" spans="1:50" x14ac:dyDescent="0.25">
      <c r="A60" s="12"/>
      <c r="B60" s="30" t="s">
        <v>89</v>
      </c>
      <c r="C60" s="25">
        <v>30</v>
      </c>
      <c r="D60" s="25">
        <v>13.181575</v>
      </c>
      <c r="E60" s="25">
        <v>0</v>
      </c>
      <c r="F60" s="25">
        <v>0</v>
      </c>
      <c r="G60" s="25">
        <v>0</v>
      </c>
      <c r="H60" s="25">
        <v>1</v>
      </c>
      <c r="I60" s="25">
        <v>0</v>
      </c>
      <c r="J60" s="25">
        <v>0</v>
      </c>
      <c r="K60" s="25">
        <v>0</v>
      </c>
      <c r="L60" s="25">
        <v>0</v>
      </c>
      <c r="M60" s="25">
        <v>0</v>
      </c>
      <c r="N60" s="25">
        <v>0.28359321000000004</v>
      </c>
      <c r="O60" s="25">
        <v>3.5086006000000003</v>
      </c>
      <c r="P60" s="25">
        <v>4.6152128799999996</v>
      </c>
      <c r="Q60" s="25">
        <f t="shared" si="5"/>
        <v>9.4074066900000002</v>
      </c>
      <c r="R60" s="12"/>
      <c r="S60" s="164"/>
      <c r="Z60" s="164"/>
      <c r="AA60" s="164"/>
      <c r="AB60" s="164"/>
      <c r="AC60" s="164"/>
      <c r="AD60" s="164"/>
      <c r="AE60" s="172"/>
      <c r="AF60" s="172"/>
      <c r="AG60" s="172"/>
      <c r="AH60" s="172"/>
      <c r="AI60" s="172"/>
      <c r="AJ60" s="172"/>
      <c r="AK60" s="172"/>
      <c r="AL60" s="172"/>
      <c r="AM60" s="172"/>
      <c r="AN60" s="172"/>
      <c r="AO60" s="172"/>
      <c r="AP60" s="172"/>
      <c r="AQ60" s="172"/>
      <c r="AR60" s="172"/>
      <c r="AS60" s="172"/>
      <c r="AT60" s="172"/>
      <c r="AU60" s="172"/>
      <c r="AV60" s="172"/>
      <c r="AW60" s="172"/>
      <c r="AX60" s="172"/>
    </row>
    <row r="61" spans="1:50" x14ac:dyDescent="0.25">
      <c r="A61" s="12"/>
      <c r="B61" s="30" t="s">
        <v>98</v>
      </c>
      <c r="C61" s="25">
        <v>43.526696999999999</v>
      </c>
      <c r="D61" s="25">
        <v>8.3058610000000002</v>
      </c>
      <c r="E61" s="25">
        <v>0</v>
      </c>
      <c r="F61" s="25">
        <v>0</v>
      </c>
      <c r="G61" s="25">
        <v>4.95978371</v>
      </c>
      <c r="H61" s="25">
        <v>1.8384399899999999</v>
      </c>
      <c r="I61" s="25">
        <v>0</v>
      </c>
      <c r="J61" s="25">
        <v>0</v>
      </c>
      <c r="K61" s="25">
        <v>0</v>
      </c>
      <c r="L61" s="25">
        <v>0</v>
      </c>
      <c r="M61" s="25">
        <v>0</v>
      </c>
      <c r="N61" s="25">
        <v>0.39604864000000001</v>
      </c>
      <c r="O61" s="25">
        <v>0</v>
      </c>
      <c r="P61" s="25">
        <v>1</v>
      </c>
      <c r="Q61" s="25">
        <f t="shared" si="5"/>
        <v>8.1942723399999995</v>
      </c>
      <c r="R61" s="12"/>
      <c r="S61" s="164"/>
      <c r="Z61" s="164"/>
      <c r="AA61" s="164"/>
      <c r="AB61" s="164"/>
      <c r="AC61" s="164"/>
      <c r="AD61" s="164"/>
      <c r="AE61" s="172"/>
      <c r="AF61" s="172"/>
      <c r="AG61" s="172"/>
      <c r="AH61" s="172"/>
      <c r="AI61" s="172"/>
      <c r="AJ61" s="172"/>
      <c r="AK61" s="172"/>
      <c r="AL61" s="172"/>
      <c r="AM61" s="172"/>
      <c r="AN61" s="172"/>
      <c r="AO61" s="172"/>
      <c r="AP61" s="172"/>
      <c r="AQ61" s="172"/>
      <c r="AR61" s="172"/>
      <c r="AS61" s="172"/>
      <c r="AT61" s="172"/>
      <c r="AU61" s="172"/>
      <c r="AV61" s="172"/>
      <c r="AW61" s="172"/>
      <c r="AX61" s="172"/>
    </row>
    <row r="62" spans="1:50" x14ac:dyDescent="0.25">
      <c r="A62" s="12"/>
      <c r="B62" s="30" t="s">
        <v>112</v>
      </c>
      <c r="C62" s="25">
        <v>300</v>
      </c>
      <c r="D62" s="25">
        <v>300</v>
      </c>
      <c r="E62" s="25">
        <v>0</v>
      </c>
      <c r="F62" s="25">
        <v>148.08984279000001</v>
      </c>
      <c r="G62" s="25">
        <v>99.599242390000001</v>
      </c>
      <c r="H62" s="25">
        <v>41.409075319999999</v>
      </c>
      <c r="I62" s="25">
        <v>0.18753910000000001</v>
      </c>
      <c r="J62" s="25">
        <v>10.714300389999998</v>
      </c>
      <c r="K62" s="25">
        <v>0</v>
      </c>
      <c r="L62" s="25">
        <v>0</v>
      </c>
      <c r="M62" s="25">
        <v>0</v>
      </c>
      <c r="N62" s="25">
        <v>-0.62530008999999998</v>
      </c>
      <c r="O62" s="25">
        <v>0.62530010000000003</v>
      </c>
      <c r="P62" s="25">
        <v>0</v>
      </c>
      <c r="Q62" s="25">
        <f t="shared" si="5"/>
        <v>300</v>
      </c>
      <c r="R62" s="12"/>
      <c r="S62" s="164"/>
      <c r="Z62" s="164"/>
      <c r="AA62" s="164"/>
      <c r="AB62" s="164"/>
      <c r="AC62" s="164"/>
      <c r="AD62" s="164"/>
      <c r="AE62" s="172"/>
      <c r="AF62" s="172"/>
      <c r="AG62" s="172"/>
      <c r="AH62" s="172"/>
      <c r="AI62" s="172"/>
      <c r="AJ62" s="172"/>
      <c r="AK62" s="172"/>
      <c r="AL62" s="172"/>
      <c r="AM62" s="172"/>
      <c r="AN62" s="172"/>
      <c r="AO62" s="172"/>
      <c r="AP62" s="172"/>
      <c r="AQ62" s="172"/>
      <c r="AR62" s="172"/>
      <c r="AS62" s="172"/>
      <c r="AT62" s="172"/>
      <c r="AU62" s="172"/>
      <c r="AV62" s="172"/>
      <c r="AW62" s="172"/>
      <c r="AX62" s="172"/>
    </row>
    <row r="63" spans="1:50" x14ac:dyDescent="0.25">
      <c r="A63" s="12"/>
      <c r="B63" s="30" t="s">
        <v>93</v>
      </c>
      <c r="C63" s="25">
        <v>235</v>
      </c>
      <c r="D63" s="25">
        <v>235</v>
      </c>
      <c r="E63" s="25">
        <v>0</v>
      </c>
      <c r="F63" s="25">
        <v>0</v>
      </c>
      <c r="G63" s="25">
        <v>198.67756822999999</v>
      </c>
      <c r="H63" s="25">
        <v>0</v>
      </c>
      <c r="I63" s="25">
        <v>0</v>
      </c>
      <c r="J63" s="25">
        <v>0</v>
      </c>
      <c r="K63" s="25">
        <v>2.8660468900000002</v>
      </c>
      <c r="L63" s="25">
        <v>0.19166879000000001</v>
      </c>
      <c r="M63" s="25">
        <v>4.248E-3</v>
      </c>
      <c r="N63" s="25">
        <v>1.1431720700000001</v>
      </c>
      <c r="O63" s="25">
        <v>30.170709379999998</v>
      </c>
      <c r="P63" s="25">
        <v>0.21030378</v>
      </c>
      <c r="Q63" s="25">
        <f t="shared" si="5"/>
        <v>233.26371713999998</v>
      </c>
      <c r="S63" s="164"/>
      <c r="Z63" s="164"/>
      <c r="AA63" s="164"/>
      <c r="AB63" s="164"/>
      <c r="AC63" s="164"/>
      <c r="AD63" s="164"/>
      <c r="AE63" s="172"/>
      <c r="AF63" s="172"/>
      <c r="AG63" s="172"/>
      <c r="AH63" s="172"/>
      <c r="AI63" s="172"/>
      <c r="AJ63" s="172"/>
      <c r="AK63" s="172"/>
      <c r="AL63" s="172"/>
      <c r="AM63" s="172"/>
      <c r="AN63" s="172"/>
      <c r="AO63" s="172"/>
      <c r="AP63" s="172"/>
      <c r="AQ63" s="172"/>
      <c r="AR63" s="172"/>
      <c r="AS63" s="172"/>
      <c r="AT63" s="172"/>
      <c r="AU63" s="172"/>
      <c r="AV63" s="172"/>
      <c r="AW63" s="172"/>
      <c r="AX63" s="172"/>
    </row>
    <row r="64" spans="1:50" x14ac:dyDescent="0.25">
      <c r="A64" s="12"/>
      <c r="B64" s="30" t="s">
        <v>44</v>
      </c>
      <c r="C64" s="25">
        <v>1000</v>
      </c>
      <c r="D64" s="25">
        <v>1000</v>
      </c>
      <c r="E64" s="25">
        <v>83.333332999999996</v>
      </c>
      <c r="F64" s="25">
        <v>458.33333299999998</v>
      </c>
      <c r="G64" s="25">
        <v>458.33333399999998</v>
      </c>
      <c r="H64" s="25">
        <v>0</v>
      </c>
      <c r="I64" s="25">
        <v>0</v>
      </c>
      <c r="J64" s="25">
        <v>0</v>
      </c>
      <c r="K64" s="25">
        <v>0</v>
      </c>
      <c r="L64" s="25">
        <v>0</v>
      </c>
      <c r="M64" s="25">
        <v>0</v>
      </c>
      <c r="N64" s="25">
        <v>0</v>
      </c>
      <c r="O64" s="25">
        <v>0</v>
      </c>
      <c r="P64" s="25">
        <v>0</v>
      </c>
      <c r="Q64" s="25">
        <f t="shared" si="5"/>
        <v>1000</v>
      </c>
      <c r="R64" s="11"/>
      <c r="S64" s="164"/>
      <c r="Z64" s="164"/>
      <c r="AA64" s="164"/>
      <c r="AB64" s="164"/>
      <c r="AC64" s="164"/>
      <c r="AD64" s="164"/>
      <c r="AE64" s="172"/>
      <c r="AF64" s="172"/>
      <c r="AG64" s="172"/>
      <c r="AH64" s="172"/>
      <c r="AI64" s="172"/>
      <c r="AJ64" s="172"/>
      <c r="AK64" s="172"/>
      <c r="AL64" s="172"/>
      <c r="AM64" s="172"/>
      <c r="AN64" s="172"/>
      <c r="AO64" s="172"/>
      <c r="AP64" s="172"/>
      <c r="AQ64" s="172"/>
      <c r="AR64" s="172"/>
      <c r="AS64" s="172"/>
      <c r="AT64" s="172"/>
      <c r="AU64" s="172"/>
      <c r="AV64" s="172"/>
      <c r="AW64" s="172"/>
      <c r="AX64" s="172"/>
    </row>
    <row r="65" spans="2:50" x14ac:dyDescent="0.25">
      <c r="B65" s="30" t="s">
        <v>101</v>
      </c>
      <c r="C65" s="25">
        <v>70059.836070000005</v>
      </c>
      <c r="D65" s="25">
        <v>82319.818320000006</v>
      </c>
      <c r="E65" s="25">
        <v>14012.18631429</v>
      </c>
      <c r="F65" s="25">
        <v>4860.9964348900003</v>
      </c>
      <c r="G65" s="25">
        <v>4835.8861720900004</v>
      </c>
      <c r="H65" s="25">
        <v>3549.5698721399999</v>
      </c>
      <c r="I65" s="25">
        <v>12202.0691859</v>
      </c>
      <c r="J65" s="25">
        <v>3563.4329932699998</v>
      </c>
      <c r="K65" s="25">
        <v>3492.3326682999996</v>
      </c>
      <c r="L65" s="25">
        <v>3859.5486147799998</v>
      </c>
      <c r="M65" s="25">
        <v>5372.8575201499998</v>
      </c>
      <c r="N65" s="25">
        <v>5551.2442306800003</v>
      </c>
      <c r="O65" s="25">
        <v>5923.1030444999997</v>
      </c>
      <c r="P65" s="25">
        <v>14586.398690370001</v>
      </c>
      <c r="Q65" s="25">
        <f t="shared" si="5"/>
        <v>81809.625741359981</v>
      </c>
      <c r="R65" s="157"/>
      <c r="S65" s="164"/>
      <c r="Z65" s="164"/>
      <c r="AA65" s="164"/>
      <c r="AB65" s="164"/>
      <c r="AC65" s="164"/>
      <c r="AD65" s="164"/>
      <c r="AE65" s="172"/>
      <c r="AF65" s="172"/>
      <c r="AG65" s="172"/>
      <c r="AH65" s="172"/>
      <c r="AI65" s="172"/>
      <c r="AJ65" s="172"/>
      <c r="AK65" s="172"/>
      <c r="AL65" s="172"/>
      <c r="AM65" s="172"/>
      <c r="AN65" s="172"/>
      <c r="AO65" s="172"/>
      <c r="AP65" s="172"/>
      <c r="AQ65" s="172"/>
      <c r="AR65" s="172"/>
      <c r="AS65" s="172"/>
      <c r="AT65" s="172"/>
      <c r="AU65" s="172"/>
      <c r="AV65" s="172"/>
      <c r="AW65" s="172"/>
      <c r="AX65" s="172"/>
    </row>
    <row r="66" spans="2:50" x14ac:dyDescent="0.25">
      <c r="B66" s="30" t="s">
        <v>95</v>
      </c>
      <c r="C66" s="16">
        <v>29522.908108</v>
      </c>
      <c r="D66" s="16">
        <v>21887.689775999999</v>
      </c>
      <c r="E66" s="25">
        <v>0</v>
      </c>
      <c r="F66" s="25">
        <v>1506.63708526</v>
      </c>
      <c r="G66" s="25">
        <v>2983.7808233800001</v>
      </c>
      <c r="H66" s="25">
        <v>3508.2416448399999</v>
      </c>
      <c r="I66" s="25">
        <v>1581.03856049</v>
      </c>
      <c r="J66" s="25">
        <v>3588.4194714200003</v>
      </c>
      <c r="K66" s="25">
        <v>1472.84896703</v>
      </c>
      <c r="L66" s="25">
        <v>107.935</v>
      </c>
      <c r="M66" s="25">
        <v>0</v>
      </c>
      <c r="N66" s="25">
        <v>2925.1715737600002</v>
      </c>
      <c r="O66" s="25">
        <v>0</v>
      </c>
      <c r="P66" s="25">
        <v>4114.7618578299998</v>
      </c>
      <c r="Q66" s="25">
        <f t="shared" si="5"/>
        <v>21788.834984009998</v>
      </c>
      <c r="S66" s="164"/>
      <c r="Z66" s="164"/>
      <c r="AA66" s="164"/>
      <c r="AB66" s="164"/>
      <c r="AC66" s="164"/>
      <c r="AD66" s="164"/>
      <c r="AE66" s="172"/>
      <c r="AF66" s="172"/>
      <c r="AG66" s="172"/>
      <c r="AH66" s="172"/>
      <c r="AI66" s="172"/>
      <c r="AJ66" s="172"/>
      <c r="AK66" s="172"/>
      <c r="AL66" s="172"/>
      <c r="AM66" s="172"/>
      <c r="AN66" s="172"/>
      <c r="AO66" s="172"/>
      <c r="AP66" s="172"/>
      <c r="AQ66" s="172"/>
      <c r="AR66" s="172"/>
      <c r="AS66" s="172"/>
      <c r="AT66" s="172"/>
      <c r="AU66" s="172"/>
      <c r="AV66" s="172"/>
      <c r="AW66" s="172"/>
      <c r="AX66" s="172"/>
    </row>
    <row r="67" spans="2:50" x14ac:dyDescent="0.25">
      <c r="B67" s="208" t="s">
        <v>132</v>
      </c>
      <c r="C67" s="27">
        <f t="shared" ref="C67:P67" si="6">SUM(C47:C66)</f>
        <v>126679.11569000001</v>
      </c>
      <c r="D67" s="27">
        <f t="shared" si="6"/>
        <v>126679.11569000001</v>
      </c>
      <c r="E67" s="27">
        <f t="shared" si="6"/>
        <v>14263.77603968</v>
      </c>
      <c r="F67" s="27">
        <f t="shared" si="6"/>
        <v>7891.1563289300002</v>
      </c>
      <c r="G67" s="27">
        <f t="shared" si="6"/>
        <v>11989.313063590002</v>
      </c>
      <c r="H67" s="27">
        <f t="shared" si="6"/>
        <v>12947.075893499999</v>
      </c>
      <c r="I67" s="27">
        <f t="shared" si="6"/>
        <v>15421.57325055</v>
      </c>
      <c r="J67" s="27">
        <f t="shared" si="6"/>
        <v>7600.3035335000004</v>
      </c>
      <c r="K67" s="27">
        <f t="shared" si="6"/>
        <v>5775.7856473899992</v>
      </c>
      <c r="L67" s="27">
        <f t="shared" si="6"/>
        <v>5043.9768590499998</v>
      </c>
      <c r="M67" s="27">
        <f t="shared" si="6"/>
        <v>7495.0810454800003</v>
      </c>
      <c r="N67" s="27">
        <f t="shared" si="6"/>
        <v>9232.7421668700008</v>
      </c>
      <c r="O67" s="27">
        <f t="shared" si="6"/>
        <v>6622.4313609699993</v>
      </c>
      <c r="P67" s="27">
        <f t="shared" si="6"/>
        <v>21123.463162209999</v>
      </c>
      <c r="Q67" s="20">
        <f t="shared" si="5"/>
        <v>125406.67835171999</v>
      </c>
      <c r="AE67" s="172"/>
      <c r="AF67" s="172"/>
      <c r="AG67" s="172"/>
      <c r="AH67" s="172"/>
      <c r="AI67" s="172"/>
      <c r="AJ67" s="172"/>
      <c r="AK67" s="172"/>
      <c r="AL67" s="172"/>
      <c r="AM67" s="172"/>
      <c r="AN67" s="172"/>
      <c r="AO67" s="172"/>
      <c r="AP67" s="172"/>
      <c r="AQ67" s="172"/>
      <c r="AR67" s="172"/>
      <c r="AS67" s="172"/>
      <c r="AT67" s="172"/>
      <c r="AU67" s="172"/>
      <c r="AV67" s="172"/>
      <c r="AW67" s="172"/>
      <c r="AX67" s="172"/>
    </row>
    <row r="68" spans="2:50" x14ac:dyDescent="0.25">
      <c r="B68" s="30"/>
      <c r="C68" s="25"/>
      <c r="D68" s="25"/>
      <c r="E68" s="32"/>
      <c r="F68" s="32"/>
      <c r="G68" s="32"/>
      <c r="H68" s="32"/>
      <c r="I68" s="32"/>
      <c r="J68" s="32"/>
      <c r="K68" s="32"/>
      <c r="L68" s="32"/>
      <c r="M68" s="32"/>
      <c r="N68" s="32"/>
      <c r="O68" s="32"/>
      <c r="P68" s="32"/>
      <c r="Q68" s="32"/>
      <c r="AE68" s="172"/>
      <c r="AF68" s="172"/>
      <c r="AG68" s="172"/>
      <c r="AH68" s="172"/>
      <c r="AI68" s="172"/>
      <c r="AJ68" s="172"/>
      <c r="AK68" s="172"/>
      <c r="AL68" s="172"/>
      <c r="AM68" s="172"/>
      <c r="AN68" s="172"/>
      <c r="AO68" s="172"/>
      <c r="AP68" s="172"/>
      <c r="AQ68" s="172"/>
      <c r="AR68" s="172"/>
      <c r="AS68" s="172"/>
      <c r="AT68" s="172"/>
      <c r="AU68" s="172"/>
      <c r="AV68" s="172"/>
      <c r="AW68" s="172"/>
      <c r="AX68" s="172"/>
    </row>
    <row r="69" spans="2:50" x14ac:dyDescent="0.25">
      <c r="B69" s="208" t="s">
        <v>140</v>
      </c>
      <c r="C69" s="27">
        <f t="shared" ref="C69:P69" si="7">C44+C67</f>
        <v>816565.34041699988</v>
      </c>
      <c r="D69" s="27">
        <f t="shared" si="7"/>
        <v>833756.75569477992</v>
      </c>
      <c r="E69" s="167">
        <f t="shared" si="7"/>
        <v>59115.097906010007</v>
      </c>
      <c r="F69" s="167">
        <f t="shared" si="7"/>
        <v>60203.284653430012</v>
      </c>
      <c r="G69" s="167">
        <f t="shared" si="7"/>
        <v>61652.097580480004</v>
      </c>
      <c r="H69" s="167">
        <f t="shared" si="7"/>
        <v>64230.867677839989</v>
      </c>
      <c r="I69" s="167">
        <f t="shared" si="7"/>
        <v>65742.60528648</v>
      </c>
      <c r="J69" s="167">
        <f t="shared" si="7"/>
        <v>69658.357802540006</v>
      </c>
      <c r="K69" s="167">
        <f t="shared" si="7"/>
        <v>53417.699772990003</v>
      </c>
      <c r="L69" s="167">
        <f t="shared" si="7"/>
        <v>58738.489575720007</v>
      </c>
      <c r="M69" s="167">
        <f t="shared" si="7"/>
        <v>56440.397034840011</v>
      </c>
      <c r="N69" s="167">
        <f t="shared" si="7"/>
        <v>57587.923572719999</v>
      </c>
      <c r="O69" s="167">
        <f t="shared" si="7"/>
        <v>63603.638582769985</v>
      </c>
      <c r="P69" s="167">
        <f t="shared" si="7"/>
        <v>140351.78094805998</v>
      </c>
      <c r="Q69" s="168">
        <f>E69+F69+G69+H69+I69+J69+K69+L69+M69+O69+N69+P69</f>
        <v>810742.24039388006</v>
      </c>
      <c r="R69" s="7"/>
      <c r="S69" s="164"/>
      <c r="AE69" s="172"/>
      <c r="AF69" s="172"/>
      <c r="AG69" s="172"/>
      <c r="AH69" s="172"/>
      <c r="AI69" s="172"/>
      <c r="AJ69" s="172"/>
      <c r="AK69" s="172"/>
      <c r="AL69" s="172"/>
      <c r="AM69" s="172"/>
      <c r="AN69" s="172"/>
      <c r="AO69" s="172"/>
      <c r="AP69" s="172"/>
      <c r="AQ69" s="172"/>
      <c r="AR69" s="172"/>
      <c r="AS69" s="172"/>
      <c r="AT69" s="172"/>
      <c r="AU69" s="172"/>
      <c r="AV69" s="172"/>
      <c r="AW69" s="172"/>
      <c r="AX69" s="172"/>
    </row>
    <row r="70" spans="2:50" ht="36" x14ac:dyDescent="0.25">
      <c r="B70" s="209" t="s">
        <v>157</v>
      </c>
      <c r="C70" s="152"/>
      <c r="D70" s="174"/>
      <c r="E70" s="11"/>
      <c r="F70" s="11"/>
      <c r="G70" s="11"/>
      <c r="H70" s="11"/>
      <c r="I70" s="11"/>
      <c r="J70" s="11"/>
      <c r="K70" s="11"/>
      <c r="L70" s="11"/>
      <c r="M70" s="11"/>
      <c r="N70" s="11"/>
      <c r="O70" s="11"/>
      <c r="P70" s="11"/>
      <c r="Q70" s="11"/>
      <c r="R70" s="11"/>
    </row>
    <row r="71" spans="2:50" x14ac:dyDescent="0.25">
      <c r="B71" s="162"/>
      <c r="C71" s="24"/>
      <c r="D71" s="24"/>
      <c r="E71" s="169"/>
      <c r="F71" s="169"/>
      <c r="G71" s="169"/>
      <c r="H71" s="169"/>
      <c r="I71" s="169"/>
      <c r="J71" s="169"/>
      <c r="K71" s="169"/>
      <c r="L71" s="169"/>
      <c r="M71" s="169"/>
      <c r="N71" s="169"/>
      <c r="O71" s="169"/>
      <c r="P71" s="169"/>
      <c r="Q71" s="169"/>
    </row>
    <row r="72" spans="2:50" x14ac:dyDescent="0.25">
      <c r="B72" s="13"/>
      <c r="C72" s="24"/>
      <c r="D72" s="24"/>
      <c r="E72" s="169"/>
      <c r="F72" s="169"/>
      <c r="G72" s="169"/>
      <c r="H72" s="169"/>
      <c r="I72" s="169"/>
      <c r="J72" s="169"/>
      <c r="K72" s="169"/>
      <c r="L72" s="169"/>
      <c r="M72" s="169"/>
      <c r="N72" s="169"/>
      <c r="O72" s="169"/>
      <c r="P72" s="169"/>
      <c r="Q72" s="170"/>
    </row>
    <row r="73" spans="2:50" ht="22.5" customHeight="1" x14ac:dyDescent="0.25">
      <c r="E73" s="171"/>
      <c r="F73" s="171"/>
      <c r="G73" s="171"/>
      <c r="H73" s="171"/>
      <c r="I73" s="171"/>
      <c r="J73" s="171"/>
      <c r="K73" s="171"/>
      <c r="L73" s="171"/>
      <c r="M73" s="171"/>
      <c r="N73" s="171"/>
      <c r="O73" s="171"/>
      <c r="P73" s="171"/>
      <c r="Q73" s="171"/>
    </row>
    <row r="74" spans="2:50" x14ac:dyDescent="0.25">
      <c r="E74" s="171"/>
      <c r="F74" s="171"/>
      <c r="G74" s="171"/>
      <c r="H74" s="171"/>
      <c r="I74" s="171"/>
      <c r="J74" s="171"/>
      <c r="K74" s="171"/>
      <c r="L74" s="171"/>
      <c r="M74" s="171"/>
      <c r="N74" s="171"/>
      <c r="O74" s="171"/>
      <c r="P74" s="171"/>
      <c r="Q74" s="171"/>
    </row>
    <row r="75" spans="2:50" x14ac:dyDescent="0.25">
      <c r="E75" s="171"/>
      <c r="F75" s="171"/>
      <c r="G75" s="171"/>
      <c r="H75" s="171"/>
      <c r="I75" s="171"/>
      <c r="J75" s="171"/>
      <c r="K75" s="171"/>
      <c r="L75" s="171"/>
      <c r="M75" s="171"/>
      <c r="N75" s="171"/>
      <c r="O75" s="171"/>
      <c r="P75" s="171"/>
      <c r="Q75" s="171"/>
    </row>
    <row r="76" spans="2:50" x14ac:dyDescent="0.25">
      <c r="E76" s="16"/>
      <c r="F76" s="16"/>
      <c r="G76" s="16"/>
      <c r="H76" s="16"/>
      <c r="I76" s="16"/>
      <c r="J76" s="16"/>
      <c r="K76" s="16"/>
      <c r="L76" s="16"/>
      <c r="M76" s="16"/>
      <c r="N76" s="16"/>
      <c r="O76" s="16"/>
      <c r="P76" s="16"/>
      <c r="Q76" s="5"/>
    </row>
    <row r="77" spans="2:50" x14ac:dyDescent="0.25">
      <c r="E77" s="16"/>
      <c r="F77" s="16"/>
      <c r="G77" s="16"/>
      <c r="H77" s="16"/>
      <c r="I77" s="16"/>
      <c r="J77" s="16"/>
      <c r="K77" s="16"/>
      <c r="L77" s="16"/>
      <c r="M77" s="16"/>
      <c r="N77" s="16"/>
      <c r="O77" s="16"/>
      <c r="P77" s="16"/>
      <c r="Q77" s="5"/>
    </row>
    <row r="78" spans="2:50" x14ac:dyDescent="0.25">
      <c r="E78"/>
      <c r="F78" s="16"/>
      <c r="Q78" s="5"/>
    </row>
    <row r="79" spans="2:50" x14ac:dyDescent="0.25">
      <c r="E79" s="165"/>
      <c r="F79" s="165"/>
      <c r="G79" s="165"/>
      <c r="H79" s="165"/>
      <c r="I79" s="165"/>
      <c r="J79" s="165"/>
      <c r="K79" s="165"/>
      <c r="L79" s="165"/>
      <c r="M79" s="165"/>
      <c r="N79" s="165"/>
      <c r="O79" s="165"/>
      <c r="P79" s="165"/>
      <c r="Q79" s="165"/>
      <c r="R79" s="33"/>
    </row>
    <row r="80" spans="2:50" x14ac:dyDescent="0.25">
      <c r="E80" s="165"/>
      <c r="F80" s="165"/>
      <c r="G80" s="165"/>
      <c r="H80" s="165"/>
      <c r="I80" s="165"/>
      <c r="J80" s="165"/>
      <c r="K80" s="165"/>
      <c r="L80" s="165"/>
      <c r="M80" s="165"/>
      <c r="N80" s="165"/>
      <c r="O80" s="165"/>
      <c r="P80" s="165"/>
      <c r="Q80" s="165"/>
    </row>
    <row r="81" spans="5:17" x14ac:dyDescent="0.25">
      <c r="E81" s="165"/>
      <c r="F81" s="165"/>
      <c r="G81" s="165"/>
      <c r="H81" s="165"/>
      <c r="I81" s="165"/>
      <c r="J81" s="165"/>
      <c r="K81" s="165"/>
      <c r="L81" s="165"/>
      <c r="M81" s="165"/>
      <c r="N81" s="165"/>
      <c r="O81" s="165"/>
      <c r="P81" s="165"/>
      <c r="Q81" s="165"/>
    </row>
    <row r="82" spans="5:17" x14ac:dyDescent="0.25">
      <c r="E82" s="165"/>
      <c r="F82" s="165"/>
      <c r="G82" s="165"/>
      <c r="H82" s="165"/>
      <c r="I82" s="165"/>
      <c r="J82" s="165"/>
      <c r="K82" s="165"/>
      <c r="L82" s="165"/>
      <c r="M82" s="165"/>
      <c r="N82" s="165"/>
      <c r="O82" s="165"/>
      <c r="P82" s="165"/>
      <c r="Q82" s="165"/>
    </row>
    <row r="83" spans="5:17" x14ac:dyDescent="0.25">
      <c r="E83" s="165"/>
      <c r="F83" s="165"/>
      <c r="G83" s="165"/>
      <c r="H83" s="165"/>
      <c r="I83" s="165"/>
      <c r="J83" s="165"/>
      <c r="K83" s="165"/>
      <c r="L83" s="165"/>
      <c r="M83" s="165"/>
      <c r="N83" s="165"/>
      <c r="O83" s="165"/>
      <c r="P83" s="165"/>
      <c r="Q83" s="165"/>
    </row>
    <row r="84" spans="5:17" x14ac:dyDescent="0.25">
      <c r="E84" s="165"/>
      <c r="F84" s="165"/>
      <c r="G84" s="165"/>
      <c r="H84" s="165"/>
      <c r="I84" s="165"/>
      <c r="J84" s="165"/>
      <c r="K84" s="165"/>
      <c r="L84" s="165"/>
      <c r="M84" s="165"/>
      <c r="N84" s="165"/>
      <c r="O84" s="165"/>
      <c r="P84" s="165"/>
      <c r="Q84" s="165"/>
    </row>
    <row r="85" spans="5:17" x14ac:dyDescent="0.25">
      <c r="E85" s="165"/>
      <c r="F85" s="16"/>
      <c r="Q85" s="5"/>
    </row>
    <row r="86" spans="5:17" x14ac:dyDescent="0.25">
      <c r="E86"/>
      <c r="F86" s="16"/>
      <c r="Q86" s="5"/>
    </row>
    <row r="87" spans="5:17" x14ac:dyDescent="0.25">
      <c r="E87"/>
      <c r="F87" s="16"/>
      <c r="Q87" s="5"/>
    </row>
    <row r="88" spans="5:17" x14ac:dyDescent="0.25">
      <c r="E88" s="165"/>
      <c r="F88" s="165"/>
      <c r="G88" s="165"/>
      <c r="H88" s="165"/>
      <c r="I88" s="165"/>
      <c r="J88" s="165"/>
      <c r="K88" s="165"/>
      <c r="L88" s="165"/>
      <c r="M88" s="165"/>
      <c r="N88" s="165"/>
      <c r="O88" s="165"/>
      <c r="P88" s="165"/>
      <c r="Q88" s="165"/>
    </row>
    <row r="89" spans="5:17" x14ac:dyDescent="0.25">
      <c r="E89" s="165"/>
      <c r="F89" s="165"/>
      <c r="G89" s="165"/>
      <c r="H89" s="165"/>
      <c r="I89" s="165"/>
      <c r="J89" s="165"/>
      <c r="K89" s="165"/>
      <c r="L89" s="165"/>
      <c r="M89" s="165"/>
      <c r="N89" s="165"/>
      <c r="O89" s="165"/>
      <c r="P89" s="165"/>
      <c r="Q89" s="165"/>
    </row>
    <row r="90" spans="5:17" x14ac:dyDescent="0.25">
      <c r="E90" s="165"/>
      <c r="F90" s="165"/>
      <c r="G90" s="165"/>
      <c r="H90" s="165"/>
      <c r="I90" s="165"/>
      <c r="J90" s="165"/>
      <c r="K90" s="165"/>
      <c r="L90" s="165"/>
      <c r="M90" s="165"/>
      <c r="N90" s="165"/>
      <c r="O90" s="165"/>
      <c r="P90" s="165"/>
      <c r="Q90" s="165"/>
    </row>
    <row r="91" spans="5:17" x14ac:dyDescent="0.25">
      <c r="E91" s="165"/>
      <c r="F91" s="165"/>
      <c r="G91" s="165"/>
      <c r="H91" s="165"/>
      <c r="I91" s="165"/>
      <c r="J91" s="165"/>
      <c r="K91" s="165"/>
      <c r="L91" s="165"/>
      <c r="M91" s="165"/>
      <c r="N91" s="165"/>
      <c r="O91" s="165"/>
      <c r="P91" s="165"/>
      <c r="Q91" s="165"/>
    </row>
    <row r="92" spans="5:17" x14ac:dyDescent="0.25">
      <c r="E92" s="165"/>
      <c r="F92" s="165"/>
      <c r="G92" s="165"/>
      <c r="H92" s="165"/>
      <c r="I92" s="165"/>
      <c r="J92" s="165"/>
      <c r="K92" s="165"/>
      <c r="L92" s="165"/>
      <c r="M92" s="165"/>
      <c r="N92" s="165"/>
      <c r="O92" s="165"/>
      <c r="P92" s="165"/>
      <c r="Q92" s="165"/>
    </row>
    <row r="93" spans="5:17" x14ac:dyDescent="0.25">
      <c r="E93" s="165"/>
      <c r="F93" s="165"/>
      <c r="G93" s="165"/>
      <c r="H93" s="165"/>
      <c r="I93" s="165"/>
      <c r="J93" s="165"/>
      <c r="K93" s="165"/>
      <c r="L93" s="165"/>
      <c r="M93" s="165"/>
      <c r="N93" s="165"/>
      <c r="O93" s="165"/>
      <c r="P93" s="165"/>
      <c r="Q93" s="165"/>
    </row>
    <row r="94" spans="5:17" x14ac:dyDescent="0.25">
      <c r="E94" s="165"/>
      <c r="F94" s="165"/>
      <c r="G94" s="165"/>
      <c r="H94" s="165"/>
      <c r="I94" s="165"/>
      <c r="J94" s="165"/>
      <c r="K94" s="165"/>
      <c r="L94" s="165"/>
      <c r="M94" s="165"/>
      <c r="N94" s="165"/>
      <c r="O94" s="165"/>
      <c r="P94" s="165"/>
      <c r="Q94" s="165"/>
    </row>
    <row r="95" spans="5:17" x14ac:dyDescent="0.25">
      <c r="E95" s="165"/>
      <c r="F95" s="165"/>
      <c r="G95" s="165"/>
      <c r="H95" s="165"/>
      <c r="I95" s="165"/>
      <c r="J95" s="165"/>
      <c r="K95" s="165"/>
      <c r="L95" s="165"/>
      <c r="M95" s="165"/>
      <c r="N95" s="165"/>
      <c r="O95" s="165"/>
      <c r="P95" s="165"/>
      <c r="Q95" s="165"/>
    </row>
    <row r="96" spans="5:17" x14ac:dyDescent="0.25">
      <c r="E96" s="165"/>
      <c r="F96" s="165"/>
      <c r="G96" s="165"/>
      <c r="H96" s="165"/>
      <c r="I96" s="165"/>
      <c r="J96" s="165"/>
      <c r="K96" s="165"/>
      <c r="L96" s="165"/>
      <c r="M96" s="165"/>
      <c r="N96" s="165"/>
      <c r="O96" s="165"/>
      <c r="P96" s="165"/>
      <c r="Q96" s="165"/>
    </row>
    <row r="97" spans="5:18" x14ac:dyDescent="0.25">
      <c r="E97" s="165"/>
      <c r="F97" s="165"/>
      <c r="G97" s="165"/>
      <c r="H97" s="165"/>
      <c r="I97" s="165"/>
      <c r="J97" s="165"/>
      <c r="K97" s="165"/>
      <c r="L97" s="165"/>
      <c r="M97" s="165"/>
      <c r="N97" s="165"/>
      <c r="O97" s="165"/>
      <c r="P97" s="165"/>
      <c r="Q97" s="165"/>
    </row>
    <row r="98" spans="5:18" x14ac:dyDescent="0.25">
      <c r="E98" s="165"/>
      <c r="F98" s="165"/>
      <c r="G98" s="165"/>
      <c r="H98" s="165"/>
      <c r="I98" s="165"/>
      <c r="J98" s="165"/>
      <c r="K98" s="165"/>
      <c r="L98" s="165"/>
      <c r="M98" s="165"/>
      <c r="N98" s="165"/>
      <c r="O98" s="165"/>
      <c r="P98" s="165"/>
      <c r="Q98" s="165"/>
    </row>
    <row r="99" spans="5:18" x14ac:dyDescent="0.25">
      <c r="E99" s="165"/>
      <c r="F99" s="165"/>
      <c r="G99" s="165"/>
      <c r="H99" s="165"/>
      <c r="I99" s="165"/>
      <c r="J99" s="165"/>
      <c r="K99" s="165"/>
      <c r="L99" s="165"/>
      <c r="M99" s="165"/>
      <c r="N99" s="165"/>
      <c r="O99" s="165"/>
      <c r="P99" s="165"/>
      <c r="Q99" s="165"/>
    </row>
    <row r="100" spans="5:18" x14ac:dyDescent="0.25">
      <c r="E100" s="165"/>
      <c r="F100" s="165"/>
      <c r="G100" s="165"/>
      <c r="H100" s="165"/>
      <c r="I100" s="165"/>
      <c r="J100" s="165"/>
      <c r="K100" s="165"/>
      <c r="L100" s="165"/>
      <c r="M100" s="165"/>
      <c r="N100" s="165"/>
      <c r="O100" s="165"/>
      <c r="P100" s="165"/>
      <c r="Q100" s="165"/>
    </row>
    <row r="101" spans="5:18" x14ac:dyDescent="0.25">
      <c r="E101" s="165"/>
      <c r="F101" s="165"/>
      <c r="G101" s="165"/>
      <c r="H101" s="165"/>
      <c r="I101" s="165"/>
      <c r="J101" s="165"/>
      <c r="K101" s="165"/>
      <c r="L101" s="165"/>
      <c r="M101" s="165"/>
      <c r="N101" s="165"/>
      <c r="O101" s="165"/>
      <c r="P101" s="165"/>
      <c r="Q101" s="165"/>
      <c r="R101" s="165"/>
    </row>
    <row r="102" spans="5:18" x14ac:dyDescent="0.25">
      <c r="E102" s="165"/>
      <c r="F102" s="165"/>
      <c r="G102" s="165"/>
      <c r="H102" s="165"/>
      <c r="I102" s="165"/>
      <c r="J102" s="165"/>
      <c r="K102" s="165"/>
      <c r="L102" s="165"/>
      <c r="M102" s="165"/>
      <c r="N102" s="165"/>
      <c r="O102" s="165"/>
      <c r="P102" s="165"/>
      <c r="Q102" s="165"/>
    </row>
    <row r="103" spans="5:18" x14ac:dyDescent="0.25">
      <c r="E103" s="165"/>
      <c r="F103" s="165"/>
      <c r="G103" s="165"/>
      <c r="H103" s="165"/>
      <c r="I103" s="165"/>
      <c r="J103" s="165"/>
      <c r="K103" s="165"/>
      <c r="L103" s="165"/>
      <c r="M103" s="165"/>
      <c r="N103" s="165"/>
      <c r="O103" s="165"/>
      <c r="P103" s="165"/>
      <c r="Q103" s="165"/>
    </row>
    <row r="104" spans="5:18" x14ac:dyDescent="0.25">
      <c r="E104" s="165"/>
      <c r="Q104" s="5"/>
    </row>
    <row r="105" spans="5:18" x14ac:dyDescent="0.25">
      <c r="E105" s="165"/>
      <c r="Q105" s="5"/>
    </row>
    <row r="106" spans="5:18" x14ac:dyDescent="0.25">
      <c r="E106" s="165"/>
      <c r="Q106" s="5"/>
    </row>
    <row r="107" spans="5:18" x14ac:dyDescent="0.25">
      <c r="E107" s="165"/>
      <c r="Q107" s="5"/>
    </row>
    <row r="108" spans="5:18" x14ac:dyDescent="0.25">
      <c r="E108" s="165"/>
      <c r="Q108" s="5"/>
    </row>
    <row r="109" spans="5:18" x14ac:dyDescent="0.25">
      <c r="Q109" s="5"/>
    </row>
    <row r="110" spans="5:18" x14ac:dyDescent="0.25">
      <c r="Q110" s="5"/>
    </row>
    <row r="111" spans="5:18" x14ac:dyDescent="0.25">
      <c r="Q111" s="5"/>
    </row>
    <row r="112" spans="5:18" x14ac:dyDescent="0.25">
      <c r="Q112" s="5"/>
    </row>
    <row r="113" spans="17:17" x14ac:dyDescent="0.25">
      <c r="Q113" s="5"/>
    </row>
    <row r="114" spans="17:17" x14ac:dyDescent="0.25">
      <c r="Q114" s="5"/>
    </row>
    <row r="115" spans="17:17" x14ac:dyDescent="0.25">
      <c r="Q115" s="5"/>
    </row>
    <row r="116" spans="17:17" x14ac:dyDescent="0.25">
      <c r="Q116" s="5"/>
    </row>
    <row r="117" spans="17:17" x14ac:dyDescent="0.25">
      <c r="Q117" s="5"/>
    </row>
  </sheetData>
  <mergeCells count="8">
    <mergeCell ref="B2:Q2"/>
    <mergeCell ref="B3:Q3"/>
    <mergeCell ref="B4:Q4"/>
    <mergeCell ref="B5:Q5"/>
    <mergeCell ref="B8:B9"/>
    <mergeCell ref="C8:C9"/>
    <mergeCell ref="E8:Q8"/>
    <mergeCell ref="D8:D9"/>
  </mergeCells>
  <pageMargins left="0.7" right="0.7" top="0.75" bottom="0.75" header="0.3" footer="0.3"/>
  <pageSetup orientation="portrait" horizontalDpi="4294967295" verticalDpi="4294967295" r:id="rId1"/>
  <ignoredErrors>
    <ignoredError sqref="C13:Q13" formulaRange="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N116"/>
  <sheetViews>
    <sheetView showGridLines="0" topLeftCell="A61" zoomScale="90" zoomScaleNormal="90" workbookViewId="0">
      <selection activeCell="P17" sqref="P17"/>
    </sheetView>
  </sheetViews>
  <sheetFormatPr baseColWidth="10" defaultColWidth="15.140625" defaultRowHeight="15" x14ac:dyDescent="0.25"/>
  <cols>
    <col min="1" max="1" width="11.140625" customWidth="1"/>
    <col min="2" max="2" width="62.140625" customWidth="1"/>
    <col min="3" max="4" width="17.85546875" style="16" customWidth="1"/>
    <col min="5" max="5" width="15.7109375" style="5" customWidth="1"/>
    <col min="6" max="6" width="14" style="5" customWidth="1"/>
    <col min="7" max="7" width="14.42578125" style="5" customWidth="1"/>
    <col min="8" max="8" width="14.140625" style="5" customWidth="1"/>
    <col min="9" max="9" width="14" style="5" customWidth="1"/>
    <col min="10" max="10" width="12.28515625" style="5" customWidth="1"/>
    <col min="11" max="16" width="13.42578125" style="5" customWidth="1"/>
    <col min="17" max="17" width="16.42578125" style="16" customWidth="1"/>
    <col min="18" max="18" width="20" bestFit="1" customWidth="1"/>
    <col min="19" max="19" width="17.42578125" bestFit="1" customWidth="1"/>
  </cols>
  <sheetData>
    <row r="2" spans="1:36" ht="28.5" x14ac:dyDescent="0.25">
      <c r="B2" s="244" t="s">
        <v>0</v>
      </c>
      <c r="C2" s="245"/>
      <c r="D2" s="245"/>
      <c r="E2" s="245"/>
      <c r="F2" s="245"/>
      <c r="G2" s="245"/>
      <c r="H2" s="245"/>
      <c r="I2" s="245"/>
      <c r="J2" s="245"/>
      <c r="K2" s="245"/>
      <c r="L2" s="245"/>
      <c r="M2" s="245"/>
      <c r="N2" s="245"/>
      <c r="O2" s="245"/>
      <c r="P2" s="245"/>
      <c r="Q2" s="245"/>
      <c r="R2" s="1"/>
      <c r="S2" s="166"/>
      <c r="T2" s="1"/>
      <c r="U2" s="1"/>
      <c r="V2" s="1"/>
      <c r="W2" s="1"/>
    </row>
    <row r="3" spans="1:36" ht="24" customHeight="1" x14ac:dyDescent="0.25">
      <c r="A3" s="2"/>
      <c r="B3" s="246" t="s">
        <v>1</v>
      </c>
      <c r="C3" s="247"/>
      <c r="D3" s="247"/>
      <c r="E3" s="247"/>
      <c r="F3" s="247"/>
      <c r="G3" s="247"/>
      <c r="H3" s="247"/>
      <c r="I3" s="247"/>
      <c r="J3" s="247"/>
      <c r="K3" s="247"/>
      <c r="L3" s="247"/>
      <c r="M3" s="247"/>
      <c r="N3" s="247"/>
      <c r="O3" s="247"/>
      <c r="P3" s="247"/>
      <c r="Q3" s="247"/>
      <c r="R3" s="3"/>
      <c r="S3" s="3"/>
      <c r="T3" s="3"/>
      <c r="U3" s="3"/>
      <c r="V3" s="3"/>
      <c r="W3" s="3"/>
    </row>
    <row r="4" spans="1:36" ht="16.5" customHeight="1" x14ac:dyDescent="0.25">
      <c r="A4" s="2"/>
      <c r="B4" s="248" t="s">
        <v>2</v>
      </c>
      <c r="C4" s="249"/>
      <c r="D4" s="249"/>
      <c r="E4" s="249"/>
      <c r="F4" s="249"/>
      <c r="G4" s="249"/>
      <c r="H4" s="249"/>
      <c r="I4" s="249"/>
      <c r="J4" s="249"/>
      <c r="K4" s="249"/>
      <c r="L4" s="249"/>
      <c r="M4" s="249"/>
      <c r="N4" s="249"/>
      <c r="O4" s="249"/>
      <c r="P4" s="249"/>
      <c r="Q4" s="249"/>
      <c r="R4" s="3"/>
      <c r="S4" s="3"/>
      <c r="T4" s="3"/>
      <c r="U4" s="3"/>
      <c r="V4" s="3"/>
      <c r="W4" s="3"/>
    </row>
    <row r="5" spans="1:36" ht="15" customHeight="1" x14ac:dyDescent="0.25">
      <c r="A5" s="2"/>
      <c r="B5" s="250" t="s">
        <v>3</v>
      </c>
      <c r="C5" s="251"/>
      <c r="D5" s="251"/>
      <c r="E5" s="251"/>
      <c r="F5" s="251"/>
      <c r="G5" s="251"/>
      <c r="H5" s="251"/>
      <c r="I5" s="251"/>
      <c r="J5" s="251"/>
      <c r="K5" s="251"/>
      <c r="L5" s="251"/>
      <c r="M5" s="251"/>
      <c r="N5" s="251"/>
      <c r="O5" s="251"/>
      <c r="P5" s="251"/>
      <c r="Q5" s="251"/>
      <c r="R5" s="3"/>
      <c r="S5" s="3"/>
      <c r="T5" s="3"/>
      <c r="U5" s="3"/>
      <c r="V5" s="163"/>
      <c r="W5" s="3"/>
    </row>
    <row r="6" spans="1:36" x14ac:dyDescent="0.25">
      <c r="A6" s="2"/>
      <c r="B6" s="210"/>
      <c r="C6" s="17"/>
      <c r="D6" s="17"/>
      <c r="E6" s="8"/>
      <c r="F6" s="8"/>
      <c r="G6" s="8"/>
      <c r="H6" s="8"/>
      <c r="I6" s="8"/>
      <c r="J6" s="8"/>
      <c r="K6" s="8"/>
      <c r="L6" s="8"/>
      <c r="M6" s="8"/>
      <c r="N6" s="8"/>
      <c r="O6" s="8"/>
      <c r="P6" s="8"/>
      <c r="Q6" s="17"/>
      <c r="R6" s="3"/>
      <c r="S6" s="3"/>
      <c r="T6" s="3"/>
      <c r="U6" s="3"/>
      <c r="V6" s="3"/>
      <c r="W6" s="3"/>
    </row>
    <row r="7" spans="1:36" x14ac:dyDescent="0.25">
      <c r="A7" s="2"/>
      <c r="B7" s="4" t="s">
        <v>158</v>
      </c>
      <c r="C7" s="17"/>
      <c r="D7" s="17"/>
      <c r="Q7" s="19" t="s">
        <v>5</v>
      </c>
      <c r="R7" s="5"/>
      <c r="U7" s="153"/>
      <c r="W7" s="9"/>
    </row>
    <row r="8" spans="1:36" s="10" customFormat="1" ht="15" customHeight="1" x14ac:dyDescent="0.25">
      <c r="B8" s="238" t="s">
        <v>6</v>
      </c>
      <c r="C8" s="264" t="s">
        <v>138</v>
      </c>
      <c r="D8" s="264" t="s">
        <v>146</v>
      </c>
      <c r="E8" s="255" t="s">
        <v>9</v>
      </c>
      <c r="F8" s="255"/>
      <c r="G8" s="255"/>
      <c r="H8" s="255"/>
      <c r="I8" s="255"/>
      <c r="J8" s="255"/>
      <c r="K8" s="255"/>
      <c r="L8" s="255"/>
      <c r="M8" s="255"/>
      <c r="N8" s="255"/>
      <c r="O8" s="255"/>
      <c r="P8" s="255"/>
      <c r="Q8" s="252"/>
    </row>
    <row r="9" spans="1:36" s="10" customFormat="1" ht="24.75" customHeight="1" x14ac:dyDescent="0.25">
      <c r="B9" s="238"/>
      <c r="C9" s="265"/>
      <c r="D9" s="265"/>
      <c r="E9" s="15" t="s">
        <v>10</v>
      </c>
      <c r="F9" s="15" t="s">
        <v>11</v>
      </c>
      <c r="G9" s="15" t="s">
        <v>12</v>
      </c>
      <c r="H9" s="15" t="s">
        <v>13</v>
      </c>
      <c r="I9" s="15" t="s">
        <v>14</v>
      </c>
      <c r="J9" s="15" t="s">
        <v>15</v>
      </c>
      <c r="K9" s="15" t="s">
        <v>16</v>
      </c>
      <c r="L9" s="15" t="s">
        <v>17</v>
      </c>
      <c r="M9" s="15" t="s">
        <v>124</v>
      </c>
      <c r="N9" s="15" t="s">
        <v>19</v>
      </c>
      <c r="O9" s="15" t="s">
        <v>20</v>
      </c>
      <c r="P9" s="15" t="s">
        <v>21</v>
      </c>
      <c r="Q9" s="18" t="s">
        <v>22</v>
      </c>
    </row>
    <row r="10" spans="1:36" x14ac:dyDescent="0.25">
      <c r="B10" s="29" t="s">
        <v>125</v>
      </c>
      <c r="C10" s="21">
        <f t="shared" ref="C10:D10" si="0">SUM(C11:C12)</f>
        <v>7282.2363010000008</v>
      </c>
      <c r="D10" s="21">
        <f t="shared" si="0"/>
        <v>7745.0140780000002</v>
      </c>
      <c r="E10" s="21">
        <f>SUM(E11:E12)</f>
        <v>606.22802103000004</v>
      </c>
      <c r="F10" s="21">
        <f>SUM(F11:F12)</f>
        <v>607.47802003000004</v>
      </c>
      <c r="G10" s="21">
        <f t="shared" ref="G10:P10" si="1">SUM(G11:G12)</f>
        <v>606.85302003000004</v>
      </c>
      <c r="H10" s="21">
        <f t="shared" si="1"/>
        <v>606.85301903000004</v>
      </c>
      <c r="I10" s="21">
        <f t="shared" si="1"/>
        <v>722.40857459000006</v>
      </c>
      <c r="J10" s="21">
        <f t="shared" si="1"/>
        <v>614.63079680999999</v>
      </c>
      <c r="K10" s="21">
        <f t="shared" si="1"/>
        <v>614.63079680999999</v>
      </c>
      <c r="L10" s="21">
        <f t="shared" si="1"/>
        <v>674.63079680999999</v>
      </c>
      <c r="M10" s="21">
        <f t="shared" si="1"/>
        <v>614.63082199999997</v>
      </c>
      <c r="N10" s="21">
        <f t="shared" si="1"/>
        <v>614.63079680999999</v>
      </c>
      <c r="O10" s="21">
        <f t="shared" si="1"/>
        <v>614.63082208000003</v>
      </c>
      <c r="P10" s="21">
        <f t="shared" si="1"/>
        <v>847.40859180000007</v>
      </c>
      <c r="Q10" s="21">
        <f>SUM(Q11:Q12)</f>
        <v>7745.0140778300001</v>
      </c>
    </row>
    <row r="11" spans="1:36" x14ac:dyDescent="0.25">
      <c r="B11" s="30" t="s">
        <v>126</v>
      </c>
      <c r="C11" s="22">
        <v>2535.7791240000001</v>
      </c>
      <c r="D11" s="22">
        <v>2535.7791240000001</v>
      </c>
      <c r="E11" s="22">
        <v>210.68992399999999</v>
      </c>
      <c r="F11" s="22">
        <v>211.93992299999999</v>
      </c>
      <c r="G11" s="22">
        <v>211.31492299999999</v>
      </c>
      <c r="H11" s="22">
        <v>211.314922</v>
      </c>
      <c r="I11" s="22">
        <v>211.314922</v>
      </c>
      <c r="J11" s="22">
        <v>211.314922</v>
      </c>
      <c r="K11" s="22">
        <v>211.314922</v>
      </c>
      <c r="L11" s="22">
        <v>211.314922</v>
      </c>
      <c r="M11" s="22">
        <v>211.314922</v>
      </c>
      <c r="N11" s="22">
        <v>211.314922</v>
      </c>
      <c r="O11" s="22">
        <v>211.314922</v>
      </c>
      <c r="P11" s="22">
        <v>211.314978</v>
      </c>
      <c r="Q11" s="22">
        <f>E11+F11+G11+H11+I11+J11+K11+L11+M11+O11+N11+P11</f>
        <v>2535.7791239999997</v>
      </c>
      <c r="Y11" s="164"/>
      <c r="Z11" s="164"/>
      <c r="AA11" s="164"/>
      <c r="AB11" s="164"/>
      <c r="AC11" s="164"/>
      <c r="AD11" s="164"/>
      <c r="AE11" s="164"/>
      <c r="AF11" s="172"/>
      <c r="AG11" s="172"/>
      <c r="AH11" s="172"/>
      <c r="AI11" s="172"/>
      <c r="AJ11" s="172"/>
    </row>
    <row r="12" spans="1:36" x14ac:dyDescent="0.25">
      <c r="B12" s="30" t="s">
        <v>127</v>
      </c>
      <c r="C12" s="22">
        <v>4746.4571770000002</v>
      </c>
      <c r="D12" s="22">
        <v>5209.2349539999996</v>
      </c>
      <c r="E12" s="22">
        <v>395.53809703000002</v>
      </c>
      <c r="F12" s="22">
        <v>395.53809703000002</v>
      </c>
      <c r="G12" s="22">
        <v>395.53809703000002</v>
      </c>
      <c r="H12" s="22">
        <v>395.53809703000002</v>
      </c>
      <c r="I12" s="22">
        <v>511.09365259000003</v>
      </c>
      <c r="J12" s="22">
        <v>403.31587481000003</v>
      </c>
      <c r="K12" s="22">
        <v>403.31587481000003</v>
      </c>
      <c r="L12" s="22">
        <v>463.31587481000003</v>
      </c>
      <c r="M12" s="22">
        <v>403.3159</v>
      </c>
      <c r="N12" s="22">
        <v>403.31587481000003</v>
      </c>
      <c r="O12" s="22">
        <v>403.31590008000006</v>
      </c>
      <c r="P12" s="22">
        <v>636.09361380000007</v>
      </c>
      <c r="Q12" s="22">
        <f>E12+F12+G12+H12+I12+J12+K12+L12+M12+O12+N12+P12</f>
        <v>5209.2349538300004</v>
      </c>
      <c r="R12" s="22"/>
      <c r="S12" s="22"/>
      <c r="Y12" s="164"/>
      <c r="Z12" s="164"/>
      <c r="AA12" s="164"/>
      <c r="AB12" s="164"/>
      <c r="AC12" s="164"/>
      <c r="AD12" s="164"/>
      <c r="AE12" s="164"/>
      <c r="AF12" s="172"/>
      <c r="AG12" s="172"/>
    </row>
    <row r="13" spans="1:36" x14ac:dyDescent="0.25">
      <c r="B13" s="29" t="s">
        <v>128</v>
      </c>
      <c r="C13" s="21">
        <f t="shared" ref="C13:N13" si="2">SUM(C14:C37)</f>
        <v>740331.34478499985</v>
      </c>
      <c r="D13" s="21">
        <f>SUM(D14:D37)</f>
        <v>750544.12387821998</v>
      </c>
      <c r="E13" s="21">
        <f t="shared" si="2"/>
        <v>46040.793471460005</v>
      </c>
      <c r="F13" s="21">
        <f t="shared" si="2"/>
        <v>56618.754500399991</v>
      </c>
      <c r="G13" s="21">
        <f>SUM(G14:G37)</f>
        <v>60873.716262000002</v>
      </c>
      <c r="H13" s="21">
        <f>SUM(H14:H37)</f>
        <v>51402.896599429994</v>
      </c>
      <c r="I13" s="21">
        <f t="shared" si="2"/>
        <v>54548.359763539993</v>
      </c>
      <c r="J13" s="21">
        <f>SUM(J14:J37)</f>
        <v>70462.006905799994</v>
      </c>
      <c r="K13" s="21">
        <f t="shared" si="2"/>
        <v>53957.389111869998</v>
      </c>
      <c r="L13" s="21">
        <f>SUM(L14:L37)</f>
        <v>58563.694145699999</v>
      </c>
      <c r="M13" s="21">
        <f>SUM(M14:M37)</f>
        <v>48499.88298373</v>
      </c>
      <c r="N13" s="21">
        <f t="shared" si="2"/>
        <v>54627.72528721999</v>
      </c>
      <c r="O13" s="21">
        <f>SUM(O14:O37)</f>
        <v>64696.250927159999</v>
      </c>
      <c r="P13" s="21">
        <f>SUM(P14:P37)</f>
        <v>97079.477219909997</v>
      </c>
      <c r="Q13" s="21">
        <f>SUM(Q14:Q37)</f>
        <v>717370.94717822003</v>
      </c>
      <c r="Y13" s="164"/>
      <c r="Z13" s="164"/>
      <c r="AA13" s="164"/>
      <c r="AB13" s="164"/>
      <c r="AC13" s="164"/>
      <c r="AD13" s="164"/>
      <c r="AE13" s="164"/>
      <c r="AF13" s="172"/>
      <c r="AG13" s="172"/>
    </row>
    <row r="14" spans="1:36" x14ac:dyDescent="0.25">
      <c r="B14" s="30" t="s">
        <v>75</v>
      </c>
      <c r="C14" s="22">
        <v>66429.285067000004</v>
      </c>
      <c r="D14" s="22">
        <v>65236.973960779993</v>
      </c>
      <c r="E14" s="157">
        <v>2383.7506158900001</v>
      </c>
      <c r="F14" s="157">
        <v>3925.0934359199991</v>
      </c>
      <c r="G14" s="157">
        <v>3497.1395781400006</v>
      </c>
      <c r="H14" s="157">
        <v>4697.2190566199997</v>
      </c>
      <c r="I14" s="157">
        <v>4813.05715083</v>
      </c>
      <c r="J14" s="157">
        <v>3621.4331228499996</v>
      </c>
      <c r="K14" s="157">
        <v>5481.1585391499993</v>
      </c>
      <c r="L14" s="157">
        <v>4389.5934193200001</v>
      </c>
      <c r="M14" s="157">
        <v>4197.7390968300006</v>
      </c>
      <c r="N14" s="157">
        <v>4356.0435636400007</v>
      </c>
      <c r="O14" s="157">
        <v>5735.7127430300006</v>
      </c>
      <c r="P14" s="157">
        <v>9356.3055168200008</v>
      </c>
      <c r="Q14" s="22">
        <f t="shared" ref="Q14:Q43" si="3">E14+F14+G14+H14+I14+J14+K14+L14+M14+O14+N14+P14</f>
        <v>56454.245839040006</v>
      </c>
      <c r="R14" s="16"/>
      <c r="S14" s="22"/>
      <c r="T14" s="16"/>
      <c r="U14" s="16"/>
      <c r="V14" s="16"/>
      <c r="W14" s="16"/>
      <c r="X14" s="16"/>
      <c r="Y14" s="164"/>
      <c r="Z14" s="164"/>
      <c r="AA14" s="164"/>
      <c r="AB14" s="164"/>
      <c r="AC14" s="164"/>
      <c r="AD14" s="164"/>
      <c r="AE14" s="164"/>
      <c r="AF14" s="172"/>
      <c r="AG14" s="172"/>
    </row>
    <row r="15" spans="1:36" x14ac:dyDescent="0.25">
      <c r="B15" s="30" t="s">
        <v>76</v>
      </c>
      <c r="C15" s="22">
        <v>37105.551196</v>
      </c>
      <c r="D15" s="22">
        <v>38699.757124889999</v>
      </c>
      <c r="E15" s="157">
        <v>2544.3716914000001</v>
      </c>
      <c r="F15" s="157">
        <v>3067.1727758800002</v>
      </c>
      <c r="G15" s="157">
        <v>2805.8974384300004</v>
      </c>
      <c r="H15" s="157">
        <v>3040.5062864500001</v>
      </c>
      <c r="I15" s="157">
        <v>2855.9552751299998</v>
      </c>
      <c r="J15" s="157">
        <v>2952.26248248</v>
      </c>
      <c r="K15" s="157">
        <v>2997.1524291700007</v>
      </c>
      <c r="L15" s="157">
        <v>2951.8935948000003</v>
      </c>
      <c r="M15" s="157">
        <v>2983.7138328100004</v>
      </c>
      <c r="N15" s="157">
        <v>3027.59423896</v>
      </c>
      <c r="O15" s="157">
        <v>3749.5183167899995</v>
      </c>
      <c r="P15" s="157">
        <v>4706.9363019400007</v>
      </c>
      <c r="Q15" s="22">
        <f t="shared" si="3"/>
        <v>37682.974664239999</v>
      </c>
      <c r="R15" s="16"/>
      <c r="S15" s="22"/>
      <c r="T15" s="16"/>
      <c r="U15" s="16"/>
      <c r="V15" s="16"/>
      <c r="W15" s="16"/>
      <c r="X15" s="16"/>
      <c r="Y15" s="164"/>
      <c r="Z15" s="164"/>
      <c r="AA15" s="164"/>
      <c r="AB15" s="164"/>
      <c r="AC15" s="164"/>
      <c r="AD15" s="164"/>
      <c r="AE15" s="164"/>
      <c r="AF15" s="172"/>
      <c r="AG15" s="172"/>
    </row>
    <row r="16" spans="1:36" x14ac:dyDescent="0.25">
      <c r="B16" s="30" t="s">
        <v>129</v>
      </c>
      <c r="C16" s="22">
        <v>31567.610562999998</v>
      </c>
      <c r="D16" s="22">
        <v>32054.726982</v>
      </c>
      <c r="E16" s="157">
        <v>1926.1933987</v>
      </c>
      <c r="F16" s="157">
        <v>2481.8700716900003</v>
      </c>
      <c r="G16" s="157">
        <v>2470.8261341299999</v>
      </c>
      <c r="H16" s="157">
        <v>2362.6274340100003</v>
      </c>
      <c r="I16" s="157">
        <v>2513.3077604</v>
      </c>
      <c r="J16" s="157">
        <v>2308.9249647899996</v>
      </c>
      <c r="K16" s="157">
        <v>2249.3293019799999</v>
      </c>
      <c r="L16" s="157">
        <v>2500.71017355</v>
      </c>
      <c r="M16" s="157">
        <v>2451.0124748100006</v>
      </c>
      <c r="N16" s="157">
        <v>2313.70769294</v>
      </c>
      <c r="O16" s="157">
        <v>3752.2421686000002</v>
      </c>
      <c r="P16" s="157">
        <v>4129.6242109000004</v>
      </c>
      <c r="Q16" s="22">
        <f t="shared" si="3"/>
        <v>31460.375786500001</v>
      </c>
      <c r="R16" s="16"/>
      <c r="S16" s="22"/>
      <c r="T16" s="16"/>
      <c r="U16" s="16"/>
      <c r="V16" s="16"/>
      <c r="W16" s="16"/>
      <c r="X16" s="16"/>
      <c r="Y16" s="164"/>
      <c r="Z16" s="164"/>
      <c r="AA16" s="164"/>
      <c r="AB16" s="164"/>
      <c r="AC16" s="164"/>
      <c r="AD16" s="164"/>
      <c r="AE16" s="164"/>
      <c r="AF16" s="172"/>
      <c r="AG16" s="172"/>
    </row>
    <row r="17" spans="2:33" x14ac:dyDescent="0.25">
      <c r="B17" s="30" t="s">
        <v>78</v>
      </c>
      <c r="C17" s="22">
        <v>9374.1194030000006</v>
      </c>
      <c r="D17" s="22">
        <v>10085.430625469999</v>
      </c>
      <c r="E17" s="157">
        <v>595.22515452999994</v>
      </c>
      <c r="F17" s="157">
        <v>701.45687508000003</v>
      </c>
      <c r="G17" s="157">
        <v>749.10147534999987</v>
      </c>
      <c r="H17" s="157">
        <v>775.4603434500001</v>
      </c>
      <c r="I17" s="157">
        <v>701.86529671999995</v>
      </c>
      <c r="J17" s="157">
        <v>823.71096667999996</v>
      </c>
      <c r="K17" s="157">
        <v>791.98552760999985</v>
      </c>
      <c r="L17" s="157">
        <v>738.93825748999996</v>
      </c>
      <c r="M17" s="157">
        <v>828.07655538999995</v>
      </c>
      <c r="N17" s="157">
        <v>738.77957179999999</v>
      </c>
      <c r="O17" s="157">
        <v>898.73560628000007</v>
      </c>
      <c r="P17" s="157">
        <v>1562.5739867099999</v>
      </c>
      <c r="Q17" s="22">
        <f t="shared" si="3"/>
        <v>9905.9096170899993</v>
      </c>
      <c r="R17" s="16"/>
      <c r="S17" s="22"/>
      <c r="T17" s="16"/>
      <c r="U17" s="16"/>
      <c r="V17" s="16"/>
      <c r="W17" s="16"/>
      <c r="X17" s="16"/>
      <c r="Y17" s="164"/>
      <c r="Z17" s="164"/>
      <c r="AA17" s="164"/>
      <c r="AB17" s="164"/>
      <c r="AC17" s="164"/>
      <c r="AD17" s="164"/>
      <c r="AE17" s="164"/>
      <c r="AF17" s="172"/>
      <c r="AG17" s="172"/>
    </row>
    <row r="18" spans="2:33" x14ac:dyDescent="0.25">
      <c r="B18" s="30" t="s">
        <v>79</v>
      </c>
      <c r="C18" s="22">
        <v>21756.588744000001</v>
      </c>
      <c r="D18" s="22">
        <v>21974.623584190002</v>
      </c>
      <c r="E18" s="157">
        <v>1323.9043261500001</v>
      </c>
      <c r="F18" s="157">
        <v>1469.2371627999999</v>
      </c>
      <c r="G18" s="157">
        <v>1453.86243758</v>
      </c>
      <c r="H18" s="157">
        <v>1446.1677772099997</v>
      </c>
      <c r="I18" s="157">
        <v>1753.0602154999999</v>
      </c>
      <c r="J18" s="157">
        <v>1575.0668381200001</v>
      </c>
      <c r="K18" s="157">
        <v>1566.0591338299998</v>
      </c>
      <c r="L18" s="157">
        <v>1683.7213831400002</v>
      </c>
      <c r="M18" s="157">
        <v>1516.2948529499999</v>
      </c>
      <c r="N18" s="157">
        <v>1608.2760145699999</v>
      </c>
      <c r="O18" s="157">
        <v>1885.6660942200001</v>
      </c>
      <c r="P18" s="157">
        <v>3633.3091189899997</v>
      </c>
      <c r="Q18" s="22">
        <f t="shared" si="3"/>
        <v>20914.625355060001</v>
      </c>
      <c r="R18" s="16"/>
      <c r="S18" s="22"/>
      <c r="T18" s="16"/>
      <c r="U18" s="16"/>
      <c r="V18" s="16"/>
      <c r="W18" s="16"/>
      <c r="X18" s="16"/>
      <c r="Y18" s="164"/>
      <c r="Z18" s="164"/>
      <c r="AA18" s="164"/>
      <c r="AB18" s="164"/>
      <c r="AC18" s="164"/>
      <c r="AD18" s="164"/>
      <c r="AE18" s="164"/>
      <c r="AF18" s="172"/>
      <c r="AG18" s="172"/>
    </row>
    <row r="19" spans="2:33" x14ac:dyDescent="0.25">
      <c r="B19" s="30" t="s">
        <v>80</v>
      </c>
      <c r="C19" s="22">
        <v>170570.152783</v>
      </c>
      <c r="D19" s="22">
        <v>170605.65041057998</v>
      </c>
      <c r="E19" s="157">
        <v>10801.628781599999</v>
      </c>
      <c r="F19" s="157">
        <v>15180.302687909996</v>
      </c>
      <c r="G19" s="157">
        <v>16627.904434349999</v>
      </c>
      <c r="H19" s="157">
        <v>12988.214451939999</v>
      </c>
      <c r="I19" s="157">
        <v>17180.799589869996</v>
      </c>
      <c r="J19" s="157">
        <v>14321.484976029999</v>
      </c>
      <c r="K19" s="157">
        <v>13850.004117840001</v>
      </c>
      <c r="L19" s="157">
        <v>13356.869412019996</v>
      </c>
      <c r="M19" s="157">
        <v>10561.82369897</v>
      </c>
      <c r="N19" s="157">
        <v>12249.659134829997</v>
      </c>
      <c r="O19" s="157">
        <v>18806.31151422</v>
      </c>
      <c r="P19" s="157">
        <v>13312.7924332</v>
      </c>
      <c r="Q19" s="22">
        <f t="shared" si="3"/>
        <v>169237.79523277999</v>
      </c>
      <c r="R19" s="16"/>
      <c r="S19" s="22"/>
      <c r="T19" s="16"/>
      <c r="U19" s="16"/>
      <c r="V19" s="16"/>
      <c r="W19" s="16"/>
      <c r="X19" s="16"/>
      <c r="Y19" s="164"/>
      <c r="Z19" s="164"/>
      <c r="AA19" s="164"/>
      <c r="AB19" s="164"/>
      <c r="AC19" s="164"/>
      <c r="AD19" s="164"/>
      <c r="AE19" s="164"/>
      <c r="AF19" s="172"/>
      <c r="AG19" s="172"/>
    </row>
    <row r="20" spans="2:33" x14ac:dyDescent="0.25">
      <c r="B20" s="30" t="s">
        <v>81</v>
      </c>
      <c r="C20" s="22">
        <v>81261.570296000005</v>
      </c>
      <c r="D20" s="22">
        <v>83316.676470999999</v>
      </c>
      <c r="E20" s="157">
        <v>4354.57998881</v>
      </c>
      <c r="F20" s="157">
        <v>6064.5066259799996</v>
      </c>
      <c r="G20" s="157">
        <v>6413.7053369899995</v>
      </c>
      <c r="H20" s="157">
        <v>5862.6388744900005</v>
      </c>
      <c r="I20" s="157">
        <v>7254.2615228999994</v>
      </c>
      <c r="J20" s="157">
        <v>6138.170109650001</v>
      </c>
      <c r="K20" s="157">
        <v>5741.3863257100011</v>
      </c>
      <c r="L20" s="157">
        <v>6222.0408757699997</v>
      </c>
      <c r="M20" s="157">
        <v>7610.41953913</v>
      </c>
      <c r="N20" s="157">
        <v>6899.6713293599996</v>
      </c>
      <c r="O20" s="157">
        <v>8504.7796687999999</v>
      </c>
      <c r="P20" s="157">
        <v>8828.7294297400003</v>
      </c>
      <c r="Q20" s="22">
        <f t="shared" si="3"/>
        <v>79894.889627330005</v>
      </c>
      <c r="R20" s="16"/>
      <c r="S20" s="22"/>
      <c r="T20" s="16"/>
      <c r="U20" s="16"/>
      <c r="V20" s="16"/>
      <c r="W20" s="16"/>
      <c r="X20" s="16"/>
      <c r="Y20" s="164"/>
      <c r="Z20" s="164"/>
      <c r="AA20" s="164"/>
      <c r="AB20" s="164"/>
      <c r="AC20" s="164"/>
      <c r="AD20" s="164"/>
      <c r="AE20" s="164"/>
      <c r="AF20" s="172"/>
      <c r="AG20" s="172"/>
    </row>
    <row r="21" spans="2:33" x14ac:dyDescent="0.25">
      <c r="B21" s="30" t="s">
        <v>82</v>
      </c>
      <c r="C21" s="22">
        <v>2933.5582089999998</v>
      </c>
      <c r="D21" s="22">
        <v>3016.9094009999999</v>
      </c>
      <c r="E21" s="157">
        <v>98.953166540000012</v>
      </c>
      <c r="F21" s="157">
        <v>138.67392257</v>
      </c>
      <c r="G21" s="157">
        <v>236.14736178000001</v>
      </c>
      <c r="H21" s="157">
        <v>242.46201632</v>
      </c>
      <c r="I21" s="157">
        <v>261.62070447000002</v>
      </c>
      <c r="J21" s="157">
        <v>182.05494761000003</v>
      </c>
      <c r="K21" s="157">
        <v>282.97696561999999</v>
      </c>
      <c r="L21" s="157">
        <v>199.27849714000001</v>
      </c>
      <c r="M21" s="157">
        <v>153.62927508999999</v>
      </c>
      <c r="N21" s="157">
        <v>236.15175359</v>
      </c>
      <c r="O21" s="157">
        <v>246.58148536000002</v>
      </c>
      <c r="P21" s="157">
        <v>496.19634227</v>
      </c>
      <c r="Q21" s="22">
        <f t="shared" si="3"/>
        <v>2774.72643836</v>
      </c>
      <c r="R21" s="16"/>
      <c r="S21" s="22"/>
      <c r="T21" s="16"/>
      <c r="U21" s="16"/>
      <c r="V21" s="16"/>
      <c r="W21" s="16"/>
      <c r="X21" s="16"/>
      <c r="Y21" s="164"/>
      <c r="Z21" s="164"/>
      <c r="AA21" s="164"/>
      <c r="AB21" s="164"/>
      <c r="AC21" s="164"/>
      <c r="AD21" s="164"/>
      <c r="AE21" s="164"/>
      <c r="AF21" s="172"/>
      <c r="AG21" s="172"/>
    </row>
    <row r="22" spans="2:33" x14ac:dyDescent="0.25">
      <c r="B22" s="30" t="s">
        <v>83</v>
      </c>
      <c r="C22" s="22">
        <v>2335.0669309999998</v>
      </c>
      <c r="D22" s="22">
        <v>2496.2224345599998</v>
      </c>
      <c r="E22" s="157">
        <v>151.46163934999998</v>
      </c>
      <c r="F22" s="157">
        <v>163.74385287999999</v>
      </c>
      <c r="G22" s="157">
        <v>202.81552126</v>
      </c>
      <c r="H22" s="157">
        <v>176.18357501</v>
      </c>
      <c r="I22" s="157">
        <v>175.83078169999999</v>
      </c>
      <c r="J22" s="157">
        <v>265.19757498000001</v>
      </c>
      <c r="K22" s="157">
        <v>189.70496293999997</v>
      </c>
      <c r="L22" s="157">
        <v>178.75102384000002</v>
      </c>
      <c r="M22" s="157">
        <v>169.94704478999998</v>
      </c>
      <c r="N22" s="157">
        <v>171.54930617000002</v>
      </c>
      <c r="O22" s="157">
        <v>247.22663581999998</v>
      </c>
      <c r="P22" s="157">
        <v>267.52250502999999</v>
      </c>
      <c r="Q22" s="22">
        <f t="shared" si="3"/>
        <v>2359.9344237700002</v>
      </c>
      <c r="R22" s="16"/>
      <c r="S22" s="22"/>
      <c r="T22" s="16"/>
      <c r="U22" s="16"/>
      <c r="V22" s="16"/>
      <c r="W22" s="16"/>
      <c r="X22" s="16"/>
      <c r="Y22" s="164"/>
      <c r="Z22" s="164"/>
      <c r="AA22" s="164"/>
      <c r="AB22" s="164"/>
      <c r="AC22" s="164"/>
      <c r="AD22" s="164"/>
      <c r="AE22" s="164"/>
      <c r="AF22" s="172"/>
      <c r="AG22" s="172"/>
    </row>
    <row r="23" spans="2:33" x14ac:dyDescent="0.25">
      <c r="B23" s="30" t="s">
        <v>84</v>
      </c>
      <c r="C23" s="22">
        <v>11301.235508</v>
      </c>
      <c r="D23" s="22">
        <v>12060.69376</v>
      </c>
      <c r="E23" s="157">
        <v>612.65584467999997</v>
      </c>
      <c r="F23" s="157">
        <v>727.52794754000013</v>
      </c>
      <c r="G23" s="157">
        <v>792.4962942300001</v>
      </c>
      <c r="H23" s="157">
        <v>973.41637889999993</v>
      </c>
      <c r="I23" s="157">
        <v>1037.38803669</v>
      </c>
      <c r="J23" s="157">
        <v>995.29725911000003</v>
      </c>
      <c r="K23" s="157">
        <v>809.52689385000019</v>
      </c>
      <c r="L23" s="157">
        <v>988.69176587000004</v>
      </c>
      <c r="M23" s="157">
        <v>927.34871246</v>
      </c>
      <c r="N23" s="157">
        <v>1074.5140745100002</v>
      </c>
      <c r="O23" s="157">
        <v>1110.4794950099999</v>
      </c>
      <c r="P23" s="157">
        <v>1615.8611389099999</v>
      </c>
      <c r="Q23" s="22">
        <f t="shared" si="3"/>
        <v>11665.20384176</v>
      </c>
      <c r="R23" s="16"/>
      <c r="S23" s="22"/>
      <c r="T23" s="16"/>
      <c r="U23" s="16"/>
      <c r="V23" s="16"/>
      <c r="W23" s="16"/>
      <c r="X23" s="16"/>
      <c r="Y23" s="164"/>
      <c r="Z23" s="164"/>
      <c r="AA23" s="164"/>
      <c r="AB23" s="164"/>
      <c r="AC23" s="164"/>
      <c r="AD23" s="164"/>
      <c r="AE23" s="164"/>
      <c r="AF23" s="172"/>
      <c r="AG23" s="172"/>
    </row>
    <row r="24" spans="2:33" x14ac:dyDescent="0.25">
      <c r="B24" s="30" t="s">
        <v>85</v>
      </c>
      <c r="C24" s="22">
        <v>40242.675428000002</v>
      </c>
      <c r="D24" s="22">
        <v>40242.381258000001</v>
      </c>
      <c r="E24" s="157">
        <v>817.30418479999992</v>
      </c>
      <c r="F24" s="157">
        <v>2888.55854697</v>
      </c>
      <c r="G24" s="157">
        <v>1979.7322563700002</v>
      </c>
      <c r="H24" s="157">
        <v>3353.6468927300002</v>
      </c>
      <c r="I24" s="157">
        <v>2980.0193719700001</v>
      </c>
      <c r="J24" s="157">
        <v>5153.76522793</v>
      </c>
      <c r="K24" s="157">
        <v>3105.9890967699994</v>
      </c>
      <c r="L24" s="157">
        <v>4005.5250851500005</v>
      </c>
      <c r="M24" s="157">
        <v>1740.48908652</v>
      </c>
      <c r="N24" s="157">
        <v>4066.9708999999998</v>
      </c>
      <c r="O24" s="157">
        <v>2480.91851262</v>
      </c>
      <c r="P24" s="157">
        <v>4631.1845181000008</v>
      </c>
      <c r="Q24" s="22">
        <f t="shared" si="3"/>
        <v>37204.103679929998</v>
      </c>
      <c r="R24" s="16"/>
      <c r="S24" s="22"/>
      <c r="T24" s="16"/>
      <c r="U24" s="16"/>
      <c r="V24" s="16"/>
      <c r="W24" s="16"/>
      <c r="X24" s="16"/>
      <c r="Y24" s="164"/>
      <c r="Z24" s="164"/>
      <c r="AA24" s="164"/>
      <c r="AB24" s="164"/>
      <c r="AC24" s="164"/>
      <c r="AD24" s="164"/>
      <c r="AE24" s="164"/>
      <c r="AF24" s="172"/>
      <c r="AG24" s="172"/>
    </row>
    <row r="25" spans="2:33" x14ac:dyDescent="0.25">
      <c r="B25" s="30" t="s">
        <v>156</v>
      </c>
      <c r="C25" s="22">
        <v>6452.7910659999998</v>
      </c>
      <c r="D25" s="22">
        <v>6526.6860129999995</v>
      </c>
      <c r="E25" s="157">
        <v>297.80084058999995</v>
      </c>
      <c r="F25" s="157">
        <v>485.79434368</v>
      </c>
      <c r="G25" s="157">
        <v>394.73709796999998</v>
      </c>
      <c r="H25" s="157">
        <v>396.55641339000005</v>
      </c>
      <c r="I25" s="157">
        <v>568.02936022000006</v>
      </c>
      <c r="J25" s="157">
        <v>382.15423439000006</v>
      </c>
      <c r="K25" s="157">
        <v>508.07763628000004</v>
      </c>
      <c r="L25" s="157">
        <v>568.29028327999993</v>
      </c>
      <c r="M25" s="157">
        <v>405.53554330999998</v>
      </c>
      <c r="N25" s="157">
        <v>474.65318534999994</v>
      </c>
      <c r="O25" s="157">
        <v>671.5907004500001</v>
      </c>
      <c r="P25" s="157">
        <v>1035.87296356</v>
      </c>
      <c r="Q25" s="22">
        <f t="shared" si="3"/>
        <v>6189.0926024700002</v>
      </c>
      <c r="R25" s="16"/>
      <c r="S25" s="22"/>
      <c r="T25" s="16"/>
      <c r="U25" s="16"/>
      <c r="V25" s="16"/>
      <c r="W25" s="16"/>
      <c r="X25" s="16"/>
      <c r="Y25" s="164"/>
      <c r="Z25" s="164"/>
      <c r="AA25" s="164"/>
      <c r="AB25" s="164"/>
      <c r="AC25" s="164"/>
      <c r="AD25" s="164"/>
      <c r="AE25" s="164"/>
      <c r="AF25" s="172"/>
      <c r="AG25" s="172"/>
    </row>
    <row r="26" spans="2:33" x14ac:dyDescent="0.25">
      <c r="B26" s="30" t="s">
        <v>87</v>
      </c>
      <c r="C26" s="22">
        <v>9033.1132409999991</v>
      </c>
      <c r="D26" s="22">
        <v>8548.8853949999993</v>
      </c>
      <c r="E26" s="157">
        <v>90.194014690000003</v>
      </c>
      <c r="F26" s="157">
        <v>487.99723012999999</v>
      </c>
      <c r="G26" s="157">
        <v>538.49401150000006</v>
      </c>
      <c r="H26" s="157">
        <v>385.14293914000001</v>
      </c>
      <c r="I26" s="157">
        <v>441.79251771000003</v>
      </c>
      <c r="J26" s="157">
        <v>393.93450264999996</v>
      </c>
      <c r="K26" s="157">
        <v>723.19007261000013</v>
      </c>
      <c r="L26" s="157">
        <v>561.99561359999996</v>
      </c>
      <c r="M26" s="157">
        <v>394.70658058999999</v>
      </c>
      <c r="N26" s="157">
        <v>705.66105160000006</v>
      </c>
      <c r="O26" s="157">
        <v>770.44172393999997</v>
      </c>
      <c r="P26" s="157">
        <v>871.40633194000009</v>
      </c>
      <c r="Q26" s="22">
        <f t="shared" si="3"/>
        <v>6364.9565901000005</v>
      </c>
      <c r="R26" s="16"/>
      <c r="S26" s="22"/>
      <c r="T26" s="16"/>
      <c r="U26" s="16"/>
      <c r="V26" s="16"/>
      <c r="W26" s="16"/>
      <c r="X26" s="16"/>
      <c r="Y26" s="164"/>
      <c r="Z26" s="164"/>
      <c r="AA26" s="164"/>
      <c r="AB26" s="164"/>
      <c r="AC26" s="164"/>
      <c r="AD26" s="164"/>
      <c r="AE26" s="164"/>
      <c r="AF26" s="172"/>
      <c r="AG26" s="172"/>
    </row>
    <row r="27" spans="2:33" x14ac:dyDescent="0.25">
      <c r="B27" s="30" t="s">
        <v>97</v>
      </c>
      <c r="C27" s="22">
        <v>8171.6141150000003</v>
      </c>
      <c r="D27" s="22">
        <v>10275.011809</v>
      </c>
      <c r="E27" s="157">
        <v>501.94739810999999</v>
      </c>
      <c r="F27" s="157">
        <v>2565.4786776999999</v>
      </c>
      <c r="G27" s="157">
        <v>505.84092776</v>
      </c>
      <c r="H27" s="157">
        <v>491.30502956999999</v>
      </c>
      <c r="I27" s="157">
        <v>524.40508518000001</v>
      </c>
      <c r="J27" s="157">
        <v>535.92277677999994</v>
      </c>
      <c r="K27" s="157">
        <v>523.63053328000001</v>
      </c>
      <c r="L27" s="157">
        <v>522.87158834000002</v>
      </c>
      <c r="M27" s="157">
        <v>504.20036413999998</v>
      </c>
      <c r="N27" s="157">
        <v>502.32281976000002</v>
      </c>
      <c r="O27" s="157">
        <v>510.73932251999997</v>
      </c>
      <c r="P27" s="157">
        <v>2506.3534365100004</v>
      </c>
      <c r="Q27" s="22">
        <f t="shared" si="3"/>
        <v>10195.017959650002</v>
      </c>
      <c r="R27" s="16"/>
      <c r="S27" s="22"/>
      <c r="T27" s="16"/>
      <c r="U27" s="16"/>
      <c r="V27" s="16"/>
      <c r="W27" s="16"/>
      <c r="X27" s="16"/>
      <c r="Y27" s="164"/>
      <c r="Z27" s="164"/>
      <c r="AA27" s="164"/>
      <c r="AB27" s="164"/>
      <c r="AC27" s="164"/>
      <c r="AD27" s="164"/>
      <c r="AE27" s="164"/>
      <c r="AF27" s="172"/>
      <c r="AG27" s="172"/>
    </row>
    <row r="28" spans="2:33" x14ac:dyDescent="0.25">
      <c r="B28" s="30" t="s">
        <v>88</v>
      </c>
      <c r="C28" s="22">
        <v>735.63605500000006</v>
      </c>
      <c r="D28" s="22">
        <v>742.95115024999996</v>
      </c>
      <c r="E28" s="157">
        <v>25.399141019999998</v>
      </c>
      <c r="F28" s="157">
        <v>50.008842649999998</v>
      </c>
      <c r="G28" s="157">
        <v>52.514173909999997</v>
      </c>
      <c r="H28" s="157">
        <v>47.585598939999997</v>
      </c>
      <c r="I28" s="157">
        <v>78.149399219999992</v>
      </c>
      <c r="J28" s="157">
        <v>55.879155830000009</v>
      </c>
      <c r="K28" s="157">
        <v>45.263730509999995</v>
      </c>
      <c r="L28" s="157">
        <v>51.877225309999993</v>
      </c>
      <c r="M28" s="157">
        <v>53.433571389999997</v>
      </c>
      <c r="N28" s="157">
        <v>53.089439810000002</v>
      </c>
      <c r="O28" s="157">
        <v>62.56807895</v>
      </c>
      <c r="P28" s="157">
        <v>133.98138695999998</v>
      </c>
      <c r="Q28" s="22">
        <f t="shared" si="3"/>
        <v>709.74974450000002</v>
      </c>
      <c r="R28" s="5"/>
      <c r="S28" s="177"/>
      <c r="T28" s="5"/>
      <c r="U28" s="5"/>
      <c r="V28" s="5"/>
      <c r="W28" s="5"/>
      <c r="X28" s="5"/>
      <c r="Y28" s="164"/>
      <c r="Z28" s="164"/>
      <c r="AA28" s="164"/>
      <c r="AB28" s="164"/>
      <c r="AC28" s="164"/>
      <c r="AD28" s="164"/>
      <c r="AE28" s="164"/>
      <c r="AF28" s="172"/>
      <c r="AG28" s="172"/>
    </row>
    <row r="29" spans="2:33" x14ac:dyDescent="0.25">
      <c r="B29" s="30" t="s">
        <v>89</v>
      </c>
      <c r="C29" s="22">
        <v>2588.2562520000001</v>
      </c>
      <c r="D29" s="22">
        <v>2647.585548</v>
      </c>
      <c r="E29" s="157">
        <v>54.475535090000001</v>
      </c>
      <c r="F29" s="157">
        <v>229.91775955</v>
      </c>
      <c r="G29" s="157">
        <v>235.19325240999999</v>
      </c>
      <c r="H29" s="157">
        <v>169.40842161999998</v>
      </c>
      <c r="I29" s="157">
        <v>187.60247462000001</v>
      </c>
      <c r="J29" s="157">
        <v>200.68954704000001</v>
      </c>
      <c r="K29" s="157">
        <v>170.93555236</v>
      </c>
      <c r="L29" s="157">
        <v>201.32919502999999</v>
      </c>
      <c r="M29" s="157">
        <v>194.92045084</v>
      </c>
      <c r="N29" s="157">
        <v>232.07683761999996</v>
      </c>
      <c r="O29" s="157">
        <v>262.81461015999997</v>
      </c>
      <c r="P29" s="157">
        <v>428.31762135000002</v>
      </c>
      <c r="Q29" s="22">
        <f t="shared" si="3"/>
        <v>2567.6812576900002</v>
      </c>
      <c r="R29" s="5"/>
      <c r="S29" s="177"/>
      <c r="T29" s="5"/>
      <c r="U29" s="5"/>
      <c r="V29" s="5"/>
      <c r="W29" s="5"/>
      <c r="X29" s="5"/>
      <c r="Y29" s="164"/>
      <c r="Z29" s="164"/>
      <c r="AA29" s="164"/>
      <c r="AB29" s="164"/>
      <c r="AC29" s="164"/>
      <c r="AD29" s="164"/>
      <c r="AE29" s="164"/>
      <c r="AF29" s="172"/>
      <c r="AG29" s="172"/>
    </row>
    <row r="30" spans="2:33" x14ac:dyDescent="0.25">
      <c r="B30" s="30" t="s">
        <v>90</v>
      </c>
      <c r="C30" s="22">
        <v>611.27333599999997</v>
      </c>
      <c r="D30" s="22">
        <v>594.64200700000004</v>
      </c>
      <c r="E30" s="157">
        <v>29.32481439</v>
      </c>
      <c r="F30" s="157">
        <v>46.273461479999995</v>
      </c>
      <c r="G30" s="157">
        <v>38.74973979</v>
      </c>
      <c r="H30" s="157">
        <v>50.225442080000008</v>
      </c>
      <c r="I30" s="157">
        <v>50.689284209999997</v>
      </c>
      <c r="J30" s="157">
        <v>47.703569589999994</v>
      </c>
      <c r="K30" s="157">
        <v>48.410937700000005</v>
      </c>
      <c r="L30" s="157">
        <v>55.378469510000002</v>
      </c>
      <c r="M30" s="157">
        <v>43.190352770000004</v>
      </c>
      <c r="N30" s="157">
        <v>47.861398479999998</v>
      </c>
      <c r="O30" s="157">
        <v>57.456272439999999</v>
      </c>
      <c r="P30" s="157">
        <v>77.414871310000009</v>
      </c>
      <c r="Q30" s="22">
        <f t="shared" si="3"/>
        <v>592.67861374999995</v>
      </c>
      <c r="R30" s="5"/>
      <c r="S30" s="177"/>
      <c r="T30" s="5"/>
      <c r="U30" s="5"/>
      <c r="V30" s="5"/>
      <c r="W30" s="5"/>
      <c r="X30" s="5"/>
      <c r="Y30" s="164"/>
      <c r="Z30" s="164"/>
      <c r="AA30" s="164"/>
      <c r="AB30" s="164"/>
      <c r="AC30" s="164"/>
      <c r="AD30" s="164"/>
      <c r="AE30" s="164"/>
      <c r="AF30" s="172"/>
      <c r="AG30" s="172"/>
    </row>
    <row r="31" spans="2:33" x14ac:dyDescent="0.25">
      <c r="B31" s="30" t="s">
        <v>98</v>
      </c>
      <c r="C31" s="22">
        <v>11230.327088</v>
      </c>
      <c r="D31" s="22">
        <v>16072.964518479999</v>
      </c>
      <c r="E31" s="157">
        <v>154.0686498</v>
      </c>
      <c r="F31" s="157">
        <v>1998.84695222</v>
      </c>
      <c r="G31" s="157">
        <v>867.84515594000004</v>
      </c>
      <c r="H31" s="157">
        <v>640.61552216000007</v>
      </c>
      <c r="I31" s="157">
        <v>698.79925265999998</v>
      </c>
      <c r="J31" s="157">
        <v>1005.6935578399999</v>
      </c>
      <c r="K31" s="157">
        <v>863.12046844000008</v>
      </c>
      <c r="L31" s="157">
        <v>1161.0407330200003</v>
      </c>
      <c r="M31" s="157">
        <v>630.73899247000008</v>
      </c>
      <c r="N31" s="157">
        <v>613.71488137000006</v>
      </c>
      <c r="O31" s="157">
        <v>762.41634864000002</v>
      </c>
      <c r="P31" s="157">
        <v>3858.4738047600003</v>
      </c>
      <c r="Q31" s="22">
        <f t="shared" si="3"/>
        <v>13255.374319320001</v>
      </c>
      <c r="R31" s="5"/>
      <c r="S31" s="177"/>
      <c r="T31" s="5"/>
      <c r="U31" s="5"/>
      <c r="V31" s="5"/>
      <c r="W31" s="5"/>
      <c r="X31" s="5"/>
      <c r="Y31" s="164"/>
      <c r="Z31" s="164"/>
      <c r="AA31" s="164"/>
      <c r="AB31" s="164"/>
      <c r="AC31" s="164"/>
      <c r="AD31" s="164"/>
      <c r="AE31" s="164"/>
      <c r="AF31" s="172"/>
      <c r="AG31" s="172"/>
    </row>
    <row r="32" spans="2:33" x14ac:dyDescent="0.25">
      <c r="B32" s="30" t="s">
        <v>99</v>
      </c>
      <c r="C32" s="22">
        <v>14613.275401999999</v>
      </c>
      <c r="D32" s="22">
        <v>15146.52957397</v>
      </c>
      <c r="E32" s="157">
        <v>779.24208221000004</v>
      </c>
      <c r="F32" s="157">
        <v>853.28339913000002</v>
      </c>
      <c r="G32" s="157">
        <v>1053.7377933100001</v>
      </c>
      <c r="H32" s="157">
        <v>1078.3034539799999</v>
      </c>
      <c r="I32" s="157">
        <v>1128.0498619800001</v>
      </c>
      <c r="J32" s="157">
        <v>1148.7548518400001</v>
      </c>
      <c r="K32" s="157">
        <v>935.79275916000006</v>
      </c>
      <c r="L32" s="157">
        <v>1048.3928638699999</v>
      </c>
      <c r="M32" s="157">
        <v>1165.69731815</v>
      </c>
      <c r="N32" s="157">
        <v>1230.0533224600001</v>
      </c>
      <c r="O32" s="157">
        <v>2153.4160873500005</v>
      </c>
      <c r="P32" s="157">
        <v>2056.3193342400004</v>
      </c>
      <c r="Q32" s="22">
        <f t="shared" si="3"/>
        <v>14631.043127680003</v>
      </c>
      <c r="R32" s="5"/>
      <c r="S32" s="177"/>
      <c r="T32" s="5"/>
      <c r="U32" s="5"/>
      <c r="V32" s="5"/>
      <c r="W32" s="5"/>
      <c r="X32" s="5"/>
      <c r="Y32" s="164"/>
      <c r="Z32" s="164"/>
      <c r="AA32" s="164"/>
      <c r="AB32" s="164"/>
      <c r="AC32" s="164"/>
      <c r="AD32" s="164"/>
      <c r="AE32" s="164"/>
      <c r="AF32" s="172"/>
      <c r="AG32" s="172"/>
    </row>
    <row r="33" spans="1:35" x14ac:dyDescent="0.25">
      <c r="B33" s="30" t="s">
        <v>93</v>
      </c>
      <c r="C33" s="22">
        <v>3904.9560879999999</v>
      </c>
      <c r="D33" s="22">
        <v>3894.2937307700004</v>
      </c>
      <c r="E33" s="157">
        <v>100.35822669</v>
      </c>
      <c r="F33" s="157">
        <v>118.99090795999999</v>
      </c>
      <c r="G33" s="157">
        <v>123.30225564999999</v>
      </c>
      <c r="H33" s="157">
        <v>126.01959984999999</v>
      </c>
      <c r="I33" s="157">
        <v>163.07246167000002</v>
      </c>
      <c r="J33" s="157">
        <v>165.58049100999997</v>
      </c>
      <c r="K33" s="157">
        <v>148.23149362000001</v>
      </c>
      <c r="L33" s="157">
        <v>151.73919887</v>
      </c>
      <c r="M33" s="157">
        <v>288.35215342000004</v>
      </c>
      <c r="N33" s="157">
        <v>157.09142277999996</v>
      </c>
      <c r="O33" s="157">
        <v>186.75542233999997</v>
      </c>
      <c r="P33" s="157">
        <v>807.11508696999999</v>
      </c>
      <c r="Q33" s="22">
        <f t="shared" si="3"/>
        <v>2536.6087208299996</v>
      </c>
      <c r="R33" s="5"/>
      <c r="S33" s="177"/>
      <c r="T33" s="5"/>
      <c r="U33" s="5"/>
      <c r="V33" s="5"/>
      <c r="W33" s="5"/>
      <c r="X33" s="5"/>
      <c r="Y33" s="164"/>
      <c r="Z33" s="164"/>
      <c r="AA33" s="164"/>
      <c r="AB33" s="164"/>
      <c r="AC33" s="164"/>
      <c r="AD33" s="164"/>
      <c r="AE33" s="164"/>
      <c r="AF33" s="172"/>
      <c r="AG33" s="172"/>
    </row>
    <row r="34" spans="1:35" x14ac:dyDescent="0.25">
      <c r="B34" s="30" t="s">
        <v>100</v>
      </c>
      <c r="C34" s="22">
        <v>1111.082895</v>
      </c>
      <c r="D34" s="22">
        <v>1115.4516965299999</v>
      </c>
      <c r="E34" s="157">
        <v>50.110481660000005</v>
      </c>
      <c r="F34" s="157">
        <v>59.16856542</v>
      </c>
      <c r="G34" s="157">
        <v>64.323024649999994</v>
      </c>
      <c r="H34" s="157">
        <v>46.698633060000006</v>
      </c>
      <c r="I34" s="157">
        <v>66.337652379999994</v>
      </c>
      <c r="J34" s="157">
        <v>62.527104129999998</v>
      </c>
      <c r="K34" s="157">
        <v>74.05097533</v>
      </c>
      <c r="L34" s="157">
        <v>56.116722559999992</v>
      </c>
      <c r="M34" s="157">
        <v>82.828448219999999</v>
      </c>
      <c r="N34" s="157">
        <v>95.387022919999993</v>
      </c>
      <c r="O34" s="157">
        <v>118.11479370000001</v>
      </c>
      <c r="P34" s="157">
        <v>184.76887686999999</v>
      </c>
      <c r="Q34" s="22">
        <f t="shared" si="3"/>
        <v>960.43230089999997</v>
      </c>
      <c r="R34" s="5"/>
      <c r="S34" s="177"/>
      <c r="T34" s="5"/>
      <c r="U34" s="5"/>
      <c r="V34" s="5"/>
      <c r="W34" s="5"/>
      <c r="X34" s="5"/>
      <c r="Y34" s="164"/>
      <c r="Z34" s="164"/>
      <c r="AA34" s="164"/>
      <c r="AB34" s="164"/>
      <c r="AC34" s="164"/>
      <c r="AD34" s="164"/>
      <c r="AE34" s="164"/>
      <c r="AF34" s="172"/>
      <c r="AG34" s="172"/>
    </row>
    <row r="35" spans="1:35" x14ac:dyDescent="0.25">
      <c r="B35" s="30" t="s">
        <v>130</v>
      </c>
      <c r="C35" s="22">
        <v>1297.916303</v>
      </c>
      <c r="D35" s="22">
        <v>1324.20979571</v>
      </c>
      <c r="E35" s="157">
        <v>76.451736609999998</v>
      </c>
      <c r="F35" s="157">
        <v>88.365329870000011</v>
      </c>
      <c r="G35" s="157">
        <v>97.096953530000008</v>
      </c>
      <c r="H35" s="157">
        <v>95.075788689999996</v>
      </c>
      <c r="I35" s="157">
        <v>95.17568267</v>
      </c>
      <c r="J35" s="157">
        <v>93.288483920000004</v>
      </c>
      <c r="K35" s="157">
        <v>87.463384969999993</v>
      </c>
      <c r="L35" s="157">
        <v>129.67616595999999</v>
      </c>
      <c r="M35" s="157">
        <v>98.847897900000007</v>
      </c>
      <c r="N35" s="157">
        <v>101.37912267</v>
      </c>
      <c r="O35" s="157">
        <v>148.41096859999999</v>
      </c>
      <c r="P35" s="157">
        <v>150.10271660000001</v>
      </c>
      <c r="Q35" s="22">
        <f t="shared" si="3"/>
        <v>1261.3342319900003</v>
      </c>
      <c r="R35" s="5"/>
      <c r="S35" s="177"/>
      <c r="T35" s="5"/>
      <c r="U35" s="5"/>
      <c r="V35" s="5"/>
      <c r="W35" s="5"/>
      <c r="X35" s="5"/>
      <c r="Y35" s="164"/>
      <c r="Z35" s="164"/>
      <c r="AA35" s="164"/>
      <c r="AB35" s="164"/>
      <c r="AC35" s="164"/>
      <c r="AD35" s="164"/>
      <c r="AE35" s="164"/>
      <c r="AF35" s="172"/>
      <c r="AG35" s="172"/>
    </row>
    <row r="36" spans="1:35" x14ac:dyDescent="0.25">
      <c r="B36" s="30" t="s">
        <v>101</v>
      </c>
      <c r="C36" s="22">
        <v>147838.22000100001</v>
      </c>
      <c r="D36" s="22">
        <v>147838.22000100001</v>
      </c>
      <c r="E36" s="157">
        <v>13710.13359177</v>
      </c>
      <c r="F36" s="157">
        <v>8282.2653594599997</v>
      </c>
      <c r="G36" s="157">
        <v>15399.936766759998</v>
      </c>
      <c r="H36" s="157">
        <v>7939.1457914400007</v>
      </c>
      <c r="I36" s="157">
        <v>4620.9693730200006</v>
      </c>
      <c r="J36" s="157">
        <v>24374.403791109999</v>
      </c>
      <c r="K36" s="157">
        <v>8276.9883872200007</v>
      </c>
      <c r="L36" s="157">
        <v>12855.74197644</v>
      </c>
      <c r="M36" s="157">
        <v>7723.4131380899998</v>
      </c>
      <c r="N36" s="157">
        <v>11428.895330390002</v>
      </c>
      <c r="O36" s="157">
        <v>6102.0550514699999</v>
      </c>
      <c r="P36" s="157">
        <v>24175.288480190004</v>
      </c>
      <c r="Q36" s="22">
        <f t="shared" si="3"/>
        <v>144889.23703736</v>
      </c>
      <c r="R36" s="5"/>
      <c r="S36" s="5"/>
      <c r="T36" s="5"/>
      <c r="U36" s="5"/>
      <c r="V36" s="5"/>
      <c r="W36" s="5"/>
      <c r="X36" s="5"/>
      <c r="Y36" s="164"/>
      <c r="Z36" s="164"/>
      <c r="AA36" s="164"/>
      <c r="AB36" s="164"/>
      <c r="AC36" s="164"/>
      <c r="AD36" s="164"/>
      <c r="AE36" s="164"/>
      <c r="AF36" s="172"/>
      <c r="AG36" s="172"/>
      <c r="AH36" s="172"/>
    </row>
    <row r="37" spans="1:35" x14ac:dyDescent="0.25">
      <c r="B37" s="30" t="s">
        <v>95</v>
      </c>
      <c r="C37" s="22">
        <v>57865.468815</v>
      </c>
      <c r="D37" s="22">
        <v>56026.646627039998</v>
      </c>
      <c r="E37" s="157">
        <v>4561.2581663800001</v>
      </c>
      <c r="F37" s="157">
        <v>4544.21976593</v>
      </c>
      <c r="G37" s="157">
        <v>4272.31684021</v>
      </c>
      <c r="H37" s="157">
        <v>4018.2708783800003</v>
      </c>
      <c r="I37" s="157">
        <v>4398.1216518199999</v>
      </c>
      <c r="J37" s="157">
        <v>3658.10636944</v>
      </c>
      <c r="K37" s="157">
        <v>4486.9598859200005</v>
      </c>
      <c r="L37" s="157">
        <v>3983.2306218199997</v>
      </c>
      <c r="M37" s="157">
        <v>3773.5240026900001</v>
      </c>
      <c r="N37" s="157">
        <v>2242.6218716399999</v>
      </c>
      <c r="O37" s="157">
        <v>5471.2993058500006</v>
      </c>
      <c r="P37" s="157">
        <v>8253.0268060399994</v>
      </c>
      <c r="Q37" s="22">
        <f t="shared" si="3"/>
        <v>53662.956166119999</v>
      </c>
      <c r="R37" s="5"/>
      <c r="S37" s="177"/>
      <c r="T37" s="5"/>
      <c r="U37" s="5"/>
      <c r="V37" s="5"/>
      <c r="W37" s="5"/>
      <c r="X37" s="5"/>
      <c r="Y37" s="164"/>
      <c r="Z37" s="164"/>
      <c r="AA37" s="164"/>
      <c r="AB37" s="164"/>
      <c r="AC37" s="164"/>
      <c r="AD37" s="164"/>
      <c r="AE37" s="164"/>
      <c r="AF37" s="172"/>
      <c r="AG37" s="172"/>
    </row>
    <row r="38" spans="1:35" x14ac:dyDescent="0.25">
      <c r="B38" s="29" t="s">
        <v>43</v>
      </c>
      <c r="C38" s="21">
        <v>8052.2028280000004</v>
      </c>
      <c r="D38" s="21">
        <v>8135.7232139999996</v>
      </c>
      <c r="E38" s="161">
        <v>671.01690231999999</v>
      </c>
      <c r="F38" s="161">
        <v>671.01690231999999</v>
      </c>
      <c r="G38" s="161">
        <v>671.01690231999999</v>
      </c>
      <c r="H38" s="161">
        <v>671.01690231999999</v>
      </c>
      <c r="I38" s="161">
        <v>671.01690231999999</v>
      </c>
      <c r="J38" s="161">
        <v>697.32945474999997</v>
      </c>
      <c r="K38" s="161">
        <v>679.78775312999994</v>
      </c>
      <c r="L38" s="161">
        <v>679.78775312999994</v>
      </c>
      <c r="M38" s="161">
        <v>679.78775310000003</v>
      </c>
      <c r="N38" s="161">
        <v>679.78775310000003</v>
      </c>
      <c r="O38" s="161">
        <v>679.78775310000003</v>
      </c>
      <c r="P38" s="161">
        <v>684.37048144999994</v>
      </c>
      <c r="Q38" s="21">
        <f t="shared" si="3"/>
        <v>8135.723213360001</v>
      </c>
      <c r="R38" s="5"/>
      <c r="S38" s="177"/>
      <c r="T38" s="5"/>
      <c r="U38" s="5"/>
      <c r="V38" s="5"/>
      <c r="W38" s="5"/>
      <c r="X38" s="5"/>
      <c r="Y38" s="164"/>
      <c r="Z38" s="164"/>
      <c r="AA38" s="164"/>
      <c r="AB38" s="164"/>
      <c r="AC38" s="164"/>
      <c r="AD38" s="164"/>
      <c r="AE38" s="164"/>
      <c r="AF38" s="172"/>
      <c r="AG38" s="172"/>
      <c r="AH38" s="172"/>
    </row>
    <row r="39" spans="1:35" x14ac:dyDescent="0.25">
      <c r="B39" s="29" t="s">
        <v>44</v>
      </c>
      <c r="C39" s="21">
        <v>6997.8285509999996</v>
      </c>
      <c r="D39" s="21">
        <v>8165.5649759999997</v>
      </c>
      <c r="E39" s="161">
        <v>501.68916157999996</v>
      </c>
      <c r="F39" s="161">
        <v>501.68916157999996</v>
      </c>
      <c r="G39" s="161">
        <v>1051.10226358</v>
      </c>
      <c r="H39" s="161">
        <v>501.68916157999996</v>
      </c>
      <c r="I39" s="161">
        <v>501.68916157999996</v>
      </c>
      <c r="J39" s="161">
        <v>956.67166357999997</v>
      </c>
      <c r="K39" s="161">
        <v>501.68916157999996</v>
      </c>
      <c r="L39" s="161">
        <v>1101.68916158</v>
      </c>
      <c r="M39" s="161">
        <v>501.68916157999996</v>
      </c>
      <c r="N39" s="161">
        <v>501.68916157999996</v>
      </c>
      <c r="O39" s="161">
        <v>0</v>
      </c>
      <c r="P39" s="161">
        <v>1544.2777361599999</v>
      </c>
      <c r="Q39" s="21">
        <f t="shared" si="3"/>
        <v>8165.5649559599988</v>
      </c>
      <c r="R39" s="5"/>
      <c r="S39" s="177"/>
      <c r="T39" s="5"/>
      <c r="U39" s="5"/>
      <c r="V39" s="5"/>
      <c r="W39" s="5"/>
      <c r="X39" s="5"/>
      <c r="Y39" s="164"/>
      <c r="Z39" s="164"/>
      <c r="AA39" s="164"/>
      <c r="AB39" s="164"/>
      <c r="AC39" s="164"/>
      <c r="AD39" s="164"/>
      <c r="AE39" s="164"/>
      <c r="AF39" s="172"/>
      <c r="AG39" s="172"/>
    </row>
    <row r="40" spans="1:35" x14ac:dyDescent="0.25">
      <c r="B40" s="29" t="s">
        <v>45</v>
      </c>
      <c r="C40" s="21">
        <v>874.24808700000006</v>
      </c>
      <c r="D40" s="21">
        <v>883.32075345999999</v>
      </c>
      <c r="E40" s="161">
        <v>72.204587630000006</v>
      </c>
      <c r="F40" s="161">
        <v>72.854006470000002</v>
      </c>
      <c r="G40" s="161">
        <v>72.854007249999995</v>
      </c>
      <c r="H40" s="161">
        <v>72.533256540000011</v>
      </c>
      <c r="I40" s="161">
        <v>72.126500540000009</v>
      </c>
      <c r="J40" s="161">
        <v>71.304037650000012</v>
      </c>
      <c r="K40" s="161">
        <v>72.5</v>
      </c>
      <c r="L40" s="161">
        <v>72.846100679999992</v>
      </c>
      <c r="M40" s="161">
        <v>72.853341270000001</v>
      </c>
      <c r="N40" s="161">
        <v>72.854007620000004</v>
      </c>
      <c r="O40" s="161">
        <v>72.853640060000004</v>
      </c>
      <c r="P40" s="161">
        <v>85.260711049999998</v>
      </c>
      <c r="Q40" s="21">
        <f t="shared" si="3"/>
        <v>883.04419675999998</v>
      </c>
      <c r="R40" s="5"/>
      <c r="S40" s="177"/>
      <c r="T40" s="5"/>
      <c r="U40" s="5"/>
      <c r="V40" s="5"/>
      <c r="W40" s="5"/>
      <c r="X40" s="5"/>
      <c r="Y40" s="164"/>
      <c r="Z40" s="164"/>
      <c r="AA40" s="164"/>
      <c r="AB40" s="164"/>
      <c r="AC40" s="164"/>
      <c r="AD40" s="164"/>
      <c r="AE40" s="164"/>
      <c r="AF40" s="172"/>
      <c r="AG40" s="172"/>
    </row>
    <row r="41" spans="1:35" x14ac:dyDescent="0.25">
      <c r="B41" s="29" t="s">
        <v>103</v>
      </c>
      <c r="C41" s="21">
        <v>1153.0000010000001</v>
      </c>
      <c r="D41" s="21">
        <v>1154.7789069999999</v>
      </c>
      <c r="E41" s="161">
        <v>96.083330000000004</v>
      </c>
      <c r="F41" s="161">
        <v>96.083330000000004</v>
      </c>
      <c r="G41" s="161">
        <v>96.083330000000004</v>
      </c>
      <c r="H41" s="161">
        <v>96.083330000000004</v>
      </c>
      <c r="I41" s="161">
        <v>96.083330000000004</v>
      </c>
      <c r="J41" s="161">
        <v>96.083330000000004</v>
      </c>
      <c r="K41" s="161">
        <v>96.083330000000004</v>
      </c>
      <c r="L41" s="161">
        <v>96.083330000000004</v>
      </c>
      <c r="M41" s="161">
        <v>96.083330000000004</v>
      </c>
      <c r="N41" s="161">
        <v>96.083330000000004</v>
      </c>
      <c r="O41" s="161">
        <v>96.083330000000004</v>
      </c>
      <c r="P41" s="161">
        <v>97.862264999999994</v>
      </c>
      <c r="Q41" s="21">
        <f t="shared" si="3"/>
        <v>1154.7788950000001</v>
      </c>
      <c r="R41" s="5"/>
      <c r="S41" s="177"/>
      <c r="T41" s="5"/>
      <c r="U41" s="5"/>
      <c r="V41" s="5"/>
      <c r="W41" s="5"/>
      <c r="X41" s="5"/>
      <c r="Y41" s="164"/>
      <c r="Z41" s="164"/>
      <c r="AA41" s="164"/>
      <c r="AB41" s="164"/>
      <c r="AC41" s="164"/>
      <c r="AD41" s="164"/>
      <c r="AE41" s="164"/>
      <c r="AF41" s="172"/>
      <c r="AG41" s="172"/>
    </row>
    <row r="42" spans="1:35" x14ac:dyDescent="0.25">
      <c r="B42" s="29" t="s">
        <v>131</v>
      </c>
      <c r="C42" s="21">
        <v>165</v>
      </c>
      <c r="D42" s="21">
        <v>165.246171</v>
      </c>
      <c r="E42" s="161">
        <v>13.75</v>
      </c>
      <c r="F42" s="161">
        <v>13.75</v>
      </c>
      <c r="G42" s="161">
        <v>13.75</v>
      </c>
      <c r="H42" s="161">
        <v>13.75</v>
      </c>
      <c r="I42" s="161">
        <v>13.75</v>
      </c>
      <c r="J42" s="161">
        <v>13.75</v>
      </c>
      <c r="K42" s="161">
        <v>13.73</v>
      </c>
      <c r="L42" s="161">
        <v>13.73</v>
      </c>
      <c r="M42" s="161">
        <v>11.356666000000001</v>
      </c>
      <c r="N42" s="161">
        <v>16.183333999999999</v>
      </c>
      <c r="O42" s="161">
        <v>13.75</v>
      </c>
      <c r="P42" s="161">
        <v>13.75</v>
      </c>
      <c r="Q42" s="21">
        <f t="shared" si="3"/>
        <v>165</v>
      </c>
      <c r="R42" s="5"/>
      <c r="S42" s="177"/>
      <c r="T42" s="5"/>
      <c r="U42" s="5"/>
      <c r="V42" s="5"/>
      <c r="W42" s="5"/>
      <c r="X42" s="5"/>
      <c r="Y42" s="164"/>
      <c r="Z42" s="164"/>
      <c r="AA42" s="164"/>
      <c r="AB42" s="164"/>
      <c r="AC42" s="164"/>
      <c r="AD42" s="164"/>
      <c r="AE42" s="164"/>
      <c r="AF42" s="172"/>
      <c r="AG42" s="172"/>
    </row>
    <row r="43" spans="1:35" x14ac:dyDescent="0.25">
      <c r="B43" s="29" t="s">
        <v>104</v>
      </c>
      <c r="C43" s="21">
        <v>600</v>
      </c>
      <c r="D43" s="21">
        <v>647.03625199999999</v>
      </c>
      <c r="E43" s="161">
        <v>49.999999979999998</v>
      </c>
      <c r="F43" s="161">
        <v>49.999999979999998</v>
      </c>
      <c r="G43" s="161">
        <v>50.000000419999999</v>
      </c>
      <c r="H43" s="161">
        <v>49.999999979999998</v>
      </c>
      <c r="I43" s="161">
        <v>49.999999979999998</v>
      </c>
      <c r="J43" s="161">
        <v>49.999999979999998</v>
      </c>
      <c r="K43" s="161">
        <v>49.999999979999998</v>
      </c>
      <c r="L43" s="161">
        <v>49.999999979999998</v>
      </c>
      <c r="M43" s="161">
        <v>49.999999979999998</v>
      </c>
      <c r="N43" s="161">
        <v>75.999999979999998</v>
      </c>
      <c r="O43" s="161">
        <v>65.727111839999992</v>
      </c>
      <c r="P43" s="161">
        <v>55.309139919999993</v>
      </c>
      <c r="Q43" s="21">
        <f t="shared" si="3"/>
        <v>647.03625199999988</v>
      </c>
      <c r="R43" s="5"/>
      <c r="S43" s="5"/>
      <c r="T43" s="5"/>
      <c r="U43" s="5"/>
      <c r="V43" s="5"/>
      <c r="W43" s="5"/>
      <c r="X43" s="5"/>
      <c r="Y43" s="164"/>
      <c r="Z43" s="164"/>
      <c r="AA43" s="164"/>
      <c r="AB43" s="164"/>
      <c r="AC43" s="164"/>
      <c r="AD43" s="164"/>
      <c r="AE43" s="164"/>
      <c r="AF43" s="172"/>
      <c r="AG43" s="172"/>
    </row>
    <row r="44" spans="1:35" x14ac:dyDescent="0.25">
      <c r="B44" s="208" t="s">
        <v>139</v>
      </c>
      <c r="C44" s="27">
        <f t="shared" ref="C44:P44" si="4">C10+C13+C38+C39+C40+C41+C42+C43</f>
        <v>765455.86055299977</v>
      </c>
      <c r="D44" s="27">
        <f t="shared" si="4"/>
        <v>777440.80822967994</v>
      </c>
      <c r="E44" s="20">
        <f t="shared" si="4"/>
        <v>48051.765474000007</v>
      </c>
      <c r="F44" s="20">
        <f t="shared" si="4"/>
        <v>58631.625920779989</v>
      </c>
      <c r="G44" s="20">
        <f t="shared" si="4"/>
        <v>63435.375785600008</v>
      </c>
      <c r="H44" s="20">
        <f t="shared" si="4"/>
        <v>53414.822268879994</v>
      </c>
      <c r="I44" s="20">
        <f t="shared" si="4"/>
        <v>56675.434232549989</v>
      </c>
      <c r="J44" s="20">
        <f t="shared" si="4"/>
        <v>72961.776188569987</v>
      </c>
      <c r="K44" s="20">
        <f t="shared" si="4"/>
        <v>55985.810153369996</v>
      </c>
      <c r="L44" s="20">
        <f>L10+L13+L38+L39+L40+L41+L42+L43</f>
        <v>61252.461287879996</v>
      </c>
      <c r="M44" s="20">
        <f t="shared" si="4"/>
        <v>50526.284057659992</v>
      </c>
      <c r="N44" s="20">
        <f t="shared" si="4"/>
        <v>56684.953670309988</v>
      </c>
      <c r="O44" s="20">
        <f t="shared" si="4"/>
        <v>66239.083584239983</v>
      </c>
      <c r="P44" s="20">
        <f t="shared" si="4"/>
        <v>100407.71614529</v>
      </c>
      <c r="Q44" s="20">
        <f>E44+F44+G44+H44+I44+J44+K44+L44+M44+O44+N44+P44</f>
        <v>744267.10876912996</v>
      </c>
      <c r="R44" s="5"/>
      <c r="S44" s="177"/>
      <c r="T44" s="5"/>
      <c r="U44" s="5"/>
      <c r="V44" s="5"/>
      <c r="W44" s="5"/>
      <c r="X44" s="5"/>
      <c r="Y44" s="164"/>
      <c r="Z44" s="164"/>
      <c r="AA44" s="164"/>
      <c r="AB44" s="164"/>
      <c r="AC44" s="164"/>
      <c r="AD44" s="164"/>
      <c r="AE44" s="164"/>
      <c r="AF44" s="172"/>
      <c r="AG44" s="172"/>
    </row>
    <row r="45" spans="1:35" x14ac:dyDescent="0.25">
      <c r="B45" s="30"/>
      <c r="C45" s="25"/>
      <c r="D45" s="25"/>
      <c r="E45" s="31"/>
      <c r="F45" s="31"/>
      <c r="G45" s="31"/>
      <c r="H45" s="31"/>
      <c r="I45" s="31"/>
      <c r="J45" s="31"/>
      <c r="K45" s="31"/>
      <c r="L45" s="31"/>
      <c r="M45" s="31"/>
      <c r="N45" s="31"/>
      <c r="O45" s="31"/>
      <c r="P45" s="31"/>
      <c r="Q45"/>
      <c r="R45" s="165"/>
      <c r="S45" s="165"/>
      <c r="T45" s="165"/>
      <c r="U45" s="165"/>
      <c r="V45" s="165"/>
      <c r="W45" s="165"/>
      <c r="X45" s="165"/>
      <c r="Y45" s="164"/>
      <c r="Z45" s="164"/>
      <c r="AA45" s="164"/>
      <c r="AB45" s="164"/>
      <c r="AC45" s="164"/>
      <c r="AD45" s="164"/>
      <c r="AE45" s="164"/>
    </row>
    <row r="46" spans="1:35" x14ac:dyDescent="0.25">
      <c r="B46" s="208" t="s">
        <v>49</v>
      </c>
      <c r="C46" s="28"/>
      <c r="D46" s="159"/>
      <c r="E46" s="15" t="str">
        <f>+E9</f>
        <v>ENERO</v>
      </c>
      <c r="F46" s="15" t="str">
        <f t="shared" ref="F46:Q46" si="5">+F9</f>
        <v>FEBRERO</v>
      </c>
      <c r="G46" s="15" t="str">
        <f t="shared" si="5"/>
        <v>MARZO</v>
      </c>
      <c r="H46" s="15" t="str">
        <f t="shared" si="5"/>
        <v>ABRIL</v>
      </c>
      <c r="I46" s="15" t="str">
        <f t="shared" si="5"/>
        <v>MAYO</v>
      </c>
      <c r="J46" s="15" t="str">
        <f t="shared" si="5"/>
        <v>JUNIO</v>
      </c>
      <c r="K46" s="15" t="str">
        <f t="shared" si="5"/>
        <v>JULIO</v>
      </c>
      <c r="L46" s="15" t="str">
        <f t="shared" si="5"/>
        <v>AGOSTO</v>
      </c>
      <c r="M46" s="15" t="str">
        <f t="shared" si="5"/>
        <v>SEPTIEMBRE</v>
      </c>
      <c r="N46" s="15" t="str">
        <f t="shared" si="5"/>
        <v>OCTUBRE</v>
      </c>
      <c r="O46" s="15" t="str">
        <f t="shared" si="5"/>
        <v>NOVIEMBRE</v>
      </c>
      <c r="P46" s="15" t="s">
        <v>21</v>
      </c>
      <c r="Q46" s="15" t="str">
        <f t="shared" si="5"/>
        <v>TOTAL</v>
      </c>
      <c r="S46" s="11"/>
      <c r="Y46" s="164"/>
      <c r="Z46" s="164"/>
      <c r="AA46" s="164"/>
      <c r="AB46" s="164"/>
      <c r="AC46" s="164"/>
      <c r="AD46" s="164"/>
      <c r="AE46" s="164"/>
    </row>
    <row r="47" spans="1:35" x14ac:dyDescent="0.25">
      <c r="A47" s="12"/>
      <c r="B47" s="30" t="s">
        <v>75</v>
      </c>
      <c r="C47" s="25">
        <v>5388.4064699999999</v>
      </c>
      <c r="D47" s="25">
        <v>2883.7811190000002</v>
      </c>
      <c r="E47" s="25">
        <v>0</v>
      </c>
      <c r="F47" s="25">
        <v>383.97087960000005</v>
      </c>
      <c r="G47" s="25">
        <v>378.20064657</v>
      </c>
      <c r="H47" s="25">
        <v>710.99845277999998</v>
      </c>
      <c r="I47" s="25">
        <v>70.377149840000001</v>
      </c>
      <c r="J47" s="25">
        <v>0</v>
      </c>
      <c r="K47" s="25">
        <v>565.71775472000002</v>
      </c>
      <c r="L47" s="25">
        <v>0</v>
      </c>
      <c r="M47" s="25">
        <v>3.0177219200000001</v>
      </c>
      <c r="N47" s="25">
        <v>333.84664870999995</v>
      </c>
      <c r="O47" s="25">
        <v>266.28721643</v>
      </c>
      <c r="P47" s="25">
        <v>49.881458880000004</v>
      </c>
      <c r="Q47" s="25">
        <f>E47+F47+G47+H47+I47+J47+K47+L47+M47+O47+N47+P47</f>
        <v>2762.2979294500001</v>
      </c>
      <c r="S47" s="164"/>
      <c r="Y47" s="164"/>
      <c r="Z47" s="164"/>
      <c r="AA47" s="164"/>
      <c r="AB47" s="164"/>
      <c r="AC47" s="164"/>
      <c r="AD47" s="164"/>
      <c r="AE47" s="164"/>
      <c r="AF47" s="164"/>
      <c r="AG47" s="164"/>
      <c r="AH47" s="164"/>
      <c r="AI47" s="164"/>
    </row>
    <row r="48" spans="1:35" x14ac:dyDescent="0.25">
      <c r="A48" s="12"/>
      <c r="B48" s="30" t="s">
        <v>76</v>
      </c>
      <c r="C48" s="25">
        <v>201.724054</v>
      </c>
      <c r="D48" s="25">
        <v>201.724054</v>
      </c>
      <c r="E48" s="25">
        <v>0</v>
      </c>
      <c r="F48" s="25">
        <v>0</v>
      </c>
      <c r="G48" s="25">
        <v>0</v>
      </c>
      <c r="H48" s="25">
        <v>100</v>
      </c>
      <c r="I48" s="25">
        <v>1.6</v>
      </c>
      <c r="J48" s="25">
        <v>0.64139999999999997</v>
      </c>
      <c r="K48" s="25">
        <v>3.8460049600000001</v>
      </c>
      <c r="L48" s="25">
        <v>0.42401800000000001</v>
      </c>
      <c r="M48" s="25">
        <v>40</v>
      </c>
      <c r="N48" s="25">
        <v>0.52315202999999999</v>
      </c>
      <c r="O48" s="25">
        <v>0</v>
      </c>
      <c r="P48" s="25">
        <v>38.277456439999995</v>
      </c>
      <c r="Q48" s="25">
        <f t="shared" ref="Q48:Q65" si="6">E48+F48+G48+H48+I48+J48+K48+L48+M48+O48+N48+P48</f>
        <v>185.31203142999999</v>
      </c>
      <c r="S48" s="164"/>
      <c r="Y48" s="164"/>
      <c r="Z48" s="164"/>
      <c r="AA48" s="164"/>
      <c r="AB48" s="164"/>
      <c r="AC48" s="164"/>
      <c r="AD48" s="164"/>
      <c r="AE48" s="164"/>
      <c r="AF48" s="164"/>
      <c r="AG48" s="164"/>
    </row>
    <row r="49" spans="1:40" x14ac:dyDescent="0.25">
      <c r="A49" s="12"/>
      <c r="B49" s="30" t="s">
        <v>129</v>
      </c>
      <c r="C49" s="25">
        <v>148.85552300000001</v>
      </c>
      <c r="D49" s="25">
        <v>148.85552300000001</v>
      </c>
      <c r="E49" s="25">
        <v>1.3803586499999998</v>
      </c>
      <c r="F49" s="25">
        <v>6.9754265299999991</v>
      </c>
      <c r="G49" s="25">
        <v>0</v>
      </c>
      <c r="H49" s="25">
        <v>0</v>
      </c>
      <c r="I49" s="25">
        <v>1.07694</v>
      </c>
      <c r="J49" s="25">
        <v>0.63468159999999996</v>
      </c>
      <c r="K49" s="25">
        <v>30.16578625</v>
      </c>
      <c r="L49" s="25">
        <v>2.98830375</v>
      </c>
      <c r="M49" s="25">
        <v>49.956003319999994</v>
      </c>
      <c r="N49" s="25">
        <v>0.82832190000000006</v>
      </c>
      <c r="O49" s="25">
        <v>7.4987199999999996</v>
      </c>
      <c r="P49" s="25">
        <v>24.663060259999998</v>
      </c>
      <c r="Q49" s="25">
        <f t="shared" si="6"/>
        <v>126.16760226</v>
      </c>
      <c r="R49" s="12"/>
      <c r="S49" s="164"/>
      <c r="Y49" s="164"/>
      <c r="Z49" s="164"/>
      <c r="AA49" s="164"/>
      <c r="AB49" s="164"/>
      <c r="AC49" s="164"/>
      <c r="AD49" s="164"/>
      <c r="AE49" s="164"/>
      <c r="AF49" s="164"/>
      <c r="AG49" s="164"/>
    </row>
    <row r="50" spans="1:40" x14ac:dyDescent="0.25">
      <c r="A50" s="12"/>
      <c r="B50" s="30" t="s">
        <v>78</v>
      </c>
      <c r="C50" s="16">
        <v>200</v>
      </c>
      <c r="D50" s="16">
        <v>243.607</v>
      </c>
      <c r="E50" s="25">
        <v>0</v>
      </c>
      <c r="F50" s="25">
        <v>6.5740636399999994</v>
      </c>
      <c r="G50" s="25">
        <v>32.107795320000001</v>
      </c>
      <c r="H50" s="25">
        <v>10.498588249999999</v>
      </c>
      <c r="I50" s="25">
        <v>40.210206770000006</v>
      </c>
      <c r="J50" s="25">
        <v>7.1767903499999992</v>
      </c>
      <c r="K50" s="25">
        <v>53.70084725000001</v>
      </c>
      <c r="L50" s="25">
        <v>24.404791059999997</v>
      </c>
      <c r="M50" s="25">
        <v>1.1150628</v>
      </c>
      <c r="N50" s="25">
        <v>1.79654001</v>
      </c>
      <c r="O50" s="25">
        <v>0.39426359999999999</v>
      </c>
      <c r="P50" s="25">
        <v>63.055025869999994</v>
      </c>
      <c r="Q50" s="25">
        <f t="shared" si="6"/>
        <v>241.03397491999999</v>
      </c>
      <c r="R50" s="12"/>
      <c r="S50" s="164"/>
      <c r="Y50" s="164"/>
      <c r="Z50" s="164"/>
      <c r="AA50" s="164"/>
      <c r="AB50" s="164"/>
      <c r="AC50" s="164"/>
      <c r="AD50" s="164"/>
      <c r="AE50" s="164"/>
      <c r="AF50" s="164"/>
      <c r="AG50" s="164"/>
    </row>
    <row r="51" spans="1:40" x14ac:dyDescent="0.25">
      <c r="A51" s="12"/>
      <c r="B51" s="30" t="s">
        <v>79</v>
      </c>
      <c r="C51" s="25">
        <v>475.75849499999998</v>
      </c>
      <c r="D51" s="25">
        <v>475.75849499999998</v>
      </c>
      <c r="E51" s="25">
        <v>0</v>
      </c>
      <c r="F51" s="25">
        <v>0</v>
      </c>
      <c r="G51" s="25">
        <v>266</v>
      </c>
      <c r="H51" s="25">
        <v>0</v>
      </c>
      <c r="I51" s="25">
        <v>0</v>
      </c>
      <c r="J51" s="25">
        <v>0.64342009999999994</v>
      </c>
      <c r="K51" s="25">
        <v>0.3</v>
      </c>
      <c r="L51" s="25">
        <v>0</v>
      </c>
      <c r="M51" s="25">
        <v>0</v>
      </c>
      <c r="N51" s="25">
        <v>0</v>
      </c>
      <c r="O51" s="25">
        <v>162.077055</v>
      </c>
      <c r="P51" s="25">
        <v>22.190114100000002</v>
      </c>
      <c r="Q51" s="25">
        <f t="shared" si="6"/>
        <v>451.21058920000002</v>
      </c>
      <c r="R51" s="12"/>
      <c r="S51" s="164"/>
      <c r="Y51" s="164"/>
      <c r="Z51" s="164"/>
      <c r="AA51" s="164"/>
      <c r="AB51" s="164"/>
      <c r="AC51" s="164"/>
      <c r="AD51" s="164"/>
      <c r="AE51" s="164"/>
      <c r="AF51" s="164"/>
      <c r="AG51" s="164"/>
    </row>
    <row r="52" spans="1:40" x14ac:dyDescent="0.25">
      <c r="A52" s="12"/>
      <c r="B52" s="30" t="s">
        <v>81</v>
      </c>
      <c r="C52" s="25">
        <v>560</v>
      </c>
      <c r="D52" s="25">
        <v>560</v>
      </c>
      <c r="E52" s="25">
        <v>0</v>
      </c>
      <c r="F52" s="25">
        <v>142.37015226</v>
      </c>
      <c r="G52" s="25">
        <v>22.046200120000002</v>
      </c>
      <c r="H52" s="25">
        <v>22.965879469999997</v>
      </c>
      <c r="I52" s="25">
        <v>1.9223724199999999</v>
      </c>
      <c r="J52" s="25">
        <v>1.21787877</v>
      </c>
      <c r="K52" s="25">
        <v>58.84524983</v>
      </c>
      <c r="L52" s="25">
        <v>12.916057439999999</v>
      </c>
      <c r="M52" s="25">
        <v>148.27897251000002</v>
      </c>
      <c r="N52" s="25">
        <v>16.960148149999998</v>
      </c>
      <c r="O52" s="25">
        <v>76.626926780000005</v>
      </c>
      <c r="P52" s="25">
        <v>53.589776749999999</v>
      </c>
      <c r="Q52" s="25">
        <f t="shared" si="6"/>
        <v>557.73961450000002</v>
      </c>
      <c r="R52" s="12"/>
      <c r="S52" s="164"/>
      <c r="Y52" s="164"/>
      <c r="Z52" s="164"/>
      <c r="AA52" s="164"/>
      <c r="AB52" s="164"/>
      <c r="AC52" s="164"/>
      <c r="AD52" s="164"/>
      <c r="AE52" s="164"/>
      <c r="AF52" s="164"/>
      <c r="AG52" s="164"/>
    </row>
    <row r="53" spans="1:40" x14ac:dyDescent="0.25">
      <c r="A53" s="12"/>
      <c r="B53" s="30" t="s">
        <v>84</v>
      </c>
      <c r="C53" s="25">
        <v>2234.0310319999999</v>
      </c>
      <c r="D53" s="25">
        <v>2534.0310319999999</v>
      </c>
      <c r="E53" s="25">
        <v>166.66666599999999</v>
      </c>
      <c r="F53" s="25">
        <v>218.13466045999999</v>
      </c>
      <c r="G53" s="25">
        <v>229.72081741</v>
      </c>
      <c r="H53" s="25">
        <v>166.76746808999999</v>
      </c>
      <c r="I53" s="25">
        <v>235.25087193000002</v>
      </c>
      <c r="J53" s="25">
        <v>184.77502851</v>
      </c>
      <c r="K53" s="25">
        <v>168.04666599999999</v>
      </c>
      <c r="L53" s="25">
        <v>170.2110931</v>
      </c>
      <c r="M53" s="25">
        <v>166.69734600000001</v>
      </c>
      <c r="N53" s="25">
        <v>171.15567034999998</v>
      </c>
      <c r="O53" s="25">
        <v>173.80800615000001</v>
      </c>
      <c r="P53" s="25">
        <v>468.98267948</v>
      </c>
      <c r="Q53" s="25">
        <f t="shared" si="6"/>
        <v>2520.21697348</v>
      </c>
      <c r="R53" s="12"/>
      <c r="S53" s="164"/>
      <c r="Y53" s="164"/>
      <c r="Z53" s="164"/>
      <c r="AA53" s="164"/>
      <c r="AB53" s="164"/>
      <c r="AC53" s="164"/>
      <c r="AD53" s="164"/>
      <c r="AE53" s="164"/>
      <c r="AF53" s="164"/>
      <c r="AG53" s="164"/>
    </row>
    <row r="54" spans="1:40" x14ac:dyDescent="0.25">
      <c r="A54" s="12"/>
      <c r="B54" s="30" t="s">
        <v>85</v>
      </c>
      <c r="C54" s="25">
        <v>17088.768887999999</v>
      </c>
      <c r="D54" s="25">
        <v>8273.1826590000001</v>
      </c>
      <c r="E54" s="25">
        <v>27.329853839999998</v>
      </c>
      <c r="F54" s="25">
        <v>1910.4163518300002</v>
      </c>
      <c r="G54" s="25">
        <v>1816.8694967199999</v>
      </c>
      <c r="H54" s="25">
        <v>642.10827364000011</v>
      </c>
      <c r="I54" s="25">
        <v>1683.3224344600001</v>
      </c>
      <c r="J54" s="25">
        <v>104.40202127000001</v>
      </c>
      <c r="K54" s="25">
        <v>112.39640758000002</v>
      </c>
      <c r="L54" s="25">
        <v>81.169456549999992</v>
      </c>
      <c r="M54" s="25">
        <v>171.30253508999999</v>
      </c>
      <c r="N54" s="25">
        <v>198.72503884</v>
      </c>
      <c r="O54" s="25">
        <v>261.41611957999999</v>
      </c>
      <c r="P54" s="25">
        <v>703.34205412999995</v>
      </c>
      <c r="Q54" s="25">
        <f t="shared" si="6"/>
        <v>7712.80004353</v>
      </c>
      <c r="R54" s="12"/>
      <c r="S54" s="164"/>
      <c r="Y54" s="164"/>
      <c r="Z54" s="164"/>
      <c r="AA54" s="164"/>
      <c r="AB54" s="164"/>
      <c r="AC54" s="164"/>
      <c r="AD54" s="164"/>
      <c r="AE54" s="164"/>
      <c r="AF54" s="164"/>
      <c r="AG54" s="164"/>
    </row>
    <row r="55" spans="1:40" x14ac:dyDescent="0.25">
      <c r="A55" s="12"/>
      <c r="B55" s="30" t="s">
        <v>156</v>
      </c>
      <c r="C55" s="25">
        <v>0</v>
      </c>
      <c r="D55" s="25">
        <v>0</v>
      </c>
      <c r="E55" s="25">
        <v>0</v>
      </c>
      <c r="F55" s="25">
        <v>0</v>
      </c>
      <c r="G55" s="25">
        <v>0</v>
      </c>
      <c r="H55" s="25">
        <v>0</v>
      </c>
      <c r="I55" s="25">
        <v>0</v>
      </c>
      <c r="J55" s="25">
        <v>0</v>
      </c>
      <c r="K55" s="25">
        <v>0</v>
      </c>
      <c r="L55" s="25">
        <v>0</v>
      </c>
      <c r="M55" s="25">
        <v>0</v>
      </c>
      <c r="N55" s="25">
        <v>0</v>
      </c>
      <c r="O55" s="25">
        <v>0</v>
      </c>
      <c r="P55" s="25">
        <v>0</v>
      </c>
      <c r="Q55" s="25">
        <f t="shared" si="6"/>
        <v>0</v>
      </c>
      <c r="R55" s="12"/>
      <c r="S55" s="164"/>
      <c r="Y55" s="164"/>
      <c r="Z55" s="164"/>
      <c r="AA55" s="164"/>
      <c r="AB55" s="164"/>
      <c r="AC55" s="164"/>
      <c r="AD55" s="164"/>
      <c r="AE55" s="164"/>
    </row>
    <row r="56" spans="1:40" x14ac:dyDescent="0.25">
      <c r="A56" s="12"/>
      <c r="B56" s="30" t="s">
        <v>87</v>
      </c>
      <c r="C56" s="25">
        <v>0</v>
      </c>
      <c r="D56" s="25">
        <v>0</v>
      </c>
      <c r="E56" s="25">
        <v>0</v>
      </c>
      <c r="F56" s="25">
        <v>0</v>
      </c>
      <c r="G56" s="25">
        <v>0</v>
      </c>
      <c r="H56" s="25">
        <v>0</v>
      </c>
      <c r="I56" s="25">
        <v>0</v>
      </c>
      <c r="J56" s="25">
        <v>0</v>
      </c>
      <c r="K56" s="25">
        <v>0</v>
      </c>
      <c r="L56" s="25">
        <v>0</v>
      </c>
      <c r="M56" s="25">
        <v>0</v>
      </c>
      <c r="N56" s="25">
        <v>0</v>
      </c>
      <c r="O56" s="25">
        <v>0</v>
      </c>
      <c r="P56" s="25">
        <v>0</v>
      </c>
      <c r="Q56" s="25">
        <f t="shared" si="6"/>
        <v>0</v>
      </c>
      <c r="R56" s="12"/>
      <c r="S56" s="164"/>
      <c r="Y56" s="164"/>
      <c r="Z56" s="164"/>
      <c r="AA56" s="164"/>
      <c r="AB56" s="164"/>
      <c r="AC56" s="164"/>
      <c r="AD56" s="164"/>
      <c r="AE56" s="164"/>
    </row>
    <row r="57" spans="1:40" x14ac:dyDescent="0.25">
      <c r="A57" s="12"/>
      <c r="B57" s="30" t="s">
        <v>97</v>
      </c>
      <c r="C57" s="25">
        <v>0</v>
      </c>
      <c r="D57" s="25">
        <v>0</v>
      </c>
      <c r="E57" s="25">
        <v>0</v>
      </c>
      <c r="F57" s="25">
        <v>0</v>
      </c>
      <c r="G57" s="25">
        <v>0</v>
      </c>
      <c r="H57" s="25">
        <v>0</v>
      </c>
      <c r="I57" s="25">
        <v>0</v>
      </c>
      <c r="J57" s="25">
        <v>0</v>
      </c>
      <c r="K57" s="25">
        <v>0</v>
      </c>
      <c r="L57" s="25">
        <v>0</v>
      </c>
      <c r="M57" s="25">
        <v>0</v>
      </c>
      <c r="N57" s="25">
        <v>0</v>
      </c>
      <c r="O57" s="25">
        <v>0</v>
      </c>
      <c r="P57" s="25">
        <v>0</v>
      </c>
      <c r="Q57" s="25">
        <f t="shared" si="6"/>
        <v>0</v>
      </c>
      <c r="R57" s="12"/>
      <c r="S57" s="164"/>
      <c r="Y57" s="164"/>
      <c r="Z57" s="164"/>
      <c r="AA57" s="164"/>
      <c r="AB57" s="164"/>
      <c r="AC57" s="164"/>
      <c r="AD57" s="164"/>
      <c r="AE57" s="164"/>
    </row>
    <row r="58" spans="1:40" x14ac:dyDescent="0.25">
      <c r="A58" s="12"/>
      <c r="B58" s="30" t="s">
        <v>88</v>
      </c>
      <c r="C58" s="25">
        <v>0</v>
      </c>
      <c r="D58" s="25">
        <v>2.4</v>
      </c>
      <c r="E58" s="25">
        <v>0</v>
      </c>
      <c r="F58" s="25">
        <v>0</v>
      </c>
      <c r="G58" s="25">
        <v>0</v>
      </c>
      <c r="H58" s="25">
        <v>0</v>
      </c>
      <c r="I58" s="25">
        <v>0</v>
      </c>
      <c r="J58" s="25">
        <v>0</v>
      </c>
      <c r="K58" s="25">
        <v>0</v>
      </c>
      <c r="L58" s="25">
        <v>0</v>
      </c>
      <c r="M58" s="25">
        <v>0</v>
      </c>
      <c r="N58" s="25">
        <v>0</v>
      </c>
      <c r="O58" s="25">
        <v>0</v>
      </c>
      <c r="P58" s="25">
        <v>1.0824567599999999</v>
      </c>
      <c r="Q58" s="25">
        <f t="shared" si="6"/>
        <v>1.0824567599999999</v>
      </c>
      <c r="R58" s="12"/>
      <c r="S58" s="164"/>
      <c r="Y58" s="164"/>
      <c r="Z58" s="164"/>
      <c r="AA58" s="164"/>
      <c r="AB58" s="164"/>
      <c r="AC58" s="164"/>
      <c r="AD58" s="164"/>
      <c r="AE58" s="164"/>
    </row>
    <row r="59" spans="1:40" x14ac:dyDescent="0.25">
      <c r="A59" s="12"/>
      <c r="B59" s="30" t="s">
        <v>89</v>
      </c>
      <c r="C59" s="25">
        <v>0</v>
      </c>
      <c r="D59" s="25">
        <v>0</v>
      </c>
      <c r="E59" s="25">
        <v>0</v>
      </c>
      <c r="F59" s="25">
        <v>0</v>
      </c>
      <c r="G59" s="25">
        <v>0</v>
      </c>
      <c r="H59" s="25">
        <v>0</v>
      </c>
      <c r="I59" s="25">
        <v>0</v>
      </c>
      <c r="J59" s="25">
        <v>0</v>
      </c>
      <c r="K59" s="25">
        <v>0</v>
      </c>
      <c r="L59" s="25">
        <v>0</v>
      </c>
      <c r="M59" s="25">
        <v>0</v>
      </c>
      <c r="N59" s="25">
        <v>0</v>
      </c>
      <c r="O59" s="25">
        <v>0</v>
      </c>
      <c r="P59" s="25">
        <v>0</v>
      </c>
      <c r="Q59" s="25">
        <f t="shared" si="6"/>
        <v>0</v>
      </c>
      <c r="R59" s="12"/>
      <c r="S59" s="164"/>
      <c r="Y59" s="164"/>
      <c r="Z59" s="164"/>
      <c r="AA59" s="164"/>
      <c r="AB59" s="164"/>
      <c r="AC59" s="164"/>
      <c r="AD59" s="164"/>
      <c r="AE59" s="164"/>
      <c r="AF59" s="164"/>
      <c r="AG59" s="164"/>
      <c r="AH59" s="164"/>
      <c r="AI59" s="164"/>
      <c r="AJ59" s="164"/>
      <c r="AK59" s="164"/>
      <c r="AL59" s="164"/>
      <c r="AM59" s="164"/>
      <c r="AN59" s="164"/>
    </row>
    <row r="60" spans="1:40" x14ac:dyDescent="0.25">
      <c r="A60" s="12"/>
      <c r="B60" s="30" t="s">
        <v>98</v>
      </c>
      <c r="C60" s="25">
        <v>0</v>
      </c>
      <c r="D60" s="25">
        <v>4</v>
      </c>
      <c r="E60" s="25">
        <v>0</v>
      </c>
      <c r="F60" s="25">
        <v>0</v>
      </c>
      <c r="G60" s="25">
        <v>0</v>
      </c>
      <c r="H60" s="25">
        <v>0</v>
      </c>
      <c r="I60" s="25">
        <v>0</v>
      </c>
      <c r="J60" s="25">
        <v>0</v>
      </c>
      <c r="K60" s="25">
        <v>0</v>
      </c>
      <c r="L60" s="25">
        <v>0</v>
      </c>
      <c r="M60" s="25">
        <v>0</v>
      </c>
      <c r="N60" s="25">
        <v>0</v>
      </c>
      <c r="O60" s="25">
        <v>0</v>
      </c>
      <c r="P60" s="25">
        <v>1.1179431299999998</v>
      </c>
      <c r="Q60" s="25">
        <f t="shared" si="6"/>
        <v>1.1179431299999998</v>
      </c>
      <c r="R60" s="12"/>
      <c r="S60" s="164"/>
      <c r="Y60" s="164"/>
      <c r="Z60" s="164"/>
      <c r="AA60" s="164"/>
      <c r="AB60" s="164"/>
      <c r="AC60" s="164"/>
      <c r="AD60" s="164"/>
      <c r="AE60" s="164"/>
      <c r="AF60" s="164"/>
      <c r="AG60" s="164"/>
    </row>
    <row r="61" spans="1:40" x14ac:dyDescent="0.25">
      <c r="A61" s="12"/>
      <c r="B61" s="30" t="s">
        <v>112</v>
      </c>
      <c r="C61" s="25">
        <v>300</v>
      </c>
      <c r="D61" s="25">
        <v>300</v>
      </c>
      <c r="E61" s="25">
        <v>2.81358</v>
      </c>
      <c r="F61" s="25">
        <v>24.977401019999999</v>
      </c>
      <c r="G61" s="25">
        <v>112.79798737</v>
      </c>
      <c r="H61" s="25">
        <v>44.493781409999997</v>
      </c>
      <c r="I61" s="25">
        <v>63.917636530000003</v>
      </c>
      <c r="J61" s="25">
        <v>15.45914782</v>
      </c>
      <c r="K61" s="25">
        <v>9.2217219999999998</v>
      </c>
      <c r="L61" s="25">
        <v>0</v>
      </c>
      <c r="M61" s="25">
        <v>14.274763380000001</v>
      </c>
      <c r="N61" s="25">
        <v>0.26265250000000001</v>
      </c>
      <c r="O61" s="25">
        <v>0.92400890000000002</v>
      </c>
      <c r="P61" s="25">
        <v>9.9256338100000008</v>
      </c>
      <c r="Q61" s="25">
        <f t="shared" si="6"/>
        <v>299.06831474000006</v>
      </c>
      <c r="R61" s="12"/>
      <c r="S61" s="164"/>
      <c r="Y61" s="164"/>
      <c r="Z61" s="164"/>
      <c r="AA61" s="164"/>
      <c r="AB61" s="164"/>
      <c r="AC61" s="164"/>
      <c r="AD61" s="164"/>
      <c r="AE61" s="164"/>
      <c r="AF61" s="164"/>
      <c r="AG61" s="164"/>
    </row>
    <row r="62" spans="1:40" x14ac:dyDescent="0.25">
      <c r="A62" s="12"/>
      <c r="B62" s="30" t="s">
        <v>93</v>
      </c>
      <c r="C62" s="25">
        <v>35</v>
      </c>
      <c r="D62" s="25">
        <v>35</v>
      </c>
      <c r="E62" s="25">
        <v>0.70128051000000002</v>
      </c>
      <c r="F62" s="25">
        <v>30.087259750000001</v>
      </c>
      <c r="G62" s="25">
        <v>3.29126429</v>
      </c>
      <c r="H62" s="25">
        <v>0.75739717999999989</v>
      </c>
      <c r="I62" s="25">
        <v>0</v>
      </c>
      <c r="J62" s="25">
        <v>0</v>
      </c>
      <c r="K62" s="25">
        <v>0</v>
      </c>
      <c r="L62" s="25">
        <v>0</v>
      </c>
      <c r="M62" s="25">
        <v>0</v>
      </c>
      <c r="N62" s="25">
        <v>0.02</v>
      </c>
      <c r="O62" s="25">
        <v>0.13926158</v>
      </c>
      <c r="P62" s="25">
        <v>0</v>
      </c>
      <c r="Q62" s="25">
        <f t="shared" si="6"/>
        <v>34.996463310000003</v>
      </c>
      <c r="R62" s="12"/>
      <c r="S62" s="164"/>
      <c r="Y62" s="164"/>
      <c r="Z62" s="164"/>
      <c r="AA62" s="164"/>
      <c r="AB62" s="164"/>
      <c r="AC62" s="164"/>
      <c r="AD62" s="164"/>
      <c r="AE62" s="164"/>
      <c r="AF62" s="164"/>
      <c r="AG62" s="164"/>
    </row>
    <row r="63" spans="1:40" x14ac:dyDescent="0.25">
      <c r="A63" s="12"/>
      <c r="B63" s="30" t="s">
        <v>44</v>
      </c>
      <c r="C63" s="25">
        <v>1188</v>
      </c>
      <c r="D63" s="25">
        <v>1188</v>
      </c>
      <c r="E63" s="25">
        <v>300</v>
      </c>
      <c r="F63" s="25">
        <v>450</v>
      </c>
      <c r="G63" s="25">
        <v>438</v>
      </c>
      <c r="H63" s="25">
        <v>0</v>
      </c>
      <c r="I63" s="25">
        <v>0</v>
      </c>
      <c r="J63" s="25">
        <v>0</v>
      </c>
      <c r="K63" s="25">
        <v>0</v>
      </c>
      <c r="L63" s="25">
        <v>0</v>
      </c>
      <c r="M63" s="25">
        <v>0</v>
      </c>
      <c r="N63" s="25">
        <v>0</v>
      </c>
      <c r="O63" s="25">
        <v>0</v>
      </c>
      <c r="P63" s="25">
        <v>0</v>
      </c>
      <c r="Q63" s="25">
        <f t="shared" si="6"/>
        <v>1188</v>
      </c>
      <c r="S63" s="164"/>
      <c r="Y63" s="164"/>
      <c r="Z63" s="164"/>
      <c r="AA63" s="164"/>
      <c r="AB63" s="164"/>
      <c r="AC63" s="164"/>
      <c r="AD63" s="164"/>
      <c r="AE63" s="164"/>
      <c r="AF63" s="164"/>
      <c r="AG63" s="164"/>
    </row>
    <row r="64" spans="1:40" x14ac:dyDescent="0.25">
      <c r="B64" s="30" t="s">
        <v>101</v>
      </c>
      <c r="C64" s="25">
        <v>95981.288994999995</v>
      </c>
      <c r="D64" s="25">
        <v>114381.493575</v>
      </c>
      <c r="E64" s="25">
        <v>3934.24851696</v>
      </c>
      <c r="F64" s="25">
        <v>2099.8805877999998</v>
      </c>
      <c r="G64" s="25">
        <v>12741.066357829999</v>
      </c>
      <c r="H64" s="25">
        <v>42310.094021050005</v>
      </c>
      <c r="I64" s="25">
        <v>4941.5004413799998</v>
      </c>
      <c r="J64" s="25">
        <v>3220.60907292</v>
      </c>
      <c r="K64" s="25">
        <v>4174.6354649499999</v>
      </c>
      <c r="L64" s="25">
        <v>2403.56202618</v>
      </c>
      <c r="M64" s="25">
        <v>3462.6798310700001</v>
      </c>
      <c r="N64" s="25">
        <v>3394.8135670800002</v>
      </c>
      <c r="O64" s="25">
        <v>4579.26339852</v>
      </c>
      <c r="P64" s="25">
        <v>16492.018279190001</v>
      </c>
      <c r="Q64" s="25">
        <f t="shared" si="6"/>
        <v>103754.37156493</v>
      </c>
      <c r="R64" s="11"/>
      <c r="S64" s="164"/>
      <c r="Y64" s="164"/>
      <c r="Z64" s="164"/>
      <c r="AA64" s="164"/>
      <c r="AB64" s="164"/>
      <c r="AC64" s="164"/>
      <c r="AD64" s="164"/>
      <c r="AE64" s="164"/>
      <c r="AF64" s="164"/>
      <c r="AG64" s="164"/>
    </row>
    <row r="65" spans="2:33" x14ac:dyDescent="0.25">
      <c r="B65" s="30" t="s">
        <v>95</v>
      </c>
      <c r="C65" s="16">
        <v>32552.852341000002</v>
      </c>
      <c r="D65" s="16">
        <v>25122.852341000002</v>
      </c>
      <c r="E65" s="25">
        <v>1430.26388034</v>
      </c>
      <c r="F65" s="25">
        <v>3959.1481042</v>
      </c>
      <c r="G65" s="25">
        <v>2115.1840214200001</v>
      </c>
      <c r="H65" s="25">
        <v>1415.9523545999998</v>
      </c>
      <c r="I65" s="25">
        <v>1474.8534769800001</v>
      </c>
      <c r="J65" s="25">
        <v>1430.6191685599999</v>
      </c>
      <c r="K65" s="25">
        <v>1519.5255331400001</v>
      </c>
      <c r="L65" s="25">
        <v>1462.8795568</v>
      </c>
      <c r="M65" s="25">
        <v>2198.3421563100001</v>
      </c>
      <c r="N65" s="25">
        <v>2192.0771438199999</v>
      </c>
      <c r="O65" s="25">
        <v>2198.9993019099998</v>
      </c>
      <c r="P65" s="25">
        <v>441.99419468999997</v>
      </c>
      <c r="Q65" s="25">
        <f t="shared" si="6"/>
        <v>21839.838892770003</v>
      </c>
      <c r="R65" s="157"/>
      <c r="S65" s="164"/>
      <c r="Y65" s="164"/>
      <c r="Z65" s="164"/>
      <c r="AA65" s="164"/>
      <c r="AB65" s="164"/>
      <c r="AC65" s="164"/>
      <c r="AD65" s="164"/>
      <c r="AE65" s="164"/>
      <c r="AF65" s="164"/>
      <c r="AG65" s="164"/>
    </row>
    <row r="66" spans="2:33" x14ac:dyDescent="0.25">
      <c r="B66" s="208" t="s">
        <v>132</v>
      </c>
      <c r="C66" s="27">
        <f t="shared" ref="C66:M66" si="7">SUM(C47:C65)</f>
        <v>156354.68579799999</v>
      </c>
      <c r="D66" s="27">
        <f t="shared" si="7"/>
        <v>156354.68579799999</v>
      </c>
      <c r="E66" s="20">
        <f t="shared" si="7"/>
        <v>5863.4041362999997</v>
      </c>
      <c r="F66" s="20">
        <f t="shared" si="7"/>
        <v>9232.5348870899998</v>
      </c>
      <c r="G66" s="20">
        <f t="shared" si="7"/>
        <v>18155.284587049999</v>
      </c>
      <c r="H66" s="20">
        <f t="shared" si="7"/>
        <v>45424.636216470004</v>
      </c>
      <c r="I66" s="20">
        <f t="shared" si="7"/>
        <v>8514.0315303099997</v>
      </c>
      <c r="J66" s="20">
        <f t="shared" si="7"/>
        <v>4966.1786099000001</v>
      </c>
      <c r="K66" s="20">
        <f t="shared" si="7"/>
        <v>6696.4014366800002</v>
      </c>
      <c r="L66" s="20">
        <f t="shared" si="7"/>
        <v>4158.5553028800005</v>
      </c>
      <c r="M66" s="20">
        <f t="shared" si="7"/>
        <v>6255.6643924</v>
      </c>
      <c r="N66" s="20">
        <f>SUM(N47:N65)</f>
        <v>6311.0088833899999</v>
      </c>
      <c r="O66" s="20">
        <f>SUM(O47:O65)</f>
        <v>7727.4342784500004</v>
      </c>
      <c r="P66" s="20">
        <f>SUM(P47:P65)</f>
        <v>18370.12013349</v>
      </c>
      <c r="Q66" s="20">
        <f>E66+F66+G66+H66+I66+J66+K66+L66+M66+O66+N66+P66</f>
        <v>141675.25439441</v>
      </c>
      <c r="S66" s="164"/>
      <c r="Y66" s="164"/>
      <c r="Z66" s="164"/>
      <c r="AA66" s="164"/>
      <c r="AB66" s="164"/>
      <c r="AC66" s="164"/>
      <c r="AD66" s="164"/>
      <c r="AE66" s="164"/>
      <c r="AF66" s="164"/>
      <c r="AG66" s="164"/>
    </row>
    <row r="67" spans="2:33" x14ac:dyDescent="0.25">
      <c r="B67" s="30"/>
      <c r="C67" s="25"/>
      <c r="D67" s="25"/>
      <c r="E67" s="176"/>
      <c r="F67" s="176"/>
      <c r="G67" s="176"/>
      <c r="H67" s="176"/>
      <c r="I67" s="176"/>
      <c r="J67" s="176"/>
      <c r="K67" s="176"/>
      <c r="L67" s="176"/>
      <c r="M67" s="176"/>
      <c r="N67" s="176"/>
      <c r="O67" s="176"/>
      <c r="P67" s="176"/>
      <c r="Q67" s="176"/>
      <c r="Y67" s="164"/>
      <c r="Z67" s="164"/>
      <c r="AA67" s="164"/>
      <c r="AB67" s="164"/>
      <c r="AC67" s="164"/>
      <c r="AD67" s="164"/>
      <c r="AE67" s="164"/>
    </row>
    <row r="68" spans="2:33" x14ac:dyDescent="0.25">
      <c r="B68" s="208" t="s">
        <v>140</v>
      </c>
      <c r="C68" s="27">
        <f t="shared" ref="C68:P68" si="8">C44+C66</f>
        <v>921810.54635099974</v>
      </c>
      <c r="D68" s="27">
        <f t="shared" si="8"/>
        <v>933795.4940276799</v>
      </c>
      <c r="E68" s="168">
        <f t="shared" si="8"/>
        <v>53915.169610300007</v>
      </c>
      <c r="F68" s="168">
        <f t="shared" si="8"/>
        <v>67864.160807869994</v>
      </c>
      <c r="G68" s="168">
        <f t="shared" si="8"/>
        <v>81590.660372650003</v>
      </c>
      <c r="H68" s="168">
        <f t="shared" si="8"/>
        <v>98839.458485349998</v>
      </c>
      <c r="I68" s="168">
        <f t="shared" si="8"/>
        <v>65189.465762859989</v>
      </c>
      <c r="J68" s="168">
        <f t="shared" si="8"/>
        <v>77927.954798469989</v>
      </c>
      <c r="K68" s="168">
        <f t="shared" si="8"/>
        <v>62682.211590049992</v>
      </c>
      <c r="L68" s="168">
        <f t="shared" si="8"/>
        <v>65411.016590759995</v>
      </c>
      <c r="M68" s="168">
        <f t="shared" si="8"/>
        <v>56781.948450059994</v>
      </c>
      <c r="N68" s="168">
        <f t="shared" si="8"/>
        <v>62995.962553699988</v>
      </c>
      <c r="O68" s="168">
        <f t="shared" si="8"/>
        <v>73966.517862689987</v>
      </c>
      <c r="P68" s="168">
        <f t="shared" si="8"/>
        <v>118777.83627878</v>
      </c>
      <c r="Q68" s="168">
        <f>E68+F68+G68+H68+I68+J68+K68+L68+M68+O68+N68+P68</f>
        <v>885942.36316353991</v>
      </c>
      <c r="R68" s="7"/>
      <c r="S68" s="164"/>
      <c r="Y68" s="164"/>
      <c r="Z68" s="164"/>
      <c r="AA68" s="164"/>
      <c r="AB68" s="164"/>
      <c r="AC68" s="164"/>
      <c r="AD68" s="164"/>
      <c r="AE68" s="164"/>
    </row>
    <row r="69" spans="2:33" ht="36" x14ac:dyDescent="0.25">
      <c r="B69" s="209" t="s">
        <v>159</v>
      </c>
      <c r="C69" s="152"/>
      <c r="D69" s="174"/>
      <c r="E69" s="11"/>
      <c r="F69" s="11"/>
      <c r="G69" s="11"/>
      <c r="H69" s="11"/>
      <c r="I69" s="11"/>
      <c r="J69" s="11"/>
      <c r="K69" s="11"/>
      <c r="L69" s="11"/>
      <c r="M69" s="11"/>
      <c r="N69" s="11"/>
      <c r="O69" s="11"/>
      <c r="P69" s="11"/>
      <c r="Q69" s="11"/>
      <c r="R69" s="11"/>
      <c r="AE69" s="164"/>
    </row>
    <row r="70" spans="2:33" x14ac:dyDescent="0.25">
      <c r="B70" s="162"/>
      <c r="C70" s="24"/>
      <c r="D70" s="24"/>
      <c r="E70" s="169"/>
      <c r="F70" s="169"/>
      <c r="G70" s="169"/>
      <c r="H70" s="169"/>
      <c r="I70" s="169"/>
      <c r="J70" s="169"/>
      <c r="K70" s="169"/>
      <c r="L70" s="169"/>
      <c r="M70" s="169"/>
      <c r="N70" s="169"/>
      <c r="O70" s="169"/>
      <c r="P70" s="169"/>
      <c r="Q70" s="169"/>
    </row>
    <row r="71" spans="2:33" x14ac:dyDescent="0.25">
      <c r="B71" s="13"/>
      <c r="C71" s="24"/>
      <c r="D71" s="24"/>
      <c r="E71" s="169"/>
      <c r="F71" s="169"/>
      <c r="G71" s="169"/>
      <c r="H71" s="169"/>
      <c r="I71" s="169"/>
      <c r="J71" s="169"/>
      <c r="K71" s="169"/>
      <c r="L71" s="169"/>
      <c r="M71" s="169"/>
      <c r="N71" s="169"/>
      <c r="O71" s="169"/>
      <c r="P71" s="169"/>
      <c r="Q71" s="170"/>
    </row>
    <row r="72" spans="2:33" ht="22.5" customHeight="1" x14ac:dyDescent="0.25">
      <c r="E72" s="171"/>
      <c r="F72" s="171"/>
      <c r="G72" s="171"/>
      <c r="H72" s="171"/>
      <c r="I72" s="171"/>
      <c r="J72" s="171"/>
      <c r="K72" s="171"/>
      <c r="L72" s="171"/>
      <c r="M72" s="171"/>
      <c r="N72" s="171"/>
      <c r="O72" s="171"/>
      <c r="P72" s="171"/>
      <c r="Q72" s="171"/>
    </row>
    <row r="73" spans="2:33" x14ac:dyDescent="0.25">
      <c r="E73" s="171"/>
      <c r="F73" s="171"/>
      <c r="G73" s="171"/>
      <c r="H73" s="171"/>
      <c r="I73" s="171"/>
      <c r="J73" s="171"/>
      <c r="K73" s="171"/>
      <c r="L73" s="171"/>
      <c r="M73" s="171"/>
      <c r="N73" s="171"/>
      <c r="O73" s="171"/>
      <c r="P73" s="171"/>
      <c r="Q73" s="171"/>
    </row>
    <row r="74" spans="2:33" x14ac:dyDescent="0.25">
      <c r="E74" s="171"/>
      <c r="F74" s="171"/>
      <c r="G74" s="171"/>
      <c r="H74" s="171"/>
      <c r="I74" s="171"/>
      <c r="J74" s="171"/>
      <c r="K74" s="171"/>
      <c r="L74" s="171"/>
      <c r="M74" s="171"/>
      <c r="N74" s="171"/>
      <c r="O74" s="171"/>
      <c r="P74" s="171"/>
      <c r="Q74" s="171"/>
    </row>
    <row r="75" spans="2:33" x14ac:dyDescent="0.25">
      <c r="E75" s="16"/>
      <c r="F75" s="16"/>
      <c r="G75" s="16"/>
      <c r="H75" s="16"/>
      <c r="I75" s="16"/>
      <c r="J75" s="16"/>
      <c r="K75" s="16"/>
      <c r="L75" s="16"/>
      <c r="M75" s="16"/>
      <c r="N75" s="16"/>
      <c r="O75" s="16"/>
      <c r="P75" s="16"/>
      <c r="Q75" s="5"/>
    </row>
    <row r="76" spans="2:33" x14ac:dyDescent="0.25">
      <c r="E76" s="16"/>
      <c r="F76" s="16"/>
      <c r="G76" s="16"/>
      <c r="H76" s="16"/>
      <c r="I76" s="16"/>
      <c r="J76" s="16"/>
      <c r="K76" s="16"/>
      <c r="L76" s="16"/>
      <c r="M76" s="16"/>
      <c r="N76" s="16"/>
      <c r="O76" s="16"/>
      <c r="P76" s="16"/>
      <c r="Q76" s="5"/>
    </row>
    <row r="77" spans="2:33" x14ac:dyDescent="0.25">
      <c r="E77"/>
      <c r="F77" s="16"/>
      <c r="Q77" s="5"/>
    </row>
    <row r="78" spans="2:33" x14ac:dyDescent="0.25">
      <c r="E78" s="165"/>
      <c r="F78" s="165"/>
      <c r="G78" s="165"/>
      <c r="H78" s="165"/>
      <c r="I78" s="165"/>
      <c r="J78" s="165"/>
      <c r="K78" s="165"/>
      <c r="L78" s="165"/>
      <c r="M78" s="165"/>
      <c r="N78" s="165"/>
      <c r="O78" s="165"/>
      <c r="P78" s="165"/>
      <c r="Q78" s="165"/>
      <c r="R78" s="33"/>
    </row>
    <row r="79" spans="2:33" x14ac:dyDescent="0.25">
      <c r="E79" s="165"/>
      <c r="F79" s="165"/>
      <c r="G79" s="165"/>
      <c r="H79" s="165"/>
      <c r="I79" s="165"/>
      <c r="J79" s="165"/>
      <c r="K79" s="165"/>
      <c r="L79" s="165"/>
      <c r="M79" s="165"/>
      <c r="N79" s="165"/>
      <c r="O79" s="165"/>
      <c r="P79" s="165"/>
      <c r="Q79" s="165"/>
    </row>
    <row r="80" spans="2:33" x14ac:dyDescent="0.25">
      <c r="E80" s="165"/>
      <c r="F80" s="165"/>
      <c r="G80" s="165"/>
      <c r="H80" s="165"/>
      <c r="I80" s="165"/>
      <c r="J80" s="165"/>
      <c r="K80" s="165"/>
      <c r="L80" s="165"/>
      <c r="M80" s="165"/>
      <c r="N80" s="165"/>
      <c r="O80" s="165"/>
      <c r="P80" s="165"/>
      <c r="Q80" s="165"/>
    </row>
    <row r="81" spans="5:17" x14ac:dyDescent="0.25">
      <c r="E81" s="165"/>
      <c r="F81" s="165"/>
      <c r="G81" s="165"/>
      <c r="H81" s="165"/>
      <c r="I81" s="165"/>
      <c r="J81" s="165"/>
      <c r="K81" s="165"/>
      <c r="L81" s="165"/>
      <c r="M81" s="165"/>
      <c r="N81" s="165"/>
      <c r="O81" s="165"/>
      <c r="P81" s="165"/>
      <c r="Q81" s="165"/>
    </row>
    <row r="82" spans="5:17" x14ac:dyDescent="0.25">
      <c r="E82" s="165"/>
      <c r="F82" s="165"/>
      <c r="G82" s="165"/>
      <c r="H82" s="165"/>
      <c r="I82" s="165"/>
      <c r="J82" s="165"/>
      <c r="K82" s="165"/>
      <c r="L82" s="165"/>
      <c r="M82" s="165"/>
      <c r="N82" s="165"/>
      <c r="O82" s="165"/>
      <c r="P82" s="165"/>
      <c r="Q82" s="165"/>
    </row>
    <row r="83" spans="5:17" x14ac:dyDescent="0.25">
      <c r="E83" s="165"/>
      <c r="F83" s="165"/>
      <c r="G83" s="165"/>
      <c r="H83" s="165"/>
      <c r="I83" s="165"/>
      <c r="J83" s="165"/>
      <c r="K83" s="165"/>
      <c r="L83" s="165"/>
      <c r="M83" s="165"/>
      <c r="N83" s="165"/>
      <c r="O83" s="165"/>
      <c r="P83" s="165"/>
      <c r="Q83" s="165"/>
    </row>
    <row r="84" spans="5:17" x14ac:dyDescent="0.25">
      <c r="E84" s="165"/>
      <c r="F84" s="16"/>
      <c r="Q84" s="5"/>
    </row>
    <row r="85" spans="5:17" x14ac:dyDescent="0.25">
      <c r="E85"/>
      <c r="F85" s="16"/>
      <c r="Q85" s="5"/>
    </row>
    <row r="86" spans="5:17" x14ac:dyDescent="0.25">
      <c r="E86"/>
      <c r="F86" s="16"/>
      <c r="Q86" s="5"/>
    </row>
    <row r="87" spans="5:17" x14ac:dyDescent="0.25">
      <c r="E87" s="165"/>
      <c r="F87" s="165"/>
      <c r="G87" s="165"/>
      <c r="H87" s="165"/>
      <c r="I87" s="165"/>
      <c r="J87" s="165"/>
      <c r="K87" s="165"/>
      <c r="L87" s="165"/>
      <c r="M87" s="165"/>
      <c r="N87" s="165"/>
      <c r="O87" s="165"/>
      <c r="P87" s="165"/>
      <c r="Q87" s="165"/>
    </row>
    <row r="88" spans="5:17" x14ac:dyDescent="0.25">
      <c r="E88" s="165"/>
      <c r="F88" s="165"/>
      <c r="G88" s="165"/>
      <c r="H88" s="165"/>
      <c r="I88" s="165"/>
      <c r="J88" s="165"/>
      <c r="K88" s="165"/>
      <c r="L88" s="165"/>
      <c r="M88" s="165"/>
      <c r="N88" s="165"/>
      <c r="O88" s="165"/>
      <c r="P88" s="165"/>
      <c r="Q88" s="165"/>
    </row>
    <row r="89" spans="5:17" x14ac:dyDescent="0.25">
      <c r="E89" s="165"/>
      <c r="F89" s="165"/>
      <c r="G89" s="165"/>
      <c r="H89" s="165"/>
      <c r="I89" s="165"/>
      <c r="J89" s="165"/>
      <c r="K89" s="165"/>
      <c r="L89" s="165"/>
      <c r="M89" s="165"/>
      <c r="N89" s="165"/>
      <c r="O89" s="165"/>
      <c r="P89" s="165"/>
      <c r="Q89" s="165"/>
    </row>
    <row r="90" spans="5:17" x14ac:dyDescent="0.25">
      <c r="E90" s="165"/>
      <c r="F90" s="165"/>
      <c r="G90" s="165"/>
      <c r="H90" s="165"/>
      <c r="I90" s="165"/>
      <c r="J90" s="165"/>
      <c r="K90" s="165"/>
      <c r="L90" s="165"/>
      <c r="M90" s="165"/>
      <c r="N90" s="165"/>
      <c r="O90" s="165"/>
      <c r="P90" s="165"/>
      <c r="Q90" s="165"/>
    </row>
    <row r="91" spans="5:17" x14ac:dyDescent="0.25">
      <c r="E91" s="165"/>
      <c r="F91" s="165"/>
      <c r="G91" s="165"/>
      <c r="H91" s="165"/>
      <c r="I91" s="165"/>
      <c r="J91" s="165"/>
      <c r="K91" s="165"/>
      <c r="L91" s="165"/>
      <c r="M91" s="165"/>
      <c r="N91" s="165"/>
      <c r="O91" s="165"/>
      <c r="P91" s="165"/>
      <c r="Q91" s="165"/>
    </row>
    <row r="92" spans="5:17" x14ac:dyDescent="0.25">
      <c r="E92" s="165"/>
      <c r="F92" s="165"/>
      <c r="G92" s="165"/>
      <c r="H92" s="165"/>
      <c r="I92" s="165"/>
      <c r="J92" s="165"/>
      <c r="K92" s="165"/>
      <c r="L92" s="165"/>
      <c r="M92" s="165"/>
      <c r="N92" s="165"/>
      <c r="O92" s="165"/>
      <c r="P92" s="165"/>
      <c r="Q92" s="165"/>
    </row>
    <row r="93" spans="5:17" x14ac:dyDescent="0.25">
      <c r="E93" s="165"/>
      <c r="F93" s="165"/>
      <c r="G93" s="165"/>
      <c r="H93" s="165"/>
      <c r="I93" s="165"/>
      <c r="J93" s="165"/>
      <c r="K93" s="165"/>
      <c r="L93" s="165"/>
      <c r="M93" s="165"/>
      <c r="N93" s="165"/>
      <c r="O93" s="165"/>
      <c r="P93" s="165"/>
      <c r="Q93" s="165"/>
    </row>
    <row r="94" spans="5:17" x14ac:dyDescent="0.25">
      <c r="E94" s="165"/>
      <c r="F94" s="165"/>
      <c r="G94" s="165"/>
      <c r="H94" s="165"/>
      <c r="I94" s="165"/>
      <c r="J94" s="165"/>
      <c r="K94" s="165"/>
      <c r="L94" s="165"/>
      <c r="M94" s="165"/>
      <c r="N94" s="165"/>
      <c r="O94" s="165"/>
      <c r="P94" s="165"/>
      <c r="Q94" s="165"/>
    </row>
    <row r="95" spans="5:17" x14ac:dyDescent="0.25">
      <c r="E95" s="165"/>
      <c r="F95" s="165"/>
      <c r="G95" s="165"/>
      <c r="H95" s="165"/>
      <c r="I95" s="165"/>
      <c r="J95" s="165"/>
      <c r="K95" s="165"/>
      <c r="L95" s="165"/>
      <c r="M95" s="165"/>
      <c r="N95" s="165"/>
      <c r="O95" s="165"/>
      <c r="P95" s="165"/>
      <c r="Q95" s="165"/>
    </row>
    <row r="96" spans="5:17" x14ac:dyDescent="0.25">
      <c r="E96" s="165"/>
      <c r="F96" s="165"/>
      <c r="G96" s="165"/>
      <c r="H96" s="165"/>
      <c r="I96" s="165"/>
      <c r="J96" s="165"/>
      <c r="K96" s="165"/>
      <c r="L96" s="165"/>
      <c r="M96" s="165"/>
      <c r="N96" s="165"/>
      <c r="O96" s="165"/>
      <c r="P96" s="165"/>
      <c r="Q96" s="165"/>
    </row>
    <row r="97" spans="5:18" x14ac:dyDescent="0.25">
      <c r="E97" s="165"/>
      <c r="F97" s="165"/>
      <c r="G97" s="165"/>
      <c r="H97" s="165"/>
      <c r="I97" s="165"/>
      <c r="J97" s="165"/>
      <c r="K97" s="165"/>
      <c r="L97" s="165"/>
      <c r="M97" s="165"/>
      <c r="N97" s="165"/>
      <c r="O97" s="165"/>
      <c r="P97" s="165"/>
      <c r="Q97" s="165"/>
    </row>
    <row r="98" spans="5:18" x14ac:dyDescent="0.25">
      <c r="E98" s="165"/>
      <c r="F98" s="165"/>
      <c r="G98" s="165"/>
      <c r="H98" s="165"/>
      <c r="I98" s="165"/>
      <c r="J98" s="165"/>
      <c r="K98" s="165"/>
      <c r="L98" s="165"/>
      <c r="M98" s="165"/>
      <c r="N98" s="165"/>
      <c r="O98" s="165"/>
      <c r="P98" s="165"/>
      <c r="Q98" s="165"/>
    </row>
    <row r="99" spans="5:18" x14ac:dyDescent="0.25">
      <c r="E99" s="165"/>
      <c r="F99" s="165"/>
      <c r="G99" s="165"/>
      <c r="H99" s="165"/>
      <c r="I99" s="165"/>
      <c r="J99" s="165"/>
      <c r="K99" s="165"/>
      <c r="L99" s="165"/>
      <c r="M99" s="165"/>
      <c r="N99" s="165"/>
      <c r="O99" s="165"/>
      <c r="P99" s="165"/>
      <c r="Q99" s="165"/>
    </row>
    <row r="100" spans="5:18" x14ac:dyDescent="0.25">
      <c r="E100" s="165"/>
      <c r="F100" s="165"/>
      <c r="G100" s="165"/>
      <c r="H100" s="165"/>
      <c r="I100" s="165"/>
      <c r="J100" s="165"/>
      <c r="K100" s="165"/>
      <c r="L100" s="165"/>
      <c r="M100" s="165"/>
      <c r="N100" s="165"/>
      <c r="O100" s="165"/>
      <c r="P100" s="165"/>
      <c r="Q100" s="165"/>
      <c r="R100" s="165"/>
    </row>
    <row r="101" spans="5:18" x14ac:dyDescent="0.25">
      <c r="E101" s="165"/>
      <c r="F101" s="165"/>
      <c r="G101" s="165"/>
      <c r="H101" s="165"/>
      <c r="I101" s="165"/>
      <c r="J101" s="165"/>
      <c r="K101" s="165"/>
      <c r="L101" s="165"/>
      <c r="M101" s="165"/>
      <c r="N101" s="165"/>
      <c r="O101" s="165"/>
      <c r="P101" s="165"/>
      <c r="Q101" s="165"/>
    </row>
    <row r="102" spans="5:18" x14ac:dyDescent="0.25">
      <c r="E102" s="165"/>
      <c r="F102" s="165"/>
      <c r="G102" s="165"/>
      <c r="H102" s="165"/>
      <c r="I102" s="165"/>
      <c r="J102" s="165"/>
      <c r="K102" s="165"/>
      <c r="L102" s="165"/>
      <c r="M102" s="165"/>
      <c r="N102" s="165"/>
      <c r="O102" s="165"/>
      <c r="P102" s="165"/>
      <c r="Q102" s="165"/>
    </row>
    <row r="103" spans="5:18" x14ac:dyDescent="0.25">
      <c r="E103" s="165"/>
      <c r="Q103" s="5"/>
    </row>
    <row r="104" spans="5:18" x14ac:dyDescent="0.25">
      <c r="E104" s="165"/>
      <c r="Q104" s="5"/>
    </row>
    <row r="105" spans="5:18" x14ac:dyDescent="0.25">
      <c r="E105" s="165"/>
      <c r="Q105" s="5"/>
    </row>
    <row r="106" spans="5:18" x14ac:dyDescent="0.25">
      <c r="E106" s="165"/>
      <c r="Q106" s="5"/>
    </row>
    <row r="107" spans="5:18" x14ac:dyDescent="0.25">
      <c r="E107" s="165"/>
      <c r="Q107" s="5"/>
    </row>
    <row r="108" spans="5:18" x14ac:dyDescent="0.25">
      <c r="Q108" s="5"/>
    </row>
    <row r="109" spans="5:18" x14ac:dyDescent="0.25">
      <c r="Q109" s="5"/>
    </row>
    <row r="110" spans="5:18" x14ac:dyDescent="0.25">
      <c r="Q110" s="5"/>
    </row>
    <row r="111" spans="5:18" x14ac:dyDescent="0.25">
      <c r="Q111" s="5"/>
    </row>
    <row r="112" spans="5:18" x14ac:dyDescent="0.25">
      <c r="Q112" s="5"/>
    </row>
    <row r="113" spans="17:17" x14ac:dyDescent="0.25">
      <c r="Q113" s="5"/>
    </row>
    <row r="114" spans="17:17" x14ac:dyDescent="0.25">
      <c r="Q114" s="5"/>
    </row>
    <row r="115" spans="17:17" x14ac:dyDescent="0.25">
      <c r="Q115" s="5"/>
    </row>
    <row r="116" spans="17:17" x14ac:dyDescent="0.25">
      <c r="Q116" s="5"/>
    </row>
  </sheetData>
  <mergeCells count="8">
    <mergeCell ref="B2:Q2"/>
    <mergeCell ref="B3:Q3"/>
    <mergeCell ref="B4:Q4"/>
    <mergeCell ref="B5:Q5"/>
    <mergeCell ref="B8:B9"/>
    <mergeCell ref="C8:C9"/>
    <mergeCell ref="D8:D9"/>
    <mergeCell ref="E8:Q8"/>
  </mergeCells>
  <pageMargins left="0.7" right="0.7" top="0.75" bottom="0.75" header="0.3" footer="0.3"/>
  <pageSetup orientation="portrait" horizontalDpi="4294967295" verticalDpi="4294967295" r:id="rId1"/>
  <ignoredErrors>
    <ignoredError sqref="C13:P13" formulaRange="1"/>
    <ignoredError sqref="Q13" formula="1" formulaRange="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AJ112"/>
  <sheetViews>
    <sheetView showGridLines="0" zoomScale="88" zoomScaleNormal="88" workbookViewId="0">
      <selection activeCell="B66" sqref="B66"/>
    </sheetView>
  </sheetViews>
  <sheetFormatPr baseColWidth="10" defaultColWidth="15.140625" defaultRowHeight="15" x14ac:dyDescent="0.25"/>
  <cols>
    <col min="1" max="1" width="5" customWidth="1"/>
    <col min="2" max="2" width="65.42578125" customWidth="1"/>
    <col min="3" max="4" width="15.85546875" style="16" customWidth="1"/>
    <col min="5" max="16" width="13.7109375" style="5" customWidth="1"/>
    <col min="17" max="17" width="13.7109375" style="16" customWidth="1"/>
    <col min="18" max="18" width="20" bestFit="1" customWidth="1"/>
    <col min="19" max="19" width="20.42578125" bestFit="1" customWidth="1"/>
  </cols>
  <sheetData>
    <row r="2" spans="1:36" ht="28.5" x14ac:dyDescent="0.25">
      <c r="B2" s="244" t="s">
        <v>0</v>
      </c>
      <c r="C2" s="245"/>
      <c r="D2" s="245"/>
      <c r="E2" s="245"/>
      <c r="F2" s="245"/>
      <c r="G2" s="245"/>
      <c r="H2" s="245"/>
      <c r="I2" s="245"/>
      <c r="J2" s="245"/>
      <c r="K2" s="245"/>
      <c r="L2" s="245"/>
      <c r="M2" s="245"/>
      <c r="N2" s="245"/>
      <c r="O2" s="245"/>
      <c r="P2" s="245"/>
      <c r="Q2" s="245"/>
      <c r="R2" s="1"/>
      <c r="S2" s="166"/>
      <c r="T2" s="1"/>
      <c r="U2" s="1"/>
      <c r="V2" s="1"/>
      <c r="W2" s="1"/>
    </row>
    <row r="3" spans="1:36" ht="24" customHeight="1" x14ac:dyDescent="0.25">
      <c r="A3" s="2"/>
      <c r="B3" s="246" t="s">
        <v>1</v>
      </c>
      <c r="C3" s="247"/>
      <c r="D3" s="247"/>
      <c r="E3" s="247"/>
      <c r="F3" s="247"/>
      <c r="G3" s="247"/>
      <c r="H3" s="247"/>
      <c r="I3" s="247"/>
      <c r="J3" s="247"/>
      <c r="K3" s="247"/>
      <c r="L3" s="247"/>
      <c r="M3" s="247"/>
      <c r="N3" s="247"/>
      <c r="O3" s="247"/>
      <c r="P3" s="247"/>
      <c r="Q3" s="247"/>
      <c r="R3" s="3"/>
      <c r="S3" s="3"/>
      <c r="T3" s="3"/>
      <c r="U3" s="3"/>
      <c r="V3" s="3"/>
      <c r="W3" s="3"/>
    </row>
    <row r="4" spans="1:36" ht="16.5" customHeight="1" x14ac:dyDescent="0.25">
      <c r="A4" s="2"/>
      <c r="B4" s="248" t="s">
        <v>2</v>
      </c>
      <c r="C4" s="249"/>
      <c r="D4" s="249"/>
      <c r="E4" s="249"/>
      <c r="F4" s="249"/>
      <c r="G4" s="249"/>
      <c r="H4" s="249"/>
      <c r="I4" s="249"/>
      <c r="J4" s="249"/>
      <c r="K4" s="249"/>
      <c r="L4" s="249"/>
      <c r="M4" s="249"/>
      <c r="N4" s="249"/>
      <c r="O4" s="249"/>
      <c r="P4" s="249"/>
      <c r="Q4" s="249"/>
      <c r="R4" s="3"/>
      <c r="S4" s="3"/>
      <c r="T4" s="3"/>
      <c r="U4" s="3"/>
      <c r="V4" s="3"/>
      <c r="W4" s="3"/>
    </row>
    <row r="5" spans="1:36" ht="15" customHeight="1" x14ac:dyDescent="0.25">
      <c r="A5" s="2"/>
      <c r="B5" s="250" t="s">
        <v>3</v>
      </c>
      <c r="C5" s="251"/>
      <c r="D5" s="251"/>
      <c r="E5" s="251"/>
      <c r="F5" s="251"/>
      <c r="G5" s="251"/>
      <c r="H5" s="251"/>
      <c r="I5" s="251"/>
      <c r="J5" s="251"/>
      <c r="K5" s="251"/>
      <c r="L5" s="251"/>
      <c r="M5" s="251"/>
      <c r="N5" s="251"/>
      <c r="O5" s="251"/>
      <c r="P5" s="251"/>
      <c r="Q5" s="251"/>
      <c r="R5" s="3"/>
      <c r="S5" s="3"/>
      <c r="T5" s="3"/>
      <c r="U5" s="3"/>
      <c r="V5" s="163"/>
      <c r="W5" s="3"/>
    </row>
    <row r="6" spans="1:36" x14ac:dyDescent="0.25">
      <c r="A6" s="2"/>
      <c r="B6" s="210"/>
      <c r="C6" s="17"/>
      <c r="D6" s="17"/>
      <c r="E6" s="8"/>
      <c r="F6" s="8"/>
      <c r="G6" s="8"/>
      <c r="H6" s="8"/>
      <c r="I6" s="8"/>
      <c r="J6" s="8"/>
      <c r="K6" s="8"/>
      <c r="L6" s="8"/>
      <c r="M6" s="8"/>
      <c r="N6" s="8"/>
      <c r="O6" s="8"/>
      <c r="P6" s="8"/>
      <c r="Q6" s="17"/>
      <c r="R6" s="3"/>
      <c r="S6" s="3"/>
      <c r="T6" s="3"/>
      <c r="U6" s="3"/>
      <c r="V6" s="3"/>
      <c r="W6" s="3"/>
    </row>
    <row r="7" spans="1:36" x14ac:dyDescent="0.25">
      <c r="A7" s="2"/>
      <c r="B7" s="4" t="s">
        <v>160</v>
      </c>
      <c r="C7" s="17"/>
      <c r="D7" s="17"/>
      <c r="Q7" s="19" t="s">
        <v>5</v>
      </c>
      <c r="R7" s="5"/>
      <c r="U7" s="153"/>
      <c r="W7" s="9"/>
    </row>
    <row r="8" spans="1:36" s="10" customFormat="1" ht="15" customHeight="1" x14ac:dyDescent="0.25">
      <c r="B8" s="238" t="s">
        <v>6</v>
      </c>
      <c r="C8" s="264" t="s">
        <v>161</v>
      </c>
      <c r="D8" s="264" t="s">
        <v>162</v>
      </c>
      <c r="E8" s="267" t="s">
        <v>9</v>
      </c>
      <c r="F8" s="267"/>
      <c r="G8" s="267"/>
      <c r="H8" s="267"/>
      <c r="I8" s="267"/>
      <c r="J8" s="267"/>
      <c r="K8" s="267"/>
      <c r="L8" s="267"/>
      <c r="M8" s="267"/>
      <c r="N8" s="267"/>
      <c r="O8" s="267"/>
      <c r="P8" s="267"/>
      <c r="Q8" s="267"/>
    </row>
    <row r="9" spans="1:36" s="10" customFormat="1" x14ac:dyDescent="0.25">
      <c r="B9" s="238"/>
      <c r="C9" s="265"/>
      <c r="D9" s="265"/>
      <c r="E9" s="114" t="s">
        <v>10</v>
      </c>
      <c r="F9" s="114" t="s">
        <v>11</v>
      </c>
      <c r="G9" s="114" t="s">
        <v>12</v>
      </c>
      <c r="H9" s="114" t="s">
        <v>13</v>
      </c>
      <c r="I9" s="114" t="s">
        <v>14</v>
      </c>
      <c r="J9" s="114" t="s">
        <v>15</v>
      </c>
      <c r="K9" s="114" t="s">
        <v>16</v>
      </c>
      <c r="L9" s="114" t="s">
        <v>17</v>
      </c>
      <c r="M9" s="114" t="s">
        <v>124</v>
      </c>
      <c r="N9" s="114" t="s">
        <v>19</v>
      </c>
      <c r="O9" s="114" t="s">
        <v>20</v>
      </c>
      <c r="P9" s="114" t="s">
        <v>21</v>
      </c>
      <c r="Q9" s="212" t="s">
        <v>22</v>
      </c>
    </row>
    <row r="10" spans="1:36" x14ac:dyDescent="0.25">
      <c r="B10" s="192" t="s">
        <v>125</v>
      </c>
      <c r="C10" s="195">
        <f t="shared" ref="C10:P10" si="0">SUM(C11:C12)</f>
        <v>7792.5385810000007</v>
      </c>
      <c r="D10" s="193">
        <f t="shared" si="0"/>
        <v>8492538581</v>
      </c>
      <c r="E10" s="193">
        <f t="shared" si="0"/>
        <v>741044379.38999999</v>
      </c>
      <c r="F10" s="193">
        <f t="shared" si="0"/>
        <v>641044378.75999999</v>
      </c>
      <c r="G10" s="193">
        <f t="shared" si="0"/>
        <v>641044378.75999999</v>
      </c>
      <c r="H10" s="193">
        <f t="shared" si="0"/>
        <v>641044378.75999999</v>
      </c>
      <c r="I10" s="193">
        <f t="shared" si="0"/>
        <v>641044378.75999999</v>
      </c>
      <c r="J10" s="193">
        <f t="shared" si="0"/>
        <v>641044378.75999999</v>
      </c>
      <c r="K10" s="193">
        <f t="shared" si="0"/>
        <v>791044378.75999999</v>
      </c>
      <c r="L10" s="193">
        <f t="shared" si="0"/>
        <v>641044378.75999999</v>
      </c>
      <c r="M10" s="193">
        <f t="shared" si="0"/>
        <v>891044378.75999999</v>
      </c>
      <c r="N10" s="193">
        <f t="shared" si="0"/>
        <v>741044378.75999999</v>
      </c>
      <c r="O10" s="193">
        <f t="shared" si="0"/>
        <v>841044378.75999999</v>
      </c>
      <c r="P10" s="193">
        <f t="shared" si="0"/>
        <v>641050403.86000001</v>
      </c>
      <c r="Q10" s="193">
        <f t="shared" ref="Q10:Q44" si="1">E10+F10+G10+H10+I10+J10+K10+L10+M10+N10+O10+P10</f>
        <v>8492538570.8500013</v>
      </c>
    </row>
    <row r="11" spans="1:36" x14ac:dyDescent="0.25">
      <c r="B11" s="30" t="s">
        <v>126</v>
      </c>
      <c r="C11" s="22">
        <v>2635.7791240000001</v>
      </c>
      <c r="D11" s="181">
        <v>2735779124</v>
      </c>
      <c r="E11" s="179">
        <v>311314924.63</v>
      </c>
      <c r="F11" s="179">
        <v>211314924</v>
      </c>
      <c r="G11" s="179">
        <v>211314924</v>
      </c>
      <c r="H11" s="179">
        <v>211314924</v>
      </c>
      <c r="I11" s="179">
        <v>211314924</v>
      </c>
      <c r="J11" s="179">
        <v>211314924</v>
      </c>
      <c r="K11" s="181">
        <v>211314924</v>
      </c>
      <c r="L11" s="181">
        <v>211314924</v>
      </c>
      <c r="M11" s="181">
        <v>311314924</v>
      </c>
      <c r="N11" s="181">
        <v>211314924</v>
      </c>
      <c r="O11" s="181">
        <v>211314924</v>
      </c>
      <c r="P11" s="181">
        <v>211314959.33000001</v>
      </c>
      <c r="Q11" s="181">
        <f t="shared" si="1"/>
        <v>2735779123.96</v>
      </c>
      <c r="Y11" s="164"/>
      <c r="Z11" s="164"/>
      <c r="AA11" s="164"/>
      <c r="AB11" s="164"/>
      <c r="AC11" s="164"/>
      <c r="AD11" s="164"/>
      <c r="AE11" s="164"/>
      <c r="AF11" s="172"/>
      <c r="AG11" s="172"/>
      <c r="AH11" s="172"/>
      <c r="AI11" s="172"/>
      <c r="AJ11" s="172"/>
    </row>
    <row r="12" spans="1:36" x14ac:dyDescent="0.25">
      <c r="B12" s="30" t="s">
        <v>127</v>
      </c>
      <c r="C12" s="22">
        <v>5156.7594570000001</v>
      </c>
      <c r="D12" s="181">
        <v>5756759457</v>
      </c>
      <c r="E12" s="179">
        <v>429729454.75999999</v>
      </c>
      <c r="F12" s="179">
        <v>429729454.75999999</v>
      </c>
      <c r="G12" s="179">
        <v>429729454.75999999</v>
      </c>
      <c r="H12" s="179">
        <v>429729454.75999999</v>
      </c>
      <c r="I12" s="179">
        <v>429729454.75999999</v>
      </c>
      <c r="J12" s="179">
        <v>429729454.75999999</v>
      </c>
      <c r="K12" s="181">
        <v>579729454.75999999</v>
      </c>
      <c r="L12" s="181">
        <v>429729454.75999999</v>
      </c>
      <c r="M12" s="181">
        <v>579729454.75999999</v>
      </c>
      <c r="N12" s="181">
        <v>529729454.75999999</v>
      </c>
      <c r="O12" s="181">
        <v>629729454.75999999</v>
      </c>
      <c r="P12" s="181">
        <v>429735444.52999997</v>
      </c>
      <c r="Q12" s="181">
        <f t="shared" si="1"/>
        <v>5756759446.8900013</v>
      </c>
      <c r="R12" s="22"/>
      <c r="S12" s="22"/>
      <c r="Y12" s="164"/>
      <c r="Z12" s="164"/>
      <c r="AA12" s="164"/>
      <c r="AB12" s="164"/>
      <c r="AC12" s="164"/>
      <c r="AD12" s="164"/>
      <c r="AE12" s="164"/>
      <c r="AF12" s="172"/>
      <c r="AG12" s="172"/>
    </row>
    <row r="13" spans="1:36" x14ac:dyDescent="0.25">
      <c r="B13" s="192" t="s">
        <v>128</v>
      </c>
      <c r="C13" s="195">
        <f t="shared" ref="C13:P13" si="2">SUM(C14:C37)</f>
        <v>830881.44260600011</v>
      </c>
      <c r="D13" s="193">
        <f t="shared" si="2"/>
        <v>997346684042.18018</v>
      </c>
      <c r="E13" s="193">
        <f t="shared" si="2"/>
        <v>53885816357.289993</v>
      </c>
      <c r="F13" s="193">
        <f t="shared" si="2"/>
        <v>62272394021.879997</v>
      </c>
      <c r="G13" s="193">
        <f t="shared" si="2"/>
        <v>55686151571.889992</v>
      </c>
      <c r="H13" s="193">
        <f t="shared" si="2"/>
        <v>64514783362.689995</v>
      </c>
      <c r="I13" s="193">
        <f t="shared" si="2"/>
        <v>61786154343.229996</v>
      </c>
      <c r="J13" s="193">
        <f t="shared" si="2"/>
        <v>85296615250.51001</v>
      </c>
      <c r="K13" s="193">
        <f t="shared" si="2"/>
        <v>97072403712.300003</v>
      </c>
      <c r="L13" s="193">
        <f t="shared" si="2"/>
        <v>60927604082.220001</v>
      </c>
      <c r="M13" s="193">
        <f t="shared" si="2"/>
        <v>53337018524.560013</v>
      </c>
      <c r="N13" s="193">
        <f t="shared" si="2"/>
        <v>106793197152.25</v>
      </c>
      <c r="O13" s="193">
        <f t="shared" si="2"/>
        <v>90040905429.670013</v>
      </c>
      <c r="P13" s="193">
        <f t="shared" si="2"/>
        <v>147685900112.70999</v>
      </c>
      <c r="Q13" s="193">
        <f t="shared" si="1"/>
        <v>939298943921.20007</v>
      </c>
      <c r="Y13" s="164"/>
      <c r="Z13" s="164"/>
      <c r="AA13" s="164"/>
      <c r="AB13" s="164"/>
      <c r="AC13" s="164"/>
      <c r="AD13" s="164"/>
      <c r="AE13" s="164"/>
      <c r="AF13" s="172"/>
      <c r="AG13" s="172"/>
    </row>
    <row r="14" spans="1:36" x14ac:dyDescent="0.25">
      <c r="B14" s="30" t="s">
        <v>75</v>
      </c>
      <c r="C14" s="22">
        <v>67553.913169000007</v>
      </c>
      <c r="D14" s="181">
        <v>143211998794.19003</v>
      </c>
      <c r="E14" s="182">
        <v>3637694751.4200001</v>
      </c>
      <c r="F14" s="182">
        <v>5305426308.8400002</v>
      </c>
      <c r="G14" s="182">
        <v>4697556113.3799992</v>
      </c>
      <c r="H14" s="182">
        <v>11382830462.489998</v>
      </c>
      <c r="I14" s="182">
        <v>12760702135.389999</v>
      </c>
      <c r="J14" s="182">
        <v>6284919893.9900036</v>
      </c>
      <c r="K14" s="182">
        <v>15803045450.780006</v>
      </c>
      <c r="L14" s="182">
        <v>6317565691.7500019</v>
      </c>
      <c r="M14" s="182">
        <v>2832430263.5699997</v>
      </c>
      <c r="N14" s="182">
        <v>32855118866.710003</v>
      </c>
      <c r="O14" s="182">
        <v>13617283742.68</v>
      </c>
      <c r="P14" s="182">
        <v>16091250232.570002</v>
      </c>
      <c r="Q14" s="181">
        <f t="shared" si="1"/>
        <v>131585823913.57004</v>
      </c>
      <c r="R14" s="16"/>
      <c r="S14" s="22"/>
      <c r="T14" s="16"/>
      <c r="U14" s="16"/>
      <c r="V14" s="16"/>
      <c r="W14" s="16"/>
      <c r="X14" s="16"/>
      <c r="Y14" s="164"/>
      <c r="Z14" s="164"/>
      <c r="AA14" s="164"/>
      <c r="AB14" s="164"/>
      <c r="AC14" s="164"/>
      <c r="AD14" s="164"/>
      <c r="AE14" s="164"/>
      <c r="AF14" s="172"/>
      <c r="AG14" s="172"/>
    </row>
    <row r="15" spans="1:36" x14ac:dyDescent="0.25">
      <c r="B15" s="30" t="s">
        <v>76</v>
      </c>
      <c r="C15" s="22">
        <v>39178.249860000004</v>
      </c>
      <c r="D15" s="181">
        <v>41041336243.479996</v>
      </c>
      <c r="E15" s="182">
        <v>2723823199.27</v>
      </c>
      <c r="F15" s="182">
        <v>2921589164.1300001</v>
      </c>
      <c r="G15" s="182">
        <v>3121590905.5099998</v>
      </c>
      <c r="H15" s="182">
        <v>2862717115.21</v>
      </c>
      <c r="I15" s="182">
        <v>3329803875.4299998</v>
      </c>
      <c r="J15" s="182">
        <v>3026616402.9700003</v>
      </c>
      <c r="K15" s="182">
        <v>3368500540.6799998</v>
      </c>
      <c r="L15" s="182">
        <v>2900260386.6799998</v>
      </c>
      <c r="M15" s="182">
        <v>3456422608.6699996</v>
      </c>
      <c r="N15" s="182">
        <v>3303857419.7199998</v>
      </c>
      <c r="O15" s="182">
        <v>3790055589.5999999</v>
      </c>
      <c r="P15" s="182">
        <v>5310624852.0599995</v>
      </c>
      <c r="Q15" s="181">
        <f t="shared" si="1"/>
        <v>40115862059.93</v>
      </c>
      <c r="R15" s="16"/>
      <c r="S15" s="22"/>
      <c r="T15" s="16"/>
      <c r="U15" s="16"/>
      <c r="V15" s="16"/>
      <c r="W15" s="16"/>
      <c r="X15" s="16"/>
      <c r="Y15" s="164"/>
      <c r="Z15" s="164"/>
      <c r="AA15" s="164"/>
      <c r="AB15" s="164"/>
      <c r="AC15" s="164"/>
      <c r="AD15" s="164"/>
      <c r="AE15" s="164"/>
      <c r="AF15" s="172"/>
      <c r="AG15" s="172"/>
    </row>
    <row r="16" spans="1:36" x14ac:dyDescent="0.25">
      <c r="B16" s="30" t="s">
        <v>129</v>
      </c>
      <c r="C16" s="22">
        <v>33257.024285</v>
      </c>
      <c r="D16" s="181">
        <v>33947837656.420002</v>
      </c>
      <c r="E16" s="182">
        <v>2091777585.3299999</v>
      </c>
      <c r="F16" s="182">
        <v>2631537737.7399998</v>
      </c>
      <c r="G16" s="182">
        <v>2597659849.6100001</v>
      </c>
      <c r="H16" s="182">
        <v>2416579509.0700002</v>
      </c>
      <c r="I16" s="182">
        <v>2604492615.29</v>
      </c>
      <c r="J16" s="182">
        <v>2708905237.9300003</v>
      </c>
      <c r="K16" s="182">
        <v>2580031747.8399997</v>
      </c>
      <c r="L16" s="182">
        <v>2362129072.6100001</v>
      </c>
      <c r="M16" s="182">
        <v>2343014709.5399995</v>
      </c>
      <c r="N16" s="182">
        <v>2394997534.75</v>
      </c>
      <c r="O16" s="182">
        <v>3735610960.2799993</v>
      </c>
      <c r="P16" s="182">
        <v>4473994651.1800003</v>
      </c>
      <c r="Q16" s="181">
        <f t="shared" si="1"/>
        <v>32940731211.170002</v>
      </c>
      <c r="R16" s="16"/>
      <c r="S16" s="22"/>
      <c r="T16" s="16"/>
      <c r="U16" s="16"/>
      <c r="V16" s="16"/>
      <c r="W16" s="16"/>
      <c r="X16" s="16"/>
      <c r="Y16" s="164"/>
      <c r="Z16" s="164"/>
      <c r="AA16" s="164"/>
      <c r="AB16" s="164"/>
      <c r="AC16" s="164"/>
      <c r="AD16" s="164"/>
      <c r="AE16" s="164"/>
      <c r="AF16" s="172"/>
      <c r="AG16" s="172"/>
    </row>
    <row r="17" spans="2:33" x14ac:dyDescent="0.25">
      <c r="B17" s="30" t="s">
        <v>78</v>
      </c>
      <c r="C17" s="22">
        <v>10249.737660000001</v>
      </c>
      <c r="D17" s="181">
        <v>10293252306</v>
      </c>
      <c r="E17" s="182">
        <v>615328163.71999991</v>
      </c>
      <c r="F17" s="182">
        <v>783760014.64999998</v>
      </c>
      <c r="G17" s="182">
        <v>780430589.63</v>
      </c>
      <c r="H17" s="182">
        <v>779902049.44000006</v>
      </c>
      <c r="I17" s="182">
        <v>763043534.37</v>
      </c>
      <c r="J17" s="182">
        <v>897408628.83000004</v>
      </c>
      <c r="K17" s="182">
        <v>807651910.95999992</v>
      </c>
      <c r="L17" s="182">
        <v>769275942.68999994</v>
      </c>
      <c r="M17" s="182">
        <v>734058260.49000001</v>
      </c>
      <c r="N17" s="182">
        <v>590063028.76999998</v>
      </c>
      <c r="O17" s="182">
        <v>568732234.13</v>
      </c>
      <c r="P17" s="182">
        <v>1311349309.8099999</v>
      </c>
      <c r="Q17" s="181">
        <f t="shared" si="1"/>
        <v>9401003667.4899998</v>
      </c>
      <c r="R17" s="16"/>
      <c r="S17" s="22"/>
      <c r="T17" s="16"/>
      <c r="U17" s="16"/>
      <c r="V17" s="16"/>
      <c r="W17" s="16"/>
      <c r="X17" s="16"/>
      <c r="Y17" s="164"/>
      <c r="Z17" s="164"/>
      <c r="AA17" s="164"/>
      <c r="AB17" s="164"/>
      <c r="AC17" s="164"/>
      <c r="AD17" s="164"/>
      <c r="AE17" s="164"/>
      <c r="AF17" s="172"/>
      <c r="AG17" s="172"/>
    </row>
    <row r="18" spans="2:33" x14ac:dyDescent="0.25">
      <c r="B18" s="30" t="s">
        <v>79</v>
      </c>
      <c r="C18" s="22">
        <v>23041.789377000001</v>
      </c>
      <c r="D18" s="181">
        <v>21943926410.880001</v>
      </c>
      <c r="E18" s="182">
        <v>1409780194.7900002</v>
      </c>
      <c r="F18" s="182">
        <v>1535402004.6900001</v>
      </c>
      <c r="G18" s="182">
        <v>1584649257.4200001</v>
      </c>
      <c r="H18" s="182">
        <v>1537391195.6199999</v>
      </c>
      <c r="I18" s="182">
        <v>1566568031.3700001</v>
      </c>
      <c r="J18" s="182">
        <v>1714555869.8800001</v>
      </c>
      <c r="K18" s="182">
        <v>1634431424.71</v>
      </c>
      <c r="L18" s="182">
        <v>1616999991.9899998</v>
      </c>
      <c r="M18" s="182">
        <v>1397127318.99</v>
      </c>
      <c r="N18" s="182">
        <v>1507049539.6900003</v>
      </c>
      <c r="O18" s="182">
        <v>1782989305.8</v>
      </c>
      <c r="P18" s="182">
        <v>2801197758.2599998</v>
      </c>
      <c r="Q18" s="181">
        <f t="shared" si="1"/>
        <v>20088141893.209999</v>
      </c>
      <c r="R18" s="16"/>
      <c r="S18" s="22"/>
      <c r="T18" s="16"/>
      <c r="U18" s="16"/>
      <c r="V18" s="16"/>
      <c r="W18" s="16"/>
      <c r="X18" s="16"/>
      <c r="Y18" s="164"/>
      <c r="Z18" s="164"/>
      <c r="AA18" s="164"/>
      <c r="AB18" s="164"/>
      <c r="AC18" s="164"/>
      <c r="AD18" s="164"/>
      <c r="AE18" s="164"/>
      <c r="AF18" s="172"/>
      <c r="AG18" s="172"/>
    </row>
    <row r="19" spans="2:33" x14ac:dyDescent="0.25">
      <c r="B19" s="30" t="s">
        <v>80</v>
      </c>
      <c r="C19" s="22">
        <v>194523.028716</v>
      </c>
      <c r="D19" s="181">
        <v>205037012130.84003</v>
      </c>
      <c r="E19" s="182">
        <v>15505076657.730001</v>
      </c>
      <c r="F19" s="182">
        <v>19425499259.059994</v>
      </c>
      <c r="G19" s="182">
        <v>15716278222.039999</v>
      </c>
      <c r="H19" s="182">
        <v>15170629443.049999</v>
      </c>
      <c r="I19" s="182">
        <v>14063886783.75</v>
      </c>
      <c r="J19" s="182">
        <v>14607019977.230001</v>
      </c>
      <c r="K19" s="182">
        <v>16799630543.349998</v>
      </c>
      <c r="L19" s="182">
        <v>12696536537.790001</v>
      </c>
      <c r="M19" s="182">
        <v>11697986428.820002</v>
      </c>
      <c r="N19" s="182">
        <v>12864206855.51</v>
      </c>
      <c r="O19" s="182">
        <v>25171167573.82</v>
      </c>
      <c r="P19" s="182">
        <v>27620425526.449997</v>
      </c>
      <c r="Q19" s="181">
        <f t="shared" si="1"/>
        <v>201338343808.60004</v>
      </c>
      <c r="R19" s="16"/>
      <c r="S19" s="22"/>
      <c r="T19" s="16"/>
      <c r="U19" s="16"/>
      <c r="V19" s="16"/>
      <c r="W19" s="16"/>
      <c r="X19" s="16"/>
      <c r="Y19" s="164"/>
      <c r="Z19" s="164"/>
      <c r="AA19" s="164"/>
      <c r="AB19" s="164"/>
      <c r="AC19" s="164"/>
      <c r="AD19" s="164"/>
      <c r="AE19" s="164"/>
      <c r="AF19" s="172"/>
      <c r="AG19" s="172"/>
    </row>
    <row r="20" spans="2:33" x14ac:dyDescent="0.25">
      <c r="B20" s="30" t="s">
        <v>81</v>
      </c>
      <c r="C20" s="22">
        <v>94536.596948000006</v>
      </c>
      <c r="D20" s="181">
        <v>123276373886.74998</v>
      </c>
      <c r="E20" s="182">
        <v>5078363107.1499996</v>
      </c>
      <c r="F20" s="182">
        <v>7291571827.5200005</v>
      </c>
      <c r="G20" s="182">
        <v>6254025363.3900003</v>
      </c>
      <c r="H20" s="182">
        <v>7109178150.0200005</v>
      </c>
      <c r="I20" s="182">
        <v>7460157941.8599997</v>
      </c>
      <c r="J20" s="182">
        <v>8679531808.2399998</v>
      </c>
      <c r="K20" s="182">
        <v>9594282882.7000008</v>
      </c>
      <c r="L20" s="182">
        <v>8213418067.6499987</v>
      </c>
      <c r="M20" s="182">
        <v>7696099980.8000002</v>
      </c>
      <c r="N20" s="182">
        <v>9986598794.5899982</v>
      </c>
      <c r="O20" s="182">
        <v>11582589675.260002</v>
      </c>
      <c r="P20" s="182">
        <v>20731754598.509998</v>
      </c>
      <c r="Q20" s="181">
        <f t="shared" si="1"/>
        <v>109677572197.69002</v>
      </c>
      <c r="R20" s="16"/>
      <c r="S20" s="22"/>
      <c r="T20" s="16"/>
      <c r="U20" s="16"/>
      <c r="V20" s="16"/>
      <c r="W20" s="16"/>
      <c r="X20" s="16"/>
      <c r="Y20" s="164"/>
      <c r="Z20" s="164"/>
      <c r="AA20" s="164"/>
      <c r="AB20" s="164"/>
      <c r="AC20" s="164"/>
      <c r="AD20" s="164"/>
      <c r="AE20" s="164"/>
      <c r="AF20" s="172"/>
      <c r="AG20" s="172"/>
    </row>
    <row r="21" spans="2:33" x14ac:dyDescent="0.25">
      <c r="B21" s="30" t="s">
        <v>82</v>
      </c>
      <c r="C21" s="22">
        <v>3000.2369389999999</v>
      </c>
      <c r="D21" s="181">
        <v>2557095850</v>
      </c>
      <c r="E21" s="182">
        <v>124766952.23</v>
      </c>
      <c r="F21" s="182">
        <v>137933927.28</v>
      </c>
      <c r="G21" s="182">
        <v>176456017.81</v>
      </c>
      <c r="H21" s="182">
        <v>169811519.56</v>
      </c>
      <c r="I21" s="182">
        <v>143611421.34999999</v>
      </c>
      <c r="J21" s="182">
        <v>200391897.72</v>
      </c>
      <c r="K21" s="182">
        <v>175559092.25999999</v>
      </c>
      <c r="L21" s="182">
        <v>178836486.56999999</v>
      </c>
      <c r="M21" s="182">
        <v>127882448.58</v>
      </c>
      <c r="N21" s="182">
        <v>138034205.32000002</v>
      </c>
      <c r="O21" s="182">
        <v>153484400.88</v>
      </c>
      <c r="P21" s="182">
        <v>826389234.97000015</v>
      </c>
      <c r="Q21" s="181">
        <f t="shared" si="1"/>
        <v>2553157604.5300002</v>
      </c>
      <c r="R21" s="16"/>
      <c r="S21" s="22"/>
      <c r="T21" s="16"/>
      <c r="U21" s="16"/>
      <c r="V21" s="16"/>
      <c r="W21" s="16"/>
      <c r="X21" s="16"/>
      <c r="Y21" s="164"/>
      <c r="Z21" s="164"/>
      <c r="AA21" s="164"/>
      <c r="AB21" s="164"/>
      <c r="AC21" s="164"/>
      <c r="AD21" s="164"/>
      <c r="AE21" s="164"/>
      <c r="AF21" s="172"/>
      <c r="AG21" s="172"/>
    </row>
    <row r="22" spans="2:33" x14ac:dyDescent="0.25">
      <c r="B22" s="30" t="s">
        <v>83</v>
      </c>
      <c r="C22" s="22">
        <v>2584.9167389999998</v>
      </c>
      <c r="D22" s="181">
        <v>2383257375</v>
      </c>
      <c r="E22" s="182">
        <v>171735764.87</v>
      </c>
      <c r="F22" s="182">
        <v>186088197.69999999</v>
      </c>
      <c r="G22" s="182">
        <v>166919867.53999999</v>
      </c>
      <c r="H22" s="182">
        <v>126692288.71999998</v>
      </c>
      <c r="I22" s="182">
        <v>211652987.91999999</v>
      </c>
      <c r="J22" s="182">
        <v>225419956.41</v>
      </c>
      <c r="K22" s="182">
        <v>152988318.77000001</v>
      </c>
      <c r="L22" s="182">
        <v>175884925.72999999</v>
      </c>
      <c r="M22" s="182">
        <v>168730356.17999998</v>
      </c>
      <c r="N22" s="182">
        <v>165949269.13</v>
      </c>
      <c r="O22" s="182">
        <v>151237161.38999999</v>
      </c>
      <c r="P22" s="182">
        <v>255406748.59999999</v>
      </c>
      <c r="Q22" s="181">
        <f t="shared" si="1"/>
        <v>2158705842.96</v>
      </c>
      <c r="R22" s="16"/>
      <c r="S22" s="22"/>
      <c r="T22" s="16"/>
      <c r="U22" s="16"/>
      <c r="V22" s="16"/>
      <c r="W22" s="16"/>
      <c r="X22" s="16"/>
      <c r="Y22" s="164"/>
      <c r="Z22" s="164"/>
      <c r="AA22" s="164"/>
      <c r="AB22" s="164"/>
      <c r="AC22" s="164"/>
      <c r="AD22" s="164"/>
      <c r="AE22" s="164"/>
      <c r="AF22" s="172"/>
      <c r="AG22" s="172"/>
    </row>
    <row r="23" spans="2:33" x14ac:dyDescent="0.25">
      <c r="B23" s="30" t="s">
        <v>84</v>
      </c>
      <c r="C23" s="22">
        <v>13185.367268</v>
      </c>
      <c r="D23" s="181">
        <v>13075212445.83</v>
      </c>
      <c r="E23" s="182">
        <v>714709675.39999998</v>
      </c>
      <c r="F23" s="182">
        <v>908482258.15999997</v>
      </c>
      <c r="G23" s="182">
        <v>932066822.91999996</v>
      </c>
      <c r="H23" s="182">
        <v>837137341.25</v>
      </c>
      <c r="I23" s="182">
        <v>914119208.89999998</v>
      </c>
      <c r="J23" s="182">
        <v>1108106792.6099999</v>
      </c>
      <c r="K23" s="182">
        <v>1243886316.8399999</v>
      </c>
      <c r="L23" s="182">
        <v>847348334.72000003</v>
      </c>
      <c r="M23" s="182">
        <v>856762993.20999992</v>
      </c>
      <c r="N23" s="182">
        <v>825799901.63999999</v>
      </c>
      <c r="O23" s="182">
        <v>1476994439.7900002</v>
      </c>
      <c r="P23" s="182">
        <v>1631704402</v>
      </c>
      <c r="Q23" s="181">
        <f t="shared" si="1"/>
        <v>12297118487.440001</v>
      </c>
      <c r="R23" s="16"/>
      <c r="S23" s="22"/>
      <c r="T23" s="16"/>
      <c r="U23" s="16"/>
      <c r="V23" s="16"/>
      <c r="W23" s="16"/>
      <c r="X23" s="16"/>
      <c r="Y23" s="164"/>
      <c r="Z23" s="164"/>
      <c r="AA23" s="164"/>
      <c r="AB23" s="164"/>
      <c r="AC23" s="164"/>
      <c r="AD23" s="164"/>
      <c r="AE23" s="164"/>
      <c r="AF23" s="172"/>
      <c r="AG23" s="172"/>
    </row>
    <row r="24" spans="2:33" x14ac:dyDescent="0.25">
      <c r="B24" s="30" t="s">
        <v>85</v>
      </c>
      <c r="C24" s="22">
        <v>43235.726051999998</v>
      </c>
      <c r="D24" s="181">
        <v>48761998516</v>
      </c>
      <c r="E24" s="182">
        <v>1969913212.6099999</v>
      </c>
      <c r="F24" s="182">
        <v>4694902261.0999994</v>
      </c>
      <c r="G24" s="182">
        <v>2408900431.3800001</v>
      </c>
      <c r="H24" s="182">
        <v>1245389807.74</v>
      </c>
      <c r="I24" s="182">
        <v>2383476626.02</v>
      </c>
      <c r="J24" s="182">
        <v>3109335121.3699999</v>
      </c>
      <c r="K24" s="182">
        <v>3921149664.2200003</v>
      </c>
      <c r="L24" s="182">
        <v>3888131693.4099998</v>
      </c>
      <c r="M24" s="182">
        <v>2966759357.4300003</v>
      </c>
      <c r="N24" s="182">
        <v>4490191590.21</v>
      </c>
      <c r="O24" s="182">
        <v>3914672877.4699998</v>
      </c>
      <c r="P24" s="182">
        <v>6079230004.1300001</v>
      </c>
      <c r="Q24" s="181">
        <f t="shared" si="1"/>
        <v>41072052647.089996</v>
      </c>
      <c r="R24" s="16"/>
      <c r="S24" s="22"/>
      <c r="T24" s="16"/>
      <c r="U24" s="16"/>
      <c r="V24" s="16"/>
      <c r="W24" s="16"/>
      <c r="X24" s="16"/>
      <c r="Y24" s="164"/>
      <c r="Z24" s="164"/>
      <c r="AA24" s="164"/>
      <c r="AB24" s="164"/>
      <c r="AC24" s="164"/>
      <c r="AD24" s="164"/>
      <c r="AE24" s="164"/>
      <c r="AF24" s="172"/>
      <c r="AG24" s="172"/>
    </row>
    <row r="25" spans="2:33" x14ac:dyDescent="0.25">
      <c r="B25" s="30" t="s">
        <v>156</v>
      </c>
      <c r="C25" s="22">
        <v>7663.1772490000003</v>
      </c>
      <c r="D25" s="181">
        <v>6845745688</v>
      </c>
      <c r="E25" s="182">
        <v>342639063.83000004</v>
      </c>
      <c r="F25" s="182">
        <v>619072610.70000005</v>
      </c>
      <c r="G25" s="182">
        <v>481757782.41999996</v>
      </c>
      <c r="H25" s="182">
        <v>355777968.94999999</v>
      </c>
      <c r="I25" s="182">
        <v>538505484.13999999</v>
      </c>
      <c r="J25" s="182">
        <v>516373812.5</v>
      </c>
      <c r="K25" s="182">
        <v>292044817.37</v>
      </c>
      <c r="L25" s="182">
        <v>684690559.07000005</v>
      </c>
      <c r="M25" s="182">
        <v>309909984.13999999</v>
      </c>
      <c r="N25" s="182">
        <v>314956314.40000004</v>
      </c>
      <c r="O25" s="182">
        <v>526772893.94</v>
      </c>
      <c r="P25" s="182">
        <v>905691075.25000012</v>
      </c>
      <c r="Q25" s="181">
        <f t="shared" si="1"/>
        <v>5888192366.7099991</v>
      </c>
      <c r="R25" s="16"/>
      <c r="S25" s="22"/>
      <c r="T25" s="16"/>
      <c r="U25" s="16"/>
      <c r="V25" s="16"/>
      <c r="W25" s="16"/>
      <c r="X25" s="16"/>
      <c r="Y25" s="164"/>
      <c r="Z25" s="164"/>
      <c r="AA25" s="164"/>
      <c r="AB25" s="164"/>
      <c r="AC25" s="164"/>
      <c r="AD25" s="164"/>
      <c r="AE25" s="164"/>
      <c r="AF25" s="172"/>
      <c r="AG25" s="172"/>
    </row>
    <row r="26" spans="2:33" x14ac:dyDescent="0.25">
      <c r="B26" s="30" t="s">
        <v>87</v>
      </c>
      <c r="C26" s="22">
        <v>9117.8563670000003</v>
      </c>
      <c r="D26" s="181">
        <v>8525435018</v>
      </c>
      <c r="E26" s="182">
        <v>337854852.27000004</v>
      </c>
      <c r="F26" s="182">
        <v>690927300.64999998</v>
      </c>
      <c r="G26" s="182">
        <v>436281970.31999993</v>
      </c>
      <c r="H26" s="182">
        <v>244471821.83000001</v>
      </c>
      <c r="I26" s="182">
        <v>267544251.98999998</v>
      </c>
      <c r="J26" s="182">
        <v>806979526.06999993</v>
      </c>
      <c r="K26" s="182">
        <v>1412044277.0699999</v>
      </c>
      <c r="L26" s="182">
        <v>312626718.84000003</v>
      </c>
      <c r="M26" s="182">
        <v>138653433.41</v>
      </c>
      <c r="N26" s="182">
        <v>258368905.60999998</v>
      </c>
      <c r="O26" s="182">
        <v>705572696.17999995</v>
      </c>
      <c r="P26" s="182">
        <v>998073865.4000001</v>
      </c>
      <c r="Q26" s="181">
        <f t="shared" si="1"/>
        <v>6609399619.6399994</v>
      </c>
      <c r="R26" s="16"/>
      <c r="S26" s="22"/>
      <c r="T26" s="16"/>
      <c r="U26" s="16"/>
      <c r="V26" s="16"/>
      <c r="W26" s="16"/>
      <c r="X26" s="16"/>
      <c r="Y26" s="164"/>
      <c r="Z26" s="164"/>
      <c r="AA26" s="164"/>
      <c r="AB26" s="164"/>
      <c r="AC26" s="164"/>
      <c r="AD26" s="164"/>
      <c r="AE26" s="164"/>
      <c r="AF26" s="172"/>
      <c r="AG26" s="172"/>
    </row>
    <row r="27" spans="2:33" x14ac:dyDescent="0.25">
      <c r="B27" s="30" t="s">
        <v>97</v>
      </c>
      <c r="C27" s="22">
        <v>11715.033645</v>
      </c>
      <c r="D27" s="181">
        <v>11716139484.790001</v>
      </c>
      <c r="E27" s="182">
        <v>2603642969.0700002</v>
      </c>
      <c r="F27" s="182">
        <v>501324488.11000001</v>
      </c>
      <c r="G27" s="182">
        <v>493496539.95999998</v>
      </c>
      <c r="H27" s="182">
        <v>2532377821.1700001</v>
      </c>
      <c r="I27" s="182">
        <v>494071264.37</v>
      </c>
      <c r="J27" s="182">
        <v>667507968.12</v>
      </c>
      <c r="K27" s="182">
        <v>842827553.02999997</v>
      </c>
      <c r="L27" s="182">
        <v>485385979.49000001</v>
      </c>
      <c r="M27" s="182">
        <v>522488696.20999998</v>
      </c>
      <c r="N27" s="182">
        <v>517380326.19</v>
      </c>
      <c r="O27" s="182">
        <v>510768654.10000002</v>
      </c>
      <c r="P27" s="182">
        <v>512844652.14999998</v>
      </c>
      <c r="Q27" s="181">
        <f t="shared" si="1"/>
        <v>10684116911.969999</v>
      </c>
      <c r="R27" s="16"/>
      <c r="S27" s="22"/>
      <c r="T27" s="16"/>
      <c r="U27" s="16"/>
      <c r="V27" s="16"/>
      <c r="W27" s="16"/>
      <c r="X27" s="16"/>
      <c r="Y27" s="164"/>
      <c r="Z27" s="164"/>
      <c r="AA27" s="164"/>
      <c r="AB27" s="164"/>
      <c r="AC27" s="164"/>
      <c r="AD27" s="164"/>
      <c r="AE27" s="164"/>
      <c r="AF27" s="172"/>
      <c r="AG27" s="172"/>
    </row>
    <row r="28" spans="2:33" x14ac:dyDescent="0.25">
      <c r="B28" s="30" t="s">
        <v>88</v>
      </c>
      <c r="C28" s="22">
        <v>808.55102599999998</v>
      </c>
      <c r="D28" s="181">
        <v>979131376.04999995</v>
      </c>
      <c r="E28" s="182">
        <v>39671963.350000001</v>
      </c>
      <c r="F28" s="182">
        <v>39501144.620000005</v>
      </c>
      <c r="G28" s="182">
        <v>45388307.259999998</v>
      </c>
      <c r="H28" s="182">
        <v>42234995.980000004</v>
      </c>
      <c r="I28" s="182">
        <v>55263605.950000003</v>
      </c>
      <c r="J28" s="182">
        <v>75265553.689999998</v>
      </c>
      <c r="K28" s="182">
        <v>41209794.690000005</v>
      </c>
      <c r="L28" s="182">
        <v>62212803.530000001</v>
      </c>
      <c r="M28" s="182">
        <v>15008705.279999999</v>
      </c>
      <c r="N28" s="182">
        <v>254893554.58000001</v>
      </c>
      <c r="O28" s="182">
        <v>41139775.680000007</v>
      </c>
      <c r="P28" s="182">
        <v>105665365.27</v>
      </c>
      <c r="Q28" s="181">
        <f t="shared" si="1"/>
        <v>817455569.87999988</v>
      </c>
      <c r="R28" s="5"/>
      <c r="S28" s="22"/>
      <c r="T28" s="5"/>
      <c r="U28" s="5"/>
      <c r="V28" s="5"/>
      <c r="W28" s="5"/>
      <c r="X28" s="5"/>
      <c r="Y28" s="164"/>
      <c r="Z28" s="164"/>
      <c r="AA28" s="164"/>
      <c r="AB28" s="164"/>
      <c r="AC28" s="164"/>
      <c r="AD28" s="164"/>
      <c r="AE28" s="164"/>
      <c r="AF28" s="172"/>
      <c r="AG28" s="172"/>
    </row>
    <row r="29" spans="2:33" x14ac:dyDescent="0.25">
      <c r="B29" s="30" t="s">
        <v>89</v>
      </c>
      <c r="C29" s="22">
        <v>2845.2941040000001</v>
      </c>
      <c r="D29" s="181">
        <v>2815881821</v>
      </c>
      <c r="E29" s="182">
        <v>163485587.22</v>
      </c>
      <c r="F29" s="182">
        <v>192408252.75999999</v>
      </c>
      <c r="G29" s="182">
        <v>187750231.35000002</v>
      </c>
      <c r="H29" s="182">
        <v>179747806.54999998</v>
      </c>
      <c r="I29" s="182">
        <v>198398104.69000003</v>
      </c>
      <c r="J29" s="182">
        <v>183219687.96000001</v>
      </c>
      <c r="K29" s="182">
        <v>193442053.03999999</v>
      </c>
      <c r="L29" s="182">
        <v>160175628.38999999</v>
      </c>
      <c r="M29" s="182">
        <v>204441409.91999999</v>
      </c>
      <c r="N29" s="182">
        <v>206713135.89999998</v>
      </c>
      <c r="O29" s="182">
        <v>206344520.03</v>
      </c>
      <c r="P29" s="182">
        <v>437139883.31</v>
      </c>
      <c r="Q29" s="181">
        <f t="shared" si="1"/>
        <v>2513266301.1200004</v>
      </c>
      <c r="R29" s="5"/>
      <c r="S29" s="22"/>
      <c r="T29" s="5"/>
      <c r="U29" s="5"/>
      <c r="V29" s="5"/>
      <c r="W29" s="5"/>
      <c r="X29" s="5"/>
      <c r="Y29" s="164"/>
      <c r="Z29" s="164"/>
      <c r="AA29" s="164"/>
      <c r="AB29" s="164"/>
      <c r="AC29" s="164"/>
      <c r="AD29" s="164"/>
      <c r="AE29" s="164"/>
      <c r="AF29" s="172"/>
      <c r="AG29" s="172"/>
    </row>
    <row r="30" spans="2:33" x14ac:dyDescent="0.25">
      <c r="B30" s="30" t="s">
        <v>90</v>
      </c>
      <c r="C30" s="22">
        <v>718.37156100000004</v>
      </c>
      <c r="D30" s="181">
        <v>788522944</v>
      </c>
      <c r="E30" s="182">
        <v>48078367.130000003</v>
      </c>
      <c r="F30" s="182">
        <v>56988409.789999999</v>
      </c>
      <c r="G30" s="182">
        <v>51586553.609999999</v>
      </c>
      <c r="H30" s="182">
        <v>41467341.75</v>
      </c>
      <c r="I30" s="182">
        <v>48613371.329999998</v>
      </c>
      <c r="J30" s="182">
        <v>47551686.019999996</v>
      </c>
      <c r="K30" s="182">
        <v>131259610.75999999</v>
      </c>
      <c r="L30" s="182">
        <v>112946545.39999999</v>
      </c>
      <c r="M30" s="182">
        <v>16009190.789999999</v>
      </c>
      <c r="N30" s="182">
        <v>49670157.140000001</v>
      </c>
      <c r="O30" s="182">
        <v>37170548.619999997</v>
      </c>
      <c r="P30" s="182">
        <v>90806671.110000014</v>
      </c>
      <c r="Q30" s="181">
        <f t="shared" si="1"/>
        <v>732148453.44999993</v>
      </c>
      <c r="R30" s="5"/>
      <c r="S30" s="22"/>
      <c r="T30" s="5"/>
      <c r="U30" s="5"/>
      <c r="V30" s="5"/>
      <c r="W30" s="5"/>
      <c r="X30" s="5"/>
      <c r="Y30" s="164"/>
      <c r="Z30" s="164"/>
      <c r="AA30" s="164"/>
      <c r="AB30" s="164"/>
      <c r="AC30" s="164"/>
      <c r="AD30" s="164"/>
      <c r="AE30" s="164"/>
      <c r="AF30" s="172"/>
      <c r="AG30" s="172"/>
    </row>
    <row r="31" spans="2:33" x14ac:dyDescent="0.25">
      <c r="B31" s="30" t="s">
        <v>98</v>
      </c>
      <c r="C31" s="22">
        <v>15267.251690999999</v>
      </c>
      <c r="D31" s="181">
        <v>16190615651.980001</v>
      </c>
      <c r="E31" s="182">
        <v>292979823.76999998</v>
      </c>
      <c r="F31" s="182">
        <v>530144064.97000003</v>
      </c>
      <c r="G31" s="182">
        <v>911742286.56999993</v>
      </c>
      <c r="H31" s="182">
        <v>1106572288.8499999</v>
      </c>
      <c r="I31" s="182">
        <v>843995817.62</v>
      </c>
      <c r="J31" s="182">
        <v>1736823958.5599999</v>
      </c>
      <c r="K31" s="182">
        <v>1984650196.0599999</v>
      </c>
      <c r="L31" s="182">
        <v>959717201.95000005</v>
      </c>
      <c r="M31" s="182">
        <v>602011260.55000007</v>
      </c>
      <c r="N31" s="182">
        <v>818666684.32000005</v>
      </c>
      <c r="O31" s="182">
        <v>1263039060.52</v>
      </c>
      <c r="P31" s="182">
        <v>1735835820.7800002</v>
      </c>
      <c r="Q31" s="181">
        <f t="shared" si="1"/>
        <v>12786178464.52</v>
      </c>
      <c r="R31" s="5"/>
      <c r="S31" s="22"/>
      <c r="T31" s="5"/>
      <c r="U31" s="5"/>
      <c r="V31" s="5"/>
      <c r="W31" s="5"/>
      <c r="X31" s="5"/>
      <c r="Y31" s="164"/>
      <c r="Z31" s="164"/>
      <c r="AA31" s="164"/>
      <c r="AB31" s="164"/>
      <c r="AC31" s="164"/>
      <c r="AD31" s="164"/>
      <c r="AE31" s="164"/>
      <c r="AF31" s="172"/>
      <c r="AG31" s="172"/>
    </row>
    <row r="32" spans="2:33" x14ac:dyDescent="0.25">
      <c r="B32" s="30" t="s">
        <v>99</v>
      </c>
      <c r="C32" s="22">
        <v>15813.237287</v>
      </c>
      <c r="D32" s="181">
        <v>14816492001.280001</v>
      </c>
      <c r="E32" s="182">
        <v>828380870.13999999</v>
      </c>
      <c r="F32" s="182">
        <v>983188647.25</v>
      </c>
      <c r="G32" s="182">
        <v>950121262.45000005</v>
      </c>
      <c r="H32" s="182">
        <v>1104678838.1299999</v>
      </c>
      <c r="I32" s="182">
        <v>1134187812.4099998</v>
      </c>
      <c r="J32" s="182">
        <v>978161819.66000009</v>
      </c>
      <c r="K32" s="182">
        <v>1213870846.1400001</v>
      </c>
      <c r="L32" s="182">
        <v>1268423874.0300002</v>
      </c>
      <c r="M32" s="182">
        <v>868849810.27999997</v>
      </c>
      <c r="N32" s="182">
        <v>956530071.99999988</v>
      </c>
      <c r="O32" s="182">
        <v>2263529119.0800004</v>
      </c>
      <c r="P32" s="182">
        <v>1867508232.3699999</v>
      </c>
      <c r="Q32" s="181">
        <f t="shared" si="1"/>
        <v>14417431203.940002</v>
      </c>
      <c r="R32" s="5"/>
      <c r="S32" s="22"/>
      <c r="T32" s="5"/>
      <c r="U32" s="5"/>
      <c r="V32" s="5"/>
      <c r="W32" s="5"/>
      <c r="X32" s="5"/>
      <c r="Y32" s="164"/>
      <c r="Z32" s="164"/>
      <c r="AA32" s="164"/>
      <c r="AB32" s="164"/>
      <c r="AC32" s="164"/>
      <c r="AD32" s="164"/>
      <c r="AE32" s="164"/>
      <c r="AF32" s="172"/>
      <c r="AG32" s="172"/>
    </row>
    <row r="33" spans="1:35" x14ac:dyDescent="0.25">
      <c r="B33" s="30" t="s">
        <v>93</v>
      </c>
      <c r="C33" s="22">
        <v>4093.4970499999999</v>
      </c>
      <c r="D33" s="181">
        <v>4112734598.3000002</v>
      </c>
      <c r="E33" s="182">
        <v>125242031.31</v>
      </c>
      <c r="F33" s="182">
        <v>157404283.25999999</v>
      </c>
      <c r="G33" s="182">
        <v>172964793.25000003</v>
      </c>
      <c r="H33" s="182">
        <v>208351977.09999999</v>
      </c>
      <c r="I33" s="182">
        <v>181643710.75</v>
      </c>
      <c r="J33" s="182">
        <v>171986377.19999999</v>
      </c>
      <c r="K33" s="182">
        <v>191506924.38999999</v>
      </c>
      <c r="L33" s="182">
        <v>130439068.84</v>
      </c>
      <c r="M33" s="182">
        <v>113097349.66</v>
      </c>
      <c r="N33" s="182">
        <v>152604546.49000004</v>
      </c>
      <c r="O33" s="182">
        <v>164875870.71000001</v>
      </c>
      <c r="P33" s="182">
        <v>399159168.93999994</v>
      </c>
      <c r="Q33" s="181">
        <f t="shared" si="1"/>
        <v>2169276101.9000001</v>
      </c>
      <c r="R33" s="5"/>
      <c r="S33" s="22"/>
      <c r="T33" s="5"/>
      <c r="U33" s="5"/>
      <c r="V33" s="5"/>
      <c r="W33" s="5"/>
      <c r="X33" s="5"/>
      <c r="Y33" s="164"/>
      <c r="Z33" s="164"/>
      <c r="AA33" s="164"/>
      <c r="AB33" s="164"/>
      <c r="AC33" s="164"/>
      <c r="AD33" s="164"/>
      <c r="AE33" s="164"/>
      <c r="AF33" s="172"/>
      <c r="AG33" s="172"/>
    </row>
    <row r="34" spans="1:35" x14ac:dyDescent="0.25">
      <c r="B34" s="30" t="s">
        <v>100</v>
      </c>
      <c r="C34" s="22">
        <v>1133.583046</v>
      </c>
      <c r="D34" s="181">
        <v>1102911882</v>
      </c>
      <c r="E34" s="182">
        <v>40532944.310000002</v>
      </c>
      <c r="F34" s="182">
        <v>68792829.469999999</v>
      </c>
      <c r="G34" s="182">
        <v>85057449.229999989</v>
      </c>
      <c r="H34" s="182">
        <v>49825968.409999996</v>
      </c>
      <c r="I34" s="182">
        <v>52128772.489999995</v>
      </c>
      <c r="J34" s="182">
        <v>63986037.049999997</v>
      </c>
      <c r="K34" s="182">
        <v>79680019.420000002</v>
      </c>
      <c r="L34" s="182">
        <v>46158216.439999998</v>
      </c>
      <c r="M34" s="182">
        <v>46065684.100000001</v>
      </c>
      <c r="N34" s="182">
        <v>51118162.640000001</v>
      </c>
      <c r="O34" s="182">
        <v>71800617.070000008</v>
      </c>
      <c r="P34" s="182">
        <v>119005147.15000001</v>
      </c>
      <c r="Q34" s="181">
        <f t="shared" si="1"/>
        <v>774151847.78000009</v>
      </c>
      <c r="R34" s="5"/>
      <c r="S34" s="22"/>
      <c r="T34" s="5"/>
      <c r="U34" s="5"/>
      <c r="V34" s="5"/>
      <c r="W34" s="5"/>
      <c r="X34" s="5"/>
      <c r="Y34" s="164"/>
      <c r="Z34" s="164"/>
      <c r="AA34" s="164"/>
      <c r="AB34" s="164"/>
      <c r="AC34" s="164"/>
      <c r="AD34" s="164"/>
      <c r="AE34" s="164"/>
      <c r="AF34" s="172"/>
      <c r="AG34" s="172"/>
    </row>
    <row r="35" spans="1:35" x14ac:dyDescent="0.25">
      <c r="B35" s="30" t="s">
        <v>130</v>
      </c>
      <c r="C35" s="22">
        <v>1418.222023</v>
      </c>
      <c r="D35" s="181">
        <v>1372937015.71</v>
      </c>
      <c r="E35" s="182">
        <v>81972741.760000005</v>
      </c>
      <c r="F35" s="182">
        <v>87932423.679999992</v>
      </c>
      <c r="G35" s="182">
        <v>91727939.480000004</v>
      </c>
      <c r="H35" s="182">
        <v>89574404.179999992</v>
      </c>
      <c r="I35" s="182">
        <v>89737683.580000013</v>
      </c>
      <c r="J35" s="182">
        <v>119312423.66000001</v>
      </c>
      <c r="K35" s="182">
        <v>93850116.24000001</v>
      </c>
      <c r="L35" s="182">
        <v>100565016.44</v>
      </c>
      <c r="M35" s="182">
        <v>83203875.760000005</v>
      </c>
      <c r="N35" s="182">
        <v>79639881.719999999</v>
      </c>
      <c r="O35" s="182">
        <v>135907966.13999999</v>
      </c>
      <c r="P35" s="182">
        <v>137654015.5</v>
      </c>
      <c r="Q35" s="181">
        <f t="shared" si="1"/>
        <v>1191078488.1399999</v>
      </c>
      <c r="R35" s="5"/>
      <c r="S35" s="22"/>
      <c r="T35" s="5"/>
      <c r="U35" s="5"/>
      <c r="V35" s="5"/>
      <c r="W35" s="5"/>
      <c r="X35" s="5"/>
      <c r="Y35" s="164"/>
      <c r="Z35" s="164"/>
      <c r="AA35" s="164"/>
      <c r="AB35" s="164"/>
      <c r="AC35" s="164"/>
      <c r="AD35" s="164"/>
      <c r="AE35" s="164"/>
      <c r="AF35" s="172"/>
      <c r="AG35" s="172"/>
    </row>
    <row r="36" spans="1:35" x14ac:dyDescent="0.25">
      <c r="B36" s="30" t="s">
        <v>101</v>
      </c>
      <c r="C36" s="22">
        <v>167150.77951299999</v>
      </c>
      <c r="D36" s="181">
        <v>162588407209</v>
      </c>
      <c r="E36" s="182">
        <v>9062366483.5599995</v>
      </c>
      <c r="F36" s="182">
        <v>7664266811.2399998</v>
      </c>
      <c r="G36" s="182">
        <v>8573399300.5799999</v>
      </c>
      <c r="H36" s="182">
        <v>10494076057.190001</v>
      </c>
      <c r="I36" s="182">
        <v>7015201930.1800003</v>
      </c>
      <c r="J36" s="182">
        <v>32686755046.119999</v>
      </c>
      <c r="K36" s="182">
        <v>9907218038.75</v>
      </c>
      <c r="L36" s="182">
        <v>11318992302.41</v>
      </c>
      <c r="M36" s="182">
        <v>9147488275.0299988</v>
      </c>
      <c r="N36" s="182">
        <v>6925669641.4000006</v>
      </c>
      <c r="O36" s="182">
        <v>8198484520.9200001</v>
      </c>
      <c r="P36" s="182">
        <v>40357566608.230003</v>
      </c>
      <c r="Q36" s="181">
        <f t="shared" si="1"/>
        <v>161351485015.60999</v>
      </c>
      <c r="R36" s="5"/>
      <c r="S36" s="22"/>
      <c r="T36" s="5"/>
      <c r="U36" s="5"/>
      <c r="V36" s="5"/>
      <c r="W36" s="5"/>
      <c r="X36" s="5"/>
      <c r="Y36" s="164"/>
      <c r="Z36" s="164"/>
      <c r="AA36" s="164"/>
      <c r="AB36" s="164"/>
      <c r="AC36" s="164"/>
      <c r="AD36" s="164"/>
      <c r="AE36" s="164"/>
      <c r="AF36" s="172"/>
      <c r="AG36" s="172"/>
      <c r="AH36" s="172"/>
    </row>
    <row r="37" spans="1:35" x14ac:dyDescent="0.25">
      <c r="B37" s="30" t="s">
        <v>95</v>
      </c>
      <c r="C37" s="22">
        <v>68790.001031000007</v>
      </c>
      <c r="D37" s="181">
        <v>119962427736.67999</v>
      </c>
      <c r="E37" s="182">
        <v>5875999395.0499992</v>
      </c>
      <c r="F37" s="182">
        <v>4858249794.5100002</v>
      </c>
      <c r="G37" s="182">
        <v>4768343714.7799997</v>
      </c>
      <c r="H37" s="182">
        <v>4427367190.4300003</v>
      </c>
      <c r="I37" s="182">
        <v>4665347372.0799999</v>
      </c>
      <c r="J37" s="182">
        <v>4680479766.7200003</v>
      </c>
      <c r="K37" s="182">
        <v>24607641572.23</v>
      </c>
      <c r="L37" s="182">
        <v>5318883035.8000002</v>
      </c>
      <c r="M37" s="182">
        <v>6992516123.1499996</v>
      </c>
      <c r="N37" s="182">
        <v>27085118763.82</v>
      </c>
      <c r="O37" s="182">
        <v>9970681225.5799999</v>
      </c>
      <c r="P37" s="182">
        <v>12885622288.709999</v>
      </c>
      <c r="Q37" s="181">
        <f t="shared" si="1"/>
        <v>116136250242.86002</v>
      </c>
      <c r="R37" s="5"/>
      <c r="S37" s="22"/>
      <c r="T37" s="5"/>
      <c r="U37" s="5"/>
      <c r="V37" s="5"/>
      <c r="W37" s="5"/>
      <c r="X37" s="5"/>
      <c r="Y37" s="164"/>
      <c r="Z37" s="164"/>
      <c r="AA37" s="164"/>
      <c r="AB37" s="164"/>
      <c r="AC37" s="164"/>
      <c r="AD37" s="164"/>
      <c r="AE37" s="164"/>
      <c r="AF37" s="172"/>
      <c r="AG37" s="172"/>
    </row>
    <row r="38" spans="1:35" x14ac:dyDescent="0.25">
      <c r="B38" s="29" t="s">
        <v>43</v>
      </c>
      <c r="C38" s="21">
        <v>8619.2633459999997</v>
      </c>
      <c r="D38" s="180">
        <v>8619263346</v>
      </c>
      <c r="E38" s="183">
        <v>718271942.75</v>
      </c>
      <c r="F38" s="183">
        <v>718271942.75</v>
      </c>
      <c r="G38" s="183">
        <v>718271942.75</v>
      </c>
      <c r="H38" s="183">
        <v>718271942.75</v>
      </c>
      <c r="I38" s="183">
        <v>718271942.75</v>
      </c>
      <c r="J38" s="183">
        <v>718271942.75</v>
      </c>
      <c r="K38" s="183">
        <v>718271942.75</v>
      </c>
      <c r="L38" s="183">
        <v>718271942.75</v>
      </c>
      <c r="M38" s="183">
        <v>718271942.75</v>
      </c>
      <c r="N38" s="183">
        <v>718271942.75</v>
      </c>
      <c r="O38" s="183">
        <v>718271942.75</v>
      </c>
      <c r="P38" s="183">
        <v>718271960.83000004</v>
      </c>
      <c r="Q38" s="180">
        <f t="shared" si="1"/>
        <v>8619263331.0799999</v>
      </c>
      <c r="R38" s="5"/>
      <c r="S38" s="22"/>
      <c r="T38" s="5"/>
      <c r="U38" s="5"/>
      <c r="V38" s="5"/>
      <c r="W38" s="5"/>
      <c r="X38" s="5"/>
      <c r="Y38" s="164"/>
      <c r="Z38" s="164"/>
      <c r="AA38" s="164"/>
      <c r="AB38" s="164"/>
      <c r="AC38" s="164"/>
      <c r="AD38" s="164"/>
      <c r="AE38" s="164"/>
      <c r="AF38" s="172"/>
      <c r="AG38" s="172"/>
      <c r="AH38" s="172"/>
    </row>
    <row r="39" spans="1:35" x14ac:dyDescent="0.25">
      <c r="B39" s="29" t="s">
        <v>44</v>
      </c>
      <c r="C39" s="21">
        <v>10864.798551</v>
      </c>
      <c r="D39" s="180">
        <v>15321398551</v>
      </c>
      <c r="E39" s="183">
        <v>3936378052.8499999</v>
      </c>
      <c r="F39" s="183">
        <v>1032716892.01</v>
      </c>
      <c r="G39" s="183">
        <v>2610798574.6199999</v>
      </c>
      <c r="H39" s="183">
        <v>297501154.88999999</v>
      </c>
      <c r="I39" s="183">
        <v>1032716893.62</v>
      </c>
      <c r="J39" s="183">
        <v>279240995.12</v>
      </c>
      <c r="K39" s="183">
        <v>3149483743.8299999</v>
      </c>
      <c r="L39" s="183">
        <v>279240995.12</v>
      </c>
      <c r="M39" s="183">
        <v>279240995.12</v>
      </c>
      <c r="N39" s="183">
        <v>279240995.12</v>
      </c>
      <c r="O39" s="183">
        <v>279240995.12</v>
      </c>
      <c r="P39" s="183">
        <v>279241010.68000001</v>
      </c>
      <c r="Q39" s="180">
        <f t="shared" si="1"/>
        <v>13735041298.100004</v>
      </c>
      <c r="R39" s="5"/>
      <c r="S39" s="22"/>
      <c r="T39" s="5"/>
      <c r="U39" s="5"/>
      <c r="V39" s="5"/>
      <c r="W39" s="5"/>
      <c r="X39" s="5"/>
      <c r="Y39" s="164"/>
      <c r="Z39" s="164"/>
      <c r="AA39" s="164"/>
      <c r="AB39" s="164"/>
      <c r="AC39" s="164"/>
      <c r="AD39" s="164"/>
      <c r="AE39" s="164"/>
      <c r="AF39" s="172"/>
      <c r="AG39" s="172"/>
    </row>
    <row r="40" spans="1:35" x14ac:dyDescent="0.25">
      <c r="B40" s="29" t="s">
        <v>45</v>
      </c>
      <c r="C40" s="21">
        <v>974.24808700000006</v>
      </c>
      <c r="D40" s="180">
        <v>974248087</v>
      </c>
      <c r="E40" s="183">
        <v>81187240.539999992</v>
      </c>
      <c r="F40" s="183">
        <v>81177166.900000006</v>
      </c>
      <c r="G40" s="183">
        <v>81188359.030000001</v>
      </c>
      <c r="H40" s="183">
        <v>81142186.609999999</v>
      </c>
      <c r="I40" s="183">
        <v>81188325.939999998</v>
      </c>
      <c r="J40" s="183">
        <v>81194139.320000008</v>
      </c>
      <c r="K40" s="183">
        <v>81186949.320000008</v>
      </c>
      <c r="L40" s="183">
        <v>81181639.219999999</v>
      </c>
      <c r="M40" s="183">
        <v>81181039.219999999</v>
      </c>
      <c r="N40" s="183">
        <v>81160989.929999992</v>
      </c>
      <c r="O40" s="183">
        <v>81199505.040000007</v>
      </c>
      <c r="P40" s="183">
        <v>81260545.569999993</v>
      </c>
      <c r="Q40" s="180">
        <f t="shared" si="1"/>
        <v>974248086.63999987</v>
      </c>
      <c r="R40" s="5"/>
      <c r="S40" s="22"/>
      <c r="T40" s="5"/>
      <c r="U40" s="5"/>
      <c r="V40" s="5"/>
      <c r="W40" s="5"/>
      <c r="X40" s="5"/>
      <c r="Y40" s="164"/>
      <c r="Z40" s="164"/>
      <c r="AA40" s="164"/>
      <c r="AB40" s="164"/>
      <c r="AC40" s="164"/>
      <c r="AD40" s="164"/>
      <c r="AE40" s="164"/>
      <c r="AF40" s="172"/>
      <c r="AG40" s="172"/>
    </row>
    <row r="41" spans="1:35" x14ac:dyDescent="0.25">
      <c r="B41" s="29" t="s">
        <v>103</v>
      </c>
      <c r="C41" s="21">
        <v>1175.371875</v>
      </c>
      <c r="D41" s="180">
        <v>1175371875</v>
      </c>
      <c r="E41" s="183">
        <v>97947653.010000005</v>
      </c>
      <c r="F41" s="183">
        <v>97947653.010000005</v>
      </c>
      <c r="G41" s="183">
        <v>97947653.010000005</v>
      </c>
      <c r="H41" s="183">
        <v>97947653.010000005</v>
      </c>
      <c r="I41" s="183">
        <v>97947653.010000005</v>
      </c>
      <c r="J41" s="183">
        <v>97947653.010000005</v>
      </c>
      <c r="K41" s="183">
        <v>97947653.010000005</v>
      </c>
      <c r="L41" s="183">
        <v>97947653.010000005</v>
      </c>
      <c r="M41" s="183">
        <v>97947653.010000005</v>
      </c>
      <c r="N41" s="183">
        <v>97947653.010000005</v>
      </c>
      <c r="O41" s="183">
        <v>97947653.010000005</v>
      </c>
      <c r="P41" s="183">
        <v>97947691.890000001</v>
      </c>
      <c r="Q41" s="180">
        <f t="shared" si="1"/>
        <v>1175371875.0000002</v>
      </c>
      <c r="R41" s="5"/>
      <c r="S41" s="22"/>
      <c r="T41" s="5"/>
      <c r="U41" s="5"/>
      <c r="V41" s="5"/>
      <c r="W41" s="5"/>
      <c r="X41" s="5"/>
      <c r="Y41" s="164"/>
      <c r="Z41" s="164"/>
      <c r="AA41" s="164"/>
      <c r="AB41" s="164"/>
      <c r="AC41" s="164"/>
      <c r="AD41" s="164"/>
      <c r="AE41" s="164"/>
      <c r="AF41" s="172"/>
      <c r="AG41" s="172"/>
    </row>
    <row r="42" spans="1:35" x14ac:dyDescent="0.25">
      <c r="B42" s="29" t="s">
        <v>131</v>
      </c>
      <c r="C42" s="21">
        <v>165.328228</v>
      </c>
      <c r="D42" s="180">
        <v>165328228</v>
      </c>
      <c r="E42" s="183">
        <v>13750000</v>
      </c>
      <c r="F42" s="183">
        <v>13750000</v>
      </c>
      <c r="G42" s="183">
        <v>0</v>
      </c>
      <c r="H42" s="183">
        <v>27500000</v>
      </c>
      <c r="I42" s="183">
        <v>13750000</v>
      </c>
      <c r="J42" s="183">
        <v>13800000</v>
      </c>
      <c r="K42" s="183">
        <v>13800000</v>
      </c>
      <c r="L42" s="183">
        <v>13800000</v>
      </c>
      <c r="M42" s="183">
        <v>13800000</v>
      </c>
      <c r="N42" s="183">
        <v>13750000</v>
      </c>
      <c r="O42" s="183">
        <v>13800000</v>
      </c>
      <c r="P42" s="183">
        <v>13828228</v>
      </c>
      <c r="Q42" s="180">
        <f t="shared" si="1"/>
        <v>165328228</v>
      </c>
      <c r="R42" s="5"/>
      <c r="S42" s="22"/>
      <c r="T42" s="5"/>
      <c r="U42" s="5"/>
      <c r="V42" s="5"/>
      <c r="W42" s="5"/>
      <c r="X42" s="5"/>
      <c r="Y42" s="164"/>
      <c r="Z42" s="164"/>
      <c r="AA42" s="164"/>
      <c r="AB42" s="164"/>
      <c r="AC42" s="164"/>
      <c r="AD42" s="164"/>
      <c r="AE42" s="164"/>
      <c r="AF42" s="172"/>
      <c r="AG42" s="172"/>
    </row>
    <row r="43" spans="1:35" x14ac:dyDescent="0.25">
      <c r="B43" s="29" t="s">
        <v>104</v>
      </c>
      <c r="C43" s="21">
        <v>601.38166899999999</v>
      </c>
      <c r="D43" s="180">
        <v>601381669</v>
      </c>
      <c r="E43" s="183">
        <v>50115138</v>
      </c>
      <c r="F43" s="183">
        <v>50115138</v>
      </c>
      <c r="G43" s="183">
        <v>50115138</v>
      </c>
      <c r="H43" s="183">
        <v>50115138</v>
      </c>
      <c r="I43" s="183">
        <v>50115138</v>
      </c>
      <c r="J43" s="183">
        <v>50115138</v>
      </c>
      <c r="K43" s="183">
        <v>50115138</v>
      </c>
      <c r="L43" s="183">
        <v>50115138</v>
      </c>
      <c r="M43" s="183">
        <v>50115138</v>
      </c>
      <c r="N43" s="183">
        <v>50115138</v>
      </c>
      <c r="O43" s="183">
        <v>50115138</v>
      </c>
      <c r="P43" s="183">
        <v>50115151</v>
      </c>
      <c r="Q43" s="180">
        <f t="shared" si="1"/>
        <v>601381669</v>
      </c>
      <c r="R43" s="5"/>
      <c r="S43" s="5"/>
      <c r="T43" s="5"/>
      <c r="U43" s="5"/>
      <c r="V43" s="5"/>
      <c r="W43" s="5"/>
      <c r="X43" s="5"/>
      <c r="Y43" s="164"/>
      <c r="Z43" s="164"/>
      <c r="AA43" s="164"/>
      <c r="AB43" s="164"/>
      <c r="AC43" s="164"/>
      <c r="AD43" s="164"/>
      <c r="AE43" s="164"/>
      <c r="AF43" s="172"/>
      <c r="AG43" s="172"/>
    </row>
    <row r="44" spans="1:35" x14ac:dyDescent="0.25">
      <c r="B44" s="208" t="s">
        <v>139</v>
      </c>
      <c r="C44" s="27">
        <f t="shared" ref="C44:P44" si="3">C10+C13+C38+C39+C40+C41+C42+C43</f>
        <v>861074.37294300005</v>
      </c>
      <c r="D44" s="187">
        <f t="shared" si="3"/>
        <v>1032696214379.1802</v>
      </c>
      <c r="E44" s="184">
        <f t="shared" si="3"/>
        <v>59524510763.829994</v>
      </c>
      <c r="F44" s="184">
        <f t="shared" si="3"/>
        <v>64907417193.310005</v>
      </c>
      <c r="G44" s="184">
        <f t="shared" si="3"/>
        <v>59885517618.059998</v>
      </c>
      <c r="H44" s="184">
        <f t="shared" si="3"/>
        <v>66428305816.709999</v>
      </c>
      <c r="I44" s="184">
        <f t="shared" si="3"/>
        <v>64421188675.310005</v>
      </c>
      <c r="J44" s="184">
        <f t="shared" si="3"/>
        <v>87178229497.470001</v>
      </c>
      <c r="K44" s="184">
        <f t="shared" si="3"/>
        <v>101974253517.97</v>
      </c>
      <c r="L44" s="184">
        <f t="shared" si="3"/>
        <v>62809205829.080009</v>
      </c>
      <c r="M44" s="184">
        <f t="shared" si="3"/>
        <v>55468619671.420021</v>
      </c>
      <c r="N44" s="184">
        <f t="shared" si="3"/>
        <v>108774728249.81998</v>
      </c>
      <c r="O44" s="184">
        <f t="shared" si="3"/>
        <v>92122525042.349991</v>
      </c>
      <c r="P44" s="184">
        <f t="shared" si="3"/>
        <v>149567615104.53998</v>
      </c>
      <c r="Q44" s="184">
        <f t="shared" si="1"/>
        <v>973062116979.86987</v>
      </c>
      <c r="R44" s="5"/>
      <c r="S44" s="177"/>
      <c r="T44" s="5"/>
      <c r="U44" s="5"/>
      <c r="V44" s="5"/>
      <c r="W44" s="5"/>
      <c r="X44" s="5"/>
      <c r="Y44" s="164"/>
      <c r="Z44" s="164"/>
      <c r="AA44" s="164"/>
      <c r="AB44" s="164"/>
      <c r="AC44" s="164"/>
      <c r="AD44" s="164"/>
      <c r="AE44" s="164"/>
      <c r="AF44" s="172"/>
      <c r="AG44" s="172"/>
    </row>
    <row r="45" spans="1:35" x14ac:dyDescent="0.25">
      <c r="B45" s="30"/>
      <c r="C45" s="25"/>
      <c r="D45" s="25"/>
      <c r="E45" s="31"/>
      <c r="F45" s="31"/>
      <c r="G45" s="31"/>
      <c r="H45" s="31"/>
      <c r="I45" s="31"/>
      <c r="J45" s="31"/>
      <c r="K45" s="31"/>
      <c r="L45" s="31"/>
      <c r="M45" s="31"/>
      <c r="N45" s="31"/>
      <c r="O45" s="31"/>
      <c r="P45" s="31"/>
      <c r="Q45"/>
      <c r="R45" s="165"/>
      <c r="S45" s="165"/>
      <c r="T45" s="165"/>
      <c r="U45" s="165"/>
      <c r="V45" s="165"/>
      <c r="W45" s="165"/>
      <c r="X45" s="165"/>
      <c r="Y45" s="164"/>
      <c r="Z45" s="164"/>
      <c r="AA45" s="164"/>
      <c r="AB45" s="164"/>
      <c r="AC45" s="164"/>
      <c r="AD45" s="164"/>
      <c r="AE45" s="164"/>
    </row>
    <row r="46" spans="1:35" x14ac:dyDescent="0.25">
      <c r="B46" s="208"/>
      <c r="C46" s="28"/>
      <c r="D46" s="159"/>
      <c r="E46" s="15" t="str">
        <f t="shared" ref="E46:Q46" si="4">+E9</f>
        <v>ENERO</v>
      </c>
      <c r="F46" s="15" t="str">
        <f t="shared" si="4"/>
        <v>FEBRERO</v>
      </c>
      <c r="G46" s="15" t="str">
        <f t="shared" si="4"/>
        <v>MARZO</v>
      </c>
      <c r="H46" s="15" t="str">
        <f t="shared" si="4"/>
        <v>ABRIL</v>
      </c>
      <c r="I46" s="15" t="str">
        <f t="shared" si="4"/>
        <v>MAYO</v>
      </c>
      <c r="J46" s="15" t="str">
        <f t="shared" si="4"/>
        <v>JUNIO</v>
      </c>
      <c r="K46" s="15" t="str">
        <f t="shared" si="4"/>
        <v>JULIO</v>
      </c>
      <c r="L46" s="15" t="str">
        <f t="shared" si="4"/>
        <v>AGOSTO</v>
      </c>
      <c r="M46" s="15" t="str">
        <f t="shared" si="4"/>
        <v>SEPTIEMBRE</v>
      </c>
      <c r="N46" s="15" t="str">
        <f t="shared" si="4"/>
        <v>OCTUBRE</v>
      </c>
      <c r="O46" s="15" t="str">
        <f t="shared" si="4"/>
        <v>NOVIEMBRE</v>
      </c>
      <c r="P46" s="15" t="str">
        <f t="shared" si="4"/>
        <v>DICIEMBRE</v>
      </c>
      <c r="Q46" s="15" t="str">
        <f t="shared" si="4"/>
        <v>TOTAL</v>
      </c>
      <c r="S46" s="11"/>
      <c r="Y46" s="164"/>
      <c r="Z46" s="164"/>
      <c r="AA46" s="164"/>
      <c r="AB46" s="164"/>
      <c r="AC46" s="164"/>
      <c r="AD46" s="164"/>
      <c r="AE46" s="164"/>
    </row>
    <row r="47" spans="1:35" x14ac:dyDescent="0.25">
      <c r="B47" s="30" t="s">
        <v>163</v>
      </c>
      <c r="C47" s="25">
        <v>0</v>
      </c>
      <c r="D47" s="185">
        <v>600000000</v>
      </c>
      <c r="E47" s="185">
        <v>0</v>
      </c>
      <c r="F47" s="185">
        <v>0</v>
      </c>
      <c r="G47" s="185">
        <v>0</v>
      </c>
      <c r="H47" s="185">
        <v>0</v>
      </c>
      <c r="I47" s="185">
        <v>0</v>
      </c>
      <c r="J47" s="185">
        <v>0</v>
      </c>
      <c r="K47" s="185">
        <v>0</v>
      </c>
      <c r="L47" s="185">
        <v>0</v>
      </c>
      <c r="M47" s="185">
        <v>0</v>
      </c>
      <c r="N47" s="185">
        <v>0</v>
      </c>
      <c r="O47" s="185">
        <v>0</v>
      </c>
      <c r="P47" s="185">
        <v>600000000</v>
      </c>
      <c r="Q47" s="185">
        <f t="shared" ref="Q47:Q63" si="5">SUM(E47:P47)</f>
        <v>600000000</v>
      </c>
      <c r="S47" s="11"/>
      <c r="Y47" s="164"/>
      <c r="Z47" s="164"/>
      <c r="AA47" s="164"/>
      <c r="AB47" s="164"/>
      <c r="AC47" s="164"/>
      <c r="AD47" s="164"/>
      <c r="AE47" s="164"/>
    </row>
    <row r="48" spans="1:35" x14ac:dyDescent="0.25">
      <c r="A48" s="12"/>
      <c r="B48" s="30" t="s">
        <v>75</v>
      </c>
      <c r="C48" s="25">
        <v>1625.734868</v>
      </c>
      <c r="D48" s="185">
        <v>3843173188</v>
      </c>
      <c r="E48" s="185">
        <v>466764504.88</v>
      </c>
      <c r="F48" s="185">
        <v>542910655.62</v>
      </c>
      <c r="G48" s="185">
        <v>502667986.75</v>
      </c>
      <c r="H48" s="185">
        <v>0</v>
      </c>
      <c r="I48" s="185">
        <v>56022217.82</v>
      </c>
      <c r="J48" s="185">
        <v>10675340.689999999</v>
      </c>
      <c r="K48" s="185">
        <v>44714849.730000004</v>
      </c>
      <c r="L48" s="185">
        <v>0</v>
      </c>
      <c r="M48" s="185">
        <v>0</v>
      </c>
      <c r="N48" s="185">
        <v>1648346775.02</v>
      </c>
      <c r="O48" s="185">
        <v>105145594.37</v>
      </c>
      <c r="P48" s="185">
        <v>143691282.22</v>
      </c>
      <c r="Q48" s="185">
        <f t="shared" si="5"/>
        <v>3520939207.0999999</v>
      </c>
      <c r="S48" s="164"/>
      <c r="Y48" s="164"/>
      <c r="Z48" s="164"/>
      <c r="AA48" s="164"/>
      <c r="AB48" s="164"/>
      <c r="AC48" s="164"/>
      <c r="AD48" s="164"/>
      <c r="AE48" s="164"/>
      <c r="AF48" s="164"/>
      <c r="AG48" s="164"/>
      <c r="AH48" s="164"/>
      <c r="AI48" s="164"/>
    </row>
    <row r="49" spans="1:33" x14ac:dyDescent="0.25">
      <c r="A49" s="12"/>
      <c r="B49" s="30" t="s">
        <v>76</v>
      </c>
      <c r="C49" s="25">
        <v>313.73304400000001</v>
      </c>
      <c r="D49" s="185">
        <v>313733044</v>
      </c>
      <c r="E49" s="185">
        <v>0</v>
      </c>
      <c r="F49" s="185">
        <v>3124912.96</v>
      </c>
      <c r="G49" s="185">
        <v>4520196.07</v>
      </c>
      <c r="H49" s="185">
        <v>0</v>
      </c>
      <c r="I49" s="185">
        <v>781877.69</v>
      </c>
      <c r="J49" s="185">
        <v>8152896.0899999999</v>
      </c>
      <c r="K49" s="185">
        <v>51838511.719999999</v>
      </c>
      <c r="L49" s="185">
        <v>0</v>
      </c>
      <c r="M49" s="185">
        <v>0</v>
      </c>
      <c r="N49" s="185">
        <v>0</v>
      </c>
      <c r="O49" s="185">
        <v>0</v>
      </c>
      <c r="P49" s="185">
        <v>148723218.96000001</v>
      </c>
      <c r="Q49" s="185">
        <f t="shared" si="5"/>
        <v>217141613.49000001</v>
      </c>
      <c r="S49" s="164"/>
      <c r="Y49" s="164"/>
      <c r="Z49" s="164"/>
      <c r="AA49" s="164"/>
      <c r="AB49" s="164"/>
      <c r="AC49" s="164"/>
      <c r="AD49" s="164"/>
      <c r="AE49" s="164"/>
      <c r="AF49" s="164"/>
      <c r="AG49" s="164"/>
    </row>
    <row r="50" spans="1:33" x14ac:dyDescent="0.25">
      <c r="A50" s="12"/>
      <c r="B50" s="30" t="s">
        <v>129</v>
      </c>
      <c r="C50" s="25">
        <v>144.46750700000001</v>
      </c>
      <c r="D50" s="185">
        <v>144467507</v>
      </c>
      <c r="E50" s="185">
        <v>0</v>
      </c>
      <c r="F50" s="185">
        <v>21033862.579999998</v>
      </c>
      <c r="G50" s="185">
        <v>4305018.7699999996</v>
      </c>
      <c r="H50" s="185">
        <v>0</v>
      </c>
      <c r="I50" s="185">
        <v>0</v>
      </c>
      <c r="J50" s="185">
        <v>7179329.3099999996</v>
      </c>
      <c r="K50" s="185">
        <v>8733657</v>
      </c>
      <c r="L50" s="185">
        <v>0</v>
      </c>
      <c r="M50" s="185">
        <v>10732648.98</v>
      </c>
      <c r="N50" s="185">
        <v>2386178.69</v>
      </c>
      <c r="O50" s="185">
        <v>7933824.8000000007</v>
      </c>
      <c r="P50" s="185">
        <v>10972524</v>
      </c>
      <c r="Q50" s="185">
        <f t="shared" si="5"/>
        <v>73277044.129999995</v>
      </c>
      <c r="R50" s="12"/>
      <c r="S50" s="164"/>
      <c r="Y50" s="164"/>
      <c r="Z50" s="164"/>
      <c r="AA50" s="164"/>
      <c r="AB50" s="164"/>
      <c r="AC50" s="164"/>
      <c r="AD50" s="164"/>
      <c r="AE50" s="164"/>
      <c r="AF50" s="164"/>
      <c r="AG50" s="164"/>
    </row>
    <row r="51" spans="1:33" x14ac:dyDescent="0.25">
      <c r="A51" s="12"/>
      <c r="B51" s="30" t="s">
        <v>78</v>
      </c>
      <c r="C51" s="16">
        <v>200.05699999999999</v>
      </c>
      <c r="D51" s="188">
        <v>200057000</v>
      </c>
      <c r="E51" s="185">
        <v>0</v>
      </c>
      <c r="F51" s="185">
        <v>22336555.27</v>
      </c>
      <c r="G51" s="185">
        <v>13822975.689999999</v>
      </c>
      <c r="H51" s="185">
        <v>73548</v>
      </c>
      <c r="I51" s="185">
        <v>2359006.2200000002</v>
      </c>
      <c r="J51" s="185">
        <v>11591643.25</v>
      </c>
      <c r="K51" s="185">
        <v>33212286.159999996</v>
      </c>
      <c r="L51" s="185">
        <v>3649756.09</v>
      </c>
      <c r="M51" s="185">
        <v>1183216</v>
      </c>
      <c r="N51" s="185">
        <v>210734.94</v>
      </c>
      <c r="O51" s="185">
        <v>787707.67999999993</v>
      </c>
      <c r="P51" s="185">
        <v>96016169.519999996</v>
      </c>
      <c r="Q51" s="185">
        <f t="shared" si="5"/>
        <v>185243598.81999999</v>
      </c>
      <c r="R51" s="12"/>
      <c r="S51" s="164"/>
      <c r="Y51" s="164"/>
      <c r="Z51" s="164"/>
      <c r="AA51" s="164"/>
      <c r="AB51" s="164"/>
      <c r="AC51" s="164"/>
      <c r="AD51" s="164"/>
      <c r="AE51" s="164"/>
      <c r="AF51" s="164"/>
      <c r="AG51" s="164"/>
    </row>
    <row r="52" spans="1:33" x14ac:dyDescent="0.25">
      <c r="A52" s="12"/>
      <c r="B52" s="30" t="s">
        <v>79</v>
      </c>
      <c r="C52" s="25">
        <v>296.42974099999998</v>
      </c>
      <c r="D52" s="185">
        <v>296429741</v>
      </c>
      <c r="E52" s="185">
        <v>0</v>
      </c>
      <c r="F52" s="185">
        <v>0</v>
      </c>
      <c r="G52" s="185">
        <v>71027416</v>
      </c>
      <c r="H52" s="185">
        <v>0</v>
      </c>
      <c r="I52" s="185">
        <v>91908740.599999994</v>
      </c>
      <c r="J52" s="185">
        <v>0</v>
      </c>
      <c r="K52" s="185"/>
      <c r="L52" s="185"/>
      <c r="M52" s="185">
        <v>0</v>
      </c>
      <c r="N52" s="185">
        <v>0</v>
      </c>
      <c r="O52" s="185">
        <v>0</v>
      </c>
      <c r="P52" s="185">
        <v>0</v>
      </c>
      <c r="Q52" s="185">
        <f t="shared" si="5"/>
        <v>162936156.59999999</v>
      </c>
      <c r="R52" s="12"/>
      <c r="S52" s="164"/>
      <c r="Y52" s="164"/>
      <c r="Z52" s="164"/>
      <c r="AA52" s="164"/>
      <c r="AB52" s="164"/>
      <c r="AC52" s="164"/>
      <c r="AD52" s="164"/>
      <c r="AE52" s="164"/>
      <c r="AF52" s="164"/>
      <c r="AG52" s="164"/>
    </row>
    <row r="53" spans="1:33" x14ac:dyDescent="0.25">
      <c r="A53" s="12"/>
      <c r="B53" s="30" t="s">
        <v>80</v>
      </c>
      <c r="C53" s="25">
        <v>0</v>
      </c>
      <c r="D53" s="185">
        <v>298819157</v>
      </c>
      <c r="E53" s="185">
        <v>0</v>
      </c>
      <c r="F53" s="185">
        <v>0</v>
      </c>
      <c r="G53" s="185">
        <v>0</v>
      </c>
      <c r="H53" s="185">
        <v>0</v>
      </c>
      <c r="I53" s="185">
        <v>0</v>
      </c>
      <c r="J53" s="185">
        <v>0</v>
      </c>
      <c r="K53" s="185">
        <v>3184324.4</v>
      </c>
      <c r="L53" s="185">
        <v>3959216.4699999997</v>
      </c>
      <c r="M53" s="185">
        <v>0</v>
      </c>
      <c r="N53" s="185">
        <v>0</v>
      </c>
      <c r="O53" s="185">
        <v>0</v>
      </c>
      <c r="P53" s="185">
        <v>155736282.84</v>
      </c>
      <c r="Q53" s="185">
        <f t="shared" si="5"/>
        <v>162879823.71000001</v>
      </c>
      <c r="R53" s="12"/>
      <c r="S53" s="164"/>
      <c r="Y53" s="164"/>
      <c r="Z53" s="164"/>
      <c r="AA53" s="164"/>
      <c r="AB53" s="164"/>
      <c r="AC53" s="164"/>
      <c r="AD53" s="164"/>
      <c r="AE53" s="164"/>
      <c r="AF53" s="164"/>
      <c r="AG53" s="164"/>
    </row>
    <row r="54" spans="1:33" x14ac:dyDescent="0.25">
      <c r="A54" s="12"/>
      <c r="B54" s="30" t="s">
        <v>81</v>
      </c>
      <c r="C54" s="25">
        <v>300</v>
      </c>
      <c r="D54" s="185">
        <v>300000000</v>
      </c>
      <c r="E54" s="185">
        <v>0</v>
      </c>
      <c r="F54" s="185">
        <v>5519842.7599999998</v>
      </c>
      <c r="G54" s="185">
        <v>11631039.379999999</v>
      </c>
      <c r="H54" s="185">
        <v>467169.88</v>
      </c>
      <c r="I54" s="185">
        <v>11920755.84</v>
      </c>
      <c r="J54" s="185">
        <v>199420</v>
      </c>
      <c r="K54" s="185">
        <v>16906040</v>
      </c>
      <c r="L54" s="185">
        <v>172398</v>
      </c>
      <c r="M54" s="185">
        <v>100000</v>
      </c>
      <c r="N54" s="185">
        <v>0</v>
      </c>
      <c r="O54" s="185">
        <v>1148981.8799999999</v>
      </c>
      <c r="P54" s="185">
        <v>290540.78000000003</v>
      </c>
      <c r="Q54" s="185">
        <f t="shared" si="5"/>
        <v>48356188.520000003</v>
      </c>
      <c r="R54" s="12"/>
      <c r="S54" s="164"/>
      <c r="Y54" s="164"/>
      <c r="Z54" s="164"/>
      <c r="AA54" s="164"/>
      <c r="AB54" s="164"/>
      <c r="AC54" s="164"/>
      <c r="AD54" s="164"/>
      <c r="AE54" s="164"/>
      <c r="AF54" s="164"/>
      <c r="AG54" s="164"/>
    </row>
    <row r="55" spans="1:33" x14ac:dyDescent="0.25">
      <c r="A55" s="12"/>
      <c r="B55" s="30" t="s">
        <v>164</v>
      </c>
      <c r="C55" s="25">
        <v>15</v>
      </c>
      <c r="D55" s="185">
        <v>15000000</v>
      </c>
      <c r="E55" s="185">
        <v>0</v>
      </c>
      <c r="F55" s="185">
        <v>0</v>
      </c>
      <c r="G55" s="185">
        <v>0</v>
      </c>
      <c r="H55" s="185">
        <v>0</v>
      </c>
      <c r="I55" s="185">
        <v>0</v>
      </c>
      <c r="J55" s="185">
        <v>0</v>
      </c>
      <c r="K55" s="185">
        <v>0</v>
      </c>
      <c r="L55" s="185">
        <v>0</v>
      </c>
      <c r="M55" s="185">
        <v>0</v>
      </c>
      <c r="N55" s="185">
        <v>0</v>
      </c>
      <c r="O55" s="185">
        <v>0</v>
      </c>
      <c r="P55" s="185">
        <v>8340479.1299999999</v>
      </c>
      <c r="Q55" s="185">
        <f t="shared" si="5"/>
        <v>8340479.1299999999</v>
      </c>
      <c r="R55" s="12"/>
      <c r="S55" s="164"/>
      <c r="Y55" s="164"/>
      <c r="Z55" s="164"/>
      <c r="AA55" s="164"/>
      <c r="AB55" s="164"/>
      <c r="AC55" s="164"/>
      <c r="AD55" s="164"/>
      <c r="AE55" s="164"/>
      <c r="AF55" s="164"/>
      <c r="AG55" s="164"/>
    </row>
    <row r="56" spans="1:33" x14ac:dyDescent="0.25">
      <c r="A56" s="12"/>
      <c r="B56" s="30" t="s">
        <v>84</v>
      </c>
      <c r="C56" s="25">
        <v>2198.790184</v>
      </c>
      <c r="D56" s="185">
        <v>7198790184</v>
      </c>
      <c r="E56" s="185">
        <v>0</v>
      </c>
      <c r="F56" s="185">
        <v>508315459.69</v>
      </c>
      <c r="G56" s="185">
        <v>83333333</v>
      </c>
      <c r="H56" s="185">
        <v>166666666</v>
      </c>
      <c r="I56" s="185">
        <v>183938508.5</v>
      </c>
      <c r="J56" s="185">
        <v>233750824.03999999</v>
      </c>
      <c r="K56" s="185">
        <v>175850959.18000001</v>
      </c>
      <c r="L56" s="185">
        <v>169380468.5</v>
      </c>
      <c r="M56" s="185">
        <v>1416666666</v>
      </c>
      <c r="N56" s="185">
        <v>176849999.32999998</v>
      </c>
      <c r="O56" s="185">
        <v>3916666666</v>
      </c>
      <c r="P56" s="185">
        <v>166666666</v>
      </c>
      <c r="Q56" s="185">
        <f t="shared" si="5"/>
        <v>7198086216.2399998</v>
      </c>
      <c r="R56" s="12"/>
      <c r="S56" s="164"/>
      <c r="Y56" s="164"/>
      <c r="Z56" s="164"/>
      <c r="AA56" s="164"/>
      <c r="AB56" s="164"/>
      <c r="AC56" s="164"/>
      <c r="AD56" s="164"/>
      <c r="AE56" s="164"/>
      <c r="AF56" s="164"/>
      <c r="AG56" s="164"/>
    </row>
    <row r="57" spans="1:33" x14ac:dyDescent="0.25">
      <c r="A57" s="12"/>
      <c r="B57" s="30" t="s">
        <v>85</v>
      </c>
      <c r="C57" s="25">
        <v>8070.7574240000004</v>
      </c>
      <c r="D57" s="185">
        <v>17937778546</v>
      </c>
      <c r="E57" s="185">
        <v>93435916.269999996</v>
      </c>
      <c r="F57" s="185">
        <v>2444486582.6599998</v>
      </c>
      <c r="G57" s="185">
        <v>460074989.04000002</v>
      </c>
      <c r="H57" s="185">
        <v>296243736.57999998</v>
      </c>
      <c r="I57" s="185">
        <v>851020779.61000001</v>
      </c>
      <c r="J57" s="185">
        <v>2086136600.4200001</v>
      </c>
      <c r="K57" s="185">
        <v>8002235348.1599998</v>
      </c>
      <c r="L57" s="185">
        <v>869910452.88</v>
      </c>
      <c r="M57" s="185">
        <v>0</v>
      </c>
      <c r="N57" s="185">
        <v>46300358.82</v>
      </c>
      <c r="O57" s="185">
        <v>13616271.529999999</v>
      </c>
      <c r="P57" s="185">
        <v>481547814.06</v>
      </c>
      <c r="Q57" s="185">
        <f t="shared" si="5"/>
        <v>15645008850.029999</v>
      </c>
      <c r="R57" s="12"/>
      <c r="S57" s="164"/>
      <c r="Y57" s="164"/>
      <c r="Z57" s="164"/>
      <c r="AA57" s="164"/>
      <c r="AB57" s="164"/>
      <c r="AC57" s="164"/>
      <c r="AD57" s="164"/>
      <c r="AE57" s="164"/>
      <c r="AF57" s="164"/>
      <c r="AG57" s="164"/>
    </row>
    <row r="58" spans="1:33" x14ac:dyDescent="0.25">
      <c r="A58" s="12"/>
      <c r="B58" s="30" t="s">
        <v>98</v>
      </c>
      <c r="C58" s="25">
        <v>7.2</v>
      </c>
      <c r="D58" s="185">
        <v>7200000</v>
      </c>
      <c r="E58" s="185">
        <v>0</v>
      </c>
      <c r="F58" s="185">
        <v>0</v>
      </c>
      <c r="G58" s="185">
        <v>0</v>
      </c>
      <c r="H58" s="185">
        <v>0</v>
      </c>
      <c r="I58" s="185">
        <v>0</v>
      </c>
      <c r="J58" s="185">
        <v>0</v>
      </c>
      <c r="K58" s="185">
        <v>0</v>
      </c>
      <c r="L58" s="185">
        <v>0</v>
      </c>
      <c r="M58" s="185">
        <v>0</v>
      </c>
      <c r="N58" s="185">
        <v>0</v>
      </c>
      <c r="O58" s="185">
        <v>0</v>
      </c>
      <c r="P58" s="185">
        <v>0</v>
      </c>
      <c r="Q58" s="185">
        <f t="shared" si="5"/>
        <v>0</v>
      </c>
      <c r="R58" s="12"/>
      <c r="S58" s="164"/>
      <c r="Y58" s="164"/>
      <c r="Z58" s="164"/>
      <c r="AA58" s="164"/>
      <c r="AB58" s="164"/>
      <c r="AC58" s="164"/>
      <c r="AD58" s="164"/>
      <c r="AE58" s="164"/>
      <c r="AF58" s="164"/>
      <c r="AG58" s="164"/>
    </row>
    <row r="59" spans="1:33" x14ac:dyDescent="0.25">
      <c r="A59" s="12"/>
      <c r="B59" s="30" t="s">
        <v>112</v>
      </c>
      <c r="C59" s="25">
        <v>300</v>
      </c>
      <c r="D59" s="185">
        <v>300000000</v>
      </c>
      <c r="E59" s="185">
        <v>6906586.0499999998</v>
      </c>
      <c r="F59" s="185">
        <v>36085039.620000005</v>
      </c>
      <c r="G59" s="185">
        <v>23599946.640000001</v>
      </c>
      <c r="H59" s="185">
        <v>10390776.640000001</v>
      </c>
      <c r="I59" s="185">
        <v>2646107.1</v>
      </c>
      <c r="J59" s="185">
        <v>8373273.9699999997</v>
      </c>
      <c r="K59" s="185">
        <v>13076000</v>
      </c>
      <c r="L59" s="185">
        <v>6541968.21</v>
      </c>
      <c r="M59" s="185">
        <v>11389340.120000001</v>
      </c>
      <c r="N59" s="185">
        <v>0</v>
      </c>
      <c r="O59" s="185">
        <v>1126671.4099999999</v>
      </c>
      <c r="P59" s="185">
        <v>791148.36</v>
      </c>
      <c r="Q59" s="185">
        <f t="shared" si="5"/>
        <v>120926858.11999999</v>
      </c>
      <c r="R59" s="12"/>
      <c r="S59" s="164"/>
      <c r="Y59" s="164"/>
      <c r="Z59" s="164"/>
      <c r="AA59" s="164"/>
      <c r="AB59" s="164"/>
      <c r="AC59" s="164"/>
      <c r="AD59" s="164"/>
      <c r="AE59" s="164"/>
      <c r="AF59" s="164"/>
      <c r="AG59" s="164"/>
    </row>
    <row r="60" spans="1:33" x14ac:dyDescent="0.25">
      <c r="A60" s="12"/>
      <c r="B60" s="30" t="s">
        <v>93</v>
      </c>
      <c r="C60" s="25">
        <v>37.769500000000001</v>
      </c>
      <c r="D60" s="185">
        <v>38331180</v>
      </c>
      <c r="E60" s="185">
        <v>37769500</v>
      </c>
      <c r="F60" s="185">
        <v>0</v>
      </c>
      <c r="G60" s="185">
        <v>0</v>
      </c>
      <c r="H60" s="185">
        <v>0</v>
      </c>
      <c r="I60" s="185">
        <v>0</v>
      </c>
      <c r="J60" s="185">
        <v>0</v>
      </c>
      <c r="K60" s="185">
        <v>0</v>
      </c>
      <c r="L60" s="185">
        <v>0</v>
      </c>
      <c r="M60" s="185">
        <v>0</v>
      </c>
      <c r="N60" s="185">
        <v>0</v>
      </c>
      <c r="O60" s="185">
        <v>561680</v>
      </c>
      <c r="P60" s="185">
        <v>0</v>
      </c>
      <c r="Q60" s="185">
        <f t="shared" si="5"/>
        <v>38331180</v>
      </c>
      <c r="R60" s="12"/>
      <c r="S60" s="164"/>
      <c r="Y60" s="164"/>
      <c r="Z60" s="164"/>
      <c r="AA60" s="164"/>
      <c r="AB60" s="164"/>
      <c r="AC60" s="164"/>
      <c r="AD60" s="164"/>
      <c r="AE60" s="164"/>
      <c r="AF60" s="164"/>
      <c r="AG60" s="164"/>
    </row>
    <row r="61" spans="1:33" x14ac:dyDescent="0.25">
      <c r="A61" s="12"/>
      <c r="B61" s="30" t="s">
        <v>43</v>
      </c>
      <c r="C61" s="25">
        <v>103</v>
      </c>
      <c r="D61" s="185">
        <v>103000000</v>
      </c>
      <c r="E61" s="185">
        <v>8583333</v>
      </c>
      <c r="F61" s="185">
        <v>8583333</v>
      </c>
      <c r="G61" s="185">
        <v>8583333</v>
      </c>
      <c r="H61" s="185">
        <v>8583333</v>
      </c>
      <c r="I61" s="185">
        <v>8583333</v>
      </c>
      <c r="J61" s="185">
        <v>8583333</v>
      </c>
      <c r="K61" s="185">
        <v>8583333</v>
      </c>
      <c r="L61" s="185">
        <v>8583333</v>
      </c>
      <c r="M61" s="185">
        <v>8583333</v>
      </c>
      <c r="N61" s="185">
        <v>8583333</v>
      </c>
      <c r="O61" s="185">
        <v>8583333</v>
      </c>
      <c r="P61" s="185">
        <v>8583337</v>
      </c>
      <c r="Q61" s="185">
        <f t="shared" si="5"/>
        <v>103000000</v>
      </c>
      <c r="S61" s="164"/>
      <c r="Y61" s="164"/>
      <c r="Z61" s="164"/>
      <c r="AA61" s="164"/>
      <c r="AB61" s="164"/>
      <c r="AC61" s="164"/>
      <c r="AD61" s="164"/>
      <c r="AE61" s="164"/>
      <c r="AF61" s="164"/>
      <c r="AG61" s="164"/>
    </row>
    <row r="62" spans="1:33" x14ac:dyDescent="0.25">
      <c r="B62" s="30" t="s">
        <v>101</v>
      </c>
      <c r="C62" s="25">
        <v>87744.442255999995</v>
      </c>
      <c r="D62" s="185">
        <v>84946187263</v>
      </c>
      <c r="E62" s="185">
        <v>3588714042.3800001</v>
      </c>
      <c r="F62" s="185">
        <v>2825585968.3400002</v>
      </c>
      <c r="G62" s="185">
        <v>4553306396.6200008</v>
      </c>
      <c r="H62" s="185">
        <v>30512144328.689999</v>
      </c>
      <c r="I62" s="185">
        <v>3325967136.5600004</v>
      </c>
      <c r="J62" s="185">
        <v>13190944630.1</v>
      </c>
      <c r="K62" s="185">
        <v>4294926311.3499999</v>
      </c>
      <c r="L62" s="185">
        <v>2643795573.77</v>
      </c>
      <c r="M62" s="185">
        <v>2932669239.5700002</v>
      </c>
      <c r="N62" s="185">
        <v>3260891714.8299999</v>
      </c>
      <c r="O62" s="185">
        <v>4277504055.0900002</v>
      </c>
      <c r="P62" s="185">
        <v>2766609292.5500002</v>
      </c>
      <c r="Q62" s="185">
        <f t="shared" si="5"/>
        <v>78173058689.849991</v>
      </c>
      <c r="R62" s="11"/>
      <c r="S62" s="164"/>
      <c r="Y62" s="164"/>
      <c r="Z62" s="164"/>
      <c r="AA62" s="164"/>
      <c r="AB62" s="164"/>
      <c r="AC62" s="164"/>
      <c r="AD62" s="164"/>
      <c r="AE62" s="164"/>
      <c r="AF62" s="164"/>
      <c r="AG62" s="164"/>
    </row>
    <row r="63" spans="1:33" x14ac:dyDescent="0.25">
      <c r="B63" s="30" t="s">
        <v>95</v>
      </c>
      <c r="C63" s="16">
        <v>34687.418475999999</v>
      </c>
      <c r="D63" s="188">
        <v>64284418476.599998</v>
      </c>
      <c r="E63" s="185">
        <v>3527368125.6700001</v>
      </c>
      <c r="F63" s="185">
        <v>4217950321.6999998</v>
      </c>
      <c r="G63" s="185">
        <v>12711661151.940001</v>
      </c>
      <c r="H63" s="185">
        <v>3207017464.5</v>
      </c>
      <c r="I63" s="185">
        <v>4915332636.4000006</v>
      </c>
      <c r="J63" s="185">
        <v>10452190513.459999</v>
      </c>
      <c r="K63" s="185">
        <v>7360832952.29</v>
      </c>
      <c r="L63" s="185">
        <v>491767944.52999997</v>
      </c>
      <c r="M63" s="185">
        <v>0</v>
      </c>
      <c r="N63" s="185">
        <v>694218.78</v>
      </c>
      <c r="O63" s="185">
        <v>350000</v>
      </c>
      <c r="P63" s="185">
        <v>7597778369.1000004</v>
      </c>
      <c r="Q63" s="185">
        <f t="shared" si="5"/>
        <v>54482943698.369995</v>
      </c>
      <c r="R63" s="157"/>
      <c r="S63" s="164"/>
      <c r="Y63" s="164"/>
      <c r="Z63" s="164"/>
      <c r="AA63" s="164"/>
      <c r="AB63" s="164"/>
      <c r="AC63" s="164"/>
      <c r="AD63" s="164"/>
      <c r="AE63" s="164"/>
      <c r="AF63" s="164"/>
      <c r="AG63" s="164"/>
    </row>
    <row r="64" spans="1:33" x14ac:dyDescent="0.25">
      <c r="B64" s="208" t="s">
        <v>70</v>
      </c>
      <c r="C64" s="27">
        <f>SUM(C48:C63)</f>
        <v>136044.79999999999</v>
      </c>
      <c r="D64" s="187">
        <f t="shared" ref="D64:P64" si="6">SUM(D47:D63)</f>
        <v>180827385286.60001</v>
      </c>
      <c r="E64" s="184">
        <f t="shared" si="6"/>
        <v>7729542008.25</v>
      </c>
      <c r="F64" s="184">
        <f t="shared" si="6"/>
        <v>10635932534.200001</v>
      </c>
      <c r="G64" s="184">
        <f t="shared" si="6"/>
        <v>18448533782.900002</v>
      </c>
      <c r="H64" s="184">
        <f t="shared" si="6"/>
        <v>34201587023.289997</v>
      </c>
      <c r="I64" s="184">
        <f t="shared" si="6"/>
        <v>9450481099.3400002</v>
      </c>
      <c r="J64" s="184">
        <f t="shared" si="6"/>
        <v>26017777804.330002</v>
      </c>
      <c r="K64" s="184">
        <f t="shared" si="6"/>
        <v>20014094572.990002</v>
      </c>
      <c r="L64" s="184">
        <f t="shared" si="6"/>
        <v>4197761111.4499998</v>
      </c>
      <c r="M64" s="184">
        <f t="shared" si="6"/>
        <v>4381324443.6700001</v>
      </c>
      <c r="N64" s="184">
        <f t="shared" si="6"/>
        <v>5144263313.4099998</v>
      </c>
      <c r="O64" s="184">
        <f t="shared" si="6"/>
        <v>8333424785.7600002</v>
      </c>
      <c r="P64" s="184">
        <f t="shared" si="6"/>
        <v>12185747124.52</v>
      </c>
      <c r="Q64" s="184">
        <f>E64+F64+G64+H64+I64+J64+K64+L64+M64+N64+O64+P64</f>
        <v>160740469604.10999</v>
      </c>
      <c r="S64" s="164"/>
      <c r="Y64" s="164"/>
      <c r="Z64" s="164"/>
      <c r="AA64" s="164"/>
      <c r="AB64" s="164"/>
      <c r="AC64" s="164"/>
      <c r="AD64" s="164"/>
      <c r="AE64" s="164"/>
      <c r="AF64" s="164"/>
      <c r="AG64" s="164"/>
    </row>
    <row r="65" spans="2:31" x14ac:dyDescent="0.25">
      <c r="B65" s="30"/>
      <c r="C65" s="25"/>
      <c r="D65" s="185"/>
      <c r="E65" s="186"/>
      <c r="F65" s="186"/>
      <c r="G65" s="186"/>
      <c r="H65" s="186"/>
      <c r="I65" s="186"/>
      <c r="J65" s="186"/>
      <c r="K65" s="186"/>
      <c r="L65" s="186"/>
      <c r="M65" s="186"/>
      <c r="N65" s="186"/>
      <c r="O65" s="186"/>
      <c r="P65" s="186"/>
      <c r="Q65" s="186"/>
      <c r="Y65" s="164"/>
      <c r="Z65" s="164"/>
      <c r="AA65" s="164"/>
      <c r="AB65" s="164"/>
      <c r="AC65" s="164"/>
      <c r="AD65" s="164"/>
      <c r="AE65" s="164"/>
    </row>
    <row r="66" spans="2:31" x14ac:dyDescent="0.25">
      <c r="B66" s="208" t="s">
        <v>51</v>
      </c>
      <c r="C66" s="27">
        <f t="shared" ref="C66:P66" si="7">C44+C64</f>
        <v>997119.17294299998</v>
      </c>
      <c r="D66" s="187">
        <f t="shared" si="7"/>
        <v>1213523599665.7803</v>
      </c>
      <c r="E66" s="194">
        <f t="shared" si="7"/>
        <v>67254052772.079994</v>
      </c>
      <c r="F66" s="194">
        <f t="shared" si="7"/>
        <v>75543349727.51001</v>
      </c>
      <c r="G66" s="194">
        <f t="shared" si="7"/>
        <v>78334051400.959991</v>
      </c>
      <c r="H66" s="194">
        <f t="shared" si="7"/>
        <v>100629892840</v>
      </c>
      <c r="I66" s="194">
        <f t="shared" si="7"/>
        <v>73871669774.650009</v>
      </c>
      <c r="J66" s="194">
        <f t="shared" si="7"/>
        <v>113196007301.8</v>
      </c>
      <c r="K66" s="194">
        <f t="shared" si="7"/>
        <v>121988348090.96001</v>
      </c>
      <c r="L66" s="194">
        <f t="shared" si="7"/>
        <v>67006966940.530006</v>
      </c>
      <c r="M66" s="194">
        <f t="shared" si="7"/>
        <v>59849944115.090019</v>
      </c>
      <c r="N66" s="194">
        <f t="shared" si="7"/>
        <v>113918991563.22998</v>
      </c>
      <c r="O66" s="194">
        <f t="shared" si="7"/>
        <v>100455949828.10999</v>
      </c>
      <c r="P66" s="194">
        <f t="shared" si="7"/>
        <v>161753362229.05997</v>
      </c>
      <c r="Q66" s="194">
        <f>E66+F66+G66+H66+I66+J66+K66+L66+M66+N66+O66+P66</f>
        <v>1133802586583.98</v>
      </c>
      <c r="R66" s="7"/>
      <c r="S66" s="164"/>
      <c r="Y66" s="164"/>
      <c r="Z66" s="164"/>
      <c r="AA66" s="164"/>
      <c r="AB66" s="164"/>
      <c r="AC66" s="164"/>
      <c r="AD66" s="164"/>
      <c r="AE66" s="164"/>
    </row>
    <row r="67" spans="2:31" x14ac:dyDescent="0.25">
      <c r="B67" s="266" t="s">
        <v>165</v>
      </c>
      <c r="C67" s="266"/>
      <c r="D67"/>
      <c r="E67" s="169"/>
      <c r="F67" s="169"/>
      <c r="G67" s="169"/>
      <c r="H67" s="169"/>
      <c r="I67" s="169"/>
      <c r="J67" s="169"/>
      <c r="K67" s="169"/>
      <c r="L67" s="169"/>
      <c r="M67" s="169"/>
      <c r="N67" s="169"/>
      <c r="O67" s="169"/>
      <c r="P67" s="169"/>
      <c r="Q67" s="170"/>
    </row>
    <row r="68" spans="2:31" x14ac:dyDescent="0.25">
      <c r="B68" s="178" t="s">
        <v>166</v>
      </c>
      <c r="C68"/>
      <c r="D68"/>
      <c r="E68" s="171"/>
      <c r="F68" s="171"/>
      <c r="G68" s="171"/>
      <c r="H68" s="171"/>
      <c r="I68" s="171"/>
      <c r="J68" s="171"/>
      <c r="K68" s="171"/>
      <c r="L68" s="171"/>
      <c r="M68" s="171"/>
      <c r="N68" s="171"/>
      <c r="O68" s="171"/>
      <c r="P68" s="171"/>
      <c r="Q68" s="171"/>
    </row>
    <row r="69" spans="2:31" x14ac:dyDescent="0.25">
      <c r="B69" s="178" t="s">
        <v>167</v>
      </c>
      <c r="E69" s="171"/>
      <c r="F69" s="171"/>
      <c r="G69" s="171"/>
      <c r="H69" s="171"/>
      <c r="I69" s="171"/>
      <c r="J69" s="171"/>
      <c r="K69" s="171"/>
      <c r="L69" s="171"/>
      <c r="M69" s="171"/>
      <c r="N69" s="171"/>
      <c r="O69" s="171"/>
      <c r="P69" s="171"/>
      <c r="Q69" s="171"/>
    </row>
    <row r="70" spans="2:31" x14ac:dyDescent="0.25">
      <c r="B70" t="s">
        <v>168</v>
      </c>
      <c r="E70" s="171"/>
      <c r="F70" s="171"/>
      <c r="G70" s="171"/>
      <c r="H70" s="171"/>
      <c r="I70" s="171"/>
      <c r="J70" s="171"/>
      <c r="K70" s="171"/>
      <c r="L70" s="171"/>
      <c r="M70" s="171"/>
      <c r="N70" s="171"/>
      <c r="O70" s="171"/>
      <c r="P70" s="171"/>
      <c r="Q70" s="171"/>
    </row>
    <row r="71" spans="2:31" x14ac:dyDescent="0.25">
      <c r="E71" s="16"/>
      <c r="F71" s="16"/>
      <c r="G71" s="16"/>
      <c r="H71" s="16"/>
      <c r="I71" s="16"/>
      <c r="J71" s="16"/>
      <c r="K71" s="16"/>
      <c r="L71" s="16"/>
      <c r="M71" s="16"/>
      <c r="N71" s="16"/>
      <c r="O71" s="16"/>
      <c r="P71" s="16"/>
      <c r="Q71" s="5"/>
    </row>
    <row r="72" spans="2:31" x14ac:dyDescent="0.25">
      <c r="E72" s="16"/>
      <c r="F72" s="16"/>
      <c r="G72" s="16"/>
      <c r="H72" s="16"/>
      <c r="I72" s="16"/>
      <c r="J72" s="16"/>
      <c r="K72" s="16"/>
      <c r="L72" s="16"/>
      <c r="M72" s="16"/>
      <c r="N72" s="16"/>
      <c r="O72" s="16"/>
      <c r="P72" s="16"/>
      <c r="Q72" s="5"/>
    </row>
    <row r="73" spans="2:31" x14ac:dyDescent="0.25">
      <c r="E73"/>
      <c r="F73" s="16"/>
      <c r="Q73" s="5"/>
    </row>
    <row r="74" spans="2:31" x14ac:dyDescent="0.25">
      <c r="E74" s="165"/>
      <c r="F74" s="165"/>
      <c r="G74" s="165"/>
      <c r="H74" s="165"/>
      <c r="I74" s="165"/>
      <c r="J74" s="165"/>
      <c r="K74" s="165"/>
      <c r="L74" s="165"/>
      <c r="M74" s="165"/>
      <c r="N74" s="165"/>
      <c r="O74" s="165"/>
      <c r="P74" s="165"/>
      <c r="Q74" s="165"/>
      <c r="R74" s="33"/>
    </row>
    <row r="75" spans="2:31" x14ac:dyDescent="0.25">
      <c r="E75" s="165"/>
      <c r="F75" s="165"/>
      <c r="G75" s="165"/>
      <c r="H75" s="165"/>
      <c r="I75" s="165"/>
      <c r="J75" s="165"/>
      <c r="K75" s="165"/>
      <c r="L75" s="165"/>
      <c r="M75" s="165"/>
      <c r="N75" s="165"/>
      <c r="O75" s="165"/>
      <c r="P75" s="165"/>
      <c r="Q75" s="165"/>
    </row>
    <row r="76" spans="2:31" x14ac:dyDescent="0.25">
      <c r="E76" s="165"/>
      <c r="F76" s="165"/>
      <c r="G76" s="165"/>
      <c r="H76" s="165"/>
      <c r="I76" s="165"/>
      <c r="J76" s="165"/>
      <c r="K76" s="165"/>
      <c r="L76" s="165"/>
      <c r="M76" s="165"/>
      <c r="N76" s="165"/>
      <c r="O76" s="165"/>
      <c r="P76" s="165"/>
      <c r="Q76" s="165"/>
    </row>
    <row r="77" spans="2:31" x14ac:dyDescent="0.25">
      <c r="E77" s="165"/>
      <c r="F77" s="165"/>
      <c r="G77" s="165"/>
      <c r="H77" s="165"/>
      <c r="I77" s="165"/>
      <c r="J77" s="165"/>
      <c r="K77" s="165"/>
      <c r="L77" s="165"/>
      <c r="M77" s="165"/>
      <c r="N77" s="165"/>
      <c r="O77" s="165"/>
      <c r="P77" s="165"/>
      <c r="Q77" s="165"/>
    </row>
    <row r="78" spans="2:31" x14ac:dyDescent="0.25">
      <c r="E78" s="165"/>
      <c r="F78" s="165"/>
      <c r="G78" s="165"/>
      <c r="H78" s="165"/>
      <c r="I78" s="165"/>
      <c r="J78" s="165"/>
      <c r="K78" s="165"/>
      <c r="L78" s="165"/>
      <c r="M78" s="165"/>
      <c r="N78" s="165"/>
      <c r="O78" s="165"/>
      <c r="P78" s="165"/>
      <c r="Q78" s="165"/>
    </row>
    <row r="79" spans="2:31" x14ac:dyDescent="0.25">
      <c r="E79" s="165"/>
      <c r="F79" s="165"/>
      <c r="G79" s="165"/>
      <c r="H79" s="165"/>
      <c r="I79" s="165"/>
      <c r="J79" s="165"/>
      <c r="K79" s="165"/>
      <c r="L79" s="165"/>
      <c r="M79" s="165"/>
      <c r="N79" s="165"/>
      <c r="O79" s="165"/>
      <c r="P79" s="165"/>
      <c r="Q79" s="165"/>
    </row>
    <row r="80" spans="2:31" x14ac:dyDescent="0.25">
      <c r="E80" s="165"/>
      <c r="F80" s="16"/>
      <c r="Q80" s="5"/>
    </row>
    <row r="81" spans="5:18" x14ac:dyDescent="0.25">
      <c r="E81"/>
      <c r="F81" s="16"/>
      <c r="Q81" s="5"/>
    </row>
    <row r="82" spans="5:18" x14ac:dyDescent="0.25">
      <c r="E82"/>
      <c r="F82" s="16"/>
      <c r="Q82" s="5"/>
    </row>
    <row r="83" spans="5:18" x14ac:dyDescent="0.25">
      <c r="E83" s="165"/>
      <c r="F83" s="165"/>
      <c r="G83" s="165"/>
      <c r="H83" s="165"/>
      <c r="I83" s="165"/>
      <c r="J83" s="165"/>
      <c r="K83" s="165"/>
      <c r="L83" s="165"/>
      <c r="M83" s="165"/>
      <c r="N83" s="165"/>
      <c r="O83" s="165"/>
      <c r="P83" s="165"/>
      <c r="Q83" s="165"/>
    </row>
    <row r="84" spans="5:18" x14ac:dyDescent="0.25">
      <c r="E84" s="165"/>
      <c r="F84" s="165"/>
      <c r="G84" s="165"/>
      <c r="H84" s="165"/>
      <c r="I84" s="165"/>
      <c r="J84" s="165"/>
      <c r="K84" s="165"/>
      <c r="L84" s="165"/>
      <c r="M84" s="165"/>
      <c r="N84" s="165"/>
      <c r="O84" s="165"/>
      <c r="P84" s="165"/>
      <c r="Q84" s="165"/>
    </row>
    <row r="85" spans="5:18" x14ac:dyDescent="0.25">
      <c r="E85" s="165"/>
      <c r="F85" s="165"/>
      <c r="G85" s="165"/>
      <c r="H85" s="165"/>
      <c r="I85" s="165"/>
      <c r="J85" s="165"/>
      <c r="K85" s="165"/>
      <c r="L85" s="165"/>
      <c r="M85" s="165"/>
      <c r="N85" s="165"/>
      <c r="O85" s="165"/>
      <c r="P85" s="165"/>
      <c r="Q85" s="165"/>
    </row>
    <row r="86" spans="5:18" x14ac:dyDescent="0.25">
      <c r="E86" s="165"/>
      <c r="F86" s="165"/>
      <c r="G86" s="165"/>
      <c r="H86" s="165"/>
      <c r="I86" s="165"/>
      <c r="J86" s="165"/>
      <c r="K86" s="165"/>
      <c r="L86" s="165"/>
      <c r="M86" s="165"/>
      <c r="N86" s="165"/>
      <c r="O86" s="165"/>
      <c r="P86" s="165"/>
      <c r="Q86" s="165"/>
    </row>
    <row r="87" spans="5:18" x14ac:dyDescent="0.25">
      <c r="E87" s="165"/>
      <c r="F87" s="165"/>
      <c r="G87" s="165"/>
      <c r="H87" s="165"/>
      <c r="I87" s="165"/>
      <c r="J87" s="165"/>
      <c r="K87" s="165"/>
      <c r="L87" s="165"/>
      <c r="M87" s="165"/>
      <c r="N87" s="165"/>
      <c r="O87" s="165"/>
      <c r="P87" s="165"/>
      <c r="Q87" s="165"/>
    </row>
    <row r="88" spans="5:18" x14ac:dyDescent="0.25">
      <c r="E88" s="165"/>
      <c r="F88" s="165"/>
      <c r="G88" s="165"/>
      <c r="H88" s="165"/>
      <c r="I88" s="165"/>
      <c r="J88" s="165"/>
      <c r="K88" s="165"/>
      <c r="L88" s="165"/>
      <c r="M88" s="165"/>
      <c r="N88" s="165"/>
      <c r="O88" s="165"/>
      <c r="P88" s="165"/>
      <c r="Q88" s="165"/>
    </row>
    <row r="89" spans="5:18" x14ac:dyDescent="0.25">
      <c r="E89" s="165"/>
      <c r="F89" s="165"/>
      <c r="G89" s="165"/>
      <c r="H89" s="165"/>
      <c r="I89" s="165"/>
      <c r="J89" s="165"/>
      <c r="K89" s="165"/>
      <c r="L89" s="165"/>
      <c r="M89" s="165"/>
      <c r="N89" s="165"/>
      <c r="O89" s="165"/>
      <c r="P89" s="165"/>
      <c r="Q89" s="165"/>
    </row>
    <row r="90" spans="5:18" x14ac:dyDescent="0.25">
      <c r="E90" s="165"/>
      <c r="F90" s="165"/>
      <c r="G90" s="165"/>
      <c r="H90" s="165"/>
      <c r="I90" s="165"/>
      <c r="J90" s="165"/>
      <c r="K90" s="165"/>
      <c r="L90" s="165"/>
      <c r="M90" s="165"/>
      <c r="N90" s="165"/>
      <c r="O90" s="165"/>
      <c r="P90" s="165"/>
      <c r="Q90" s="165"/>
    </row>
    <row r="91" spans="5:18" x14ac:dyDescent="0.25">
      <c r="E91" s="165"/>
      <c r="F91" s="165"/>
      <c r="G91" s="165"/>
      <c r="H91" s="165"/>
      <c r="I91" s="165"/>
      <c r="J91" s="165"/>
      <c r="K91" s="165"/>
      <c r="L91" s="165"/>
      <c r="M91" s="165"/>
      <c r="N91" s="165"/>
      <c r="O91" s="165"/>
      <c r="P91" s="165"/>
      <c r="Q91" s="165"/>
    </row>
    <row r="92" spans="5:18" x14ac:dyDescent="0.25">
      <c r="E92" s="165"/>
      <c r="F92" s="165"/>
      <c r="G92" s="165"/>
      <c r="H92" s="165"/>
      <c r="I92" s="165"/>
      <c r="J92" s="165"/>
      <c r="K92" s="165"/>
      <c r="L92" s="165"/>
      <c r="M92" s="165"/>
      <c r="N92" s="165"/>
      <c r="O92" s="165"/>
      <c r="P92" s="165"/>
      <c r="Q92" s="165"/>
    </row>
    <row r="93" spans="5:18" x14ac:dyDescent="0.25">
      <c r="E93" s="165"/>
      <c r="F93" s="165"/>
      <c r="G93" s="165"/>
      <c r="H93" s="165"/>
      <c r="I93" s="165"/>
      <c r="J93" s="165"/>
      <c r="K93" s="165"/>
      <c r="L93" s="165"/>
      <c r="M93" s="165"/>
      <c r="N93" s="165"/>
      <c r="O93" s="165"/>
      <c r="P93" s="165"/>
      <c r="Q93" s="165"/>
    </row>
    <row r="94" spans="5:18" x14ac:dyDescent="0.25">
      <c r="E94" s="165"/>
      <c r="F94" s="165"/>
      <c r="G94" s="165"/>
      <c r="H94" s="165"/>
      <c r="I94" s="165"/>
      <c r="J94" s="165"/>
      <c r="K94" s="165"/>
      <c r="L94" s="165"/>
      <c r="M94" s="165"/>
      <c r="N94" s="165"/>
      <c r="O94" s="165"/>
      <c r="P94" s="165"/>
      <c r="Q94" s="165"/>
    </row>
    <row r="95" spans="5:18" x14ac:dyDescent="0.25">
      <c r="E95" s="165"/>
      <c r="F95" s="165"/>
      <c r="G95" s="165"/>
      <c r="H95" s="165"/>
      <c r="I95" s="165"/>
      <c r="J95" s="165"/>
      <c r="K95" s="165"/>
      <c r="L95" s="165"/>
      <c r="M95" s="165"/>
      <c r="N95" s="165"/>
      <c r="O95" s="165"/>
      <c r="P95" s="165"/>
      <c r="Q95" s="165"/>
    </row>
    <row r="96" spans="5:18" x14ac:dyDescent="0.25">
      <c r="E96" s="165"/>
      <c r="F96" s="165"/>
      <c r="G96" s="165"/>
      <c r="H96" s="165"/>
      <c r="I96" s="165"/>
      <c r="J96" s="165"/>
      <c r="K96" s="165"/>
      <c r="L96" s="165"/>
      <c r="M96" s="165"/>
      <c r="N96" s="165"/>
      <c r="O96" s="165"/>
      <c r="P96" s="165"/>
      <c r="Q96" s="165"/>
      <c r="R96" s="165"/>
    </row>
    <row r="97" spans="5:17" x14ac:dyDescent="0.25">
      <c r="E97" s="165"/>
      <c r="F97" s="165"/>
      <c r="G97" s="165"/>
      <c r="H97" s="165"/>
      <c r="I97" s="165"/>
      <c r="J97" s="165"/>
      <c r="K97" s="165"/>
      <c r="L97" s="165"/>
      <c r="M97" s="165"/>
      <c r="N97" s="165"/>
      <c r="O97" s="165"/>
      <c r="P97" s="165"/>
      <c r="Q97" s="165"/>
    </row>
    <row r="98" spans="5:17" x14ac:dyDescent="0.25">
      <c r="E98" s="165"/>
      <c r="F98" s="165"/>
      <c r="G98" s="165"/>
      <c r="H98" s="165"/>
      <c r="I98" s="165"/>
      <c r="J98" s="165"/>
      <c r="K98" s="165"/>
      <c r="L98" s="165"/>
      <c r="M98" s="165"/>
      <c r="N98" s="165"/>
      <c r="O98" s="165"/>
      <c r="P98" s="165"/>
      <c r="Q98" s="165"/>
    </row>
    <row r="99" spans="5:17" x14ac:dyDescent="0.25">
      <c r="E99" s="165"/>
      <c r="Q99" s="5"/>
    </row>
    <row r="100" spans="5:17" x14ac:dyDescent="0.25">
      <c r="E100" s="165"/>
      <c r="Q100" s="5"/>
    </row>
    <row r="101" spans="5:17" x14ac:dyDescent="0.25">
      <c r="E101" s="165"/>
      <c r="Q101" s="5"/>
    </row>
    <row r="102" spans="5:17" x14ac:dyDescent="0.25">
      <c r="E102" s="165"/>
      <c r="Q102" s="5"/>
    </row>
    <row r="103" spans="5:17" x14ac:dyDescent="0.25">
      <c r="E103" s="165"/>
      <c r="Q103" s="5"/>
    </row>
    <row r="104" spans="5:17" x14ac:dyDescent="0.25">
      <c r="Q104" s="5"/>
    </row>
    <row r="105" spans="5:17" x14ac:dyDescent="0.25">
      <c r="Q105" s="5"/>
    </row>
    <row r="106" spans="5:17" x14ac:dyDescent="0.25">
      <c r="Q106" s="5"/>
    </row>
    <row r="107" spans="5:17" x14ac:dyDescent="0.25">
      <c r="Q107" s="5"/>
    </row>
    <row r="108" spans="5:17" x14ac:dyDescent="0.25">
      <c r="Q108" s="5"/>
    </row>
    <row r="109" spans="5:17" x14ac:dyDescent="0.25">
      <c r="Q109" s="5"/>
    </row>
    <row r="110" spans="5:17" x14ac:dyDescent="0.25">
      <c r="Q110" s="5"/>
    </row>
    <row r="111" spans="5:17" x14ac:dyDescent="0.25">
      <c r="Q111" s="5"/>
    </row>
    <row r="112" spans="5:17" x14ac:dyDescent="0.25">
      <c r="Q112" s="5"/>
    </row>
  </sheetData>
  <mergeCells count="9">
    <mergeCell ref="B67:C67"/>
    <mergeCell ref="B2:Q2"/>
    <mergeCell ref="B3:Q3"/>
    <mergeCell ref="B4:Q4"/>
    <mergeCell ref="B5:Q5"/>
    <mergeCell ref="B8:B9"/>
    <mergeCell ref="C8:C9"/>
    <mergeCell ref="D8:D9"/>
    <mergeCell ref="E8:Q8"/>
  </mergeCells>
  <pageMargins left="0.7" right="0.7" top="0.75" bottom="0.75" header="0.3" footer="0.3"/>
  <pageSetup orientation="portrait" horizontalDpi="4294967295" verticalDpi="4294967295" r:id="rId1"/>
  <ignoredErrors>
    <ignoredError sqref="C13:Q44 Q47:Q63" formulaRange="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D2D0-EBFC-4B46-8F11-9A0E4F820E42}">
  <dimension ref="A2:AE281"/>
  <sheetViews>
    <sheetView showGridLines="0" zoomScale="75" zoomScaleNormal="75" workbookViewId="0">
      <selection activeCell="U16" sqref="U16"/>
    </sheetView>
  </sheetViews>
  <sheetFormatPr baseColWidth="10" defaultColWidth="15.140625" defaultRowHeight="15" x14ac:dyDescent="0.25"/>
  <cols>
    <col min="1" max="1" width="8.42578125" customWidth="1"/>
    <col min="2" max="2" width="109.7109375" customWidth="1"/>
    <col min="3" max="4" width="18.7109375" style="16" customWidth="1"/>
    <col min="5" max="10" width="17.85546875" style="5" bestFit="1" customWidth="1"/>
    <col min="11" max="11" width="16.140625" style="5" customWidth="1"/>
    <col min="12" max="12" width="13.140625" style="5" customWidth="1"/>
    <col min="13" max="16" width="14.28515625" style="5" customWidth="1"/>
    <col min="17" max="17" width="18.85546875" style="16" bestFit="1" customWidth="1"/>
  </cols>
  <sheetData>
    <row r="2" spans="1:31" ht="28.5" x14ac:dyDescent="0.25">
      <c r="B2" s="244" t="s">
        <v>0</v>
      </c>
      <c r="C2" s="245"/>
      <c r="D2" s="245"/>
      <c r="E2" s="245"/>
      <c r="F2" s="245"/>
      <c r="G2" s="245"/>
      <c r="H2" s="245"/>
      <c r="I2" s="245"/>
      <c r="J2" s="245"/>
      <c r="K2" s="245"/>
      <c r="L2" s="245"/>
      <c r="M2" s="245"/>
      <c r="N2" s="245"/>
      <c r="O2" s="245"/>
      <c r="P2" s="245"/>
      <c r="Q2" s="245"/>
    </row>
    <row r="3" spans="1:31" ht="24" customHeight="1" x14ac:dyDescent="0.25">
      <c r="A3" s="2"/>
      <c r="B3" s="246" t="s">
        <v>1</v>
      </c>
      <c r="C3" s="247"/>
      <c r="D3" s="247"/>
      <c r="E3" s="247"/>
      <c r="F3" s="247"/>
      <c r="G3" s="247"/>
      <c r="H3" s="247"/>
      <c r="I3" s="247"/>
      <c r="J3" s="247"/>
      <c r="K3" s="247"/>
      <c r="L3" s="247"/>
      <c r="M3" s="247"/>
      <c r="N3" s="247"/>
      <c r="O3" s="247"/>
      <c r="P3" s="247"/>
      <c r="Q3" s="247"/>
    </row>
    <row r="4" spans="1:31" ht="16.5" customHeight="1" x14ac:dyDescent="0.25">
      <c r="A4" s="2"/>
      <c r="B4" s="248" t="s">
        <v>2</v>
      </c>
      <c r="C4" s="249"/>
      <c r="D4" s="249"/>
      <c r="E4" s="249"/>
      <c r="F4" s="249"/>
      <c r="G4" s="249"/>
      <c r="H4" s="249"/>
      <c r="I4" s="249"/>
      <c r="J4" s="249"/>
      <c r="K4" s="249"/>
      <c r="L4" s="249"/>
      <c r="M4" s="249"/>
      <c r="N4" s="249"/>
      <c r="O4" s="249"/>
      <c r="P4" s="249"/>
      <c r="Q4" s="249"/>
    </row>
    <row r="5" spans="1:31" ht="15" customHeight="1" x14ac:dyDescent="0.25">
      <c r="A5" s="2"/>
      <c r="B5" s="250" t="s">
        <v>3</v>
      </c>
      <c r="C5" s="251"/>
      <c r="D5" s="251"/>
      <c r="E5" s="251"/>
      <c r="F5" s="251"/>
      <c r="G5" s="251"/>
      <c r="H5" s="251"/>
      <c r="I5" s="251"/>
      <c r="J5" s="251"/>
      <c r="K5" s="251"/>
      <c r="L5" s="251"/>
      <c r="M5" s="251"/>
      <c r="N5" s="251"/>
      <c r="O5" s="251"/>
      <c r="P5" s="251"/>
      <c r="Q5" s="251"/>
    </row>
    <row r="6" spans="1:31" x14ac:dyDescent="0.25">
      <c r="A6" s="2"/>
      <c r="B6" s="221"/>
      <c r="C6" s="17"/>
      <c r="D6" s="17"/>
      <c r="E6" s="8"/>
      <c r="F6" s="8"/>
      <c r="G6" s="8"/>
      <c r="H6" s="8"/>
      <c r="I6" s="8"/>
      <c r="J6" s="8"/>
      <c r="K6" s="8"/>
      <c r="L6" s="8"/>
      <c r="M6" s="8"/>
      <c r="N6" s="8"/>
      <c r="O6" s="8"/>
      <c r="P6" s="8"/>
      <c r="Q6" s="17"/>
    </row>
    <row r="7" spans="1:31" x14ac:dyDescent="0.25">
      <c r="A7" s="2"/>
      <c r="B7" s="4" t="s">
        <v>406</v>
      </c>
      <c r="C7" s="17"/>
      <c r="D7" s="17"/>
      <c r="Q7" s="19" t="s">
        <v>5</v>
      </c>
    </row>
    <row r="8" spans="1:31" s="10" customFormat="1" ht="15" customHeight="1" x14ac:dyDescent="0.25">
      <c r="B8" s="238" t="s">
        <v>6</v>
      </c>
      <c r="C8" s="213" t="s">
        <v>169</v>
      </c>
      <c r="D8" s="268" t="s">
        <v>407</v>
      </c>
      <c r="E8" s="267" t="s">
        <v>9</v>
      </c>
      <c r="F8" s="267"/>
      <c r="G8" s="267"/>
      <c r="H8" s="267"/>
      <c r="I8" s="267"/>
      <c r="J8" s="267"/>
      <c r="K8" s="267"/>
      <c r="L8" s="267"/>
      <c r="M8" s="267"/>
      <c r="N8" s="267"/>
      <c r="O8" s="267"/>
      <c r="P8" s="267"/>
      <c r="Q8" s="267"/>
    </row>
    <row r="9" spans="1:31" s="10" customFormat="1" x14ac:dyDescent="0.25">
      <c r="B9" s="238"/>
      <c r="C9" s="223" t="s">
        <v>170</v>
      </c>
      <c r="D9" s="269"/>
      <c r="E9" s="114" t="s">
        <v>10</v>
      </c>
      <c r="F9" s="114" t="s">
        <v>11</v>
      </c>
      <c r="G9" s="114" t="s">
        <v>12</v>
      </c>
      <c r="H9" s="114" t="s">
        <v>13</v>
      </c>
      <c r="I9" s="114" t="s">
        <v>14</v>
      </c>
      <c r="J9" s="114" t="s">
        <v>15</v>
      </c>
      <c r="K9" s="114" t="s">
        <v>16</v>
      </c>
      <c r="L9" s="114" t="s">
        <v>17</v>
      </c>
      <c r="M9" s="114" t="s">
        <v>124</v>
      </c>
      <c r="N9" s="114" t="s">
        <v>19</v>
      </c>
      <c r="O9" s="114" t="s">
        <v>20</v>
      </c>
      <c r="P9" s="114" t="s">
        <v>21</v>
      </c>
      <c r="Q9" s="222" t="s">
        <v>22</v>
      </c>
    </row>
    <row r="10" spans="1:31" s="10" customFormat="1" x14ac:dyDescent="0.25">
      <c r="B10" s="192" t="s">
        <v>171</v>
      </c>
      <c r="C10" s="193">
        <f>C11+C14</f>
        <v>7818719836</v>
      </c>
      <c r="D10" s="193">
        <f>D11+D14</f>
        <v>7818719836</v>
      </c>
      <c r="E10" s="193">
        <f>E11+E14</f>
        <v>651518308.55999994</v>
      </c>
      <c r="F10" s="193">
        <f t="shared" ref="F10:P10" si="0">F11+F14</f>
        <v>651601641.3599999</v>
      </c>
      <c r="G10" s="193">
        <f t="shared" si="0"/>
        <v>651559975.36000001</v>
      </c>
      <c r="H10" s="193">
        <f t="shared" si="0"/>
        <v>651559975.3599999</v>
      </c>
      <c r="I10" s="193">
        <f t="shared" si="0"/>
        <v>651559975.3599999</v>
      </c>
      <c r="J10" s="193">
        <f t="shared" si="0"/>
        <v>651559975.28000009</v>
      </c>
      <c r="K10" s="193">
        <f t="shared" si="0"/>
        <v>651559975.17999995</v>
      </c>
      <c r="L10" s="193">
        <f t="shared" si="0"/>
        <v>651559975.18000007</v>
      </c>
      <c r="M10" s="193">
        <f t="shared" si="0"/>
        <v>651559979.56999993</v>
      </c>
      <c r="N10" s="193">
        <f t="shared" si="0"/>
        <v>651559979.57000029</v>
      </c>
      <c r="O10" s="193">
        <f t="shared" si="0"/>
        <v>651559979.51999986</v>
      </c>
      <c r="P10" s="193">
        <f t="shared" si="0"/>
        <v>651560094.51999998</v>
      </c>
      <c r="Q10" s="193">
        <f>SUM(E10:P10)</f>
        <v>7818719834.8199997</v>
      </c>
    </row>
    <row r="11" spans="1:31" s="44" customFormat="1" ht="15" customHeight="1" x14ac:dyDescent="0.25">
      <c r="B11" s="29" t="s">
        <v>172</v>
      </c>
      <c r="C11" s="180">
        <f>C12</f>
        <v>2635779124</v>
      </c>
      <c r="D11" s="180">
        <f>D12</f>
        <v>2635779124</v>
      </c>
      <c r="E11" s="180">
        <v>219648256.00000003</v>
      </c>
      <c r="F11" s="180">
        <v>219648256</v>
      </c>
      <c r="G11" s="180">
        <v>219648256.00000003</v>
      </c>
      <c r="H11" s="180">
        <v>219648256</v>
      </c>
      <c r="I11" s="180">
        <v>219648256</v>
      </c>
      <c r="J11" s="180">
        <v>219648256</v>
      </c>
      <c r="K11" s="180">
        <v>219648255.99999997</v>
      </c>
      <c r="L11" s="180">
        <v>219648256</v>
      </c>
      <c r="M11" s="180">
        <v>219648260.38999999</v>
      </c>
      <c r="N11" s="180">
        <v>219648260.39000002</v>
      </c>
      <c r="O11" s="180">
        <v>219648260.38999996</v>
      </c>
      <c r="P11" s="180">
        <v>219648294.64999998</v>
      </c>
      <c r="Q11" s="180">
        <f t="shared" ref="Q11:Q74" si="1">SUM(E11:P11)</f>
        <v>2635779123.8199997</v>
      </c>
      <c r="R11" s="10"/>
      <c r="S11" s="10"/>
      <c r="T11" s="10"/>
      <c r="U11" s="10"/>
      <c r="V11" s="10"/>
      <c r="W11" s="10"/>
      <c r="X11" s="10"/>
      <c r="Y11" s="10"/>
      <c r="Z11" s="10"/>
      <c r="AA11" s="10"/>
      <c r="AB11" s="10"/>
      <c r="AC11" s="10"/>
      <c r="AD11" s="10"/>
      <c r="AE11" s="10"/>
    </row>
    <row r="12" spans="1:31" s="44" customFormat="1" ht="15" customHeight="1" x14ac:dyDescent="0.25">
      <c r="B12" s="197" t="s">
        <v>173</v>
      </c>
      <c r="C12" s="189">
        <v>2635779124</v>
      </c>
      <c r="D12" s="189">
        <v>2635779124</v>
      </c>
      <c r="E12" s="180">
        <v>219648256.00000003</v>
      </c>
      <c r="F12" s="180">
        <v>219648256</v>
      </c>
      <c r="G12" s="180">
        <v>219648256.00000003</v>
      </c>
      <c r="H12" s="180">
        <v>219648256</v>
      </c>
      <c r="I12" s="180">
        <v>219648256</v>
      </c>
      <c r="J12" s="180">
        <v>219648256</v>
      </c>
      <c r="K12" s="180">
        <v>219648255.99999997</v>
      </c>
      <c r="L12" s="180">
        <v>219648256</v>
      </c>
      <c r="M12" s="180">
        <v>219648260.38999999</v>
      </c>
      <c r="N12" s="180">
        <v>219648260.39000002</v>
      </c>
      <c r="O12" s="180">
        <v>219648260.38999996</v>
      </c>
      <c r="P12" s="180">
        <v>219648294.64999998</v>
      </c>
      <c r="Q12" s="180">
        <f t="shared" si="1"/>
        <v>2635779123.8199997</v>
      </c>
      <c r="R12" s="10"/>
      <c r="S12" s="10"/>
      <c r="T12" s="10"/>
      <c r="U12" s="10"/>
      <c r="V12" s="10"/>
      <c r="W12" s="10"/>
      <c r="X12" s="10"/>
      <c r="Y12" s="10"/>
      <c r="Z12" s="10"/>
      <c r="AA12" s="10"/>
      <c r="AB12" s="10"/>
      <c r="AC12" s="10"/>
      <c r="AD12" s="10"/>
      <c r="AE12" s="10"/>
    </row>
    <row r="13" spans="1:31" x14ac:dyDescent="0.25">
      <c r="A13" s="10"/>
      <c r="B13" s="196" t="s">
        <v>174</v>
      </c>
      <c r="C13" s="179">
        <v>2635779124</v>
      </c>
      <c r="D13" s="179">
        <v>2635779124</v>
      </c>
      <c r="E13" s="181">
        <v>219648256.00000003</v>
      </c>
      <c r="F13" s="181">
        <v>219648256</v>
      </c>
      <c r="G13" s="181">
        <v>219648256.00000003</v>
      </c>
      <c r="H13" s="181">
        <v>219648256</v>
      </c>
      <c r="I13" s="181">
        <v>219648256</v>
      </c>
      <c r="J13" s="181">
        <v>219648256</v>
      </c>
      <c r="K13" s="181">
        <v>219648255.99999997</v>
      </c>
      <c r="L13" s="181">
        <v>219648256</v>
      </c>
      <c r="M13" s="181">
        <v>219648260.38999999</v>
      </c>
      <c r="N13" s="181">
        <v>219648260.39000002</v>
      </c>
      <c r="O13" s="181">
        <v>219648260.38999996</v>
      </c>
      <c r="P13" s="181">
        <v>219648294.64999998</v>
      </c>
      <c r="Q13" s="181">
        <f t="shared" si="1"/>
        <v>2635779123.8199997</v>
      </c>
      <c r="R13" s="10"/>
      <c r="S13" s="10"/>
      <c r="T13" s="10"/>
      <c r="U13" s="10"/>
      <c r="V13" s="10"/>
      <c r="W13" s="10"/>
      <c r="X13" s="10"/>
      <c r="Y13" s="10"/>
      <c r="Z13" s="10"/>
      <c r="AA13" s="10"/>
      <c r="AB13" s="10"/>
      <c r="AC13" s="10"/>
      <c r="AD13" s="10"/>
      <c r="AE13" s="10"/>
    </row>
    <row r="14" spans="1:31" s="44" customFormat="1" ht="15" customHeight="1" x14ac:dyDescent="0.25">
      <c r="B14" s="29" t="s">
        <v>163</v>
      </c>
      <c r="C14" s="189">
        <f>C15</f>
        <v>5182940712</v>
      </c>
      <c r="D14" s="189">
        <f>D15</f>
        <v>5182940712</v>
      </c>
      <c r="E14" s="180">
        <v>431870052.55999988</v>
      </c>
      <c r="F14" s="180">
        <v>431953385.35999995</v>
      </c>
      <c r="G14" s="180">
        <v>431911719.35999995</v>
      </c>
      <c r="H14" s="180">
        <v>431911719.35999995</v>
      </c>
      <c r="I14" s="180">
        <v>431911719.35999995</v>
      </c>
      <c r="J14" s="180">
        <v>431911719.28000009</v>
      </c>
      <c r="K14" s="180">
        <v>431911719.17999995</v>
      </c>
      <c r="L14" s="180">
        <v>431911719.18000013</v>
      </c>
      <c r="M14" s="180">
        <v>431911719.17999995</v>
      </c>
      <c r="N14" s="180">
        <v>431911719.18000025</v>
      </c>
      <c r="O14" s="180">
        <v>431911719.12999994</v>
      </c>
      <c r="P14" s="180">
        <v>431911799.87</v>
      </c>
      <c r="Q14" s="180">
        <f t="shared" si="1"/>
        <v>5182940711</v>
      </c>
      <c r="R14" s="10"/>
      <c r="S14" s="10"/>
      <c r="T14" s="10"/>
      <c r="U14" s="10"/>
      <c r="V14" s="10"/>
      <c r="W14" s="10"/>
      <c r="X14" s="10"/>
      <c r="Y14" s="10"/>
      <c r="Z14" s="10"/>
      <c r="AA14" s="10"/>
      <c r="AB14" s="10"/>
      <c r="AC14" s="10"/>
      <c r="AD14" s="10"/>
      <c r="AE14" s="10"/>
    </row>
    <row r="15" spans="1:31" s="44" customFormat="1" ht="15" customHeight="1" x14ac:dyDescent="0.25">
      <c r="B15" s="197" t="s">
        <v>175</v>
      </c>
      <c r="C15" s="189">
        <v>5182940712</v>
      </c>
      <c r="D15" s="189">
        <v>5182940712</v>
      </c>
      <c r="E15" s="180">
        <v>431870052.55999988</v>
      </c>
      <c r="F15" s="180">
        <v>431953385.35999995</v>
      </c>
      <c r="G15" s="180">
        <v>431911719.35999995</v>
      </c>
      <c r="H15" s="180">
        <v>431911719.35999995</v>
      </c>
      <c r="I15" s="180">
        <v>431911719.35999995</v>
      </c>
      <c r="J15" s="180">
        <v>431911719.28000009</v>
      </c>
      <c r="K15" s="180">
        <v>431911719.17999995</v>
      </c>
      <c r="L15" s="180">
        <v>431911719.18000013</v>
      </c>
      <c r="M15" s="180">
        <v>431911719.17999995</v>
      </c>
      <c r="N15" s="180">
        <v>431911719.18000025</v>
      </c>
      <c r="O15" s="180">
        <v>431911719.12999994</v>
      </c>
      <c r="P15" s="180">
        <v>431911799.87</v>
      </c>
      <c r="Q15" s="180">
        <f t="shared" si="1"/>
        <v>5182940711</v>
      </c>
      <c r="R15" s="10"/>
      <c r="S15" s="10"/>
      <c r="T15" s="10"/>
      <c r="U15" s="10"/>
      <c r="V15" s="10"/>
      <c r="W15" s="10"/>
      <c r="X15" s="10"/>
      <c r="Y15" s="10"/>
      <c r="Z15" s="10"/>
      <c r="AA15" s="10"/>
      <c r="AB15" s="10"/>
      <c r="AC15" s="10"/>
      <c r="AD15" s="10"/>
      <c r="AE15" s="10"/>
    </row>
    <row r="16" spans="1:31" x14ac:dyDescent="0.25">
      <c r="B16" s="196" t="s">
        <v>176</v>
      </c>
      <c r="C16" s="179">
        <v>5182940712</v>
      </c>
      <c r="D16" s="179">
        <v>5182940712</v>
      </c>
      <c r="E16" s="181">
        <v>431870052.55999988</v>
      </c>
      <c r="F16" s="181">
        <v>431953385.35999995</v>
      </c>
      <c r="G16" s="181">
        <v>431911719.35999995</v>
      </c>
      <c r="H16" s="181">
        <v>431911719.35999995</v>
      </c>
      <c r="I16" s="181">
        <v>431911719.35999995</v>
      </c>
      <c r="J16" s="181">
        <v>431911719.28000009</v>
      </c>
      <c r="K16" s="181">
        <v>431911719.17999995</v>
      </c>
      <c r="L16" s="181">
        <v>431911719.18000013</v>
      </c>
      <c r="M16" s="181">
        <v>431911719.17999995</v>
      </c>
      <c r="N16" s="181">
        <v>431911719.18000025</v>
      </c>
      <c r="O16" s="181">
        <v>431911719.12999994</v>
      </c>
      <c r="P16" s="181">
        <v>431911799.87</v>
      </c>
      <c r="Q16" s="181">
        <f t="shared" si="1"/>
        <v>5182940711</v>
      </c>
      <c r="R16" s="10"/>
      <c r="S16" s="10"/>
      <c r="T16" s="10"/>
      <c r="U16" s="10"/>
      <c r="V16" s="10"/>
      <c r="W16" s="10"/>
      <c r="X16" s="10"/>
      <c r="Y16" s="10"/>
      <c r="Z16" s="10"/>
      <c r="AA16" s="10"/>
      <c r="AB16" s="10"/>
      <c r="AC16" s="10"/>
      <c r="AD16" s="10"/>
      <c r="AE16" s="10"/>
    </row>
    <row r="17" spans="2:31" x14ac:dyDescent="0.25">
      <c r="B17" s="192" t="s">
        <v>177</v>
      </c>
      <c r="C17" s="193">
        <f t="shared" ref="C17:P17" si="2">C18+C58+C78+C114+C121+C135+C146+C156+C159+C162+C167+C176+C183+C187+C190+C193+C199+C202+C206+C212+C218+C222+C227+C230</f>
        <v>867394594040</v>
      </c>
      <c r="D17" s="193">
        <f t="shared" si="2"/>
        <v>964595984015.75964</v>
      </c>
      <c r="E17" s="193">
        <f>E18+E58+E78+E114+E121+E135+E146+E156+E159+E162+E167+E176+E183+E187+E190+E193+E199+E202+E206+E212+E218+E222+E227+E230</f>
        <v>47432759272.75</v>
      </c>
      <c r="F17" s="193">
        <f t="shared" si="2"/>
        <v>64884803994.719986</v>
      </c>
      <c r="G17" s="193">
        <f t="shared" si="2"/>
        <v>65148770642.449982</v>
      </c>
      <c r="H17" s="193">
        <f t="shared" si="2"/>
        <v>65610700312.459991</v>
      </c>
      <c r="I17" s="193">
        <f t="shared" si="2"/>
        <v>60093362888.680008</v>
      </c>
      <c r="J17" s="193">
        <f>J18+J58+J78+J114+J121+J135+J146+J156+J159+J162+J167+J176+J183+J187+J190+J193+J199+J202+J206+J212+J218+J222+J227+J230</f>
        <v>89811371660.540009</v>
      </c>
      <c r="K17" s="193">
        <f t="shared" si="2"/>
        <v>62535434455.810013</v>
      </c>
      <c r="L17" s="193">
        <f t="shared" si="2"/>
        <v>66401914497.680016</v>
      </c>
      <c r="M17" s="193">
        <f t="shared" si="2"/>
        <v>77447752187.850021</v>
      </c>
      <c r="N17" s="193">
        <f>N18+N58+N78+N114+N121+N135+N146+N156+N159+N162+N167+N176+N183+N187+N190+N193+N199+N202+N206+N212+N218+N222+N227+N230</f>
        <v>65893077212.120003</v>
      </c>
      <c r="O17" s="193">
        <f t="shared" si="2"/>
        <v>105747589895.03999</v>
      </c>
      <c r="P17" s="193">
        <f t="shared" si="2"/>
        <v>186122972567.79996</v>
      </c>
      <c r="Q17" s="193">
        <f t="shared" si="1"/>
        <v>957130509587.8999</v>
      </c>
      <c r="R17" s="10"/>
      <c r="S17" s="10"/>
      <c r="T17" s="10"/>
      <c r="U17" s="10"/>
      <c r="V17" s="10"/>
      <c r="W17" s="10"/>
      <c r="X17" s="10"/>
      <c r="Y17" s="10"/>
      <c r="Z17" s="10"/>
      <c r="AA17" s="10"/>
      <c r="AB17" s="10"/>
      <c r="AC17" s="10"/>
      <c r="AD17" s="10"/>
      <c r="AE17" s="10"/>
    </row>
    <row r="18" spans="2:31" s="44" customFormat="1" ht="15" customHeight="1" x14ac:dyDescent="0.25">
      <c r="B18" s="29" t="s">
        <v>24</v>
      </c>
      <c r="C18" s="189">
        <f>C19+C31+C44+C46+C48</f>
        <v>67976353801</v>
      </c>
      <c r="D18" s="189">
        <f>D19+D31+D44+D46+D48</f>
        <v>103777874280.07001</v>
      </c>
      <c r="E18" s="180">
        <f>E19+E31+E44+E46+E48</f>
        <v>6251344787.119998</v>
      </c>
      <c r="F18" s="180">
        <f t="shared" ref="F18:P18" si="3">F19+F31+F44+F46+F48</f>
        <v>6137789836.3699999</v>
      </c>
      <c r="G18" s="180">
        <f t="shared" si="3"/>
        <v>6497923261.6999989</v>
      </c>
      <c r="H18" s="180">
        <f t="shared" si="3"/>
        <v>6595248113.6000004</v>
      </c>
      <c r="I18" s="180">
        <f t="shared" si="3"/>
        <v>5247244610.1999998</v>
      </c>
      <c r="J18" s="180">
        <f t="shared" si="3"/>
        <v>5652772036.4800014</v>
      </c>
      <c r="K18" s="180">
        <f>K19+K31+K44+K46+K48</f>
        <v>2769928182.4000001</v>
      </c>
      <c r="L18" s="180">
        <f>L19+L31+L44+L46+L48</f>
        <v>5439304950.2200003</v>
      </c>
      <c r="M18" s="180">
        <f t="shared" si="3"/>
        <v>8231458519.4099989</v>
      </c>
      <c r="N18" s="180">
        <f t="shared" si="3"/>
        <v>7100280127.3500013</v>
      </c>
      <c r="O18" s="180">
        <f t="shared" si="3"/>
        <v>11402825587.290001</v>
      </c>
      <c r="P18" s="180">
        <f t="shared" si="3"/>
        <v>30643442813.359997</v>
      </c>
      <c r="Q18" s="180">
        <f t="shared" si="1"/>
        <v>101969562825.49998</v>
      </c>
      <c r="R18" s="10"/>
      <c r="S18" s="10"/>
      <c r="T18" s="10"/>
      <c r="U18" s="10"/>
      <c r="V18" s="10"/>
      <c r="W18" s="10"/>
      <c r="X18" s="10"/>
      <c r="Y18" s="10"/>
      <c r="Z18" s="10"/>
      <c r="AA18" s="10"/>
      <c r="AB18" s="10"/>
      <c r="AC18" s="10"/>
      <c r="AD18" s="10"/>
      <c r="AE18" s="10"/>
    </row>
    <row r="19" spans="2:31" s="119" customFormat="1" ht="15" customHeight="1" x14ac:dyDescent="0.25">
      <c r="B19" s="197" t="s">
        <v>178</v>
      </c>
      <c r="C19" s="198">
        <v>13604690777</v>
      </c>
      <c r="D19" s="198">
        <v>15131334127.12001</v>
      </c>
      <c r="E19" s="180">
        <v>303453971.99000001</v>
      </c>
      <c r="F19" s="180">
        <v>940605816.18000031</v>
      </c>
      <c r="G19" s="180">
        <v>1554948376.9100001</v>
      </c>
      <c r="H19" s="180">
        <v>1689304227.8</v>
      </c>
      <c r="I19" s="180">
        <v>1042307296.7899996</v>
      </c>
      <c r="J19" s="180">
        <v>990280272.97000003</v>
      </c>
      <c r="K19" s="180">
        <v>978104082.03000021</v>
      </c>
      <c r="L19" s="180">
        <v>899991536.68000007</v>
      </c>
      <c r="M19" s="180">
        <v>1345450925.8399999</v>
      </c>
      <c r="N19" s="180">
        <v>861767931.29000032</v>
      </c>
      <c r="O19" s="180">
        <v>1555400839.6200004</v>
      </c>
      <c r="P19" s="180">
        <v>2529080457.2799997</v>
      </c>
      <c r="Q19" s="180">
        <f t="shared" si="1"/>
        <v>14690695735.380001</v>
      </c>
      <c r="R19" s="10"/>
      <c r="S19" s="10"/>
      <c r="T19" s="10"/>
      <c r="U19" s="10"/>
      <c r="V19" s="10"/>
      <c r="W19" s="10"/>
      <c r="X19" s="10"/>
      <c r="Y19" s="10"/>
      <c r="Z19" s="10"/>
      <c r="AA19" s="10"/>
      <c r="AB19" s="10"/>
      <c r="AC19" s="10"/>
      <c r="AD19" s="10"/>
      <c r="AE19" s="10"/>
    </row>
    <row r="20" spans="2:31" s="12" customFormat="1" x14ac:dyDescent="0.25">
      <c r="B20" s="196" t="s">
        <v>179</v>
      </c>
      <c r="C20" s="199">
        <v>11423637615</v>
      </c>
      <c r="D20" s="199">
        <v>10958072339.160011</v>
      </c>
      <c r="E20" s="199">
        <v>252914860.13999999</v>
      </c>
      <c r="F20" s="199">
        <v>804233174.72000027</v>
      </c>
      <c r="G20" s="199">
        <v>1270411943</v>
      </c>
      <c r="H20" s="199">
        <v>1428091182.8099999</v>
      </c>
      <c r="I20" s="199">
        <v>820953796.12999976</v>
      </c>
      <c r="J20" s="199">
        <v>623635307.43000007</v>
      </c>
      <c r="K20" s="181">
        <v>668998688.80000007</v>
      </c>
      <c r="L20" s="181">
        <v>566119692.88</v>
      </c>
      <c r="M20" s="181">
        <v>1094310566.4300001</v>
      </c>
      <c r="N20" s="181">
        <v>495750816.75000018</v>
      </c>
      <c r="O20" s="181">
        <v>1093718030.3900003</v>
      </c>
      <c r="P20" s="181">
        <v>1559423023.999999</v>
      </c>
      <c r="Q20" s="181">
        <f t="shared" si="1"/>
        <v>10678561083.48</v>
      </c>
      <c r="R20" s="10"/>
      <c r="S20" s="10"/>
      <c r="T20" s="10"/>
      <c r="U20" s="10"/>
      <c r="V20" s="10"/>
      <c r="W20" s="10"/>
      <c r="X20" s="10"/>
      <c r="Y20" s="10"/>
      <c r="Z20" s="10"/>
      <c r="AA20" s="10"/>
      <c r="AB20" s="10"/>
      <c r="AC20" s="10"/>
      <c r="AD20" s="10"/>
      <c r="AE20" s="10"/>
    </row>
    <row r="21" spans="2:31" s="12" customFormat="1" x14ac:dyDescent="0.25">
      <c r="B21" s="196" t="s">
        <v>180</v>
      </c>
      <c r="C21" s="199">
        <v>78499128</v>
      </c>
      <c r="D21" s="199">
        <v>80388992.149999991</v>
      </c>
      <c r="E21" s="199">
        <v>3425379.36</v>
      </c>
      <c r="F21" s="199">
        <v>4243711.2300000004</v>
      </c>
      <c r="G21" s="199">
        <v>8522412.3399999999</v>
      </c>
      <c r="H21" s="199">
        <v>4671647.6400000006</v>
      </c>
      <c r="I21" s="199">
        <v>5354030.3100000005</v>
      </c>
      <c r="J21" s="199">
        <v>10432798.109999999</v>
      </c>
      <c r="K21" s="181">
        <v>3995512.6999999997</v>
      </c>
      <c r="L21" s="181">
        <v>6873192.9100000011</v>
      </c>
      <c r="M21" s="181">
        <v>4404200.9600000009</v>
      </c>
      <c r="N21" s="181">
        <v>4438987.59</v>
      </c>
      <c r="O21" s="181">
        <v>7744459.8500000015</v>
      </c>
      <c r="P21" s="181">
        <v>8378915.0000000009</v>
      </c>
      <c r="Q21" s="181">
        <f t="shared" si="1"/>
        <v>72485248.000000015</v>
      </c>
      <c r="R21" s="10"/>
      <c r="S21" s="10"/>
      <c r="T21" s="10"/>
      <c r="U21" s="10"/>
      <c r="V21" s="10"/>
      <c r="W21" s="10"/>
      <c r="X21" s="10"/>
      <c r="Y21" s="10"/>
      <c r="Z21" s="10"/>
      <c r="AA21" s="10"/>
      <c r="AB21" s="10"/>
      <c r="AC21" s="10"/>
      <c r="AD21" s="10"/>
      <c r="AE21" s="10"/>
    </row>
    <row r="22" spans="2:31" s="12" customFormat="1" x14ac:dyDescent="0.25">
      <c r="B22" s="196" t="s">
        <v>181</v>
      </c>
      <c r="C22" s="199">
        <v>9379801</v>
      </c>
      <c r="D22" s="199">
        <v>0</v>
      </c>
      <c r="E22" s="199">
        <v>0</v>
      </c>
      <c r="F22" s="199">
        <v>0</v>
      </c>
      <c r="G22" s="199">
        <v>0</v>
      </c>
      <c r="H22" s="199">
        <v>0</v>
      </c>
      <c r="I22" s="199">
        <v>0</v>
      </c>
      <c r="J22" s="199">
        <v>0</v>
      </c>
      <c r="K22" s="199">
        <v>0</v>
      </c>
      <c r="L22" s="181">
        <v>0</v>
      </c>
      <c r="M22" s="181">
        <v>0</v>
      </c>
      <c r="N22" s="181">
        <v>0</v>
      </c>
      <c r="O22" s="181">
        <v>0</v>
      </c>
      <c r="P22" s="181">
        <v>0</v>
      </c>
      <c r="Q22" s="181">
        <f t="shared" si="1"/>
        <v>0</v>
      </c>
      <c r="R22" s="10"/>
      <c r="S22" s="10"/>
      <c r="T22" s="10"/>
      <c r="U22" s="10"/>
      <c r="V22" s="10"/>
      <c r="W22" s="10"/>
      <c r="X22" s="10"/>
      <c r="Y22" s="10"/>
      <c r="Z22" s="10"/>
      <c r="AA22" s="10"/>
      <c r="AB22" s="10"/>
      <c r="AC22" s="10"/>
      <c r="AD22" s="10"/>
      <c r="AE22" s="10"/>
    </row>
    <row r="23" spans="2:31" s="12" customFormat="1" x14ac:dyDescent="0.25">
      <c r="B23" s="196" t="s">
        <v>182</v>
      </c>
      <c r="C23" s="199">
        <v>1476760193</v>
      </c>
      <c r="D23" s="199">
        <v>1503634618.2799993</v>
      </c>
      <c r="E23" s="199">
        <v>3737561.08</v>
      </c>
      <c r="F23" s="199">
        <v>64684981.610000007</v>
      </c>
      <c r="G23" s="199">
        <v>95723247.449999973</v>
      </c>
      <c r="H23" s="199">
        <v>122489499.26000001</v>
      </c>
      <c r="I23" s="199">
        <v>89813394.639999986</v>
      </c>
      <c r="J23" s="199">
        <v>124692503.75000001</v>
      </c>
      <c r="K23" s="181">
        <v>76049472.560000002</v>
      </c>
      <c r="L23" s="181">
        <v>85326789.829999998</v>
      </c>
      <c r="M23" s="181">
        <v>98460923.969999999</v>
      </c>
      <c r="N23" s="181">
        <v>52591192.149999999</v>
      </c>
      <c r="O23" s="181">
        <v>198860982.92000002</v>
      </c>
      <c r="P23" s="181">
        <v>394942124.97999996</v>
      </c>
      <c r="Q23" s="181">
        <f t="shared" si="1"/>
        <v>1407372674.2</v>
      </c>
      <c r="R23" s="10"/>
      <c r="S23" s="10"/>
      <c r="T23" s="10"/>
      <c r="U23" s="10"/>
      <c r="V23" s="10"/>
      <c r="W23" s="10"/>
      <c r="X23" s="10"/>
      <c r="Y23" s="10"/>
      <c r="Z23" s="10"/>
      <c r="AA23" s="10"/>
      <c r="AB23" s="10"/>
      <c r="AC23" s="10"/>
      <c r="AD23" s="10"/>
      <c r="AE23" s="10"/>
    </row>
    <row r="24" spans="2:31" s="12" customFormat="1" x14ac:dyDescent="0.25">
      <c r="B24" s="196" t="s">
        <v>183</v>
      </c>
      <c r="C24" s="199">
        <v>70269788</v>
      </c>
      <c r="D24" s="199">
        <v>92222505.279999956</v>
      </c>
      <c r="E24" s="199">
        <v>3228538.9099999997</v>
      </c>
      <c r="F24" s="199">
        <v>3305099.99</v>
      </c>
      <c r="G24" s="199">
        <v>4927853.4099999983</v>
      </c>
      <c r="H24" s="199">
        <v>5245989.8599999994</v>
      </c>
      <c r="I24" s="199">
        <v>5697012.8400000008</v>
      </c>
      <c r="J24" s="199">
        <v>5224529.6199999992</v>
      </c>
      <c r="K24" s="181">
        <v>2718486.23</v>
      </c>
      <c r="L24" s="181">
        <v>10402804.949999999</v>
      </c>
      <c r="M24" s="181">
        <v>1613156.1900000004</v>
      </c>
      <c r="N24" s="181">
        <v>13563885.17</v>
      </c>
      <c r="O24" s="181">
        <v>11211637.560000001</v>
      </c>
      <c r="P24" s="181">
        <v>20710055.329999998</v>
      </c>
      <c r="Q24" s="181">
        <f t="shared" si="1"/>
        <v>87849050.059999987</v>
      </c>
      <c r="R24" s="10"/>
      <c r="S24" s="10"/>
      <c r="T24" s="10"/>
      <c r="U24" s="10"/>
      <c r="V24" s="10"/>
      <c r="W24" s="10"/>
      <c r="X24" s="10"/>
      <c r="Y24" s="10"/>
      <c r="Z24" s="10"/>
      <c r="AA24" s="10"/>
      <c r="AB24" s="10"/>
      <c r="AC24" s="10"/>
      <c r="AD24" s="10"/>
      <c r="AE24" s="10"/>
    </row>
    <row r="25" spans="2:31" s="12" customFormat="1" x14ac:dyDescent="0.25">
      <c r="B25" s="196" t="s">
        <v>184</v>
      </c>
      <c r="C25" s="199">
        <v>0</v>
      </c>
      <c r="D25" s="199">
        <v>1933503954.47</v>
      </c>
      <c r="E25" s="199">
        <v>12756709.52</v>
      </c>
      <c r="F25" s="199">
        <v>36100112.500000007</v>
      </c>
      <c r="G25" s="199">
        <v>139899024.49999997</v>
      </c>
      <c r="H25" s="199">
        <v>92868002.770000011</v>
      </c>
      <c r="I25" s="199">
        <v>85641052.500000015</v>
      </c>
      <c r="J25" s="199">
        <v>187373837.28000003</v>
      </c>
      <c r="K25" s="181">
        <v>184939556.78000009</v>
      </c>
      <c r="L25" s="181">
        <v>193888701.38999999</v>
      </c>
      <c r="M25" s="181">
        <v>104440084.48</v>
      </c>
      <c r="N25" s="181">
        <v>251930126.86000007</v>
      </c>
      <c r="O25" s="181">
        <v>187699446.16</v>
      </c>
      <c r="P25" s="181">
        <v>448627155.28000021</v>
      </c>
      <c r="Q25" s="181">
        <f t="shared" si="1"/>
        <v>1926163810.0200005</v>
      </c>
      <c r="R25" s="10"/>
      <c r="S25" s="10"/>
      <c r="T25" s="10"/>
      <c r="U25" s="10"/>
      <c r="V25" s="10"/>
      <c r="W25" s="10"/>
      <c r="X25" s="10"/>
      <c r="Y25" s="10"/>
      <c r="Z25" s="10"/>
      <c r="AA25" s="10"/>
      <c r="AB25" s="10"/>
      <c r="AC25" s="10"/>
      <c r="AD25" s="10"/>
      <c r="AE25" s="10"/>
    </row>
    <row r="26" spans="2:31" s="12" customFormat="1" x14ac:dyDescent="0.25">
      <c r="B26" s="196" t="s">
        <v>185</v>
      </c>
      <c r="C26" s="199">
        <v>172543147</v>
      </c>
      <c r="D26" s="199">
        <v>178584050</v>
      </c>
      <c r="E26" s="199">
        <v>10343261.74</v>
      </c>
      <c r="F26" s="199">
        <v>9762875.7999999989</v>
      </c>
      <c r="G26" s="199">
        <v>11987438.820000002</v>
      </c>
      <c r="H26" s="199">
        <v>12054512.09</v>
      </c>
      <c r="I26" s="199">
        <v>14869701.470000001</v>
      </c>
      <c r="J26" s="199">
        <v>13449950.970000001</v>
      </c>
      <c r="K26" s="181">
        <v>16058357.540000003</v>
      </c>
      <c r="L26" s="181">
        <v>16656087.609999998</v>
      </c>
      <c r="M26" s="181">
        <v>14604224.739999998</v>
      </c>
      <c r="N26" s="181">
        <v>13325167.849999998</v>
      </c>
      <c r="O26" s="181">
        <v>23746026.399999999</v>
      </c>
      <c r="P26" s="181">
        <v>21716138.48</v>
      </c>
      <c r="Q26" s="181">
        <f t="shared" si="1"/>
        <v>178573743.50999999</v>
      </c>
      <c r="R26" s="10"/>
      <c r="S26" s="10"/>
      <c r="T26" s="10"/>
      <c r="U26" s="10"/>
      <c r="V26" s="10"/>
      <c r="W26" s="10"/>
      <c r="X26" s="10"/>
      <c r="Y26" s="10"/>
      <c r="Z26" s="10"/>
      <c r="AA26" s="10"/>
      <c r="AB26" s="10"/>
      <c r="AC26" s="10"/>
      <c r="AD26" s="10"/>
      <c r="AE26" s="10"/>
    </row>
    <row r="27" spans="2:31" s="12" customFormat="1" x14ac:dyDescent="0.25">
      <c r="B27" s="196" t="s">
        <v>186</v>
      </c>
      <c r="C27" s="199">
        <v>94739958</v>
      </c>
      <c r="D27" s="199">
        <v>94746328.5</v>
      </c>
      <c r="E27" s="199">
        <v>5325732.4300000006</v>
      </c>
      <c r="F27" s="199">
        <v>6016041.6799999997</v>
      </c>
      <c r="G27" s="199">
        <v>5968132.0399999991</v>
      </c>
      <c r="H27" s="199">
        <v>5772041.9199999999</v>
      </c>
      <c r="I27" s="199">
        <v>5848915.2999999998</v>
      </c>
      <c r="J27" s="199">
        <v>6550634.1799999988</v>
      </c>
      <c r="K27" s="181">
        <v>6387936.7300000004</v>
      </c>
      <c r="L27" s="181">
        <v>5861784.3300000001</v>
      </c>
      <c r="M27" s="181">
        <v>7169233.1200000001</v>
      </c>
      <c r="N27" s="181">
        <v>5946653.3800000008</v>
      </c>
      <c r="O27" s="181">
        <v>10360615.51</v>
      </c>
      <c r="P27" s="181">
        <v>17781376.340000004</v>
      </c>
      <c r="Q27" s="181">
        <f t="shared" si="1"/>
        <v>88989096.960000008</v>
      </c>
      <c r="R27" s="10"/>
      <c r="S27" s="10"/>
      <c r="T27" s="10"/>
      <c r="U27" s="10"/>
      <c r="V27" s="10"/>
      <c r="W27" s="10"/>
      <c r="X27" s="10"/>
      <c r="Y27" s="10"/>
      <c r="Z27" s="10"/>
      <c r="AA27" s="10"/>
      <c r="AB27" s="10"/>
      <c r="AC27" s="10"/>
      <c r="AD27" s="10"/>
      <c r="AE27" s="10"/>
    </row>
    <row r="28" spans="2:31" s="12" customFormat="1" x14ac:dyDescent="0.25">
      <c r="B28" s="196" t="s">
        <v>187</v>
      </c>
      <c r="C28" s="199">
        <v>64060200</v>
      </c>
      <c r="D28" s="199">
        <v>55748078.409999996</v>
      </c>
      <c r="E28" s="199">
        <v>938041.86</v>
      </c>
      <c r="F28" s="199">
        <v>1842184.7299999997</v>
      </c>
      <c r="G28" s="199">
        <v>2619501.46</v>
      </c>
      <c r="H28" s="199">
        <v>2038683.7</v>
      </c>
      <c r="I28" s="199">
        <v>1425800.17</v>
      </c>
      <c r="J28" s="199">
        <v>3922285.4200000004</v>
      </c>
      <c r="K28" s="181">
        <v>3307697.8600000003</v>
      </c>
      <c r="L28" s="181">
        <v>3160514.37</v>
      </c>
      <c r="M28" s="181">
        <v>7362755.6099999994</v>
      </c>
      <c r="N28" s="181">
        <v>3523766.4400000004</v>
      </c>
      <c r="O28" s="181">
        <v>5346260.42</v>
      </c>
      <c r="P28" s="181">
        <v>16315319.669999998</v>
      </c>
      <c r="Q28" s="181">
        <f t="shared" si="1"/>
        <v>51802811.709999993</v>
      </c>
      <c r="R28" s="10"/>
      <c r="S28" s="10"/>
      <c r="T28" s="10"/>
      <c r="U28" s="10"/>
      <c r="V28" s="10"/>
      <c r="W28" s="10"/>
      <c r="X28" s="10"/>
      <c r="Y28" s="10"/>
      <c r="Z28" s="10"/>
      <c r="AA28" s="10"/>
      <c r="AB28" s="10"/>
      <c r="AC28" s="10"/>
      <c r="AD28" s="10"/>
      <c r="AE28" s="10"/>
    </row>
    <row r="29" spans="2:31" s="12" customFormat="1" x14ac:dyDescent="0.25">
      <c r="B29" s="196" t="s">
        <v>188</v>
      </c>
      <c r="C29" s="199">
        <v>81627547</v>
      </c>
      <c r="D29" s="199">
        <v>73650360.519999981</v>
      </c>
      <c r="E29" s="199">
        <v>4661477.83</v>
      </c>
      <c r="F29" s="199">
        <v>3712723.96</v>
      </c>
      <c r="G29" s="199">
        <v>6486548.1899999995</v>
      </c>
      <c r="H29" s="199">
        <v>5124819.21</v>
      </c>
      <c r="I29" s="199">
        <v>4043702.6200000006</v>
      </c>
      <c r="J29" s="199">
        <v>7005381.1899999995</v>
      </c>
      <c r="K29" s="181">
        <v>4639287.6799999988</v>
      </c>
      <c r="L29" s="181">
        <v>4735850.5999999987</v>
      </c>
      <c r="M29" s="181">
        <v>4963388.7500000009</v>
      </c>
      <c r="N29" s="181">
        <v>10478729.890000001</v>
      </c>
      <c r="O29" s="181">
        <v>8536476.8599999994</v>
      </c>
      <c r="P29" s="181">
        <v>8958726.8999999985</v>
      </c>
      <c r="Q29" s="181">
        <f t="shared" si="1"/>
        <v>73347113.680000007</v>
      </c>
      <c r="R29" s="10"/>
      <c r="S29" s="10"/>
      <c r="T29" s="10"/>
      <c r="U29" s="10"/>
      <c r="V29" s="10"/>
      <c r="W29" s="10"/>
      <c r="X29" s="10"/>
      <c r="Y29" s="10"/>
      <c r="Z29" s="10"/>
      <c r="AA29" s="10"/>
      <c r="AB29" s="10"/>
      <c r="AC29" s="10"/>
      <c r="AD29" s="10"/>
      <c r="AE29" s="10"/>
    </row>
    <row r="30" spans="2:31" s="12" customFormat="1" x14ac:dyDescent="0.25">
      <c r="B30" s="196" t="s">
        <v>189</v>
      </c>
      <c r="C30" s="199">
        <v>133173400</v>
      </c>
      <c r="D30" s="199">
        <v>160782900.34999999</v>
      </c>
      <c r="E30" s="199">
        <v>6122409.1200000001</v>
      </c>
      <c r="F30" s="199">
        <v>6704909.9600000009</v>
      </c>
      <c r="G30" s="199">
        <v>8402275.6999999993</v>
      </c>
      <c r="H30" s="199">
        <v>10947848.539999997</v>
      </c>
      <c r="I30" s="199">
        <v>8659890.8100000005</v>
      </c>
      <c r="J30" s="199">
        <v>7993045.0199999996</v>
      </c>
      <c r="K30" s="181">
        <v>11009085.15</v>
      </c>
      <c r="L30" s="181">
        <v>6966117.8099999996</v>
      </c>
      <c r="M30" s="181">
        <v>8122391.5899999999</v>
      </c>
      <c r="N30" s="181">
        <v>10218605.210000001</v>
      </c>
      <c r="O30" s="181">
        <v>8176903.5499999998</v>
      </c>
      <c r="P30" s="181">
        <v>32227621.300000004</v>
      </c>
      <c r="Q30" s="181">
        <f t="shared" si="1"/>
        <v>125551103.75999999</v>
      </c>
      <c r="R30" s="10"/>
      <c r="S30" s="10"/>
      <c r="T30" s="10"/>
      <c r="U30" s="10"/>
      <c r="V30" s="10"/>
      <c r="W30" s="10"/>
      <c r="X30" s="10"/>
      <c r="Y30" s="10"/>
      <c r="Z30" s="10"/>
      <c r="AA30" s="10"/>
      <c r="AB30" s="10"/>
      <c r="AC30" s="10"/>
      <c r="AD30" s="10"/>
      <c r="AE30" s="10"/>
    </row>
    <row r="31" spans="2:31" s="119" customFormat="1" ht="15" customHeight="1" x14ac:dyDescent="0.25">
      <c r="B31" s="197" t="s">
        <v>190</v>
      </c>
      <c r="C31" s="198">
        <v>35298565436</v>
      </c>
      <c r="D31" s="198">
        <v>53968927435.549995</v>
      </c>
      <c r="E31" s="198">
        <v>5608178098.4899988</v>
      </c>
      <c r="F31" s="198">
        <v>4794301408.5</v>
      </c>
      <c r="G31" s="198">
        <v>3964203665.9199991</v>
      </c>
      <c r="H31" s="198">
        <v>3940137375.3900003</v>
      </c>
      <c r="I31" s="198">
        <v>3455514523.8600001</v>
      </c>
      <c r="J31" s="198">
        <v>3649778865.6200004</v>
      </c>
      <c r="K31" s="180">
        <v>822930247.29999983</v>
      </c>
      <c r="L31" s="180">
        <v>3697319419.5100007</v>
      </c>
      <c r="M31" s="180">
        <v>5530027083.6199989</v>
      </c>
      <c r="N31" s="180">
        <v>3808911203.4000006</v>
      </c>
      <c r="O31" s="180">
        <v>6737620271.250001</v>
      </c>
      <c r="P31" s="180">
        <v>7452396389.4299984</v>
      </c>
      <c r="Q31" s="180">
        <f t="shared" si="1"/>
        <v>53461318552.289993</v>
      </c>
      <c r="R31" s="10"/>
      <c r="S31" s="10"/>
      <c r="T31" s="10"/>
      <c r="U31" s="10"/>
      <c r="V31" s="10"/>
      <c r="W31" s="10"/>
      <c r="X31" s="10"/>
      <c r="Y31" s="10"/>
      <c r="Z31" s="10"/>
      <c r="AA31" s="10"/>
      <c r="AB31" s="10"/>
      <c r="AC31" s="10"/>
      <c r="AD31" s="10"/>
      <c r="AE31" s="10"/>
    </row>
    <row r="32" spans="2:31" s="12" customFormat="1" x14ac:dyDescent="0.25">
      <c r="B32" s="196" t="s">
        <v>191</v>
      </c>
      <c r="C32" s="199">
        <v>28323380673</v>
      </c>
      <c r="D32" s="199">
        <v>45570800068.299995</v>
      </c>
      <c r="E32" s="181">
        <v>5443498217.5799999</v>
      </c>
      <c r="F32" s="181">
        <v>4478230061.7200003</v>
      </c>
      <c r="G32" s="181">
        <v>3585189673.4499989</v>
      </c>
      <c r="H32" s="181">
        <v>3638471315.8600001</v>
      </c>
      <c r="I32" s="181">
        <v>3106892946.5999999</v>
      </c>
      <c r="J32" s="181">
        <v>3125325989.5500002</v>
      </c>
      <c r="K32" s="181">
        <v>401095064.57000005</v>
      </c>
      <c r="L32" s="181">
        <v>3132835964.7100005</v>
      </c>
      <c r="M32" s="181">
        <v>4893680180.8799992</v>
      </c>
      <c r="N32" s="181">
        <v>3147073179.0200009</v>
      </c>
      <c r="O32" s="181">
        <v>5643318117.7299995</v>
      </c>
      <c r="P32" s="181">
        <v>4921228582.1299992</v>
      </c>
      <c r="Q32" s="181">
        <f t="shared" si="1"/>
        <v>45516839293.799995</v>
      </c>
      <c r="R32" s="10"/>
      <c r="S32" s="10"/>
      <c r="T32" s="10"/>
      <c r="U32" s="10"/>
      <c r="V32" s="10"/>
      <c r="W32" s="10"/>
      <c r="X32" s="10"/>
      <c r="Y32" s="10"/>
      <c r="Z32" s="10"/>
      <c r="AA32" s="10"/>
      <c r="AB32" s="10"/>
      <c r="AC32" s="10"/>
      <c r="AD32" s="10"/>
      <c r="AE32" s="10"/>
    </row>
    <row r="33" spans="2:31" s="12" customFormat="1" x14ac:dyDescent="0.25">
      <c r="B33" s="196" t="s">
        <v>192</v>
      </c>
      <c r="C33" s="199">
        <v>118465055</v>
      </c>
      <c r="D33" s="199">
        <v>114678629</v>
      </c>
      <c r="E33" s="181">
        <v>2612385.3699999996</v>
      </c>
      <c r="F33" s="181">
        <v>6453257.6199999973</v>
      </c>
      <c r="G33" s="181">
        <v>5700511.5900000008</v>
      </c>
      <c r="H33" s="181">
        <v>7351122.0599999996</v>
      </c>
      <c r="I33" s="181">
        <v>8612441.9200000018</v>
      </c>
      <c r="J33" s="181">
        <v>7460806.4299999997</v>
      </c>
      <c r="K33" s="181">
        <v>5832977.8400000008</v>
      </c>
      <c r="L33" s="181">
        <v>9917262.3699999992</v>
      </c>
      <c r="M33" s="181">
        <v>4972938.1900000004</v>
      </c>
      <c r="N33" s="181">
        <v>8271027.8300000001</v>
      </c>
      <c r="O33" s="181">
        <v>22131830.84999999</v>
      </c>
      <c r="P33" s="181">
        <v>13806479.479999997</v>
      </c>
      <c r="Q33" s="181">
        <f t="shared" si="1"/>
        <v>103123041.54999998</v>
      </c>
      <c r="R33" s="10"/>
      <c r="S33" s="10"/>
      <c r="T33" s="10"/>
      <c r="U33" s="10"/>
      <c r="V33" s="10"/>
      <c r="W33" s="10"/>
      <c r="X33" s="10"/>
      <c r="Y33" s="10"/>
      <c r="Z33" s="10"/>
      <c r="AA33" s="10"/>
      <c r="AB33" s="10"/>
      <c r="AC33" s="10"/>
      <c r="AD33" s="10"/>
      <c r="AE33" s="10"/>
    </row>
    <row r="34" spans="2:31" s="12" customFormat="1" x14ac:dyDescent="0.25">
      <c r="B34" s="196" t="s">
        <v>193</v>
      </c>
      <c r="C34" s="199">
        <v>2199559028</v>
      </c>
      <c r="D34" s="199">
        <v>1762848035.6099997</v>
      </c>
      <c r="E34" s="181">
        <v>3241258.69</v>
      </c>
      <c r="F34" s="181">
        <v>39010437.609999992</v>
      </c>
      <c r="G34" s="181">
        <v>26502408.640000001</v>
      </c>
      <c r="H34" s="181">
        <v>25036208.40000001</v>
      </c>
      <c r="I34" s="181">
        <v>30043268.480000004</v>
      </c>
      <c r="J34" s="181">
        <v>96287819.850000039</v>
      </c>
      <c r="K34" s="181">
        <v>69095753.119999975</v>
      </c>
      <c r="L34" s="181">
        <v>177771200.44000003</v>
      </c>
      <c r="M34" s="181">
        <v>176843315.62000003</v>
      </c>
      <c r="N34" s="181">
        <v>135282082.12999997</v>
      </c>
      <c r="O34" s="181">
        <v>343590565.19999999</v>
      </c>
      <c r="P34" s="181">
        <v>575402527.5999999</v>
      </c>
      <c r="Q34" s="181">
        <f t="shared" si="1"/>
        <v>1698106845.78</v>
      </c>
      <c r="R34" s="10"/>
      <c r="S34" s="10"/>
      <c r="T34" s="10"/>
      <c r="U34" s="10"/>
      <c r="V34" s="10"/>
      <c r="W34" s="10"/>
      <c r="X34" s="10"/>
      <c r="Y34" s="10"/>
      <c r="Z34" s="10"/>
      <c r="AA34" s="10"/>
      <c r="AB34" s="10"/>
      <c r="AC34" s="10"/>
      <c r="AD34" s="10"/>
      <c r="AE34" s="10"/>
    </row>
    <row r="35" spans="2:31" s="12" customFormat="1" x14ac:dyDescent="0.25">
      <c r="B35" s="196" t="s">
        <v>194</v>
      </c>
      <c r="C35" s="199">
        <v>439203526</v>
      </c>
      <c r="D35" s="199">
        <v>770268687.87000024</v>
      </c>
      <c r="E35" s="181">
        <v>38190299.240000002</v>
      </c>
      <c r="F35" s="181">
        <v>42612562.099999987</v>
      </c>
      <c r="G35" s="181">
        <v>56342373.460000016</v>
      </c>
      <c r="H35" s="181">
        <v>46878486.240000002</v>
      </c>
      <c r="I35" s="181">
        <v>45303194.920000002</v>
      </c>
      <c r="J35" s="181">
        <v>78449833.820000008</v>
      </c>
      <c r="K35" s="181">
        <v>29368945.920000002</v>
      </c>
      <c r="L35" s="181">
        <v>33960021.000000007</v>
      </c>
      <c r="M35" s="181">
        <v>39724427.120000012</v>
      </c>
      <c r="N35" s="181">
        <v>42174777.960000001</v>
      </c>
      <c r="O35" s="181">
        <v>84357988.179999992</v>
      </c>
      <c r="P35" s="181">
        <v>221719749.96000007</v>
      </c>
      <c r="Q35" s="181">
        <f t="shared" si="1"/>
        <v>759082659.92000008</v>
      </c>
      <c r="R35" s="10"/>
      <c r="S35" s="10"/>
      <c r="T35" s="10"/>
      <c r="U35" s="10"/>
      <c r="V35" s="10"/>
      <c r="W35" s="10"/>
      <c r="X35" s="10"/>
      <c r="Y35" s="10"/>
      <c r="Z35" s="10"/>
      <c r="AA35" s="10"/>
      <c r="AB35" s="10"/>
      <c r="AC35" s="10"/>
      <c r="AD35" s="10"/>
      <c r="AE35" s="10"/>
    </row>
    <row r="36" spans="2:31" s="12" customFormat="1" x14ac:dyDescent="0.25">
      <c r="B36" s="196" t="s">
        <v>195</v>
      </c>
      <c r="C36" s="199">
        <v>543881106</v>
      </c>
      <c r="D36" s="199">
        <v>1273306713.1500003</v>
      </c>
      <c r="E36" s="181">
        <v>16535528.83</v>
      </c>
      <c r="F36" s="181">
        <v>26915994.260000002</v>
      </c>
      <c r="G36" s="181">
        <v>40685934.500000007</v>
      </c>
      <c r="H36" s="181">
        <v>25199505.319999997</v>
      </c>
      <c r="I36" s="181">
        <v>65679327.449999988</v>
      </c>
      <c r="J36" s="181">
        <v>63282709.29999999</v>
      </c>
      <c r="K36" s="181">
        <v>102324668.62</v>
      </c>
      <c r="L36" s="181">
        <v>56305127.29999999</v>
      </c>
      <c r="M36" s="181">
        <v>64623142.180000007</v>
      </c>
      <c r="N36" s="181">
        <v>60631110.449999996</v>
      </c>
      <c r="O36" s="181">
        <v>131505971.17000002</v>
      </c>
      <c r="P36" s="181">
        <v>615216601.54999983</v>
      </c>
      <c r="Q36" s="181">
        <f t="shared" si="1"/>
        <v>1268905620.9299998</v>
      </c>
      <c r="R36" s="10"/>
      <c r="S36" s="10"/>
      <c r="T36" s="10"/>
      <c r="U36" s="10"/>
      <c r="V36" s="10"/>
      <c r="W36" s="10"/>
      <c r="X36" s="10"/>
      <c r="Y36" s="10"/>
      <c r="Z36" s="10"/>
      <c r="AA36" s="10"/>
      <c r="AB36" s="10"/>
      <c r="AC36" s="10"/>
      <c r="AD36" s="10"/>
      <c r="AE36" s="10"/>
    </row>
    <row r="37" spans="2:31" s="12" customFormat="1" x14ac:dyDescent="0.25">
      <c r="B37" s="196" t="s">
        <v>196</v>
      </c>
      <c r="C37" s="199">
        <v>445355362</v>
      </c>
      <c r="D37" s="199">
        <v>486028671.92000002</v>
      </c>
      <c r="E37" s="181">
        <v>11371787.009999998</v>
      </c>
      <c r="F37" s="181">
        <v>14612880.380000001</v>
      </c>
      <c r="G37" s="181">
        <v>61156811.319999993</v>
      </c>
      <c r="H37" s="181">
        <v>17351077.220000003</v>
      </c>
      <c r="I37" s="181">
        <v>37811666.25999999</v>
      </c>
      <c r="J37" s="181">
        <v>19174109.609999999</v>
      </c>
      <c r="K37" s="181">
        <v>40453388.799999997</v>
      </c>
      <c r="L37" s="181">
        <v>17011876.610000003</v>
      </c>
      <c r="M37" s="181">
        <v>43555005.159999996</v>
      </c>
      <c r="N37" s="181">
        <v>55284471.870000005</v>
      </c>
      <c r="O37" s="181">
        <v>47643058.330000006</v>
      </c>
      <c r="P37" s="181">
        <v>109227141.92000002</v>
      </c>
      <c r="Q37" s="181">
        <f t="shared" si="1"/>
        <v>474653274.49000001</v>
      </c>
      <c r="R37" s="10"/>
      <c r="S37" s="10"/>
      <c r="T37" s="10"/>
      <c r="U37" s="10"/>
      <c r="V37" s="10"/>
      <c r="W37" s="10"/>
      <c r="X37" s="10"/>
      <c r="Y37" s="10"/>
      <c r="Z37" s="10"/>
      <c r="AA37" s="10"/>
      <c r="AB37" s="10"/>
      <c r="AC37" s="10"/>
      <c r="AD37" s="10"/>
      <c r="AE37" s="10"/>
    </row>
    <row r="38" spans="2:31" s="12" customFormat="1" x14ac:dyDescent="0.25">
      <c r="B38" s="196" t="s">
        <v>197</v>
      </c>
      <c r="C38" s="199">
        <v>302146893</v>
      </c>
      <c r="D38" s="199">
        <v>298964165.96999997</v>
      </c>
      <c r="E38" s="181">
        <v>9019708.9299999997</v>
      </c>
      <c r="F38" s="181">
        <v>26993066.539999995</v>
      </c>
      <c r="G38" s="181">
        <v>17997503.629999999</v>
      </c>
      <c r="H38" s="181">
        <v>25647378.300000004</v>
      </c>
      <c r="I38" s="181">
        <v>20337870.020000003</v>
      </c>
      <c r="J38" s="181">
        <v>21075167.280000001</v>
      </c>
      <c r="K38" s="181">
        <v>19281676.400000002</v>
      </c>
      <c r="L38" s="181">
        <v>33658342.909999996</v>
      </c>
      <c r="M38" s="181">
        <v>19982703.880000003</v>
      </c>
      <c r="N38" s="181">
        <v>19740664.099999998</v>
      </c>
      <c r="O38" s="181">
        <v>37263194.68</v>
      </c>
      <c r="P38" s="181">
        <v>46505762.109999999</v>
      </c>
      <c r="Q38" s="181">
        <f t="shared" si="1"/>
        <v>297503038.78000003</v>
      </c>
      <c r="R38" s="10"/>
      <c r="S38" s="10"/>
      <c r="T38" s="10"/>
      <c r="U38" s="10"/>
      <c r="V38" s="10"/>
      <c r="W38" s="10"/>
      <c r="X38" s="10"/>
      <c r="Y38" s="10"/>
      <c r="Z38" s="10"/>
      <c r="AA38" s="10"/>
      <c r="AB38" s="10"/>
      <c r="AC38" s="10"/>
      <c r="AD38" s="10"/>
      <c r="AE38" s="10"/>
    </row>
    <row r="39" spans="2:31" s="12" customFormat="1" x14ac:dyDescent="0.25">
      <c r="B39" s="196" t="s">
        <v>198</v>
      </c>
      <c r="C39" s="199">
        <v>695776982</v>
      </c>
      <c r="D39" s="199">
        <v>742259281.19999993</v>
      </c>
      <c r="E39" s="181">
        <v>22709720.07</v>
      </c>
      <c r="F39" s="181">
        <v>51759591.149999999</v>
      </c>
      <c r="G39" s="181">
        <v>45515510.399999999</v>
      </c>
      <c r="H39" s="181">
        <v>31712641.829999998</v>
      </c>
      <c r="I39" s="181">
        <v>51421832.990000002</v>
      </c>
      <c r="J39" s="181">
        <v>54457297.770000011</v>
      </c>
      <c r="K39" s="181">
        <v>45306118.439999998</v>
      </c>
      <c r="L39" s="181">
        <v>46277822.959999993</v>
      </c>
      <c r="M39" s="181">
        <v>60248293.989999987</v>
      </c>
      <c r="N39" s="181">
        <v>52478703.539999984</v>
      </c>
      <c r="O39" s="181">
        <v>128691944.22000001</v>
      </c>
      <c r="P39" s="181">
        <v>139189929.98999992</v>
      </c>
      <c r="Q39" s="181">
        <f t="shared" si="1"/>
        <v>729769407.34999979</v>
      </c>
      <c r="R39" s="10"/>
      <c r="S39" s="10"/>
      <c r="T39" s="10"/>
      <c r="U39" s="10"/>
      <c r="V39" s="10"/>
      <c r="W39" s="10"/>
      <c r="X39" s="10"/>
      <c r="Y39" s="10"/>
      <c r="Z39" s="10"/>
      <c r="AA39" s="10"/>
      <c r="AB39" s="10"/>
      <c r="AC39" s="10"/>
      <c r="AD39" s="10"/>
      <c r="AE39" s="10"/>
    </row>
    <row r="40" spans="2:31" s="12" customFormat="1" x14ac:dyDescent="0.25">
      <c r="B40" s="196" t="s">
        <v>199</v>
      </c>
      <c r="C40" s="199">
        <v>114904076</v>
      </c>
      <c r="D40" s="199">
        <v>73086311.459999993</v>
      </c>
      <c r="E40" s="181">
        <v>3779516.79</v>
      </c>
      <c r="F40" s="181">
        <v>4388920.84</v>
      </c>
      <c r="G40" s="181">
        <v>4238324.8</v>
      </c>
      <c r="H40" s="181">
        <v>16554279.82</v>
      </c>
      <c r="I40" s="181">
        <v>3694718.36</v>
      </c>
      <c r="J40" s="181">
        <v>3887631.0000000005</v>
      </c>
      <c r="K40" s="181">
        <v>16611107.579999998</v>
      </c>
      <c r="L40" s="181">
        <v>2288794.21</v>
      </c>
      <c r="M40" s="181">
        <v>10974779.73</v>
      </c>
      <c r="N40" s="181">
        <v>400232.4</v>
      </c>
      <c r="O40" s="181">
        <v>4161811.5299999993</v>
      </c>
      <c r="P40" s="181">
        <v>402710.4</v>
      </c>
      <c r="Q40" s="181">
        <f t="shared" si="1"/>
        <v>71382827.459999993</v>
      </c>
      <c r="R40" s="10"/>
      <c r="S40" s="10"/>
      <c r="T40" s="10"/>
      <c r="U40" s="10"/>
      <c r="V40" s="10"/>
      <c r="W40" s="10"/>
      <c r="X40" s="10"/>
      <c r="Y40" s="10"/>
      <c r="Z40" s="10"/>
      <c r="AA40" s="10"/>
      <c r="AB40" s="10"/>
      <c r="AC40" s="10"/>
      <c r="AD40" s="10"/>
      <c r="AE40" s="10"/>
    </row>
    <row r="41" spans="2:31" s="12" customFormat="1" x14ac:dyDescent="0.25">
      <c r="B41" s="196" t="s">
        <v>200</v>
      </c>
      <c r="C41" s="199">
        <v>1660776368</v>
      </c>
      <c r="D41" s="199">
        <v>2386371702.3600001</v>
      </c>
      <c r="E41" s="181">
        <v>38273420.950000003</v>
      </c>
      <c r="F41" s="181">
        <v>74003457.029999986</v>
      </c>
      <c r="G41" s="181">
        <v>81875488.039999992</v>
      </c>
      <c r="H41" s="181">
        <v>76662409.529999986</v>
      </c>
      <c r="I41" s="181">
        <v>52938875.589999989</v>
      </c>
      <c r="J41" s="181">
        <v>112453802.92000003</v>
      </c>
      <c r="K41" s="181">
        <v>62352785.140000015</v>
      </c>
      <c r="L41" s="181">
        <v>154847610.67000005</v>
      </c>
      <c r="M41" s="181">
        <v>179221730.52000001</v>
      </c>
      <c r="N41" s="181">
        <v>252641251.72999999</v>
      </c>
      <c r="O41" s="181">
        <v>246908831.01000005</v>
      </c>
      <c r="P41" s="181">
        <v>735998625.12000036</v>
      </c>
      <c r="Q41" s="181">
        <f t="shared" si="1"/>
        <v>2068178288.2500002</v>
      </c>
      <c r="R41" s="10"/>
      <c r="S41" s="10"/>
      <c r="T41" s="10"/>
      <c r="U41" s="10"/>
      <c r="V41" s="10"/>
      <c r="W41" s="10"/>
      <c r="X41" s="10"/>
      <c r="Y41" s="10"/>
      <c r="Z41" s="10"/>
      <c r="AA41" s="10"/>
      <c r="AB41" s="10"/>
      <c r="AC41" s="10"/>
      <c r="AD41" s="10"/>
      <c r="AE41" s="10"/>
    </row>
    <row r="42" spans="2:31" s="12" customFormat="1" x14ac:dyDescent="0.25">
      <c r="B42" s="196" t="s">
        <v>201</v>
      </c>
      <c r="C42" s="199">
        <v>223968362</v>
      </c>
      <c r="D42" s="199">
        <v>233932016.06999999</v>
      </c>
      <c r="E42" s="181">
        <v>8650743.9199999999</v>
      </c>
      <c r="F42" s="181">
        <v>15220948.750000002</v>
      </c>
      <c r="G42" s="181">
        <v>22092479.68</v>
      </c>
      <c r="H42" s="181">
        <v>14567339.969999997</v>
      </c>
      <c r="I42" s="181">
        <v>17013324.499999996</v>
      </c>
      <c r="J42" s="181">
        <v>31727362.989999998</v>
      </c>
      <c r="K42" s="181">
        <v>14681156.590000005</v>
      </c>
      <c r="L42" s="181">
        <v>15895211.789999994</v>
      </c>
      <c r="M42" s="181">
        <v>17756081.099999998</v>
      </c>
      <c r="N42" s="181">
        <v>18443679.379999995</v>
      </c>
      <c r="O42" s="181">
        <v>16764679.549999999</v>
      </c>
      <c r="P42" s="181">
        <v>38161746.970000029</v>
      </c>
      <c r="Q42" s="181">
        <f t="shared" si="1"/>
        <v>230974755.19000003</v>
      </c>
      <c r="R42" s="10"/>
      <c r="S42" s="10"/>
      <c r="T42" s="10"/>
      <c r="U42" s="10"/>
      <c r="V42" s="10"/>
      <c r="W42" s="10"/>
      <c r="X42" s="10"/>
      <c r="Y42" s="10"/>
      <c r="Z42" s="10"/>
      <c r="AA42" s="10"/>
      <c r="AB42" s="10"/>
      <c r="AC42" s="10"/>
      <c r="AD42" s="10"/>
      <c r="AE42" s="10"/>
    </row>
    <row r="43" spans="2:31" s="12" customFormat="1" x14ac:dyDescent="0.25">
      <c r="B43" s="196" t="s">
        <v>202</v>
      </c>
      <c r="C43" s="199">
        <v>231148005</v>
      </c>
      <c r="D43" s="199">
        <v>256383152.63999999</v>
      </c>
      <c r="E43" s="181">
        <v>10295511.109999998</v>
      </c>
      <c r="F43" s="181">
        <v>14100230.500000004</v>
      </c>
      <c r="G43" s="181">
        <v>16906646.409999996</v>
      </c>
      <c r="H43" s="181">
        <v>14705610.84</v>
      </c>
      <c r="I43" s="181">
        <v>15765056.770000001</v>
      </c>
      <c r="J43" s="181">
        <v>36196335.099999994</v>
      </c>
      <c r="K43" s="181">
        <v>16526604.279999999</v>
      </c>
      <c r="L43" s="181">
        <v>16550184.539999999</v>
      </c>
      <c r="M43" s="181">
        <v>18444485.250000004</v>
      </c>
      <c r="N43" s="181">
        <v>16490022.989999996</v>
      </c>
      <c r="O43" s="181">
        <v>31282278.799999993</v>
      </c>
      <c r="P43" s="181">
        <v>35536532.199999996</v>
      </c>
      <c r="Q43" s="181">
        <f t="shared" si="1"/>
        <v>242799498.78999996</v>
      </c>
      <c r="R43" s="10"/>
      <c r="S43" s="10"/>
      <c r="T43" s="10"/>
      <c r="U43" s="10"/>
      <c r="V43" s="10"/>
      <c r="W43" s="10"/>
      <c r="X43" s="10"/>
      <c r="Y43" s="10"/>
      <c r="Z43" s="10"/>
      <c r="AA43" s="10"/>
      <c r="AB43" s="10"/>
      <c r="AC43" s="10"/>
      <c r="AD43" s="10"/>
      <c r="AE43" s="10"/>
    </row>
    <row r="44" spans="2:31" s="119" customFormat="1" ht="15" customHeight="1" x14ac:dyDescent="0.25">
      <c r="B44" s="197" t="s">
        <v>203</v>
      </c>
      <c r="C44" s="198">
        <v>1898856270</v>
      </c>
      <c r="D44" s="198">
        <v>2035341614.5300002</v>
      </c>
      <c r="E44" s="198">
        <v>87182901.439999998</v>
      </c>
      <c r="F44" s="198">
        <v>88126044.440000013</v>
      </c>
      <c r="G44" s="198">
        <v>137365268.11000001</v>
      </c>
      <c r="H44" s="198">
        <v>121846166.36</v>
      </c>
      <c r="I44" s="198">
        <v>128167439.52000001</v>
      </c>
      <c r="J44" s="198">
        <v>119243379.80000003</v>
      </c>
      <c r="K44" s="180">
        <v>160309544.50999996</v>
      </c>
      <c r="L44" s="180">
        <v>124639286.13999994</v>
      </c>
      <c r="M44" s="180">
        <v>121530697.64999999</v>
      </c>
      <c r="N44" s="180">
        <v>220678019.85000008</v>
      </c>
      <c r="O44" s="180">
        <v>224126135.59</v>
      </c>
      <c r="P44" s="180">
        <v>500143974.70999998</v>
      </c>
      <c r="Q44" s="180">
        <f t="shared" si="1"/>
        <v>2033358858.1200001</v>
      </c>
      <c r="R44" s="10"/>
      <c r="S44" s="10"/>
      <c r="T44" s="10"/>
      <c r="U44" s="10"/>
      <c r="V44" s="10"/>
      <c r="W44" s="10"/>
      <c r="X44" s="10"/>
      <c r="Y44" s="10"/>
      <c r="Z44" s="10"/>
      <c r="AA44" s="10"/>
      <c r="AB44" s="10"/>
      <c r="AC44" s="10"/>
      <c r="AD44" s="10"/>
      <c r="AE44" s="10"/>
    </row>
    <row r="45" spans="2:31" s="12" customFormat="1" x14ac:dyDescent="0.25">
      <c r="B45" s="196" t="s">
        <v>204</v>
      </c>
      <c r="C45" s="199">
        <v>1898856270</v>
      </c>
      <c r="D45" s="199">
        <v>2035341614.5300002</v>
      </c>
      <c r="E45" s="181">
        <v>87182901.439999998</v>
      </c>
      <c r="F45" s="181">
        <v>88126044.440000013</v>
      </c>
      <c r="G45" s="181">
        <v>137365268.11000001</v>
      </c>
      <c r="H45" s="181">
        <v>121846166.36</v>
      </c>
      <c r="I45" s="181">
        <v>128167439.52000001</v>
      </c>
      <c r="J45" s="181">
        <v>119243379.80000003</v>
      </c>
      <c r="K45" s="181">
        <v>160309544.50999996</v>
      </c>
      <c r="L45" s="181">
        <v>124639286.13999994</v>
      </c>
      <c r="M45" s="181">
        <v>121530697.64999999</v>
      </c>
      <c r="N45" s="181">
        <v>220678019.85000008</v>
      </c>
      <c r="O45" s="181">
        <v>224126135.59</v>
      </c>
      <c r="P45" s="181">
        <v>500143974.70999998</v>
      </c>
      <c r="Q45" s="181">
        <f t="shared" si="1"/>
        <v>2033358858.1200001</v>
      </c>
      <c r="R45" s="10"/>
      <c r="S45" s="10"/>
      <c r="T45" s="10"/>
      <c r="U45" s="10"/>
      <c r="V45" s="10"/>
      <c r="W45" s="10"/>
      <c r="X45" s="10"/>
      <c r="Y45" s="10"/>
      <c r="Z45" s="10"/>
      <c r="AA45" s="10"/>
      <c r="AB45" s="10"/>
      <c r="AC45" s="10"/>
      <c r="AD45" s="10"/>
      <c r="AE45" s="10"/>
    </row>
    <row r="46" spans="2:31" s="119" customFormat="1" ht="15" customHeight="1" x14ac:dyDescent="0.25">
      <c r="B46" s="197" t="s">
        <v>205</v>
      </c>
      <c r="C46" s="198">
        <v>6718478376</v>
      </c>
      <c r="D46" s="198">
        <v>4741503713.3199997</v>
      </c>
      <c r="E46" s="198">
        <v>119669521.23999999</v>
      </c>
      <c r="F46" s="198">
        <v>86263345.200000003</v>
      </c>
      <c r="G46" s="198">
        <v>426458219.95999998</v>
      </c>
      <c r="H46" s="198">
        <v>259562100.44999993</v>
      </c>
      <c r="I46" s="198">
        <v>343836693.66000003</v>
      </c>
      <c r="J46" s="198">
        <v>413774594.49000037</v>
      </c>
      <c r="K46" s="180">
        <v>170991389.40000001</v>
      </c>
      <c r="L46" s="180">
        <v>188866497.11000001</v>
      </c>
      <c r="M46" s="180">
        <v>409449948.32999998</v>
      </c>
      <c r="N46" s="180">
        <v>214696334.18000004</v>
      </c>
      <c r="O46" s="180">
        <v>1266247013.1699998</v>
      </c>
      <c r="P46" s="180">
        <v>553568406.19999993</v>
      </c>
      <c r="Q46" s="180">
        <f t="shared" si="1"/>
        <v>4453384063.3900003</v>
      </c>
      <c r="R46" s="10"/>
      <c r="S46" s="10"/>
      <c r="T46" s="10"/>
      <c r="U46" s="10"/>
      <c r="V46" s="10"/>
      <c r="W46" s="10"/>
      <c r="X46" s="10"/>
      <c r="Y46" s="10"/>
      <c r="Z46" s="10"/>
      <c r="AA46" s="10"/>
      <c r="AB46" s="10"/>
      <c r="AC46" s="10"/>
      <c r="AD46" s="10"/>
      <c r="AE46" s="10"/>
    </row>
    <row r="47" spans="2:31" s="12" customFormat="1" x14ac:dyDescent="0.25">
      <c r="B47" s="196" t="s">
        <v>206</v>
      </c>
      <c r="C47" s="199">
        <v>6718478376</v>
      </c>
      <c r="D47" s="199">
        <v>4741503713.3199997</v>
      </c>
      <c r="E47" s="181">
        <v>119669521.23999999</v>
      </c>
      <c r="F47" s="181">
        <v>86263345.200000003</v>
      </c>
      <c r="G47" s="181">
        <v>426458219.95999998</v>
      </c>
      <c r="H47" s="181">
        <v>259562100.44999993</v>
      </c>
      <c r="I47" s="181">
        <v>343836693.66000003</v>
      </c>
      <c r="J47" s="181">
        <v>413774594.49000037</v>
      </c>
      <c r="K47" s="181">
        <v>170991389.40000001</v>
      </c>
      <c r="L47" s="181">
        <v>188866497.11000001</v>
      </c>
      <c r="M47" s="181">
        <v>409449948.32999998</v>
      </c>
      <c r="N47" s="181">
        <v>214696334.18000004</v>
      </c>
      <c r="O47" s="181">
        <v>1266247013.1699998</v>
      </c>
      <c r="P47" s="181">
        <v>553568406.19999993</v>
      </c>
      <c r="Q47" s="181">
        <f t="shared" si="1"/>
        <v>4453384063.3900003</v>
      </c>
      <c r="R47" s="10"/>
      <c r="S47" s="10"/>
      <c r="T47" s="10"/>
      <c r="U47" s="10"/>
      <c r="V47" s="10"/>
      <c r="W47" s="10"/>
      <c r="X47" s="10"/>
      <c r="Y47" s="10"/>
      <c r="Z47" s="10"/>
      <c r="AA47" s="10"/>
      <c r="AB47" s="10"/>
      <c r="AC47" s="10"/>
      <c r="AD47" s="10"/>
      <c r="AE47" s="10"/>
    </row>
    <row r="48" spans="2:31" s="119" customFormat="1" ht="15" customHeight="1" x14ac:dyDescent="0.25">
      <c r="B48" s="197" t="s">
        <v>207</v>
      </c>
      <c r="C48" s="198">
        <v>10455762942</v>
      </c>
      <c r="D48" s="198">
        <v>27900767389.549988</v>
      </c>
      <c r="E48" s="198">
        <v>132860293.96000001</v>
      </c>
      <c r="F48" s="198">
        <v>228493222.04999998</v>
      </c>
      <c r="G48" s="198">
        <v>414947730.80000007</v>
      </c>
      <c r="H48" s="198">
        <v>584398243.60000002</v>
      </c>
      <c r="I48" s="198">
        <v>277418656.37</v>
      </c>
      <c r="J48" s="198">
        <v>479694923.60000014</v>
      </c>
      <c r="K48" s="180">
        <v>637592919.15999997</v>
      </c>
      <c r="L48" s="180">
        <v>528488210.78000003</v>
      </c>
      <c r="M48" s="180">
        <v>824999863.96999991</v>
      </c>
      <c r="N48" s="180">
        <v>1994226638.6300004</v>
      </c>
      <c r="O48" s="180">
        <v>1619431327.6600001</v>
      </c>
      <c r="P48" s="180">
        <v>19608253585.739998</v>
      </c>
      <c r="Q48" s="180">
        <f t="shared" si="1"/>
        <v>27330805616.32</v>
      </c>
      <c r="R48" s="10"/>
      <c r="S48" s="10"/>
      <c r="T48" s="10"/>
      <c r="U48" s="10"/>
      <c r="V48" s="10"/>
      <c r="W48" s="10"/>
      <c r="X48" s="10"/>
      <c r="Y48" s="10"/>
      <c r="Z48" s="10"/>
      <c r="AA48" s="10"/>
      <c r="AB48" s="10"/>
      <c r="AC48" s="10"/>
      <c r="AD48" s="10"/>
      <c r="AE48" s="10"/>
    </row>
    <row r="49" spans="2:31" s="12" customFormat="1" x14ac:dyDescent="0.25">
      <c r="B49" s="196" t="s">
        <v>208</v>
      </c>
      <c r="C49" s="199">
        <v>978674736</v>
      </c>
      <c r="D49" s="199">
        <v>18054036842.919991</v>
      </c>
      <c r="E49" s="181">
        <v>24218943.039999999</v>
      </c>
      <c r="F49" s="181">
        <v>89921035.030000001</v>
      </c>
      <c r="G49" s="181">
        <v>84383827.300000012</v>
      </c>
      <c r="H49" s="181">
        <v>96821960.320000038</v>
      </c>
      <c r="I49" s="181">
        <v>80271970.11999999</v>
      </c>
      <c r="J49" s="181">
        <v>64321688.800000012</v>
      </c>
      <c r="K49" s="181">
        <v>117364820.73999999</v>
      </c>
      <c r="L49" s="181">
        <v>117928646.75999998</v>
      </c>
      <c r="M49" s="181">
        <v>169870595.13</v>
      </c>
      <c r="N49" s="181">
        <v>1098935395.9400003</v>
      </c>
      <c r="O49" s="181">
        <v>163364781.50999996</v>
      </c>
      <c r="P49" s="181">
        <v>15884014030.359997</v>
      </c>
      <c r="Q49" s="181">
        <f t="shared" si="1"/>
        <v>17991417695.049995</v>
      </c>
      <c r="R49" s="10"/>
      <c r="S49" s="10"/>
      <c r="T49" s="10"/>
      <c r="U49" s="10"/>
      <c r="V49" s="10"/>
      <c r="W49" s="10"/>
      <c r="X49" s="10"/>
      <c r="Y49" s="10"/>
      <c r="Z49" s="10"/>
      <c r="AA49" s="10"/>
      <c r="AB49" s="10"/>
      <c r="AC49" s="10"/>
      <c r="AD49" s="10"/>
      <c r="AE49" s="10"/>
    </row>
    <row r="50" spans="2:31" s="12" customFormat="1" x14ac:dyDescent="0.25">
      <c r="B50" s="196" t="s">
        <v>209</v>
      </c>
      <c r="C50" s="199">
        <v>481386537</v>
      </c>
      <c r="D50" s="199">
        <v>0</v>
      </c>
      <c r="E50" s="181">
        <v>0</v>
      </c>
      <c r="F50" s="181">
        <v>0</v>
      </c>
      <c r="G50" s="181">
        <v>0</v>
      </c>
      <c r="H50" s="181">
        <v>0</v>
      </c>
      <c r="I50" s="181">
        <v>0</v>
      </c>
      <c r="J50" s="181">
        <v>0</v>
      </c>
      <c r="K50" s="181">
        <v>0</v>
      </c>
      <c r="L50" s="181">
        <v>0</v>
      </c>
      <c r="M50" s="181">
        <v>0</v>
      </c>
      <c r="N50" s="181">
        <v>0</v>
      </c>
      <c r="O50" s="181">
        <v>0</v>
      </c>
      <c r="P50" s="181">
        <v>0</v>
      </c>
      <c r="Q50" s="181">
        <f t="shared" si="1"/>
        <v>0</v>
      </c>
      <c r="R50" s="10"/>
      <c r="S50" s="10"/>
      <c r="T50" s="10"/>
      <c r="U50" s="10"/>
      <c r="V50" s="10"/>
      <c r="W50" s="10"/>
      <c r="X50" s="10"/>
      <c r="Y50" s="10"/>
      <c r="Z50" s="10"/>
      <c r="AA50" s="10"/>
      <c r="AB50" s="10"/>
      <c r="AC50" s="10"/>
      <c r="AD50" s="10"/>
      <c r="AE50" s="10"/>
    </row>
    <row r="51" spans="2:31" s="12" customFormat="1" x14ac:dyDescent="0.25">
      <c r="B51" s="196" t="s">
        <v>210</v>
      </c>
      <c r="C51" s="199">
        <v>140043599</v>
      </c>
      <c r="D51" s="199">
        <v>195332646.54999995</v>
      </c>
      <c r="E51" s="181">
        <v>6166456.2200000016</v>
      </c>
      <c r="F51" s="181">
        <v>8247442.9200000009</v>
      </c>
      <c r="G51" s="181">
        <v>11274074.74</v>
      </c>
      <c r="H51" s="181">
        <v>14110561.969999999</v>
      </c>
      <c r="I51" s="181">
        <v>12087554.25</v>
      </c>
      <c r="J51" s="181">
        <v>12379802.130000005</v>
      </c>
      <c r="K51" s="181">
        <v>9690296.5099999998</v>
      </c>
      <c r="L51" s="181">
        <v>9343676.4300000016</v>
      </c>
      <c r="M51" s="181">
        <v>11582143.35</v>
      </c>
      <c r="N51" s="181">
        <v>16557525.479999997</v>
      </c>
      <c r="O51" s="181">
        <v>44013937.359999999</v>
      </c>
      <c r="P51" s="181">
        <v>29232701.849999994</v>
      </c>
      <c r="Q51" s="181">
        <f t="shared" si="1"/>
        <v>184686173.21000001</v>
      </c>
      <c r="R51" s="10"/>
      <c r="S51" s="10"/>
      <c r="T51" s="10"/>
      <c r="U51" s="10"/>
      <c r="V51" s="10"/>
      <c r="W51" s="10"/>
      <c r="X51" s="10"/>
      <c r="Y51" s="10"/>
      <c r="Z51" s="10"/>
      <c r="AA51" s="10"/>
      <c r="AB51" s="10"/>
      <c r="AC51" s="10"/>
      <c r="AD51" s="10"/>
      <c r="AE51" s="10"/>
    </row>
    <row r="52" spans="2:31" s="12" customFormat="1" x14ac:dyDescent="0.25">
      <c r="B52" s="196" t="s">
        <v>211</v>
      </c>
      <c r="C52" s="199">
        <v>4500000000</v>
      </c>
      <c r="D52" s="199">
        <v>2828889521.4700003</v>
      </c>
      <c r="E52" s="181">
        <v>63572604.030000024</v>
      </c>
      <c r="F52" s="181">
        <v>78202793.929999992</v>
      </c>
      <c r="G52" s="181">
        <v>86390715.849999994</v>
      </c>
      <c r="H52" s="181">
        <v>135979042.61000001</v>
      </c>
      <c r="I52" s="181">
        <v>88294662.310000032</v>
      </c>
      <c r="J52" s="181">
        <v>118068087.41000004</v>
      </c>
      <c r="K52" s="181">
        <v>112532267.20000003</v>
      </c>
      <c r="L52" s="181">
        <v>117924754.89</v>
      </c>
      <c r="M52" s="181">
        <v>92210160.650000036</v>
      </c>
      <c r="N52" s="181">
        <v>196247289.32000005</v>
      </c>
      <c r="O52" s="181">
        <v>314443031.25000018</v>
      </c>
      <c r="P52" s="181">
        <v>1276777539.2600012</v>
      </c>
      <c r="Q52" s="181">
        <f t="shared" si="1"/>
        <v>2680642948.7100019</v>
      </c>
      <c r="R52" s="10"/>
      <c r="S52" s="10"/>
      <c r="T52" s="10"/>
      <c r="U52" s="10"/>
      <c r="V52" s="10"/>
      <c r="W52" s="10"/>
      <c r="X52" s="10"/>
      <c r="Y52" s="10"/>
      <c r="Z52" s="10"/>
      <c r="AA52" s="10"/>
      <c r="AB52" s="10"/>
      <c r="AC52" s="10"/>
      <c r="AD52" s="10"/>
      <c r="AE52" s="10"/>
    </row>
    <row r="53" spans="2:31" s="12" customFormat="1" x14ac:dyDescent="0.25">
      <c r="B53" s="196" t="s">
        <v>212</v>
      </c>
      <c r="C53" s="199">
        <v>3178601686</v>
      </c>
      <c r="D53" s="199">
        <v>3617783472.7800002</v>
      </c>
      <c r="E53" s="181">
        <v>5054114.1899999995</v>
      </c>
      <c r="F53" s="181">
        <v>14089426.549999997</v>
      </c>
      <c r="G53" s="181">
        <v>182122261.23000002</v>
      </c>
      <c r="H53" s="181">
        <v>286549205.52999997</v>
      </c>
      <c r="I53" s="181">
        <v>23401781.279999997</v>
      </c>
      <c r="J53" s="181">
        <v>122099711.08</v>
      </c>
      <c r="K53" s="181">
        <v>250105061.5</v>
      </c>
      <c r="L53" s="181">
        <v>133675755.83000001</v>
      </c>
      <c r="M53" s="181">
        <v>52184725.210000001</v>
      </c>
      <c r="N53" s="181">
        <v>299639783.09000003</v>
      </c>
      <c r="O53" s="181">
        <v>826154060.61000001</v>
      </c>
      <c r="P53" s="181">
        <v>1369280608.4500005</v>
      </c>
      <c r="Q53" s="181">
        <f t="shared" si="1"/>
        <v>3564356494.5500011</v>
      </c>
      <c r="R53" s="10"/>
      <c r="S53" s="10"/>
      <c r="T53" s="10"/>
      <c r="U53" s="10"/>
      <c r="V53" s="10"/>
      <c r="W53" s="10"/>
      <c r="X53" s="10"/>
      <c r="Y53" s="10"/>
      <c r="Z53" s="10"/>
      <c r="AA53" s="10"/>
      <c r="AB53" s="10"/>
      <c r="AC53" s="10"/>
      <c r="AD53" s="10"/>
      <c r="AE53" s="10"/>
    </row>
    <row r="54" spans="2:31" s="12" customFormat="1" x14ac:dyDescent="0.25">
      <c r="B54" s="196" t="s">
        <v>213</v>
      </c>
      <c r="C54" s="199">
        <v>123249258</v>
      </c>
      <c r="D54" s="199">
        <v>106080066.69000001</v>
      </c>
      <c r="E54" s="181">
        <v>4467001.71</v>
      </c>
      <c r="F54" s="181">
        <v>6062035.0700000003</v>
      </c>
      <c r="G54" s="181">
        <v>6332507.5499999998</v>
      </c>
      <c r="H54" s="181">
        <v>13313632.579999998</v>
      </c>
      <c r="I54" s="181">
        <v>5039336.1099999994</v>
      </c>
      <c r="J54" s="181">
        <v>7460589.7199999997</v>
      </c>
      <c r="K54" s="181">
        <v>8068217.2799999993</v>
      </c>
      <c r="L54" s="181">
        <v>12125907.359999999</v>
      </c>
      <c r="M54" s="181">
        <v>6724207.1799999997</v>
      </c>
      <c r="N54" s="181">
        <v>8595129.339999998</v>
      </c>
      <c r="O54" s="181">
        <v>11381106.82</v>
      </c>
      <c r="P54" s="181">
        <v>15009571.749999996</v>
      </c>
      <c r="Q54" s="181">
        <f t="shared" si="1"/>
        <v>104579242.47</v>
      </c>
      <c r="R54" s="10"/>
      <c r="S54" s="10"/>
      <c r="T54" s="10"/>
      <c r="U54" s="10"/>
      <c r="V54" s="10"/>
      <c r="W54" s="10"/>
      <c r="X54" s="10"/>
      <c r="Y54" s="10"/>
      <c r="Z54" s="10"/>
      <c r="AA54" s="10"/>
      <c r="AB54" s="10"/>
      <c r="AC54" s="10"/>
      <c r="AD54" s="10"/>
      <c r="AE54" s="10"/>
    </row>
    <row r="55" spans="2:31" s="12" customFormat="1" x14ac:dyDescent="0.25">
      <c r="B55" s="196" t="s">
        <v>214</v>
      </c>
      <c r="C55" s="199">
        <v>620794047</v>
      </c>
      <c r="D55" s="199">
        <v>552275130</v>
      </c>
      <c r="E55" s="181">
        <v>19292197.27</v>
      </c>
      <c r="F55" s="181">
        <v>19760306.32</v>
      </c>
      <c r="G55" s="181">
        <v>27702789.530000001</v>
      </c>
      <c r="H55" s="181">
        <v>19552857.52</v>
      </c>
      <c r="I55" s="181">
        <v>37930293.490000002</v>
      </c>
      <c r="J55" s="181">
        <v>55506121.919999994</v>
      </c>
      <c r="K55" s="181">
        <v>36571499.069999993</v>
      </c>
      <c r="L55" s="181">
        <v>27888963.359999996</v>
      </c>
      <c r="M55" s="181">
        <v>28877568.559999999</v>
      </c>
      <c r="N55" s="181">
        <v>36306499.280000009</v>
      </c>
      <c r="O55" s="181">
        <v>73391143.400000006</v>
      </c>
      <c r="P55" s="181">
        <v>137859856.46000001</v>
      </c>
      <c r="Q55" s="181">
        <f t="shared" si="1"/>
        <v>520640096.18000007</v>
      </c>
      <c r="R55" s="10"/>
      <c r="S55" s="10"/>
      <c r="T55" s="10"/>
      <c r="U55" s="10"/>
      <c r="V55" s="10"/>
      <c r="W55" s="10"/>
      <c r="X55" s="10"/>
      <c r="Y55" s="10"/>
      <c r="Z55" s="10"/>
      <c r="AA55" s="10"/>
      <c r="AB55" s="10"/>
      <c r="AC55" s="10"/>
      <c r="AD55" s="10"/>
      <c r="AE55" s="10"/>
    </row>
    <row r="56" spans="2:31" s="12" customFormat="1" x14ac:dyDescent="0.25">
      <c r="B56" s="196" t="s">
        <v>215</v>
      </c>
      <c r="C56" s="199">
        <v>208456265</v>
      </c>
      <c r="D56" s="199">
        <v>246862846.00000003</v>
      </c>
      <c r="E56" s="181">
        <v>10088977.5</v>
      </c>
      <c r="F56" s="181">
        <v>10312277.910000004</v>
      </c>
      <c r="G56" s="181">
        <v>11574901.609999999</v>
      </c>
      <c r="H56" s="181">
        <v>11149601.710000001</v>
      </c>
      <c r="I56" s="181">
        <v>12914349.1</v>
      </c>
      <c r="J56" s="181">
        <v>15109449.42</v>
      </c>
      <c r="K56" s="181">
        <v>13128032.619999997</v>
      </c>
      <c r="L56" s="181">
        <v>13948097.970000001</v>
      </c>
      <c r="M56" s="181">
        <v>13416622.219999997</v>
      </c>
      <c r="N56" s="181">
        <v>13207509.390000001</v>
      </c>
      <c r="O56" s="181">
        <v>30772102.290000007</v>
      </c>
      <c r="P56" s="181">
        <v>34129191.130000003</v>
      </c>
      <c r="Q56" s="181">
        <f t="shared" si="1"/>
        <v>189751112.87</v>
      </c>
      <c r="R56" s="10"/>
      <c r="S56" s="10"/>
      <c r="T56" s="10"/>
      <c r="U56" s="10"/>
      <c r="V56" s="10"/>
      <c r="W56" s="10"/>
      <c r="X56" s="10"/>
      <c r="Y56" s="10"/>
      <c r="Z56" s="10"/>
      <c r="AA56" s="10"/>
      <c r="AB56" s="10"/>
      <c r="AC56" s="10"/>
      <c r="AD56" s="10"/>
      <c r="AE56" s="10"/>
    </row>
    <row r="57" spans="2:31" s="12" customFormat="1" x14ac:dyDescent="0.25">
      <c r="B57" s="196" t="s">
        <v>216</v>
      </c>
      <c r="C57" s="199">
        <v>224556814</v>
      </c>
      <c r="D57" s="199">
        <v>2299506863.1400013</v>
      </c>
      <c r="E57" s="181">
        <v>0</v>
      </c>
      <c r="F57" s="181">
        <v>1897904.32</v>
      </c>
      <c r="G57" s="181">
        <v>5166652.99</v>
      </c>
      <c r="H57" s="181">
        <v>6921381.3600000003</v>
      </c>
      <c r="I57" s="181">
        <v>17478709.709999997</v>
      </c>
      <c r="J57" s="181">
        <v>84749473.119999975</v>
      </c>
      <c r="K57" s="181">
        <v>90132724.23999998</v>
      </c>
      <c r="L57" s="181">
        <v>95652408.179999992</v>
      </c>
      <c r="M57" s="181">
        <v>450133841.66999996</v>
      </c>
      <c r="N57" s="181">
        <v>324737506.7899999</v>
      </c>
      <c r="O57" s="181">
        <v>155911164.41999999</v>
      </c>
      <c r="P57" s="181">
        <v>861950086.48000026</v>
      </c>
      <c r="Q57" s="181">
        <f t="shared" si="1"/>
        <v>2094731853.2800002</v>
      </c>
      <c r="R57" s="10"/>
      <c r="S57" s="10"/>
      <c r="T57" s="10"/>
      <c r="U57" s="10"/>
      <c r="V57" s="10"/>
      <c r="W57" s="10"/>
      <c r="X57" s="10"/>
      <c r="Y57" s="10"/>
      <c r="Z57" s="10"/>
      <c r="AA57" s="10"/>
      <c r="AB57" s="10"/>
      <c r="AC57" s="10"/>
      <c r="AD57" s="10"/>
      <c r="AE57" s="10"/>
    </row>
    <row r="58" spans="2:31" s="44" customFormat="1" ht="15" customHeight="1" x14ac:dyDescent="0.25">
      <c r="B58" s="29" t="s">
        <v>217</v>
      </c>
      <c r="C58" s="189">
        <f>C59+C70</f>
        <v>43276034668</v>
      </c>
      <c r="D58" s="189">
        <v>50526433975.459999</v>
      </c>
      <c r="E58" s="189">
        <v>2941615244.1299996</v>
      </c>
      <c r="F58" s="189">
        <v>3323076295.8100004</v>
      </c>
      <c r="G58" s="189">
        <v>3286397038.000001</v>
      </c>
      <c r="H58" s="189">
        <v>3227528692.7599998</v>
      </c>
      <c r="I58" s="189">
        <v>3355472423.9200001</v>
      </c>
      <c r="J58" s="189">
        <v>3319747558.6200004</v>
      </c>
      <c r="K58" s="189">
        <v>3330430704.3800011</v>
      </c>
      <c r="L58" s="189">
        <v>3377609512.2999992</v>
      </c>
      <c r="M58" s="189">
        <v>3624349266.7199984</v>
      </c>
      <c r="N58" s="189">
        <v>3761063545.6100006</v>
      </c>
      <c r="O58" s="189">
        <v>5595964406.1000013</v>
      </c>
      <c r="P58" s="189">
        <v>11025974839.16</v>
      </c>
      <c r="Q58" s="180">
        <f t="shared" si="1"/>
        <v>50169229527.509995</v>
      </c>
      <c r="R58" s="10"/>
      <c r="S58" s="10"/>
      <c r="T58" s="10"/>
      <c r="U58" s="10"/>
      <c r="V58" s="10"/>
      <c r="W58" s="10"/>
      <c r="X58" s="10"/>
      <c r="Y58" s="10"/>
      <c r="Z58" s="10"/>
      <c r="AA58" s="10"/>
      <c r="AB58" s="10"/>
      <c r="AC58" s="10"/>
      <c r="AD58" s="10"/>
      <c r="AE58" s="10"/>
    </row>
    <row r="59" spans="2:31" s="44" customFormat="1" ht="15" customHeight="1" x14ac:dyDescent="0.25">
      <c r="B59" s="197" t="s">
        <v>218</v>
      </c>
      <c r="C59" s="189">
        <v>25164506837</v>
      </c>
      <c r="D59" s="189">
        <v>30639003867.87999</v>
      </c>
      <c r="E59" s="189">
        <v>1752365136.7200003</v>
      </c>
      <c r="F59" s="189">
        <v>1976444601.3600004</v>
      </c>
      <c r="G59" s="189">
        <v>1892102012.8700006</v>
      </c>
      <c r="H59" s="189">
        <v>1842620696.0800002</v>
      </c>
      <c r="I59" s="189">
        <v>2076240461.6600001</v>
      </c>
      <c r="J59" s="189">
        <v>1889186192.5900004</v>
      </c>
      <c r="K59" s="180">
        <v>1976811761.0500007</v>
      </c>
      <c r="L59" s="180">
        <v>1978501915.9299996</v>
      </c>
      <c r="M59" s="180">
        <v>1973962469.999999</v>
      </c>
      <c r="N59" s="180">
        <v>1885520797.0600002</v>
      </c>
      <c r="O59" s="180">
        <v>2974266536.3300014</v>
      </c>
      <c r="P59" s="180">
        <v>8136419908.039999</v>
      </c>
      <c r="Q59" s="180">
        <f t="shared" si="1"/>
        <v>30354442489.690002</v>
      </c>
      <c r="R59" s="10"/>
      <c r="S59" s="10"/>
      <c r="T59" s="10"/>
      <c r="U59" s="10"/>
      <c r="V59" s="10"/>
      <c r="W59" s="10"/>
      <c r="X59" s="10"/>
      <c r="Y59" s="10"/>
      <c r="Z59" s="10"/>
      <c r="AA59" s="10"/>
      <c r="AB59" s="10"/>
      <c r="AC59" s="10"/>
      <c r="AD59" s="10"/>
      <c r="AE59" s="10"/>
    </row>
    <row r="60" spans="2:31" x14ac:dyDescent="0.25">
      <c r="B60" s="196" t="s">
        <v>219</v>
      </c>
      <c r="C60" s="179">
        <v>23533077796</v>
      </c>
      <c r="D60" s="179">
        <v>28470060230.749992</v>
      </c>
      <c r="E60" s="181">
        <v>1737553796.5700002</v>
      </c>
      <c r="F60" s="181">
        <v>1812678638.5300002</v>
      </c>
      <c r="G60" s="181">
        <v>1762203759.9600003</v>
      </c>
      <c r="H60" s="181">
        <v>1705354200.4100003</v>
      </c>
      <c r="I60" s="181">
        <v>1951405944.5</v>
      </c>
      <c r="J60" s="181">
        <v>1768945850.0400002</v>
      </c>
      <c r="K60" s="181">
        <v>1865602335.8500009</v>
      </c>
      <c r="L60" s="181">
        <v>1837386814.1599996</v>
      </c>
      <c r="M60" s="181">
        <v>1828513779.2799995</v>
      </c>
      <c r="N60" s="181">
        <v>1806085649.6800001</v>
      </c>
      <c r="O60" s="181">
        <v>2671270984.900001</v>
      </c>
      <c r="P60" s="181">
        <v>7536049229.7200003</v>
      </c>
      <c r="Q60" s="181">
        <f t="shared" si="1"/>
        <v>28283050983.600002</v>
      </c>
      <c r="R60" s="10"/>
      <c r="S60" s="10"/>
      <c r="T60" s="10"/>
      <c r="U60" s="10"/>
      <c r="V60" s="10"/>
      <c r="W60" s="10"/>
      <c r="X60" s="10"/>
      <c r="Y60" s="10"/>
      <c r="Z60" s="10"/>
      <c r="AA60" s="10"/>
      <c r="AB60" s="10"/>
      <c r="AC60" s="10"/>
      <c r="AD60" s="10"/>
      <c r="AE60" s="10"/>
    </row>
    <row r="61" spans="2:31" x14ac:dyDescent="0.25">
      <c r="B61" s="196" t="s">
        <v>220</v>
      </c>
      <c r="C61" s="179">
        <v>1265354144</v>
      </c>
      <c r="D61" s="179">
        <v>1798034510.089999</v>
      </c>
      <c r="E61" s="181">
        <v>526738.15</v>
      </c>
      <c r="F61" s="181">
        <v>137712518.91000003</v>
      </c>
      <c r="G61" s="181">
        <v>105462776.71000001</v>
      </c>
      <c r="H61" s="181">
        <v>111084235.37999998</v>
      </c>
      <c r="I61" s="181">
        <v>98659648.51000002</v>
      </c>
      <c r="J61" s="181">
        <v>95096439.969999999</v>
      </c>
      <c r="K61" s="181">
        <v>85295824.860000014</v>
      </c>
      <c r="L61" s="181">
        <v>115264214.67</v>
      </c>
      <c r="M61" s="181">
        <v>118586107.89999996</v>
      </c>
      <c r="N61" s="181">
        <v>55847612.939999998</v>
      </c>
      <c r="O61" s="181">
        <v>256848445.06000009</v>
      </c>
      <c r="P61" s="181">
        <v>539273759.58999979</v>
      </c>
      <c r="Q61" s="181">
        <f t="shared" si="1"/>
        <v>1719658322.6500001</v>
      </c>
      <c r="R61" s="10"/>
      <c r="S61" s="10"/>
      <c r="T61" s="10"/>
      <c r="U61" s="10"/>
      <c r="V61" s="10"/>
      <c r="W61" s="10"/>
      <c r="X61" s="10"/>
      <c r="Y61" s="10"/>
      <c r="Z61" s="10"/>
      <c r="AA61" s="10"/>
      <c r="AB61" s="10"/>
      <c r="AC61" s="10"/>
      <c r="AD61" s="10"/>
      <c r="AE61" s="10"/>
    </row>
    <row r="62" spans="2:31" x14ac:dyDescent="0.25">
      <c r="B62" s="196" t="s">
        <v>221</v>
      </c>
      <c r="C62" s="179">
        <v>109652499</v>
      </c>
      <c r="D62" s="179">
        <v>112516965.18999997</v>
      </c>
      <c r="E62" s="181">
        <v>4843347.29</v>
      </c>
      <c r="F62" s="181">
        <v>6064079.5099999998</v>
      </c>
      <c r="G62" s="181">
        <v>5946117.5599999977</v>
      </c>
      <c r="H62" s="181">
        <v>7251602.0199999996</v>
      </c>
      <c r="I62" s="181">
        <v>8533363.1999999993</v>
      </c>
      <c r="J62" s="181">
        <v>6349740.4100000001</v>
      </c>
      <c r="K62" s="181">
        <v>8185360.5300000003</v>
      </c>
      <c r="L62" s="181">
        <v>8188243.1000000006</v>
      </c>
      <c r="M62" s="181">
        <v>9498432.7599999998</v>
      </c>
      <c r="N62" s="181">
        <v>8569823.5099999998</v>
      </c>
      <c r="O62" s="181">
        <v>13778802.110000001</v>
      </c>
      <c r="P62" s="181">
        <v>21623944.349999998</v>
      </c>
      <c r="Q62" s="181">
        <f t="shared" si="1"/>
        <v>108832856.34999999</v>
      </c>
      <c r="R62" s="10"/>
      <c r="S62" s="10"/>
      <c r="T62" s="10"/>
      <c r="U62" s="10"/>
      <c r="V62" s="10"/>
      <c r="W62" s="10"/>
      <c r="X62" s="10"/>
      <c r="Y62" s="10"/>
      <c r="Z62" s="10"/>
      <c r="AA62" s="10"/>
      <c r="AB62" s="10"/>
      <c r="AC62" s="10"/>
      <c r="AD62" s="10"/>
      <c r="AE62" s="10"/>
    </row>
    <row r="63" spans="2:31" x14ac:dyDescent="0.25">
      <c r="B63" s="196" t="s">
        <v>222</v>
      </c>
      <c r="C63" s="179">
        <v>92972242</v>
      </c>
      <c r="D63" s="179">
        <v>92142455.74000001</v>
      </c>
      <c r="E63" s="181">
        <v>5186717.75</v>
      </c>
      <c r="F63" s="181">
        <v>5322002.07</v>
      </c>
      <c r="G63" s="181">
        <v>7643508.8199999994</v>
      </c>
      <c r="H63" s="181">
        <v>7452347.9699999997</v>
      </c>
      <c r="I63" s="181">
        <v>7611782.3899999997</v>
      </c>
      <c r="J63" s="181">
        <v>7094583.1600000011</v>
      </c>
      <c r="K63" s="181">
        <v>6366935.3599999985</v>
      </c>
      <c r="L63" s="181">
        <v>6534520.8100000005</v>
      </c>
      <c r="M63" s="181">
        <v>6882731.0899999999</v>
      </c>
      <c r="N63" s="181">
        <v>6898377.96</v>
      </c>
      <c r="O63" s="181">
        <v>12107833.57</v>
      </c>
      <c r="P63" s="181">
        <v>11401137.730000002</v>
      </c>
      <c r="Q63" s="181">
        <f t="shared" si="1"/>
        <v>90502478.680000007</v>
      </c>
      <c r="R63" s="10"/>
      <c r="S63" s="10"/>
      <c r="T63" s="10"/>
      <c r="U63" s="10"/>
      <c r="V63" s="10"/>
      <c r="W63" s="10"/>
      <c r="X63" s="10"/>
      <c r="Y63" s="10"/>
      <c r="Z63" s="10"/>
      <c r="AA63" s="10"/>
      <c r="AB63" s="10"/>
      <c r="AC63" s="10"/>
      <c r="AD63" s="10"/>
      <c r="AE63" s="10"/>
    </row>
    <row r="64" spans="2:31" x14ac:dyDescent="0.25">
      <c r="B64" s="196" t="s">
        <v>223</v>
      </c>
      <c r="C64" s="179">
        <v>26509170</v>
      </c>
      <c r="D64" s="179">
        <v>25756900.620000001</v>
      </c>
      <c r="E64" s="181">
        <v>1326523.1600000001</v>
      </c>
      <c r="F64" s="181">
        <v>1727555.96</v>
      </c>
      <c r="G64" s="181">
        <v>1534737.2200000002</v>
      </c>
      <c r="H64" s="181">
        <v>1619007.8</v>
      </c>
      <c r="I64" s="181">
        <v>1575915.8100000003</v>
      </c>
      <c r="J64" s="181">
        <v>1718759.7999999998</v>
      </c>
      <c r="K64" s="181">
        <v>1679636.51</v>
      </c>
      <c r="L64" s="181">
        <v>1113493.17</v>
      </c>
      <c r="M64" s="181">
        <v>1551267.02</v>
      </c>
      <c r="N64" s="181">
        <v>1264616.6000000001</v>
      </c>
      <c r="O64" s="181">
        <v>2883028.89</v>
      </c>
      <c r="P64" s="181">
        <v>4908557.4799999995</v>
      </c>
      <c r="Q64" s="181">
        <f t="shared" si="1"/>
        <v>22903099.419999998</v>
      </c>
      <c r="R64" s="10"/>
      <c r="S64" s="10"/>
      <c r="T64" s="10"/>
      <c r="U64" s="10"/>
      <c r="V64" s="10"/>
      <c r="W64" s="10"/>
      <c r="X64" s="10"/>
      <c r="Y64" s="10"/>
      <c r="Z64" s="10"/>
      <c r="AA64" s="10"/>
      <c r="AB64" s="10"/>
      <c r="AC64" s="10"/>
      <c r="AD64" s="10"/>
      <c r="AE64" s="10"/>
    </row>
    <row r="65" spans="2:31" x14ac:dyDescent="0.25">
      <c r="B65" s="196" t="s">
        <v>224</v>
      </c>
      <c r="C65" s="179">
        <v>50049258</v>
      </c>
      <c r="D65" s="179">
        <v>49291281.859999992</v>
      </c>
      <c r="E65" s="181">
        <v>561191.90999999992</v>
      </c>
      <c r="F65" s="181">
        <v>5436899.209999999</v>
      </c>
      <c r="G65" s="181">
        <v>3674738.38</v>
      </c>
      <c r="H65" s="181">
        <v>3422104.7699999991</v>
      </c>
      <c r="I65" s="181">
        <v>3214772.1300000008</v>
      </c>
      <c r="J65" s="181">
        <v>4031803.7599999993</v>
      </c>
      <c r="K65" s="181">
        <v>4076350.0100000002</v>
      </c>
      <c r="L65" s="181">
        <v>3681565.04</v>
      </c>
      <c r="M65" s="181">
        <v>3355011.0500000007</v>
      </c>
      <c r="N65" s="181">
        <v>614498.13</v>
      </c>
      <c r="O65" s="181">
        <v>8160132.9100000001</v>
      </c>
      <c r="P65" s="181">
        <v>6747477.6800000016</v>
      </c>
      <c r="Q65" s="181">
        <f t="shared" si="1"/>
        <v>46976544.979999997</v>
      </c>
      <c r="R65" s="10"/>
      <c r="S65" s="10"/>
      <c r="T65" s="10"/>
      <c r="U65" s="10"/>
      <c r="V65" s="10"/>
      <c r="W65" s="10"/>
      <c r="X65" s="10"/>
      <c r="Y65" s="10"/>
      <c r="Z65" s="10"/>
      <c r="AA65" s="10"/>
      <c r="AB65" s="10"/>
      <c r="AC65" s="10"/>
      <c r="AD65" s="10"/>
      <c r="AE65" s="10"/>
    </row>
    <row r="66" spans="2:31" x14ac:dyDescent="0.25">
      <c r="B66" s="196" t="s">
        <v>225</v>
      </c>
      <c r="C66" s="179">
        <v>23016787</v>
      </c>
      <c r="D66" s="179">
        <v>23867735.850000005</v>
      </c>
      <c r="E66" s="181">
        <v>1472550.33</v>
      </c>
      <c r="F66" s="181">
        <v>1581655.38</v>
      </c>
      <c r="G66" s="181">
        <v>1926050.7199999997</v>
      </c>
      <c r="H66" s="181">
        <v>1498027.04</v>
      </c>
      <c r="I66" s="181">
        <v>1742340.61</v>
      </c>
      <c r="J66" s="181">
        <v>1741527.5199999998</v>
      </c>
      <c r="K66" s="181">
        <v>1829091.16</v>
      </c>
      <c r="L66" s="181">
        <v>1636380.61</v>
      </c>
      <c r="M66" s="181">
        <v>1539623.85</v>
      </c>
      <c r="N66" s="181">
        <v>1686139.2700000003</v>
      </c>
      <c r="O66" s="181">
        <v>3118136.73</v>
      </c>
      <c r="P66" s="181">
        <v>2949339.4799999991</v>
      </c>
      <c r="Q66" s="181">
        <f t="shared" si="1"/>
        <v>22720862.699999999</v>
      </c>
      <c r="R66" s="10"/>
      <c r="S66" s="10"/>
      <c r="T66" s="10"/>
      <c r="U66" s="10"/>
      <c r="V66" s="10"/>
      <c r="W66" s="10"/>
      <c r="X66" s="10"/>
      <c r="Y66" s="10"/>
      <c r="Z66" s="10"/>
      <c r="AA66" s="10"/>
      <c r="AB66" s="10"/>
      <c r="AC66" s="10"/>
      <c r="AD66" s="10"/>
      <c r="AE66" s="10"/>
    </row>
    <row r="67" spans="2:31" x14ac:dyDescent="0.25">
      <c r="B67" s="196" t="s">
        <v>226</v>
      </c>
      <c r="C67" s="179">
        <v>18881098</v>
      </c>
      <c r="D67" s="179">
        <v>22121766.999999996</v>
      </c>
      <c r="E67" s="181">
        <v>43645.87</v>
      </c>
      <c r="F67" s="181">
        <v>2712454.8000000007</v>
      </c>
      <c r="G67" s="181">
        <v>451884.71000000025</v>
      </c>
      <c r="H67" s="181">
        <v>2469310.2599999998</v>
      </c>
      <c r="I67" s="181">
        <v>1522140.46</v>
      </c>
      <c r="J67" s="181">
        <v>1587554.4800000002</v>
      </c>
      <c r="K67" s="181">
        <v>1446339.32</v>
      </c>
      <c r="L67" s="181">
        <v>2340202.9499999997</v>
      </c>
      <c r="M67" s="181">
        <v>1417741.3700000003</v>
      </c>
      <c r="N67" s="181">
        <v>1305144.6800000002</v>
      </c>
      <c r="O67" s="181">
        <v>2734801.44</v>
      </c>
      <c r="P67" s="181">
        <v>3395848.12</v>
      </c>
      <c r="Q67" s="181">
        <f t="shared" si="1"/>
        <v>21427068.460000001</v>
      </c>
      <c r="R67" s="10"/>
      <c r="S67" s="10"/>
      <c r="T67" s="10"/>
      <c r="U67" s="10"/>
      <c r="V67" s="10"/>
      <c r="W67" s="10"/>
      <c r="X67" s="10"/>
      <c r="Y67" s="10"/>
      <c r="Z67" s="10"/>
      <c r="AA67" s="10"/>
      <c r="AB67" s="10"/>
      <c r="AC67" s="10"/>
      <c r="AD67" s="10"/>
      <c r="AE67" s="10"/>
    </row>
    <row r="68" spans="2:31" x14ac:dyDescent="0.25">
      <c r="B68" s="196" t="s">
        <v>227</v>
      </c>
      <c r="C68" s="179">
        <v>17831204</v>
      </c>
      <c r="D68" s="179">
        <v>18891906</v>
      </c>
      <c r="E68" s="181">
        <v>0</v>
      </c>
      <c r="F68" s="181">
        <v>1896431.6899999997</v>
      </c>
      <c r="G68" s="181">
        <v>1328845.3899999999</v>
      </c>
      <c r="H68" s="181">
        <v>1090228.99</v>
      </c>
      <c r="I68" s="181">
        <v>940764.1</v>
      </c>
      <c r="J68" s="181">
        <v>979846.32</v>
      </c>
      <c r="K68" s="181">
        <v>940993.09</v>
      </c>
      <c r="L68" s="181">
        <v>1029255.53</v>
      </c>
      <c r="M68" s="181">
        <v>987269.13</v>
      </c>
      <c r="N68" s="181">
        <v>1287781.52</v>
      </c>
      <c r="O68" s="181">
        <v>776066.34</v>
      </c>
      <c r="P68" s="181">
        <v>6410295.8199999994</v>
      </c>
      <c r="Q68" s="181">
        <f t="shared" si="1"/>
        <v>17667777.919999998</v>
      </c>
      <c r="R68" s="10"/>
      <c r="S68" s="10"/>
      <c r="T68" s="10"/>
      <c r="U68" s="10"/>
      <c r="V68" s="10"/>
      <c r="W68" s="10"/>
      <c r="X68" s="10"/>
      <c r="Y68" s="10"/>
      <c r="Z68" s="10"/>
      <c r="AA68" s="10"/>
      <c r="AB68" s="10"/>
      <c r="AC68" s="10"/>
      <c r="AD68" s="10"/>
      <c r="AE68" s="10"/>
    </row>
    <row r="69" spans="2:31" x14ac:dyDescent="0.25">
      <c r="B69" s="196" t="s">
        <v>228</v>
      </c>
      <c r="C69" s="179">
        <v>27162639</v>
      </c>
      <c r="D69" s="179">
        <v>26320114.780000001</v>
      </c>
      <c r="E69" s="181">
        <v>850625.69</v>
      </c>
      <c r="F69" s="181">
        <v>1312365.2999999998</v>
      </c>
      <c r="G69" s="181">
        <v>1929593.4000000001</v>
      </c>
      <c r="H69" s="181">
        <v>1379631.44</v>
      </c>
      <c r="I69" s="181">
        <v>1033789.9499999998</v>
      </c>
      <c r="J69" s="181">
        <v>1640087.1300000001</v>
      </c>
      <c r="K69" s="181">
        <v>1388894.3599999999</v>
      </c>
      <c r="L69" s="181">
        <v>1327225.8899999999</v>
      </c>
      <c r="M69" s="181">
        <v>1630506.55</v>
      </c>
      <c r="N69" s="181">
        <v>1961152.77</v>
      </c>
      <c r="O69" s="181">
        <v>2588304.3800000004</v>
      </c>
      <c r="P69" s="181">
        <v>3660318.0700000003</v>
      </c>
      <c r="Q69" s="181">
        <f t="shared" si="1"/>
        <v>20702494.93</v>
      </c>
      <c r="R69" s="10"/>
      <c r="S69" s="10"/>
      <c r="T69" s="10"/>
      <c r="U69" s="10"/>
      <c r="V69" s="10"/>
      <c r="W69" s="10"/>
      <c r="X69" s="10"/>
      <c r="Y69" s="10"/>
      <c r="Z69" s="10"/>
      <c r="AA69" s="10"/>
      <c r="AB69" s="10"/>
      <c r="AC69" s="10"/>
      <c r="AD69" s="10"/>
      <c r="AE69" s="10"/>
    </row>
    <row r="70" spans="2:31" s="44" customFormat="1" ht="15" customHeight="1" x14ac:dyDescent="0.25">
      <c r="B70" s="197" t="s">
        <v>229</v>
      </c>
      <c r="C70" s="189">
        <v>18111527831</v>
      </c>
      <c r="D70" s="189">
        <v>19887430107.580006</v>
      </c>
      <c r="E70" s="180">
        <v>1189250107.4100003</v>
      </c>
      <c r="F70" s="189">
        <v>1346631694.4500005</v>
      </c>
      <c r="G70" s="189">
        <v>1394295025.1299999</v>
      </c>
      <c r="H70" s="189">
        <v>1384907996.6800005</v>
      </c>
      <c r="I70" s="189">
        <v>1279231962.26</v>
      </c>
      <c r="J70" s="189">
        <v>1430561366.03</v>
      </c>
      <c r="K70" s="189">
        <v>1353618943.3299999</v>
      </c>
      <c r="L70" s="189">
        <v>1399107596.3699999</v>
      </c>
      <c r="M70" s="189">
        <v>1650386796.72</v>
      </c>
      <c r="N70" s="189">
        <v>1875542748.55</v>
      </c>
      <c r="O70" s="189">
        <v>2621697869.769999</v>
      </c>
      <c r="P70" s="189">
        <v>2889554931.1200008</v>
      </c>
      <c r="Q70" s="180">
        <f t="shared" si="1"/>
        <v>19814787037.82</v>
      </c>
      <c r="R70" s="10"/>
      <c r="S70" s="10"/>
      <c r="T70" s="10"/>
      <c r="U70" s="10"/>
      <c r="V70" s="10"/>
      <c r="W70" s="10"/>
      <c r="X70" s="10"/>
      <c r="Y70" s="10"/>
      <c r="Z70" s="10"/>
      <c r="AA70" s="10"/>
      <c r="AB70" s="10"/>
      <c r="AC70" s="10"/>
      <c r="AD70" s="10"/>
      <c r="AE70" s="10"/>
    </row>
    <row r="71" spans="2:31" x14ac:dyDescent="0.25">
      <c r="B71" s="196" t="s">
        <v>230</v>
      </c>
      <c r="C71" s="179">
        <v>16036756550</v>
      </c>
      <c r="D71" s="179">
        <v>17547634862.170006</v>
      </c>
      <c r="E71" s="181">
        <v>1074664011.98</v>
      </c>
      <c r="F71" s="181">
        <v>1196062667.1900003</v>
      </c>
      <c r="G71" s="181">
        <v>1229660115.2699997</v>
      </c>
      <c r="H71" s="181">
        <v>1226636418.0800002</v>
      </c>
      <c r="I71" s="181">
        <v>1154032230.3</v>
      </c>
      <c r="J71" s="181">
        <v>1268712593.8</v>
      </c>
      <c r="K71" s="181">
        <v>1216969875.0300004</v>
      </c>
      <c r="L71" s="181">
        <v>1235724664.1999998</v>
      </c>
      <c r="M71" s="181">
        <v>1429384996.8300002</v>
      </c>
      <c r="N71" s="181">
        <v>1563696271.0500002</v>
      </c>
      <c r="O71" s="181">
        <v>2346946238.0799994</v>
      </c>
      <c r="P71" s="181">
        <v>2570032434.3600011</v>
      </c>
      <c r="Q71" s="181">
        <f t="shared" si="1"/>
        <v>17512522516.170002</v>
      </c>
      <c r="R71" s="10"/>
      <c r="S71" s="10"/>
      <c r="T71" s="10"/>
      <c r="U71" s="10"/>
      <c r="V71" s="10"/>
      <c r="W71" s="10"/>
      <c r="X71" s="10"/>
      <c r="Y71" s="10"/>
      <c r="Z71" s="10"/>
      <c r="AA71" s="10"/>
      <c r="AB71" s="10"/>
      <c r="AC71" s="10"/>
      <c r="AD71" s="10"/>
      <c r="AE71" s="10"/>
    </row>
    <row r="72" spans="2:31" x14ac:dyDescent="0.25">
      <c r="B72" s="196" t="s">
        <v>231</v>
      </c>
      <c r="C72" s="179">
        <v>155781640</v>
      </c>
      <c r="D72" s="179">
        <v>159761359.16000003</v>
      </c>
      <c r="E72" s="181">
        <v>6933064</v>
      </c>
      <c r="F72" s="181">
        <v>9969417.1999999993</v>
      </c>
      <c r="G72" s="181">
        <v>13443809.16</v>
      </c>
      <c r="H72" s="181">
        <v>14606863.159999998</v>
      </c>
      <c r="I72" s="181">
        <v>10656897.26</v>
      </c>
      <c r="J72" s="181">
        <v>8437290.7599999998</v>
      </c>
      <c r="K72" s="181">
        <v>12693519.859999999</v>
      </c>
      <c r="L72" s="181">
        <v>10534613.300000001</v>
      </c>
      <c r="M72" s="181">
        <v>16889185.199999999</v>
      </c>
      <c r="N72" s="181">
        <v>7817283.1099999994</v>
      </c>
      <c r="O72" s="181">
        <v>12323438.93</v>
      </c>
      <c r="P72" s="181">
        <v>29630331.91</v>
      </c>
      <c r="Q72" s="181">
        <f t="shared" si="1"/>
        <v>153935713.84999999</v>
      </c>
      <c r="R72" s="10"/>
      <c r="S72" s="10"/>
      <c r="T72" s="10"/>
      <c r="U72" s="10"/>
      <c r="V72" s="10"/>
      <c r="W72" s="10"/>
      <c r="X72" s="10"/>
      <c r="Y72" s="10"/>
      <c r="Z72" s="10"/>
      <c r="AA72" s="10"/>
      <c r="AB72" s="10"/>
      <c r="AC72" s="10"/>
      <c r="AD72" s="10"/>
      <c r="AE72" s="10"/>
    </row>
    <row r="73" spans="2:31" x14ac:dyDescent="0.25">
      <c r="B73" s="196" t="s">
        <v>232</v>
      </c>
      <c r="C73" s="179">
        <v>511730765</v>
      </c>
      <c r="D73" s="179">
        <v>433141046.78999996</v>
      </c>
      <c r="E73" s="181">
        <v>33071565.41</v>
      </c>
      <c r="F73" s="181">
        <v>33205554.439999998</v>
      </c>
      <c r="G73" s="181">
        <v>33771409.780000001</v>
      </c>
      <c r="H73" s="181">
        <v>33688296.950000003</v>
      </c>
      <c r="I73" s="181">
        <v>9492545.4899999984</v>
      </c>
      <c r="J73" s="181">
        <v>38352767.169999994</v>
      </c>
      <c r="K73" s="181">
        <v>25825266.559999999</v>
      </c>
      <c r="L73" s="181">
        <v>34299296.710000001</v>
      </c>
      <c r="M73" s="181">
        <v>36809131.870000005</v>
      </c>
      <c r="N73" s="181">
        <v>28073479.100000001</v>
      </c>
      <c r="O73" s="181">
        <v>53335986.399999999</v>
      </c>
      <c r="P73" s="181">
        <v>50935560.230000004</v>
      </c>
      <c r="Q73" s="181">
        <f t="shared" si="1"/>
        <v>410860860.11000001</v>
      </c>
      <c r="R73" s="10"/>
      <c r="S73" s="10"/>
      <c r="T73" s="10"/>
      <c r="U73" s="10"/>
      <c r="V73" s="10"/>
      <c r="W73" s="10"/>
      <c r="X73" s="10"/>
      <c r="Y73" s="10"/>
      <c r="Z73" s="10"/>
      <c r="AA73" s="10"/>
      <c r="AB73" s="10"/>
      <c r="AC73" s="10"/>
      <c r="AD73" s="10"/>
      <c r="AE73" s="10"/>
    </row>
    <row r="74" spans="2:31" x14ac:dyDescent="0.25">
      <c r="B74" s="196" t="s">
        <v>233</v>
      </c>
      <c r="C74" s="179">
        <v>1040154152</v>
      </c>
      <c r="D74" s="179">
        <v>1284827679.3699999</v>
      </c>
      <c r="E74" s="181">
        <v>58811802.020000003</v>
      </c>
      <c r="F74" s="181">
        <v>85338121.229999989</v>
      </c>
      <c r="G74" s="181">
        <v>82763319.320000008</v>
      </c>
      <c r="H74" s="181">
        <v>84763429.670000002</v>
      </c>
      <c r="I74" s="181">
        <v>83926770.659999996</v>
      </c>
      <c r="J74" s="181">
        <v>86612401.219999984</v>
      </c>
      <c r="K74" s="181">
        <v>73420138.109999999</v>
      </c>
      <c r="L74" s="181">
        <v>83462235.180000007</v>
      </c>
      <c r="M74" s="181">
        <v>89655808.099999994</v>
      </c>
      <c r="N74" s="181">
        <v>229119689.72000006</v>
      </c>
      <c r="O74" s="181">
        <v>143564840.16999999</v>
      </c>
      <c r="P74" s="181">
        <v>176926837.98999998</v>
      </c>
      <c r="Q74" s="181">
        <f t="shared" si="1"/>
        <v>1278365393.3899999</v>
      </c>
      <c r="R74" s="10"/>
      <c r="S74" s="10"/>
      <c r="T74" s="10"/>
      <c r="U74" s="10"/>
      <c r="V74" s="10"/>
      <c r="W74" s="10"/>
      <c r="X74" s="10"/>
      <c r="Y74" s="10"/>
      <c r="Z74" s="10"/>
      <c r="AA74" s="10"/>
      <c r="AB74" s="10"/>
      <c r="AC74" s="10"/>
      <c r="AD74" s="10"/>
      <c r="AE74" s="10"/>
    </row>
    <row r="75" spans="2:31" x14ac:dyDescent="0.25">
      <c r="B75" s="196" t="s">
        <v>234</v>
      </c>
      <c r="C75" s="179">
        <v>65718377</v>
      </c>
      <c r="D75" s="179">
        <v>67237583.000000015</v>
      </c>
      <c r="E75" s="181">
        <v>2828535.6399999997</v>
      </c>
      <c r="F75" s="181">
        <v>4084269.6599999997</v>
      </c>
      <c r="G75" s="181">
        <v>7023611.1900000004</v>
      </c>
      <c r="H75" s="181">
        <v>3062977.18</v>
      </c>
      <c r="I75" s="181">
        <v>4603295.75</v>
      </c>
      <c r="J75" s="181">
        <v>7048779.7699999986</v>
      </c>
      <c r="K75" s="181">
        <v>3311552.8299999996</v>
      </c>
      <c r="L75" s="181">
        <v>5817794.6699999999</v>
      </c>
      <c r="M75" s="181">
        <v>2979702.7199999997</v>
      </c>
      <c r="N75" s="181">
        <v>5827828.2199999988</v>
      </c>
      <c r="O75" s="181">
        <v>7739543.4299999997</v>
      </c>
      <c r="P75" s="181">
        <v>12892899.670000002</v>
      </c>
      <c r="Q75" s="181">
        <f t="shared" ref="Q75:Q138" si="4">SUM(E75:P75)</f>
        <v>67220790.729999989</v>
      </c>
      <c r="R75" s="10"/>
      <c r="S75" s="10"/>
      <c r="T75" s="10"/>
      <c r="U75" s="10"/>
      <c r="V75" s="10"/>
      <c r="W75" s="10"/>
      <c r="X75" s="10"/>
      <c r="Y75" s="10"/>
      <c r="Z75" s="10"/>
      <c r="AA75" s="10"/>
      <c r="AB75" s="10"/>
      <c r="AC75" s="10"/>
      <c r="AD75" s="10"/>
      <c r="AE75" s="10"/>
    </row>
    <row r="76" spans="2:31" x14ac:dyDescent="0.25">
      <c r="B76" s="196" t="s">
        <v>235</v>
      </c>
      <c r="C76" s="179">
        <v>242619379</v>
      </c>
      <c r="D76" s="179">
        <v>234944974</v>
      </c>
      <c r="E76" s="181">
        <v>10949744.970000001</v>
      </c>
      <c r="F76" s="181">
        <v>15815521.279999999</v>
      </c>
      <c r="G76" s="181">
        <v>21509179.379999999</v>
      </c>
      <c r="H76" s="181">
        <v>17320237.25</v>
      </c>
      <c r="I76" s="181">
        <v>14403653.860000001</v>
      </c>
      <c r="J76" s="181">
        <v>18583712.59</v>
      </c>
      <c r="K76" s="181">
        <v>19014319.360000003</v>
      </c>
      <c r="L76" s="181">
        <v>21966914.830000002</v>
      </c>
      <c r="M76" s="181">
        <v>16745007.030000001</v>
      </c>
      <c r="N76" s="181">
        <v>23213330.809999999</v>
      </c>
      <c r="O76" s="181">
        <v>27261488.289999999</v>
      </c>
      <c r="P76" s="181">
        <v>26175506.619999997</v>
      </c>
      <c r="Q76" s="181">
        <f t="shared" si="4"/>
        <v>232958616.27000001</v>
      </c>
      <c r="R76" s="10"/>
      <c r="S76" s="10"/>
      <c r="T76" s="10"/>
      <c r="U76" s="10"/>
      <c r="V76" s="10"/>
      <c r="W76" s="10"/>
      <c r="X76" s="10"/>
      <c r="Y76" s="10"/>
      <c r="Z76" s="10"/>
      <c r="AA76" s="10"/>
      <c r="AB76" s="10"/>
      <c r="AC76" s="10"/>
      <c r="AD76" s="10"/>
      <c r="AE76" s="10"/>
    </row>
    <row r="77" spans="2:31" x14ac:dyDescent="0.25">
      <c r="B77" s="196" t="s">
        <v>236</v>
      </c>
      <c r="C77" s="179">
        <v>58766968</v>
      </c>
      <c r="D77" s="179">
        <v>159882603.09</v>
      </c>
      <c r="E77" s="181">
        <v>1991383.39</v>
      </c>
      <c r="F77" s="181">
        <v>2156143.4500000002</v>
      </c>
      <c r="G77" s="181">
        <v>6123581.0300000003</v>
      </c>
      <c r="H77" s="181">
        <v>4829774.3900000006</v>
      </c>
      <c r="I77" s="181">
        <v>2116568.94</v>
      </c>
      <c r="J77" s="181">
        <v>2813820.7200000007</v>
      </c>
      <c r="K77" s="181">
        <v>2384271.58</v>
      </c>
      <c r="L77" s="181">
        <v>7302077.4800000014</v>
      </c>
      <c r="M77" s="181">
        <v>57922964.970000014</v>
      </c>
      <c r="N77" s="181">
        <v>17794866.540000003</v>
      </c>
      <c r="O77" s="181">
        <v>30526334.470000003</v>
      </c>
      <c r="P77" s="181">
        <v>22961360.339999996</v>
      </c>
      <c r="Q77" s="181">
        <f t="shared" si="4"/>
        <v>158923147.30000004</v>
      </c>
      <c r="R77" s="10"/>
      <c r="S77" s="10"/>
      <c r="T77" s="10"/>
      <c r="U77" s="10"/>
      <c r="V77" s="10"/>
      <c r="W77" s="10"/>
      <c r="X77" s="10"/>
      <c r="Y77" s="10"/>
      <c r="Z77" s="10"/>
      <c r="AA77" s="10"/>
      <c r="AB77" s="10"/>
      <c r="AC77" s="10"/>
      <c r="AD77" s="10"/>
      <c r="AE77" s="10"/>
    </row>
    <row r="78" spans="2:31" s="44" customFormat="1" ht="15" customHeight="1" x14ac:dyDescent="0.25">
      <c r="B78" s="29" t="s">
        <v>129</v>
      </c>
      <c r="C78" s="189">
        <f>C79+C102+C106+C110</f>
        <v>33199958317</v>
      </c>
      <c r="D78" s="189">
        <v>35434083408.599998</v>
      </c>
      <c r="E78" s="180">
        <v>2061393043.7399998</v>
      </c>
      <c r="F78" s="189">
        <v>2495094366.5100002</v>
      </c>
      <c r="G78" s="189">
        <v>2497116552.1199999</v>
      </c>
      <c r="H78" s="189">
        <v>2483646548.9400001</v>
      </c>
      <c r="I78" s="189">
        <v>2368395039.6099992</v>
      </c>
      <c r="J78" s="189">
        <v>2516928666.3699999</v>
      </c>
      <c r="K78" s="189">
        <v>2820891699.2299995</v>
      </c>
      <c r="L78" s="189">
        <v>2664204407.6399999</v>
      </c>
      <c r="M78" s="189">
        <v>2762724970.2599993</v>
      </c>
      <c r="N78" s="189">
        <v>2783332794.48</v>
      </c>
      <c r="O78" s="189">
        <v>4802073288.2099991</v>
      </c>
      <c r="P78" s="189">
        <v>4648047519.0600004</v>
      </c>
      <c r="Q78" s="180">
        <f t="shared" si="4"/>
        <v>34903848896.169991</v>
      </c>
      <c r="R78" s="10"/>
      <c r="S78" s="10"/>
      <c r="T78" s="10"/>
      <c r="U78" s="10"/>
      <c r="V78" s="10"/>
      <c r="W78" s="10"/>
      <c r="X78" s="10"/>
      <c r="Y78" s="10"/>
      <c r="Z78" s="10"/>
      <c r="AA78" s="10"/>
      <c r="AB78" s="10"/>
      <c r="AC78" s="10"/>
      <c r="AD78" s="10"/>
      <c r="AE78" s="10"/>
    </row>
    <row r="79" spans="2:31" s="44" customFormat="1" ht="15" customHeight="1" x14ac:dyDescent="0.25">
      <c r="B79" s="197" t="s">
        <v>237</v>
      </c>
      <c r="C79" s="189">
        <v>12504700816</v>
      </c>
      <c r="D79" s="189">
        <v>13178060305.579998</v>
      </c>
      <c r="E79" s="189">
        <v>732067687.46999979</v>
      </c>
      <c r="F79" s="189">
        <v>980869041.61000001</v>
      </c>
      <c r="G79" s="189">
        <v>885231571.04999971</v>
      </c>
      <c r="H79" s="189">
        <v>970398292.20999968</v>
      </c>
      <c r="I79" s="189">
        <v>912273456.22000003</v>
      </c>
      <c r="J79" s="189">
        <v>954867363.96999979</v>
      </c>
      <c r="K79" s="180">
        <v>915957822.7100004</v>
      </c>
      <c r="L79" s="180">
        <v>902374024.99000013</v>
      </c>
      <c r="M79" s="180">
        <v>948879587.49999988</v>
      </c>
      <c r="N79" s="180">
        <v>906449769.11000013</v>
      </c>
      <c r="O79" s="180">
        <v>1754762175.589999</v>
      </c>
      <c r="P79" s="180">
        <v>2179513068.0299997</v>
      </c>
      <c r="Q79" s="180">
        <f t="shared" si="4"/>
        <v>13043643860.459995</v>
      </c>
      <c r="R79" s="10"/>
      <c r="S79" s="10"/>
      <c r="T79" s="10"/>
      <c r="U79" s="10"/>
      <c r="V79" s="10"/>
      <c r="W79" s="10"/>
      <c r="X79" s="10"/>
      <c r="Y79" s="10"/>
      <c r="Z79" s="10"/>
      <c r="AA79" s="10"/>
      <c r="AB79" s="10"/>
      <c r="AC79" s="10"/>
      <c r="AD79" s="10"/>
      <c r="AE79" s="10"/>
    </row>
    <row r="80" spans="2:31" x14ac:dyDescent="0.25">
      <c r="B80" s="196" t="s">
        <v>238</v>
      </c>
      <c r="C80" s="179">
        <v>8797178877</v>
      </c>
      <c r="D80" s="179">
        <v>9472721574.7699966</v>
      </c>
      <c r="E80" s="179">
        <v>593882259.13</v>
      </c>
      <c r="F80" s="179">
        <v>641369515.11000001</v>
      </c>
      <c r="G80" s="179">
        <v>620869515.63000011</v>
      </c>
      <c r="H80" s="179">
        <v>685125137.25999963</v>
      </c>
      <c r="I80" s="179">
        <v>649380870.47000003</v>
      </c>
      <c r="J80" s="179">
        <v>631848528.12999988</v>
      </c>
      <c r="K80" s="181">
        <v>650694134.23000014</v>
      </c>
      <c r="L80" s="181">
        <v>643181891.59000015</v>
      </c>
      <c r="M80" s="181">
        <v>680228524.17000008</v>
      </c>
      <c r="N80" s="181">
        <v>630361415.43000031</v>
      </c>
      <c r="O80" s="181">
        <v>1274926876.6199992</v>
      </c>
      <c r="P80" s="181">
        <v>1648732291.0899994</v>
      </c>
      <c r="Q80" s="181">
        <f t="shared" si="4"/>
        <v>9350600958.8599987</v>
      </c>
      <c r="R80" s="10"/>
      <c r="S80" s="10"/>
      <c r="T80" s="10"/>
      <c r="U80" s="10"/>
      <c r="V80" s="10"/>
      <c r="W80" s="10"/>
      <c r="X80" s="10"/>
      <c r="Y80" s="10"/>
      <c r="Z80" s="10"/>
      <c r="AA80" s="10"/>
      <c r="AB80" s="10"/>
      <c r="AC80" s="10"/>
      <c r="AD80" s="10"/>
      <c r="AE80" s="10"/>
    </row>
    <row r="81" spans="2:31" x14ac:dyDescent="0.25">
      <c r="B81" s="196" t="s">
        <v>239</v>
      </c>
      <c r="C81" s="179">
        <v>739537415</v>
      </c>
      <c r="D81" s="179">
        <v>744449424.86000013</v>
      </c>
      <c r="E81" s="179">
        <v>34599286.390000001</v>
      </c>
      <c r="F81" s="179">
        <v>42463997.160000004</v>
      </c>
      <c r="G81" s="179">
        <v>49825142.800000004</v>
      </c>
      <c r="H81" s="179">
        <v>60476115.129999995</v>
      </c>
      <c r="I81" s="179">
        <v>47582486.500000007</v>
      </c>
      <c r="J81" s="179">
        <v>91082823.699999988</v>
      </c>
      <c r="K81" s="181">
        <v>56769306.57</v>
      </c>
      <c r="L81" s="181">
        <v>45038606.750000015</v>
      </c>
      <c r="M81" s="181">
        <v>52461719.659999982</v>
      </c>
      <c r="N81" s="181">
        <v>48181909.570000008</v>
      </c>
      <c r="O81" s="181">
        <v>84001039.359999985</v>
      </c>
      <c r="P81" s="181">
        <v>131890943.27999996</v>
      </c>
      <c r="Q81" s="181">
        <f t="shared" si="4"/>
        <v>744373376.86999989</v>
      </c>
      <c r="R81" s="10"/>
      <c r="S81" s="10"/>
      <c r="T81" s="10"/>
      <c r="U81" s="10"/>
      <c r="V81" s="10"/>
      <c r="W81" s="10"/>
      <c r="X81" s="10"/>
      <c r="Y81" s="10"/>
      <c r="Z81" s="10"/>
      <c r="AA81" s="10"/>
      <c r="AB81" s="10"/>
      <c r="AC81" s="10"/>
      <c r="AD81" s="10"/>
      <c r="AE81" s="10"/>
    </row>
    <row r="82" spans="2:31" x14ac:dyDescent="0.25">
      <c r="B82" s="196" t="s">
        <v>240</v>
      </c>
      <c r="C82" s="179">
        <v>31985687</v>
      </c>
      <c r="D82" s="179">
        <v>31955487</v>
      </c>
      <c r="E82" s="179">
        <v>1626662.7800000003</v>
      </c>
      <c r="F82" s="179">
        <v>3140422.5</v>
      </c>
      <c r="G82" s="179">
        <v>2868954.89</v>
      </c>
      <c r="H82" s="179">
        <v>2187508.77</v>
      </c>
      <c r="I82" s="179">
        <v>2236326.77</v>
      </c>
      <c r="J82" s="179">
        <v>2295850.62</v>
      </c>
      <c r="K82" s="181">
        <v>2214606.98</v>
      </c>
      <c r="L82" s="181">
        <v>2585375.77</v>
      </c>
      <c r="M82" s="181">
        <v>3159101.17</v>
      </c>
      <c r="N82" s="181">
        <v>2186305.77</v>
      </c>
      <c r="O82" s="181">
        <v>2574319.6999999997</v>
      </c>
      <c r="P82" s="181">
        <v>4562382.79</v>
      </c>
      <c r="Q82" s="181">
        <f t="shared" si="4"/>
        <v>31637818.509999998</v>
      </c>
      <c r="R82" s="10"/>
      <c r="S82" s="10"/>
      <c r="T82" s="10"/>
      <c r="U82" s="10"/>
      <c r="V82" s="10"/>
      <c r="W82" s="10"/>
      <c r="X82" s="10"/>
      <c r="Y82" s="10"/>
      <c r="Z82" s="10"/>
      <c r="AA82" s="10"/>
      <c r="AB82" s="10"/>
      <c r="AC82" s="10"/>
      <c r="AD82" s="10"/>
      <c r="AE82" s="10"/>
    </row>
    <row r="83" spans="2:31" x14ac:dyDescent="0.25">
      <c r="B83" s="196" t="s">
        <v>241</v>
      </c>
      <c r="C83" s="179">
        <v>92375608</v>
      </c>
      <c r="D83" s="179">
        <v>92363208</v>
      </c>
      <c r="E83" s="179">
        <v>5967057.8100000005</v>
      </c>
      <c r="F83" s="179">
        <v>7185516.4600000009</v>
      </c>
      <c r="G83" s="179">
        <v>6925853.04</v>
      </c>
      <c r="H83" s="179">
        <v>7335854.2400000002</v>
      </c>
      <c r="I83" s="179">
        <v>7119191.0599999987</v>
      </c>
      <c r="J83" s="179">
        <v>7078756.6500000004</v>
      </c>
      <c r="K83" s="181">
        <v>7276784.959999999</v>
      </c>
      <c r="L83" s="181">
        <v>6856122.5899999999</v>
      </c>
      <c r="M83" s="181">
        <v>7906453.5300000003</v>
      </c>
      <c r="N83" s="181">
        <v>7372776.4299999997</v>
      </c>
      <c r="O83" s="181">
        <v>11615562.59</v>
      </c>
      <c r="P83" s="181">
        <v>9722669.0000000019</v>
      </c>
      <c r="Q83" s="181">
        <f t="shared" si="4"/>
        <v>92362598.360000014</v>
      </c>
      <c r="R83" s="10"/>
      <c r="S83" s="10"/>
      <c r="T83" s="10"/>
      <c r="U83" s="10"/>
      <c r="V83" s="10"/>
      <c r="W83" s="10"/>
      <c r="X83" s="10"/>
      <c r="Y83" s="10"/>
      <c r="Z83" s="10"/>
      <c r="AA83" s="10"/>
      <c r="AB83" s="10"/>
      <c r="AC83" s="10"/>
      <c r="AD83" s="10"/>
      <c r="AE83" s="10"/>
    </row>
    <row r="84" spans="2:31" x14ac:dyDescent="0.25">
      <c r="B84" s="196" t="s">
        <v>242</v>
      </c>
      <c r="C84" s="179">
        <v>406993566</v>
      </c>
      <c r="D84" s="179">
        <v>479987113</v>
      </c>
      <c r="E84" s="179">
        <v>17728255.869999997</v>
      </c>
      <c r="F84" s="179">
        <v>25150119.589999996</v>
      </c>
      <c r="G84" s="179">
        <v>24215805.75</v>
      </c>
      <c r="H84" s="179">
        <v>30834226.429999992</v>
      </c>
      <c r="I84" s="179">
        <v>21096987.93</v>
      </c>
      <c r="J84" s="179">
        <v>30504196.369999994</v>
      </c>
      <c r="K84" s="181">
        <v>30223356.249999996</v>
      </c>
      <c r="L84" s="181">
        <v>25300626.570000008</v>
      </c>
      <c r="M84" s="181">
        <v>28751141.830000002</v>
      </c>
      <c r="N84" s="181">
        <v>24325308.930000003</v>
      </c>
      <c r="O84" s="181">
        <v>77994111.140000001</v>
      </c>
      <c r="P84" s="181">
        <v>141474572.42999998</v>
      </c>
      <c r="Q84" s="181">
        <f t="shared" si="4"/>
        <v>477598709.09000003</v>
      </c>
      <c r="R84" s="10"/>
      <c r="S84" s="10"/>
      <c r="T84" s="10"/>
      <c r="U84" s="10"/>
      <c r="V84" s="10"/>
      <c r="W84" s="10"/>
      <c r="X84" s="10"/>
      <c r="Y84" s="10"/>
      <c r="Z84" s="10"/>
      <c r="AA84" s="10"/>
      <c r="AB84" s="10"/>
      <c r="AC84" s="10"/>
      <c r="AD84" s="10"/>
      <c r="AE84" s="10"/>
    </row>
    <row r="85" spans="2:31" x14ac:dyDescent="0.25">
      <c r="B85" s="196" t="s">
        <v>243</v>
      </c>
      <c r="C85" s="179">
        <v>40015102</v>
      </c>
      <c r="D85" s="179">
        <v>39899943.000000007</v>
      </c>
      <c r="E85" s="179">
        <v>2202817.91</v>
      </c>
      <c r="F85" s="179">
        <v>2646090.0900000003</v>
      </c>
      <c r="G85" s="179">
        <v>3672818.27</v>
      </c>
      <c r="H85" s="179">
        <v>2802693.0300000003</v>
      </c>
      <c r="I85" s="179">
        <v>3467065.7200000016</v>
      </c>
      <c r="J85" s="179">
        <v>3191134.0000000005</v>
      </c>
      <c r="K85" s="181">
        <v>2375113.0100000002</v>
      </c>
      <c r="L85" s="181">
        <v>3200905.2300000004</v>
      </c>
      <c r="M85" s="181">
        <v>3192905.81</v>
      </c>
      <c r="N85" s="181">
        <v>3472341.6799999997</v>
      </c>
      <c r="O85" s="181">
        <v>2991539.7700000005</v>
      </c>
      <c r="P85" s="181">
        <v>5210858.59</v>
      </c>
      <c r="Q85" s="181">
        <f t="shared" si="4"/>
        <v>38426283.109999999</v>
      </c>
      <c r="R85" s="10"/>
      <c r="S85" s="10"/>
      <c r="T85" s="10"/>
      <c r="U85" s="10"/>
      <c r="V85" s="10"/>
      <c r="W85" s="10"/>
      <c r="X85" s="10"/>
      <c r="Y85" s="10"/>
      <c r="Z85" s="10"/>
      <c r="AA85" s="10"/>
      <c r="AB85" s="10"/>
      <c r="AC85" s="10"/>
      <c r="AD85" s="10"/>
      <c r="AE85" s="10"/>
    </row>
    <row r="86" spans="2:31" x14ac:dyDescent="0.25">
      <c r="B86" s="196" t="s">
        <v>244</v>
      </c>
      <c r="C86" s="179">
        <v>46837945</v>
      </c>
      <c r="D86" s="179">
        <v>45619216</v>
      </c>
      <c r="E86" s="179">
        <v>1876087.49</v>
      </c>
      <c r="F86" s="179">
        <v>2931655.0900000003</v>
      </c>
      <c r="G86" s="179">
        <v>3646702.71</v>
      </c>
      <c r="H86" s="179">
        <v>3603827.08</v>
      </c>
      <c r="I86" s="179">
        <v>3025348.6300000004</v>
      </c>
      <c r="J86" s="179">
        <v>3899174.9099999997</v>
      </c>
      <c r="K86" s="181">
        <v>3640384.1899999995</v>
      </c>
      <c r="L86" s="181">
        <v>3096567.9100000006</v>
      </c>
      <c r="M86" s="181">
        <v>3281812.6500000004</v>
      </c>
      <c r="N86" s="181">
        <v>3415614.38</v>
      </c>
      <c r="O86" s="181">
        <v>5353284.53</v>
      </c>
      <c r="P86" s="181">
        <v>7259221.8399999999</v>
      </c>
      <c r="Q86" s="181">
        <f t="shared" si="4"/>
        <v>45029681.409999996</v>
      </c>
      <c r="R86" s="10"/>
      <c r="S86" s="10"/>
      <c r="T86" s="10"/>
      <c r="U86" s="10"/>
      <c r="V86" s="10"/>
      <c r="W86" s="10"/>
      <c r="X86" s="10"/>
      <c r="Y86" s="10"/>
      <c r="Z86" s="10"/>
      <c r="AA86" s="10"/>
      <c r="AB86" s="10"/>
      <c r="AC86" s="10"/>
      <c r="AD86" s="10"/>
      <c r="AE86" s="10"/>
    </row>
    <row r="87" spans="2:31" x14ac:dyDescent="0.25">
      <c r="B87" s="196" t="s">
        <v>245</v>
      </c>
      <c r="C87" s="179">
        <v>21482784</v>
      </c>
      <c r="D87" s="179">
        <v>20523219</v>
      </c>
      <c r="E87" s="179">
        <v>1334193.1000000001</v>
      </c>
      <c r="F87" s="179">
        <v>1654165.79</v>
      </c>
      <c r="G87" s="179">
        <v>1492934.4800000002</v>
      </c>
      <c r="H87" s="179">
        <v>1632113.0899999999</v>
      </c>
      <c r="I87" s="179">
        <v>1675152.9500000002</v>
      </c>
      <c r="J87" s="179">
        <v>2138756.1</v>
      </c>
      <c r="K87" s="181">
        <v>1274172.26</v>
      </c>
      <c r="L87" s="181">
        <v>1274172.2599999998</v>
      </c>
      <c r="M87" s="181">
        <v>1274151.0999999999</v>
      </c>
      <c r="N87" s="181">
        <v>1494159.55</v>
      </c>
      <c r="O87" s="181">
        <v>2141820.75</v>
      </c>
      <c r="P87" s="181">
        <v>3133692.39</v>
      </c>
      <c r="Q87" s="181">
        <f t="shared" si="4"/>
        <v>20519483.82</v>
      </c>
      <c r="R87" s="10"/>
      <c r="S87" s="10"/>
      <c r="T87" s="10"/>
      <c r="U87" s="10"/>
      <c r="V87" s="10"/>
      <c r="W87" s="10"/>
      <c r="X87" s="10"/>
      <c r="Y87" s="10"/>
      <c r="Z87" s="10"/>
      <c r="AA87" s="10"/>
      <c r="AB87" s="10"/>
      <c r="AC87" s="10"/>
      <c r="AD87" s="10"/>
      <c r="AE87" s="10"/>
    </row>
    <row r="88" spans="2:31" x14ac:dyDescent="0.25">
      <c r="B88" s="196" t="s">
        <v>246</v>
      </c>
      <c r="C88" s="179">
        <v>25207328</v>
      </c>
      <c r="D88" s="179">
        <v>25185532</v>
      </c>
      <c r="E88" s="179">
        <v>1571788.76</v>
      </c>
      <c r="F88" s="179">
        <v>2177488.7599999998</v>
      </c>
      <c r="G88" s="179">
        <v>2234038.7600000002</v>
      </c>
      <c r="H88" s="179">
        <v>2054188.73</v>
      </c>
      <c r="I88" s="179">
        <v>1942638.76</v>
      </c>
      <c r="J88" s="179">
        <v>1877338.76</v>
      </c>
      <c r="K88" s="181">
        <v>1873438.7600000002</v>
      </c>
      <c r="L88" s="181">
        <v>2123188.29</v>
      </c>
      <c r="M88" s="181">
        <v>1871188.76</v>
      </c>
      <c r="N88" s="181">
        <v>1880188.76</v>
      </c>
      <c r="O88" s="181">
        <v>3480064.7699999996</v>
      </c>
      <c r="P88" s="181">
        <v>2099453.7599999998</v>
      </c>
      <c r="Q88" s="181">
        <f t="shared" si="4"/>
        <v>25185005.630000003</v>
      </c>
      <c r="R88" s="10"/>
      <c r="S88" s="10"/>
      <c r="T88" s="10"/>
      <c r="U88" s="10"/>
      <c r="V88" s="10"/>
      <c r="W88" s="10"/>
      <c r="X88" s="10"/>
      <c r="Y88" s="10"/>
      <c r="Z88" s="10"/>
      <c r="AA88" s="10"/>
      <c r="AB88" s="10"/>
      <c r="AC88" s="10"/>
      <c r="AD88" s="10"/>
      <c r="AE88" s="10"/>
    </row>
    <row r="89" spans="2:31" x14ac:dyDescent="0.25">
      <c r="B89" s="196" t="s">
        <v>247</v>
      </c>
      <c r="C89" s="179">
        <v>34526503</v>
      </c>
      <c r="D89" s="179">
        <v>33047251.999999996</v>
      </c>
      <c r="E89" s="179">
        <v>1542586.18</v>
      </c>
      <c r="F89" s="179">
        <v>2215860.84</v>
      </c>
      <c r="G89" s="179">
        <v>1961130.5500000003</v>
      </c>
      <c r="H89" s="179">
        <v>2855399.65</v>
      </c>
      <c r="I89" s="179">
        <v>1821186.6300000001</v>
      </c>
      <c r="J89" s="179">
        <v>2112242.63</v>
      </c>
      <c r="K89" s="181">
        <v>2962964.1500000004</v>
      </c>
      <c r="L89" s="181">
        <v>3261135.78</v>
      </c>
      <c r="M89" s="181">
        <v>2549606.4900000002</v>
      </c>
      <c r="N89" s="181">
        <v>2052439.5800000003</v>
      </c>
      <c r="O89" s="181">
        <v>4540068.74</v>
      </c>
      <c r="P89" s="181">
        <v>5150141.9900000021</v>
      </c>
      <c r="Q89" s="181">
        <f t="shared" si="4"/>
        <v>33024763.210000001</v>
      </c>
      <c r="R89" s="10"/>
      <c r="S89" s="10"/>
      <c r="T89" s="10"/>
      <c r="U89" s="10"/>
      <c r="V89" s="10"/>
      <c r="W89" s="10"/>
      <c r="X89" s="10"/>
      <c r="Y89" s="10"/>
      <c r="Z89" s="10"/>
      <c r="AA89" s="10"/>
      <c r="AB89" s="10"/>
      <c r="AC89" s="10"/>
      <c r="AD89" s="10"/>
      <c r="AE89" s="10"/>
    </row>
    <row r="90" spans="2:31" x14ac:dyDescent="0.25">
      <c r="B90" s="196" t="s">
        <v>248</v>
      </c>
      <c r="C90" s="179">
        <v>21499103</v>
      </c>
      <c r="D90" s="179">
        <v>21499103</v>
      </c>
      <c r="E90" s="179">
        <v>1592229.6400000001</v>
      </c>
      <c r="F90" s="179">
        <v>1768662.6400000001</v>
      </c>
      <c r="G90" s="179">
        <v>1596359.64</v>
      </c>
      <c r="H90" s="179">
        <v>1596059.64</v>
      </c>
      <c r="I90" s="179">
        <v>1701847.8200000003</v>
      </c>
      <c r="J90" s="179">
        <v>1660692.2</v>
      </c>
      <c r="K90" s="181">
        <v>1585540.6400000001</v>
      </c>
      <c r="L90" s="181">
        <v>1786540.6400000001</v>
      </c>
      <c r="M90" s="181">
        <v>1896059.6400000001</v>
      </c>
      <c r="N90" s="181">
        <v>1717859.6400000001</v>
      </c>
      <c r="O90" s="181">
        <v>2882358.9799999995</v>
      </c>
      <c r="P90" s="181">
        <v>1711670.6400000001</v>
      </c>
      <c r="Q90" s="181">
        <f t="shared" si="4"/>
        <v>21495881.760000002</v>
      </c>
      <c r="R90" s="10"/>
      <c r="S90" s="10"/>
      <c r="T90" s="10"/>
      <c r="U90" s="10"/>
      <c r="V90" s="10"/>
      <c r="W90" s="10"/>
      <c r="X90" s="10"/>
      <c r="Y90" s="10"/>
      <c r="Z90" s="10"/>
      <c r="AA90" s="10"/>
      <c r="AB90" s="10"/>
      <c r="AC90" s="10"/>
      <c r="AD90" s="10"/>
      <c r="AE90" s="10"/>
    </row>
    <row r="91" spans="2:31" x14ac:dyDescent="0.25">
      <c r="B91" s="196" t="s">
        <v>249</v>
      </c>
      <c r="C91" s="179">
        <v>302971722</v>
      </c>
      <c r="D91" s="179">
        <v>320175225.32999992</v>
      </c>
      <c r="E91" s="179">
        <v>16358913.92</v>
      </c>
      <c r="F91" s="179">
        <v>29276648.399999999</v>
      </c>
      <c r="G91" s="179">
        <v>22453521.050000004</v>
      </c>
      <c r="H91" s="179">
        <v>27693288.370000001</v>
      </c>
      <c r="I91" s="179">
        <v>24930944.599999998</v>
      </c>
      <c r="J91" s="179">
        <v>29809183.379999999</v>
      </c>
      <c r="K91" s="181">
        <v>19579605.719999999</v>
      </c>
      <c r="L91" s="181">
        <v>19717682.98</v>
      </c>
      <c r="M91" s="181">
        <v>22492125.379999999</v>
      </c>
      <c r="N91" s="181">
        <v>26930456.68</v>
      </c>
      <c r="O91" s="181">
        <v>34598111.890000001</v>
      </c>
      <c r="P91" s="181">
        <v>46329193.459999993</v>
      </c>
      <c r="Q91" s="181">
        <f t="shared" si="4"/>
        <v>320169675.82999998</v>
      </c>
      <c r="R91" s="10"/>
      <c r="S91" s="10"/>
      <c r="T91" s="10"/>
      <c r="U91" s="10"/>
      <c r="V91" s="10"/>
      <c r="W91" s="10"/>
      <c r="X91" s="10"/>
      <c r="Y91" s="10"/>
      <c r="Z91" s="10"/>
      <c r="AA91" s="10"/>
      <c r="AB91" s="10"/>
      <c r="AC91" s="10"/>
      <c r="AD91" s="10"/>
      <c r="AE91" s="10"/>
    </row>
    <row r="92" spans="2:31" x14ac:dyDescent="0.25">
      <c r="B92" s="196" t="s">
        <v>250</v>
      </c>
      <c r="C92" s="179">
        <v>53789029</v>
      </c>
      <c r="D92" s="179">
        <v>52614375</v>
      </c>
      <c r="E92" s="179">
        <v>1796281.1800000002</v>
      </c>
      <c r="F92" s="179">
        <v>4462374.0899999989</v>
      </c>
      <c r="G92" s="179">
        <v>3063804.16</v>
      </c>
      <c r="H92" s="179">
        <v>3455040.05</v>
      </c>
      <c r="I92" s="179">
        <v>3373372.23</v>
      </c>
      <c r="J92" s="179">
        <v>6108778.1799999988</v>
      </c>
      <c r="K92" s="181">
        <v>3088288.75</v>
      </c>
      <c r="L92" s="181">
        <v>4272043.7799999993</v>
      </c>
      <c r="M92" s="181">
        <v>3817824.9</v>
      </c>
      <c r="N92" s="181">
        <v>3661266.7799999993</v>
      </c>
      <c r="O92" s="181">
        <v>6817418.120000001</v>
      </c>
      <c r="P92" s="181">
        <v>8611095.4199999999</v>
      </c>
      <c r="Q92" s="181">
        <f t="shared" si="4"/>
        <v>52527587.640000001</v>
      </c>
      <c r="R92" s="10"/>
      <c r="S92" s="10"/>
      <c r="T92" s="10"/>
      <c r="U92" s="10"/>
      <c r="V92" s="10"/>
      <c r="W92" s="10"/>
      <c r="X92" s="10"/>
      <c r="Y92" s="10"/>
      <c r="Z92" s="10"/>
      <c r="AA92" s="10"/>
      <c r="AB92" s="10"/>
      <c r="AC92" s="10"/>
      <c r="AD92" s="10"/>
      <c r="AE92" s="10"/>
    </row>
    <row r="93" spans="2:31" x14ac:dyDescent="0.25">
      <c r="B93" s="196" t="s">
        <v>251</v>
      </c>
      <c r="C93" s="179">
        <v>105825008</v>
      </c>
      <c r="D93" s="179">
        <v>103789263</v>
      </c>
      <c r="E93" s="179">
        <v>6118977.6200000001</v>
      </c>
      <c r="F93" s="179">
        <v>8403583.1799999997</v>
      </c>
      <c r="G93" s="179">
        <v>7821119.8100000005</v>
      </c>
      <c r="H93" s="179">
        <v>7194020.8799999999</v>
      </c>
      <c r="I93" s="179">
        <v>7730130.1000000006</v>
      </c>
      <c r="J93" s="179">
        <v>7444166.2700000005</v>
      </c>
      <c r="K93" s="181">
        <v>7167275.75</v>
      </c>
      <c r="L93" s="181">
        <v>7271132.8499999996</v>
      </c>
      <c r="M93" s="181">
        <v>8459010.1799999997</v>
      </c>
      <c r="N93" s="181">
        <v>11474758.869999999</v>
      </c>
      <c r="O93" s="181">
        <v>13299962.99</v>
      </c>
      <c r="P93" s="181">
        <v>11148034.760000002</v>
      </c>
      <c r="Q93" s="181">
        <f t="shared" si="4"/>
        <v>103532173.26000001</v>
      </c>
      <c r="R93" s="10"/>
      <c r="S93" s="10"/>
      <c r="T93" s="10"/>
      <c r="U93" s="10"/>
      <c r="V93" s="10"/>
      <c r="W93" s="10"/>
      <c r="X93" s="10"/>
      <c r="Y93" s="10"/>
      <c r="Z93" s="10"/>
      <c r="AA93" s="10"/>
      <c r="AB93" s="10"/>
      <c r="AC93" s="10"/>
      <c r="AD93" s="10"/>
      <c r="AE93" s="10"/>
    </row>
    <row r="94" spans="2:31" x14ac:dyDescent="0.25">
      <c r="B94" s="196" t="s">
        <v>252</v>
      </c>
      <c r="C94" s="179">
        <v>54386605</v>
      </c>
      <c r="D94" s="179">
        <v>54385515</v>
      </c>
      <c r="E94" s="179">
        <v>2648040.46</v>
      </c>
      <c r="F94" s="179">
        <v>4594725.3999999994</v>
      </c>
      <c r="G94" s="179">
        <v>5963804.9199999999</v>
      </c>
      <c r="H94" s="179">
        <v>3975345.79</v>
      </c>
      <c r="I94" s="179">
        <v>4089475.11</v>
      </c>
      <c r="J94" s="179">
        <v>4324635.0199999996</v>
      </c>
      <c r="K94" s="181">
        <v>4158374.1300000004</v>
      </c>
      <c r="L94" s="181">
        <v>4522542.51</v>
      </c>
      <c r="M94" s="181">
        <v>3998317.0300000003</v>
      </c>
      <c r="N94" s="181">
        <v>4212447.43</v>
      </c>
      <c r="O94" s="181">
        <v>7307689.0499999998</v>
      </c>
      <c r="P94" s="181">
        <v>4489520.54</v>
      </c>
      <c r="Q94" s="181">
        <f t="shared" si="4"/>
        <v>54284917.389999993</v>
      </c>
      <c r="R94" s="10"/>
      <c r="S94" s="10"/>
      <c r="T94" s="10"/>
      <c r="U94" s="10"/>
      <c r="V94" s="10"/>
      <c r="W94" s="10"/>
      <c r="X94" s="10"/>
      <c r="Y94" s="10"/>
      <c r="Z94" s="10"/>
      <c r="AA94" s="10"/>
      <c r="AB94" s="10"/>
      <c r="AC94" s="10"/>
      <c r="AD94" s="10"/>
      <c r="AE94" s="10"/>
    </row>
    <row r="95" spans="2:31" x14ac:dyDescent="0.25">
      <c r="B95" s="196" t="s">
        <v>253</v>
      </c>
      <c r="C95" s="179">
        <v>65703751</v>
      </c>
      <c r="D95" s="179">
        <v>64641132</v>
      </c>
      <c r="E95" s="179">
        <v>3825398.16</v>
      </c>
      <c r="F95" s="179">
        <v>5365361.1399999997</v>
      </c>
      <c r="G95" s="179">
        <v>6197809.6600000011</v>
      </c>
      <c r="H95" s="179">
        <v>4999416.99</v>
      </c>
      <c r="I95" s="179">
        <v>5709583.8399999999</v>
      </c>
      <c r="J95" s="179">
        <v>5258859.16</v>
      </c>
      <c r="K95" s="181">
        <v>4283074.32</v>
      </c>
      <c r="L95" s="181">
        <v>5846102.0899999999</v>
      </c>
      <c r="M95" s="181">
        <v>5082367.3699999992</v>
      </c>
      <c r="N95" s="181">
        <v>4854089.2</v>
      </c>
      <c r="O95" s="181">
        <v>7903892.4999999991</v>
      </c>
      <c r="P95" s="181">
        <v>5004536.9600000009</v>
      </c>
      <c r="Q95" s="181">
        <f t="shared" si="4"/>
        <v>64330491.390000001</v>
      </c>
      <c r="R95" s="10"/>
      <c r="S95" s="10"/>
      <c r="T95" s="10"/>
      <c r="U95" s="10"/>
      <c r="V95" s="10"/>
      <c r="W95" s="10"/>
      <c r="X95" s="10"/>
      <c r="Y95" s="10"/>
      <c r="Z95" s="10"/>
      <c r="AA95" s="10"/>
      <c r="AB95" s="10"/>
      <c r="AC95" s="10"/>
      <c r="AD95" s="10"/>
      <c r="AE95" s="10"/>
    </row>
    <row r="96" spans="2:31" x14ac:dyDescent="0.25">
      <c r="B96" s="196" t="s">
        <v>254</v>
      </c>
      <c r="C96" s="179">
        <v>282981191</v>
      </c>
      <c r="D96" s="179">
        <v>322932264</v>
      </c>
      <c r="E96" s="179">
        <v>18203185.27</v>
      </c>
      <c r="F96" s="179">
        <v>27812822.199999999</v>
      </c>
      <c r="G96" s="179">
        <v>24449415.219999999</v>
      </c>
      <c r="H96" s="179">
        <v>30269145.819999997</v>
      </c>
      <c r="I96" s="179">
        <v>24742416.989999995</v>
      </c>
      <c r="J96" s="179">
        <v>30123796.269999996</v>
      </c>
      <c r="K96" s="181">
        <v>21551352.07</v>
      </c>
      <c r="L96" s="181">
        <v>25330577.329999998</v>
      </c>
      <c r="M96" s="181">
        <v>21665681.479999997</v>
      </c>
      <c r="N96" s="181">
        <v>21184438.849999998</v>
      </c>
      <c r="O96" s="181">
        <v>38033906.599999994</v>
      </c>
      <c r="P96" s="181">
        <v>39431632.599999994</v>
      </c>
      <c r="Q96" s="181">
        <f t="shared" si="4"/>
        <v>322798370.69999993</v>
      </c>
      <c r="R96" s="10"/>
      <c r="S96" s="10"/>
      <c r="T96" s="10"/>
      <c r="U96" s="10"/>
      <c r="V96" s="10"/>
      <c r="W96" s="10"/>
      <c r="X96" s="10"/>
      <c r="Y96" s="10"/>
      <c r="Z96" s="10"/>
      <c r="AA96" s="10"/>
      <c r="AB96" s="10"/>
      <c r="AC96" s="10"/>
      <c r="AD96" s="10"/>
      <c r="AE96" s="10"/>
    </row>
    <row r="97" spans="2:31" x14ac:dyDescent="0.25">
      <c r="B97" s="196" t="s">
        <v>255</v>
      </c>
      <c r="C97" s="179">
        <v>1101244511</v>
      </c>
      <c r="D97" s="179">
        <v>963526849.62000012</v>
      </c>
      <c r="E97" s="179">
        <v>3064999.9999999963</v>
      </c>
      <c r="F97" s="179">
        <v>146278258.05000001</v>
      </c>
      <c r="G97" s="179">
        <v>75315487.299999997</v>
      </c>
      <c r="H97" s="179">
        <v>73413527.930000007</v>
      </c>
      <c r="I97" s="179">
        <v>75208795.420000002</v>
      </c>
      <c r="J97" s="179">
        <v>73140224.920000002</v>
      </c>
      <c r="K97" s="181">
        <v>74992975.460000008</v>
      </c>
      <c r="L97" s="181">
        <v>74844999.209999993</v>
      </c>
      <c r="M97" s="181">
        <v>76154256.769999996</v>
      </c>
      <c r="N97" s="181">
        <v>77822956.769999996</v>
      </c>
      <c r="O97" s="181">
        <v>132198714.95</v>
      </c>
      <c r="P97" s="181">
        <v>76389776.310000002</v>
      </c>
      <c r="Q97" s="181">
        <f t="shared" si="4"/>
        <v>958824973.09000015</v>
      </c>
      <c r="R97" s="10"/>
      <c r="S97" s="10"/>
      <c r="T97" s="10"/>
      <c r="U97" s="10"/>
      <c r="V97" s="10"/>
      <c r="W97" s="10"/>
      <c r="X97" s="10"/>
      <c r="Y97" s="10"/>
      <c r="Z97" s="10"/>
      <c r="AA97" s="10"/>
      <c r="AB97" s="10"/>
      <c r="AC97" s="10"/>
      <c r="AD97" s="10"/>
      <c r="AE97" s="10"/>
    </row>
    <row r="98" spans="2:31" x14ac:dyDescent="0.25">
      <c r="B98" s="196" t="s">
        <v>256</v>
      </c>
      <c r="C98" s="179">
        <v>46863360</v>
      </c>
      <c r="D98" s="179">
        <v>46863360</v>
      </c>
      <c r="E98" s="179">
        <v>3399986</v>
      </c>
      <c r="F98" s="179">
        <v>4530870.16</v>
      </c>
      <c r="G98" s="179">
        <v>3624383</v>
      </c>
      <c r="H98" s="179">
        <v>3699986</v>
      </c>
      <c r="I98" s="179">
        <v>3699986</v>
      </c>
      <c r="J98" s="179">
        <v>3604913.35</v>
      </c>
      <c r="K98" s="181">
        <v>3791591.35</v>
      </c>
      <c r="L98" s="181">
        <v>4062443.1799999997</v>
      </c>
      <c r="M98" s="181">
        <v>3698252.35</v>
      </c>
      <c r="N98" s="181">
        <v>4127797.85</v>
      </c>
      <c r="O98" s="181">
        <v>4394951.68</v>
      </c>
      <c r="P98" s="181">
        <v>4226296.3199999994</v>
      </c>
      <c r="Q98" s="181">
        <f t="shared" si="4"/>
        <v>46861457.240000002</v>
      </c>
      <c r="R98" s="10"/>
      <c r="S98" s="10"/>
      <c r="T98" s="10"/>
      <c r="U98" s="10"/>
      <c r="V98" s="10"/>
      <c r="W98" s="10"/>
      <c r="X98" s="10"/>
      <c r="Y98" s="10"/>
      <c r="Z98" s="10"/>
      <c r="AA98" s="10"/>
      <c r="AB98" s="10"/>
      <c r="AC98" s="10"/>
      <c r="AD98" s="10"/>
      <c r="AE98" s="10"/>
    </row>
    <row r="99" spans="2:31" x14ac:dyDescent="0.25">
      <c r="B99" s="196" t="s">
        <v>257</v>
      </c>
      <c r="C99" s="179">
        <v>70575164</v>
      </c>
      <c r="D99" s="179">
        <v>58286474</v>
      </c>
      <c r="E99" s="179">
        <v>3372281.09</v>
      </c>
      <c r="F99" s="179">
        <v>4240202.24</v>
      </c>
      <c r="G99" s="179">
        <v>3898834.4699999997</v>
      </c>
      <c r="H99" s="179">
        <v>4108614.7100000014</v>
      </c>
      <c r="I99" s="179">
        <v>4394801.68</v>
      </c>
      <c r="J99" s="179">
        <v>4620248.99</v>
      </c>
      <c r="K99" s="181">
        <v>3639971.68</v>
      </c>
      <c r="L99" s="181">
        <v>4112254.2599999993</v>
      </c>
      <c r="M99" s="181">
        <v>4952994.7200000007</v>
      </c>
      <c r="N99" s="181">
        <v>5194548.830000001</v>
      </c>
      <c r="O99" s="181">
        <v>8082639.5699999994</v>
      </c>
      <c r="P99" s="181">
        <v>6633515.9400000004</v>
      </c>
      <c r="Q99" s="181">
        <f t="shared" si="4"/>
        <v>57250908.179999992</v>
      </c>
      <c r="R99" s="10"/>
      <c r="S99" s="10"/>
      <c r="T99" s="10"/>
      <c r="U99" s="10"/>
      <c r="V99" s="10"/>
      <c r="W99" s="10"/>
      <c r="X99" s="10"/>
      <c r="Y99" s="10"/>
      <c r="Z99" s="10"/>
      <c r="AA99" s="10"/>
      <c r="AB99" s="10"/>
      <c r="AC99" s="10"/>
      <c r="AD99" s="10"/>
      <c r="AE99" s="10"/>
    </row>
    <row r="100" spans="2:31" x14ac:dyDescent="0.25">
      <c r="B100" s="196" t="s">
        <v>258</v>
      </c>
      <c r="C100" s="190">
        <v>116947738</v>
      </c>
      <c r="D100" s="190">
        <v>134255823</v>
      </c>
      <c r="E100" s="190">
        <v>6210360.2699999996</v>
      </c>
      <c r="F100" s="190">
        <v>8302127.2700000005</v>
      </c>
      <c r="G100" s="190">
        <v>8388004.5399999991</v>
      </c>
      <c r="H100" s="190">
        <v>7724227.4699999997</v>
      </c>
      <c r="I100" s="190">
        <v>13523049.430000002</v>
      </c>
      <c r="J100" s="190">
        <v>8741993.7200000007</v>
      </c>
      <c r="K100" s="181">
        <v>9496666.3800000008</v>
      </c>
      <c r="L100" s="181">
        <v>10734240.530000001</v>
      </c>
      <c r="M100" s="181">
        <v>8668554.6699999999</v>
      </c>
      <c r="N100" s="181">
        <v>17209150.289999999</v>
      </c>
      <c r="O100" s="181">
        <v>22721995.789999999</v>
      </c>
      <c r="P100" s="181">
        <v>11936379.690000001</v>
      </c>
      <c r="Q100" s="181">
        <f t="shared" si="4"/>
        <v>133656750.04999998</v>
      </c>
      <c r="R100" s="10"/>
      <c r="S100" s="10"/>
      <c r="T100" s="10"/>
      <c r="U100" s="10"/>
      <c r="V100" s="10"/>
      <c r="W100" s="10"/>
      <c r="X100" s="10"/>
      <c r="Y100" s="10"/>
      <c r="Z100" s="10"/>
      <c r="AA100" s="10"/>
      <c r="AB100" s="10"/>
      <c r="AC100" s="10"/>
      <c r="AD100" s="10"/>
      <c r="AE100" s="10"/>
    </row>
    <row r="101" spans="2:31" x14ac:dyDescent="0.25">
      <c r="B101" s="196" t="s">
        <v>259</v>
      </c>
      <c r="C101" s="182">
        <v>45772819</v>
      </c>
      <c r="D101" s="182">
        <v>49338952.000000007</v>
      </c>
      <c r="E101" s="182">
        <v>3146038.44</v>
      </c>
      <c r="F101" s="182">
        <v>4898575.45</v>
      </c>
      <c r="G101" s="182">
        <v>4746130.3999999994</v>
      </c>
      <c r="H101" s="182">
        <v>3362555.1500000004</v>
      </c>
      <c r="I101" s="182">
        <v>3821797.5799999996</v>
      </c>
      <c r="J101" s="182">
        <v>4001070.64</v>
      </c>
      <c r="K101" s="181">
        <v>3318845.1</v>
      </c>
      <c r="L101" s="181">
        <v>3954872.8900000006</v>
      </c>
      <c r="M101" s="181">
        <v>3317537.84</v>
      </c>
      <c r="N101" s="181">
        <v>3317537.84</v>
      </c>
      <c r="O101" s="181">
        <v>6901845.5</v>
      </c>
      <c r="P101" s="181">
        <v>4365188.2300000014</v>
      </c>
      <c r="Q101" s="181">
        <f t="shared" si="4"/>
        <v>49151995.060000002</v>
      </c>
      <c r="R101" s="10"/>
      <c r="S101" s="10"/>
      <c r="T101" s="10"/>
      <c r="U101" s="10"/>
      <c r="V101" s="10"/>
      <c r="W101" s="10"/>
      <c r="X101" s="10"/>
      <c r="Y101" s="10"/>
      <c r="Z101" s="10"/>
      <c r="AA101" s="10"/>
      <c r="AB101" s="10"/>
      <c r="AC101" s="10"/>
      <c r="AD101" s="10"/>
      <c r="AE101" s="10"/>
    </row>
    <row r="102" spans="2:31" s="44" customFormat="1" ht="15" customHeight="1" x14ac:dyDescent="0.25">
      <c r="B102" s="197" t="s">
        <v>260</v>
      </c>
      <c r="C102" s="183">
        <v>9078062614</v>
      </c>
      <c r="D102" s="183">
        <v>10407495808.670004</v>
      </c>
      <c r="E102" s="183">
        <v>659638870.44999993</v>
      </c>
      <c r="F102" s="183">
        <v>749099065.00999999</v>
      </c>
      <c r="G102" s="183">
        <v>726533425.90999997</v>
      </c>
      <c r="H102" s="183">
        <v>707943262.93999982</v>
      </c>
      <c r="I102" s="183">
        <v>694350991.21999991</v>
      </c>
      <c r="J102" s="183">
        <v>735677149.8599999</v>
      </c>
      <c r="K102" s="183">
        <v>893128640.99999988</v>
      </c>
      <c r="L102" s="183">
        <v>833054763.17999995</v>
      </c>
      <c r="M102" s="183">
        <v>890409968.68000007</v>
      </c>
      <c r="N102" s="183">
        <v>866664534.70999992</v>
      </c>
      <c r="O102" s="183">
        <v>1534865182.4900002</v>
      </c>
      <c r="P102" s="183">
        <v>955462935.53999996</v>
      </c>
      <c r="Q102" s="180">
        <f t="shared" si="4"/>
        <v>10246828790.990002</v>
      </c>
      <c r="R102" s="10"/>
      <c r="S102" s="10"/>
      <c r="T102" s="10"/>
      <c r="U102" s="10"/>
      <c r="V102" s="10"/>
      <c r="W102" s="10"/>
      <c r="X102" s="10"/>
      <c r="Y102" s="10"/>
      <c r="Z102" s="10"/>
      <c r="AA102" s="10"/>
      <c r="AB102" s="10"/>
      <c r="AC102" s="10"/>
      <c r="AD102" s="10"/>
      <c r="AE102" s="10"/>
    </row>
    <row r="103" spans="2:31" x14ac:dyDescent="0.25">
      <c r="B103" s="196" t="s">
        <v>261</v>
      </c>
      <c r="C103" s="182">
        <v>8960906274</v>
      </c>
      <c r="D103" s="182">
        <v>10290406584.320004</v>
      </c>
      <c r="E103" s="182">
        <v>653997435.58999991</v>
      </c>
      <c r="F103" s="182">
        <v>742933373.52999997</v>
      </c>
      <c r="G103" s="182">
        <v>717022262.43999994</v>
      </c>
      <c r="H103" s="182">
        <v>700926603.3599999</v>
      </c>
      <c r="I103" s="182">
        <v>687105436.80999982</v>
      </c>
      <c r="J103" s="182">
        <v>728090145.2299999</v>
      </c>
      <c r="K103" s="181">
        <v>883456789.17999995</v>
      </c>
      <c r="L103" s="181">
        <v>825176579.69999993</v>
      </c>
      <c r="M103" s="181">
        <v>883384543.25999999</v>
      </c>
      <c r="N103" s="181">
        <v>851685721.71999991</v>
      </c>
      <c r="O103" s="181">
        <v>1516469339.0700002</v>
      </c>
      <c r="P103" s="181">
        <v>940491309.78999996</v>
      </c>
      <c r="Q103" s="181">
        <f t="shared" si="4"/>
        <v>10130739539.68</v>
      </c>
      <c r="R103" s="10"/>
      <c r="S103" s="10"/>
      <c r="T103" s="10"/>
      <c r="U103" s="10"/>
      <c r="V103" s="10"/>
      <c r="W103" s="10"/>
      <c r="X103" s="10"/>
      <c r="Y103" s="10"/>
      <c r="Z103" s="10"/>
      <c r="AA103" s="10"/>
      <c r="AB103" s="10"/>
      <c r="AC103" s="10"/>
      <c r="AD103" s="10"/>
      <c r="AE103" s="10"/>
    </row>
    <row r="104" spans="2:31" x14ac:dyDescent="0.25">
      <c r="B104" s="196" t="s">
        <v>262</v>
      </c>
      <c r="C104" s="182">
        <v>65971084</v>
      </c>
      <c r="D104" s="182">
        <v>65920544</v>
      </c>
      <c r="E104" s="182">
        <v>2995736.42</v>
      </c>
      <c r="F104" s="182">
        <v>3539144.6200000006</v>
      </c>
      <c r="G104" s="182">
        <v>4992493.5899999989</v>
      </c>
      <c r="H104" s="182">
        <v>4053984.54</v>
      </c>
      <c r="I104" s="182">
        <v>4529076.57</v>
      </c>
      <c r="J104" s="182">
        <v>4961368.79</v>
      </c>
      <c r="K104" s="181">
        <v>3415869.7700000009</v>
      </c>
      <c r="L104" s="181">
        <v>4292984.5100000016</v>
      </c>
      <c r="M104" s="181">
        <v>4388276.58</v>
      </c>
      <c r="N104" s="181">
        <v>8784674.9100000001</v>
      </c>
      <c r="O104" s="181">
        <v>9457860</v>
      </c>
      <c r="P104" s="181">
        <v>9544134.4799999986</v>
      </c>
      <c r="Q104" s="181">
        <f t="shared" si="4"/>
        <v>64955604.779999994</v>
      </c>
      <c r="R104" s="10"/>
      <c r="S104" s="10"/>
      <c r="T104" s="10"/>
      <c r="U104" s="10"/>
      <c r="V104" s="10"/>
      <c r="W104" s="10"/>
      <c r="X104" s="10"/>
      <c r="Y104" s="10"/>
      <c r="Z104" s="10"/>
      <c r="AA104" s="10"/>
      <c r="AB104" s="10"/>
      <c r="AC104" s="10"/>
      <c r="AD104" s="10"/>
      <c r="AE104" s="10"/>
    </row>
    <row r="105" spans="2:31" x14ac:dyDescent="0.25">
      <c r="B105" s="196" t="s">
        <v>263</v>
      </c>
      <c r="C105" s="182">
        <v>51185256</v>
      </c>
      <c r="D105" s="182">
        <v>51168680.350000009</v>
      </c>
      <c r="E105" s="182">
        <v>2645698.44</v>
      </c>
      <c r="F105" s="182">
        <v>2626546.86</v>
      </c>
      <c r="G105" s="182">
        <v>4518669.8800000008</v>
      </c>
      <c r="H105" s="182">
        <v>2962675.0399999996</v>
      </c>
      <c r="I105" s="182">
        <v>2716477.84</v>
      </c>
      <c r="J105" s="182">
        <v>2625635.84</v>
      </c>
      <c r="K105" s="181">
        <v>6255982.0499999998</v>
      </c>
      <c r="L105" s="181">
        <v>3585198.97</v>
      </c>
      <c r="M105" s="181">
        <v>2637148.84</v>
      </c>
      <c r="N105" s="181">
        <v>6194138.080000001</v>
      </c>
      <c r="O105" s="181">
        <v>8937983.4199999981</v>
      </c>
      <c r="P105" s="181">
        <v>5427491.2700000005</v>
      </c>
      <c r="Q105" s="181">
        <f t="shared" si="4"/>
        <v>51133646.529999994</v>
      </c>
      <c r="R105" s="10"/>
      <c r="S105" s="10"/>
      <c r="T105" s="10"/>
      <c r="U105" s="10"/>
      <c r="V105" s="10"/>
      <c r="W105" s="10"/>
      <c r="X105" s="10"/>
      <c r="Y105" s="10"/>
      <c r="Z105" s="10"/>
      <c r="AA105" s="10"/>
      <c r="AB105" s="10"/>
      <c r="AC105" s="10"/>
      <c r="AD105" s="10"/>
      <c r="AE105" s="10"/>
    </row>
    <row r="106" spans="2:31" s="44" customFormat="1" ht="15" customHeight="1" x14ac:dyDescent="0.25">
      <c r="B106" s="197" t="s">
        <v>264</v>
      </c>
      <c r="C106" s="183">
        <v>4054453105</v>
      </c>
      <c r="D106" s="183">
        <v>5006346377.9299994</v>
      </c>
      <c r="E106" s="183">
        <v>279282176.55999994</v>
      </c>
      <c r="F106" s="183">
        <v>308540654.89999992</v>
      </c>
      <c r="G106" s="183">
        <v>318426087.46999985</v>
      </c>
      <c r="H106" s="183">
        <v>318775401.5800001</v>
      </c>
      <c r="I106" s="183">
        <v>314982028.0399999</v>
      </c>
      <c r="J106" s="183">
        <v>350931395.42999995</v>
      </c>
      <c r="K106" s="180">
        <v>376619790.49000001</v>
      </c>
      <c r="L106" s="180">
        <v>403564588.06</v>
      </c>
      <c r="M106" s="180">
        <v>413363899.61000007</v>
      </c>
      <c r="N106" s="180">
        <v>394141623.53000021</v>
      </c>
      <c r="O106" s="180">
        <v>938280419.79000008</v>
      </c>
      <c r="P106" s="180">
        <v>537795693.01999974</v>
      </c>
      <c r="Q106" s="180">
        <f t="shared" si="4"/>
        <v>4954703758.4799995</v>
      </c>
      <c r="R106" s="10"/>
      <c r="S106" s="10"/>
      <c r="T106" s="10"/>
      <c r="U106" s="10"/>
      <c r="V106" s="10"/>
      <c r="W106" s="10"/>
      <c r="X106" s="10"/>
      <c r="Y106" s="10"/>
      <c r="Z106" s="10"/>
      <c r="AA106" s="10"/>
      <c r="AB106" s="10"/>
      <c r="AC106" s="10"/>
      <c r="AD106" s="10"/>
      <c r="AE106" s="10"/>
    </row>
    <row r="107" spans="2:31" x14ac:dyDescent="0.25">
      <c r="B107" s="196" t="s">
        <v>265</v>
      </c>
      <c r="C107" s="182">
        <v>3920113813</v>
      </c>
      <c r="D107" s="182">
        <v>4872611886.9299994</v>
      </c>
      <c r="E107" s="182">
        <v>275045305.84999996</v>
      </c>
      <c r="F107" s="182">
        <v>299403571.58999991</v>
      </c>
      <c r="G107" s="182">
        <v>307768448.75999987</v>
      </c>
      <c r="H107" s="182">
        <v>307027340.68000013</v>
      </c>
      <c r="I107" s="182">
        <v>305367463.36999995</v>
      </c>
      <c r="J107" s="182">
        <v>337123681.25</v>
      </c>
      <c r="K107" s="181">
        <v>366238744.25</v>
      </c>
      <c r="L107" s="181">
        <v>392451359.40999997</v>
      </c>
      <c r="M107" s="181">
        <v>402757281.95000005</v>
      </c>
      <c r="N107" s="181">
        <v>385243453.05000019</v>
      </c>
      <c r="O107" s="181">
        <v>919148733.78000009</v>
      </c>
      <c r="P107" s="181">
        <v>524266649.2099998</v>
      </c>
      <c r="Q107" s="181">
        <f t="shared" si="4"/>
        <v>4821842033.1499996</v>
      </c>
      <c r="R107" s="10"/>
      <c r="S107" s="10"/>
      <c r="T107" s="10"/>
      <c r="U107" s="10"/>
      <c r="V107" s="10"/>
      <c r="W107" s="10"/>
      <c r="X107" s="10"/>
      <c r="Y107" s="10"/>
      <c r="Z107" s="10"/>
      <c r="AA107" s="10"/>
      <c r="AB107" s="10"/>
      <c r="AC107" s="10"/>
      <c r="AD107" s="10"/>
      <c r="AE107" s="10"/>
    </row>
    <row r="108" spans="2:31" x14ac:dyDescent="0.25">
      <c r="B108" s="196" t="s">
        <v>266</v>
      </c>
      <c r="C108" s="182">
        <v>91922057</v>
      </c>
      <c r="D108" s="182">
        <v>91401979</v>
      </c>
      <c r="E108" s="182">
        <v>3045889.89</v>
      </c>
      <c r="F108" s="182">
        <v>7958478.4300000006</v>
      </c>
      <c r="G108" s="182">
        <v>4689399.07</v>
      </c>
      <c r="H108" s="182">
        <v>10506089.219999999</v>
      </c>
      <c r="I108" s="182">
        <v>7145398.8400000008</v>
      </c>
      <c r="J108" s="182">
        <v>7295505.4000000013</v>
      </c>
      <c r="K108" s="181">
        <v>7341975.290000001</v>
      </c>
      <c r="L108" s="181">
        <v>7217574.6000000015</v>
      </c>
      <c r="M108" s="181">
        <v>7008424.6799999997</v>
      </c>
      <c r="N108" s="181">
        <v>5592648.9399999995</v>
      </c>
      <c r="O108" s="181">
        <v>13899665.52</v>
      </c>
      <c r="P108" s="181">
        <v>8832055.7699999977</v>
      </c>
      <c r="Q108" s="181">
        <f t="shared" si="4"/>
        <v>90533105.649999991</v>
      </c>
      <c r="R108" s="10"/>
      <c r="S108" s="10"/>
      <c r="T108" s="10"/>
      <c r="U108" s="10"/>
      <c r="V108" s="10"/>
      <c r="W108" s="10"/>
      <c r="X108" s="10"/>
      <c r="Y108" s="10"/>
      <c r="Z108" s="10"/>
      <c r="AA108" s="10"/>
      <c r="AB108" s="10"/>
      <c r="AC108" s="10"/>
      <c r="AD108" s="10"/>
      <c r="AE108" s="10"/>
    </row>
    <row r="109" spans="2:31" x14ac:dyDescent="0.25">
      <c r="B109" s="196" t="s">
        <v>267</v>
      </c>
      <c r="C109" s="182">
        <v>42417235</v>
      </c>
      <c r="D109" s="182">
        <v>42332512</v>
      </c>
      <c r="E109" s="182">
        <v>1190980.82</v>
      </c>
      <c r="F109" s="182">
        <v>1178604.8799999999</v>
      </c>
      <c r="G109" s="182">
        <v>5968239.6400000006</v>
      </c>
      <c r="H109" s="182">
        <v>1241971.68</v>
      </c>
      <c r="I109" s="182">
        <v>2469165.83</v>
      </c>
      <c r="J109" s="182">
        <v>6512208.7800000003</v>
      </c>
      <c r="K109" s="181">
        <v>3039070.95</v>
      </c>
      <c r="L109" s="181">
        <v>3895654.05</v>
      </c>
      <c r="M109" s="181">
        <v>3598192.9800000004</v>
      </c>
      <c r="N109" s="181">
        <v>3305521.54</v>
      </c>
      <c r="O109" s="181">
        <v>5232020.4900000012</v>
      </c>
      <c r="P109" s="181">
        <v>4696988.04</v>
      </c>
      <c r="Q109" s="181">
        <f t="shared" si="4"/>
        <v>42328619.68</v>
      </c>
      <c r="R109" s="10"/>
      <c r="S109" s="10"/>
      <c r="T109" s="10"/>
      <c r="U109" s="10"/>
      <c r="V109" s="10"/>
      <c r="W109" s="10"/>
      <c r="X109" s="10"/>
      <c r="Y109" s="10"/>
      <c r="Z109" s="10"/>
      <c r="AA109" s="10"/>
      <c r="AB109" s="10"/>
      <c r="AC109" s="10"/>
      <c r="AD109" s="10"/>
      <c r="AE109" s="10"/>
    </row>
    <row r="110" spans="2:31" s="44" customFormat="1" ht="15" customHeight="1" x14ac:dyDescent="0.25">
      <c r="B110" s="197" t="s">
        <v>268</v>
      </c>
      <c r="C110" s="183">
        <v>7562741782</v>
      </c>
      <c r="D110" s="183">
        <v>6842180916.4199991</v>
      </c>
      <c r="E110" s="183">
        <v>390404309.25999999</v>
      </c>
      <c r="F110" s="183">
        <v>456585604.99000001</v>
      </c>
      <c r="G110" s="183">
        <v>566925467.68999994</v>
      </c>
      <c r="H110" s="183">
        <v>486529592.2100001</v>
      </c>
      <c r="I110" s="183">
        <v>446788564.12999994</v>
      </c>
      <c r="J110" s="183">
        <v>475452757.10999995</v>
      </c>
      <c r="K110" s="180">
        <v>635185445.02999997</v>
      </c>
      <c r="L110" s="180">
        <v>525211031.40999997</v>
      </c>
      <c r="M110" s="180">
        <v>510071514.46999991</v>
      </c>
      <c r="N110" s="180">
        <v>616076867.13</v>
      </c>
      <c r="O110" s="180">
        <v>574165510.34000003</v>
      </c>
      <c r="P110" s="180">
        <v>975275822.47000003</v>
      </c>
      <c r="Q110" s="180">
        <f t="shared" si="4"/>
        <v>6658672486.2400007</v>
      </c>
      <c r="R110" s="10"/>
      <c r="S110" s="10"/>
      <c r="T110" s="10"/>
      <c r="U110" s="10"/>
      <c r="V110" s="10"/>
      <c r="W110" s="10"/>
      <c r="X110" s="10"/>
      <c r="Y110" s="10"/>
      <c r="Z110" s="10"/>
      <c r="AA110" s="10"/>
      <c r="AB110" s="10"/>
      <c r="AC110" s="10"/>
      <c r="AD110" s="10"/>
      <c r="AE110" s="10"/>
    </row>
    <row r="111" spans="2:31" x14ac:dyDescent="0.25">
      <c r="B111" s="196" t="s">
        <v>269</v>
      </c>
      <c r="C111" s="182">
        <v>7014936071</v>
      </c>
      <c r="D111" s="182">
        <v>6237619845.5299988</v>
      </c>
      <c r="E111" s="182">
        <v>361979251.57999998</v>
      </c>
      <c r="F111" s="182">
        <v>423908295.48000002</v>
      </c>
      <c r="G111" s="182">
        <v>529082109.24999994</v>
      </c>
      <c r="H111" s="182">
        <v>446357646.79000008</v>
      </c>
      <c r="I111" s="182">
        <v>402908506.95999998</v>
      </c>
      <c r="J111" s="182">
        <v>432090561.57999998</v>
      </c>
      <c r="K111" s="181">
        <v>591098975.49000001</v>
      </c>
      <c r="L111" s="181">
        <v>482827343.51999998</v>
      </c>
      <c r="M111" s="181">
        <v>469113918.01999986</v>
      </c>
      <c r="N111" s="181">
        <v>567348003.09000003</v>
      </c>
      <c r="O111" s="181">
        <v>506720484.05000007</v>
      </c>
      <c r="P111" s="181">
        <v>881087089.01999998</v>
      </c>
      <c r="Q111" s="181">
        <f t="shared" si="4"/>
        <v>6094522184.8299999</v>
      </c>
      <c r="R111" s="10"/>
      <c r="S111" s="10"/>
      <c r="T111" s="10"/>
      <c r="U111" s="10"/>
      <c r="V111" s="10"/>
      <c r="W111" s="10"/>
      <c r="X111" s="10"/>
      <c r="Y111" s="10"/>
      <c r="Z111" s="10"/>
      <c r="AA111" s="10"/>
      <c r="AB111" s="10"/>
      <c r="AC111" s="10"/>
      <c r="AD111" s="10"/>
      <c r="AE111" s="10"/>
    </row>
    <row r="112" spans="2:31" x14ac:dyDescent="0.25">
      <c r="B112" s="196" t="s">
        <v>270</v>
      </c>
      <c r="C112" s="182">
        <v>444761952</v>
      </c>
      <c r="D112" s="182">
        <v>501324022.94000006</v>
      </c>
      <c r="E112" s="182">
        <v>22030261.16</v>
      </c>
      <c r="F112" s="182">
        <v>26302777.84</v>
      </c>
      <c r="G112" s="182">
        <v>29955753.309999999</v>
      </c>
      <c r="H112" s="182">
        <v>32841474.999999996</v>
      </c>
      <c r="I112" s="182">
        <v>37353021.580000006</v>
      </c>
      <c r="J112" s="182">
        <v>35762552.5</v>
      </c>
      <c r="K112" s="181">
        <v>36462049.980000012</v>
      </c>
      <c r="L112" s="181">
        <v>33958593.689999998</v>
      </c>
      <c r="M112" s="181">
        <v>32716204.039999999</v>
      </c>
      <c r="N112" s="181">
        <v>41190877.420000002</v>
      </c>
      <c r="O112" s="181">
        <v>57200920.999999985</v>
      </c>
      <c r="P112" s="181">
        <v>76208519.850000024</v>
      </c>
      <c r="Q112" s="181">
        <f t="shared" si="4"/>
        <v>461983007.37000006</v>
      </c>
      <c r="R112" s="10"/>
      <c r="S112" s="10"/>
      <c r="T112" s="10"/>
      <c r="U112" s="10"/>
      <c r="V112" s="10"/>
      <c r="W112" s="10"/>
      <c r="X112" s="10"/>
      <c r="Y112" s="10"/>
      <c r="Z112" s="10"/>
      <c r="AA112" s="10"/>
      <c r="AB112" s="10"/>
      <c r="AC112" s="10"/>
      <c r="AD112" s="10"/>
      <c r="AE112" s="10"/>
    </row>
    <row r="113" spans="2:31" x14ac:dyDescent="0.25">
      <c r="B113" s="196" t="s">
        <v>271</v>
      </c>
      <c r="C113" s="182">
        <v>103043759</v>
      </c>
      <c r="D113" s="182">
        <v>103237047.95</v>
      </c>
      <c r="E113" s="182">
        <v>6394796.5199999996</v>
      </c>
      <c r="F113" s="182">
        <v>6374531.6699999999</v>
      </c>
      <c r="G113" s="182">
        <v>7887605.129999999</v>
      </c>
      <c r="H113" s="182">
        <v>7330470.4200000009</v>
      </c>
      <c r="I113" s="182">
        <v>6527035.5899999999</v>
      </c>
      <c r="J113" s="182">
        <v>7599643.0299999984</v>
      </c>
      <c r="K113" s="181">
        <v>7624419.5599999996</v>
      </c>
      <c r="L113" s="181">
        <v>8425094.2000000011</v>
      </c>
      <c r="M113" s="181">
        <v>8241392.4100000011</v>
      </c>
      <c r="N113" s="181">
        <v>7537986.6200000001</v>
      </c>
      <c r="O113" s="181">
        <v>10244105.289999999</v>
      </c>
      <c r="P113" s="181">
        <v>17980213.600000001</v>
      </c>
      <c r="Q113" s="181">
        <f t="shared" si="4"/>
        <v>102167294.03999999</v>
      </c>
      <c r="R113" s="10"/>
      <c r="S113" s="10"/>
      <c r="T113" s="10"/>
      <c r="U113" s="10"/>
      <c r="V113" s="10"/>
      <c r="W113" s="10"/>
      <c r="X113" s="10"/>
      <c r="Y113" s="10"/>
      <c r="Z113" s="10"/>
      <c r="AA113" s="10"/>
      <c r="AB113" s="10"/>
      <c r="AC113" s="10"/>
      <c r="AD113" s="10"/>
      <c r="AE113" s="10"/>
    </row>
    <row r="114" spans="2:31" s="44" customFormat="1" ht="15" customHeight="1" x14ac:dyDescent="0.25">
      <c r="B114" s="29" t="s">
        <v>78</v>
      </c>
      <c r="C114" s="183">
        <f>C115</f>
        <v>10207451310</v>
      </c>
      <c r="D114" s="183">
        <v>8510260527.8999949</v>
      </c>
      <c r="E114" s="183">
        <v>450028774.64999992</v>
      </c>
      <c r="F114" s="183">
        <v>533832549.86000007</v>
      </c>
      <c r="G114" s="183">
        <v>660850018.11999965</v>
      </c>
      <c r="H114" s="183">
        <v>597087164.33999991</v>
      </c>
      <c r="I114" s="183">
        <v>513041549.92000026</v>
      </c>
      <c r="J114" s="183">
        <v>569482085.62</v>
      </c>
      <c r="K114" s="183">
        <v>643578701.9200002</v>
      </c>
      <c r="L114" s="183">
        <v>589303131.24000025</v>
      </c>
      <c r="M114" s="183">
        <v>703925051.43999958</v>
      </c>
      <c r="N114" s="183">
        <v>564474729.13999951</v>
      </c>
      <c r="O114" s="183">
        <v>560868470.66999984</v>
      </c>
      <c r="P114" s="183">
        <v>1874664756.6300008</v>
      </c>
      <c r="Q114" s="180">
        <f t="shared" si="4"/>
        <v>8261136983.5500002</v>
      </c>
      <c r="R114" s="10"/>
      <c r="S114" s="10"/>
      <c r="T114" s="10"/>
      <c r="U114" s="10"/>
      <c r="V114" s="10"/>
      <c r="W114" s="10"/>
      <c r="X114" s="10"/>
      <c r="Y114" s="10"/>
      <c r="Z114" s="10"/>
      <c r="AA114" s="10"/>
      <c r="AB114" s="10"/>
      <c r="AC114" s="10"/>
      <c r="AD114" s="10"/>
      <c r="AE114" s="10"/>
    </row>
    <row r="115" spans="2:31" s="44" customFormat="1" ht="15" customHeight="1" x14ac:dyDescent="0.25">
      <c r="B115" s="197" t="s">
        <v>272</v>
      </c>
      <c r="C115" s="183">
        <v>10207451310</v>
      </c>
      <c r="D115" s="183">
        <v>8510260527.8999949</v>
      </c>
      <c r="E115" s="183">
        <v>450028774.64999992</v>
      </c>
      <c r="F115" s="183">
        <v>533832549.86000007</v>
      </c>
      <c r="G115" s="183">
        <v>660850018.11999965</v>
      </c>
      <c r="H115" s="183">
        <v>597087164.33999991</v>
      </c>
      <c r="I115" s="183">
        <v>513041549.92000026</v>
      </c>
      <c r="J115" s="183">
        <v>569482085.62</v>
      </c>
      <c r="K115" s="183">
        <v>643578701.9200002</v>
      </c>
      <c r="L115" s="183">
        <v>589303131.24000025</v>
      </c>
      <c r="M115" s="183">
        <v>703925051.43999958</v>
      </c>
      <c r="N115" s="183">
        <v>564474729.13999951</v>
      </c>
      <c r="O115" s="183">
        <v>560868470.66999984</v>
      </c>
      <c r="P115" s="183">
        <v>1874664756.6300008</v>
      </c>
      <c r="Q115" s="180">
        <f t="shared" si="4"/>
        <v>8261136983.5500002</v>
      </c>
      <c r="R115" s="10"/>
      <c r="S115" s="10"/>
      <c r="T115" s="10"/>
      <c r="U115" s="10"/>
      <c r="V115" s="10"/>
      <c r="W115" s="10"/>
      <c r="X115" s="10"/>
      <c r="Y115" s="10"/>
      <c r="Z115" s="10"/>
      <c r="AA115" s="10"/>
      <c r="AB115" s="10"/>
      <c r="AC115" s="10"/>
      <c r="AD115" s="10"/>
      <c r="AE115" s="10"/>
    </row>
    <row r="116" spans="2:31" x14ac:dyDescent="0.25">
      <c r="B116" s="196" t="s">
        <v>273</v>
      </c>
      <c r="C116" s="182">
        <v>9047233239</v>
      </c>
      <c r="D116" s="182">
        <v>7481850697.7599955</v>
      </c>
      <c r="E116" s="182">
        <v>413220106.77999985</v>
      </c>
      <c r="F116" s="182">
        <v>457988349.53000009</v>
      </c>
      <c r="G116" s="182">
        <v>594843513.31999981</v>
      </c>
      <c r="H116" s="182">
        <v>483493495.29999989</v>
      </c>
      <c r="I116" s="182">
        <v>466277662.37000024</v>
      </c>
      <c r="J116" s="182">
        <v>510569885.93000013</v>
      </c>
      <c r="K116" s="181">
        <v>575385394.94000018</v>
      </c>
      <c r="L116" s="181">
        <v>533636355.91000015</v>
      </c>
      <c r="M116" s="181">
        <v>639960179.85999966</v>
      </c>
      <c r="N116" s="181">
        <v>498430347.66999966</v>
      </c>
      <c r="O116" s="181">
        <v>464265726.56999981</v>
      </c>
      <c r="P116" s="181">
        <v>1710428158.6900008</v>
      </c>
      <c r="Q116" s="181">
        <f t="shared" si="4"/>
        <v>7348499176.8700008</v>
      </c>
      <c r="R116" s="10"/>
      <c r="S116" s="10"/>
      <c r="T116" s="10"/>
      <c r="U116" s="10"/>
      <c r="V116" s="10"/>
      <c r="W116" s="10"/>
      <c r="X116" s="10"/>
      <c r="Y116" s="10"/>
      <c r="Z116" s="10"/>
      <c r="AA116" s="10"/>
      <c r="AB116" s="10"/>
      <c r="AC116" s="10"/>
      <c r="AD116" s="10"/>
      <c r="AE116" s="10"/>
    </row>
    <row r="117" spans="2:31" x14ac:dyDescent="0.25">
      <c r="B117" s="196" t="s">
        <v>274</v>
      </c>
      <c r="C117" s="182">
        <v>913909142</v>
      </c>
      <c r="D117" s="182">
        <v>806208268.33999968</v>
      </c>
      <c r="E117" s="182">
        <v>26135416.059999995</v>
      </c>
      <c r="F117" s="182">
        <v>63305953.809999995</v>
      </c>
      <c r="G117" s="182">
        <v>50838083.329999976</v>
      </c>
      <c r="H117" s="182">
        <v>97872764.970000029</v>
      </c>
      <c r="I117" s="182">
        <v>34176493.310000002</v>
      </c>
      <c r="J117" s="182">
        <v>42253757.430000022</v>
      </c>
      <c r="K117" s="181">
        <v>50837777.150000006</v>
      </c>
      <c r="L117" s="181">
        <v>38771456.360000007</v>
      </c>
      <c r="M117" s="181">
        <v>49492957.910000004</v>
      </c>
      <c r="N117" s="181">
        <v>48136071.190000005</v>
      </c>
      <c r="O117" s="181">
        <v>72927854.000000015</v>
      </c>
      <c r="P117" s="181">
        <v>126548371.37</v>
      </c>
      <c r="Q117" s="181">
        <f t="shared" si="4"/>
        <v>701296956.8900001</v>
      </c>
      <c r="R117" s="10"/>
      <c r="S117" s="10"/>
      <c r="T117" s="10"/>
      <c r="U117" s="10"/>
      <c r="V117" s="10"/>
      <c r="W117" s="10"/>
      <c r="X117" s="10"/>
      <c r="Y117" s="10"/>
      <c r="Z117" s="10"/>
      <c r="AA117" s="10"/>
      <c r="AB117" s="10"/>
      <c r="AC117" s="10"/>
      <c r="AD117" s="10"/>
      <c r="AE117" s="10"/>
    </row>
    <row r="118" spans="2:31" x14ac:dyDescent="0.25">
      <c r="B118" s="196" t="s">
        <v>275</v>
      </c>
      <c r="C118" s="182">
        <v>159657426</v>
      </c>
      <c r="D118" s="182">
        <v>144938959</v>
      </c>
      <c r="E118" s="182">
        <v>6825835.5999999996</v>
      </c>
      <c r="F118" s="182">
        <v>7500087.21</v>
      </c>
      <c r="G118" s="182">
        <v>9475138.5099999979</v>
      </c>
      <c r="H118" s="182">
        <v>10475585.979999997</v>
      </c>
      <c r="I118" s="182">
        <v>7554604.1300000008</v>
      </c>
      <c r="J118" s="182">
        <v>10232696.419999996</v>
      </c>
      <c r="K118" s="181">
        <v>11758644.35</v>
      </c>
      <c r="L118" s="181">
        <v>10308594.560000002</v>
      </c>
      <c r="M118" s="181">
        <v>8407253.540000001</v>
      </c>
      <c r="N118" s="181">
        <v>11082203.309999999</v>
      </c>
      <c r="O118" s="181">
        <v>14725260.630000001</v>
      </c>
      <c r="P118" s="181">
        <v>25937903.570000015</v>
      </c>
      <c r="Q118" s="181">
        <f t="shared" si="4"/>
        <v>134283807.81</v>
      </c>
      <c r="R118" s="10"/>
      <c r="S118" s="10"/>
      <c r="T118" s="10"/>
      <c r="U118" s="10"/>
      <c r="V118" s="10"/>
      <c r="W118" s="10"/>
      <c r="X118" s="10"/>
      <c r="Y118" s="10"/>
      <c r="Z118" s="10"/>
      <c r="AA118" s="10"/>
      <c r="AB118" s="10"/>
      <c r="AC118" s="10"/>
      <c r="AD118" s="10"/>
      <c r="AE118" s="10"/>
    </row>
    <row r="119" spans="2:31" x14ac:dyDescent="0.25">
      <c r="B119" s="196" t="s">
        <v>276</v>
      </c>
      <c r="C119" s="182">
        <v>43590459</v>
      </c>
      <c r="D119" s="182">
        <v>45350409.469999999</v>
      </c>
      <c r="E119" s="182">
        <v>2234266.98</v>
      </c>
      <c r="F119" s="182">
        <v>2838036.6599999997</v>
      </c>
      <c r="G119" s="182">
        <v>3545985.78</v>
      </c>
      <c r="H119" s="182">
        <v>3158858.3000000003</v>
      </c>
      <c r="I119" s="182">
        <v>2962449.75</v>
      </c>
      <c r="J119" s="182">
        <v>3837836.28</v>
      </c>
      <c r="K119" s="181">
        <v>3199279.2600000002</v>
      </c>
      <c r="L119" s="181">
        <v>3296649.71</v>
      </c>
      <c r="M119" s="181">
        <v>3859433.03</v>
      </c>
      <c r="N119" s="181">
        <v>3414443.04</v>
      </c>
      <c r="O119" s="181">
        <v>5802750.9400000004</v>
      </c>
      <c r="P119" s="181">
        <v>7020242.0099999988</v>
      </c>
      <c r="Q119" s="181">
        <f t="shared" si="4"/>
        <v>45170231.740000002</v>
      </c>
      <c r="R119" s="10"/>
      <c r="S119" s="10"/>
      <c r="T119" s="10"/>
      <c r="U119" s="10"/>
      <c r="V119" s="10"/>
      <c r="W119" s="10"/>
      <c r="X119" s="10"/>
      <c r="Y119" s="10"/>
      <c r="Z119" s="10"/>
      <c r="AA119" s="10"/>
      <c r="AB119" s="10"/>
      <c r="AC119" s="10"/>
      <c r="AD119" s="10"/>
      <c r="AE119" s="10"/>
    </row>
    <row r="120" spans="2:31" x14ac:dyDescent="0.25">
      <c r="B120" s="196" t="s">
        <v>277</v>
      </c>
      <c r="C120" s="182">
        <v>43061044</v>
      </c>
      <c r="D120" s="182">
        <v>31912193.329999998</v>
      </c>
      <c r="E120" s="182">
        <v>1613149.2300000002</v>
      </c>
      <c r="F120" s="182">
        <v>2200122.65</v>
      </c>
      <c r="G120" s="182">
        <v>2147297.1799999997</v>
      </c>
      <c r="H120" s="182">
        <v>2086459.79</v>
      </c>
      <c r="I120" s="182">
        <v>2070340.36</v>
      </c>
      <c r="J120" s="182">
        <v>2587909.56</v>
      </c>
      <c r="K120" s="181">
        <v>2397606.2199999997</v>
      </c>
      <c r="L120" s="181">
        <v>3290074.7</v>
      </c>
      <c r="M120" s="181">
        <v>2205227.0999999996</v>
      </c>
      <c r="N120" s="181">
        <v>3411663.9299999997</v>
      </c>
      <c r="O120" s="181">
        <v>3146878.5300000003</v>
      </c>
      <c r="P120" s="181">
        <v>4730080.9900000012</v>
      </c>
      <c r="Q120" s="181">
        <f t="shared" si="4"/>
        <v>31886810.240000002</v>
      </c>
      <c r="R120" s="10"/>
      <c r="S120" s="10"/>
      <c r="T120" s="10"/>
      <c r="U120" s="10"/>
      <c r="V120" s="10"/>
      <c r="W120" s="10"/>
      <c r="X120" s="10"/>
      <c r="Y120" s="10"/>
      <c r="Z120" s="10"/>
      <c r="AA120" s="10"/>
      <c r="AB120" s="10"/>
      <c r="AC120" s="10"/>
      <c r="AD120" s="10"/>
      <c r="AE120" s="10"/>
    </row>
    <row r="121" spans="2:31" s="44" customFormat="1" ht="15" customHeight="1" x14ac:dyDescent="0.25">
      <c r="B121" s="29" t="s">
        <v>79</v>
      </c>
      <c r="C121" s="183">
        <f>C122</f>
        <v>21532543437</v>
      </c>
      <c r="D121" s="183">
        <v>20602453659.909996</v>
      </c>
      <c r="E121" s="180">
        <v>1304739407.73</v>
      </c>
      <c r="F121" s="180">
        <v>1344156324.0499995</v>
      </c>
      <c r="G121" s="180">
        <v>1407023473.1400003</v>
      </c>
      <c r="H121" s="180">
        <v>1427875371.1800003</v>
      </c>
      <c r="I121" s="180">
        <v>1448757578.1600001</v>
      </c>
      <c r="J121" s="180">
        <v>1451000362.7700002</v>
      </c>
      <c r="K121" s="180">
        <v>1412208035.6299999</v>
      </c>
      <c r="L121" s="180">
        <v>1408241346.5000002</v>
      </c>
      <c r="M121" s="180">
        <v>1561056332.97</v>
      </c>
      <c r="N121" s="180">
        <v>1769012632.940001</v>
      </c>
      <c r="O121" s="180">
        <v>2921802443.0599999</v>
      </c>
      <c r="P121" s="180">
        <v>2766618596.789999</v>
      </c>
      <c r="Q121" s="180">
        <f t="shared" si="4"/>
        <v>20222491904.919998</v>
      </c>
      <c r="R121" s="10"/>
      <c r="S121" s="10"/>
      <c r="T121" s="10"/>
      <c r="U121" s="10"/>
      <c r="V121" s="10"/>
      <c r="W121" s="10"/>
      <c r="X121" s="10"/>
      <c r="Y121" s="10"/>
      <c r="Z121" s="10"/>
      <c r="AA121" s="10"/>
      <c r="AB121" s="10"/>
      <c r="AC121" s="10"/>
      <c r="AD121" s="10"/>
      <c r="AE121" s="10"/>
    </row>
    <row r="122" spans="2:31" s="44" customFormat="1" ht="15" customHeight="1" x14ac:dyDescent="0.25">
      <c r="B122" s="197" t="s">
        <v>278</v>
      </c>
      <c r="C122" s="183">
        <v>21532543437</v>
      </c>
      <c r="D122" s="183">
        <v>20602453659.909996</v>
      </c>
      <c r="E122" s="183">
        <v>1304739407.73</v>
      </c>
      <c r="F122" s="183">
        <v>1344156324.0499995</v>
      </c>
      <c r="G122" s="183">
        <v>1407023473.1400003</v>
      </c>
      <c r="H122" s="183">
        <v>1427875371.1800003</v>
      </c>
      <c r="I122" s="183">
        <v>1448757578.1600001</v>
      </c>
      <c r="J122" s="183">
        <v>1451000362.7700002</v>
      </c>
      <c r="K122" s="180">
        <v>1412208035.6299999</v>
      </c>
      <c r="L122" s="180">
        <v>1408241346.5000002</v>
      </c>
      <c r="M122" s="180">
        <v>1561056332.97</v>
      </c>
      <c r="N122" s="180">
        <v>1769012632.940001</v>
      </c>
      <c r="O122" s="180">
        <v>2921802443.0599999</v>
      </c>
      <c r="P122" s="180">
        <v>2766618596.789999</v>
      </c>
      <c r="Q122" s="180">
        <f t="shared" si="4"/>
        <v>20222491904.919998</v>
      </c>
      <c r="R122" s="10"/>
      <c r="S122" s="10"/>
      <c r="T122" s="10"/>
      <c r="U122" s="10"/>
      <c r="V122" s="10"/>
      <c r="W122" s="10"/>
      <c r="X122" s="10"/>
      <c r="Y122" s="10"/>
      <c r="Z122" s="10"/>
      <c r="AA122" s="10"/>
      <c r="AB122" s="10"/>
      <c r="AC122" s="10"/>
      <c r="AD122" s="10"/>
      <c r="AE122" s="10"/>
    </row>
    <row r="123" spans="2:31" x14ac:dyDescent="0.25">
      <c r="B123" s="196" t="s">
        <v>279</v>
      </c>
      <c r="C123" s="182">
        <v>16261699406</v>
      </c>
      <c r="D123" s="182">
        <v>15727368006.310001</v>
      </c>
      <c r="E123" s="182">
        <v>1121313246.04</v>
      </c>
      <c r="F123" s="182">
        <v>1129934845.3999999</v>
      </c>
      <c r="G123" s="182">
        <v>1149645285.1000004</v>
      </c>
      <c r="H123" s="182">
        <v>1168046058.29</v>
      </c>
      <c r="I123" s="182">
        <v>1134265444.1300001</v>
      </c>
      <c r="J123" s="182">
        <v>1171825168.8600006</v>
      </c>
      <c r="K123" s="181">
        <v>1141196390.7599995</v>
      </c>
      <c r="L123" s="181">
        <v>1145967225.1400001</v>
      </c>
      <c r="M123" s="181">
        <v>1159483888.2299998</v>
      </c>
      <c r="N123" s="181">
        <v>1414169228.9100008</v>
      </c>
      <c r="O123" s="181">
        <v>2281942443.7100005</v>
      </c>
      <c r="P123" s="181">
        <v>1651136067.5499992</v>
      </c>
      <c r="Q123" s="181">
        <f t="shared" si="4"/>
        <v>15668925292.120001</v>
      </c>
      <c r="R123" s="10"/>
      <c r="S123" s="10"/>
      <c r="T123" s="10"/>
      <c r="U123" s="10"/>
      <c r="V123" s="10"/>
      <c r="W123" s="10"/>
      <c r="X123" s="10"/>
      <c r="Y123" s="10"/>
      <c r="Z123" s="10"/>
      <c r="AA123" s="10"/>
      <c r="AB123" s="10"/>
      <c r="AC123" s="10"/>
      <c r="AD123" s="10"/>
      <c r="AE123" s="10"/>
    </row>
    <row r="124" spans="2:31" x14ac:dyDescent="0.25">
      <c r="B124" s="196" t="s">
        <v>280</v>
      </c>
      <c r="C124" s="182">
        <v>299695677</v>
      </c>
      <c r="D124" s="182">
        <v>303906179.94</v>
      </c>
      <c r="E124" s="182">
        <v>13587352.529999997</v>
      </c>
      <c r="F124" s="182">
        <v>15656090.889999999</v>
      </c>
      <c r="G124" s="182">
        <v>18730103.760000005</v>
      </c>
      <c r="H124" s="182">
        <v>16846612.399999999</v>
      </c>
      <c r="I124" s="182">
        <v>24861234.899999995</v>
      </c>
      <c r="J124" s="182">
        <v>29083691.080000017</v>
      </c>
      <c r="K124" s="181">
        <v>17595796.5</v>
      </c>
      <c r="L124" s="181">
        <v>21410061.190000001</v>
      </c>
      <c r="M124" s="181">
        <v>21599997.849999994</v>
      </c>
      <c r="N124" s="181">
        <v>24654372.790000007</v>
      </c>
      <c r="O124" s="181">
        <v>30978281.719999995</v>
      </c>
      <c r="P124" s="181">
        <v>66104025.159999982</v>
      </c>
      <c r="Q124" s="181">
        <f t="shared" si="4"/>
        <v>301107620.76999998</v>
      </c>
      <c r="R124" s="10"/>
      <c r="S124" s="10"/>
      <c r="T124" s="10"/>
      <c r="U124" s="10"/>
      <c r="V124" s="10"/>
      <c r="W124" s="10"/>
      <c r="X124" s="10"/>
      <c r="Y124" s="10"/>
      <c r="Z124" s="10"/>
      <c r="AA124" s="10"/>
      <c r="AB124" s="10"/>
      <c r="AC124" s="10"/>
      <c r="AD124" s="10"/>
      <c r="AE124" s="10"/>
    </row>
    <row r="125" spans="2:31" x14ac:dyDescent="0.25">
      <c r="B125" s="196" t="s">
        <v>281</v>
      </c>
      <c r="C125" s="182">
        <v>780000000</v>
      </c>
      <c r="D125" s="182">
        <v>644272564.21000016</v>
      </c>
      <c r="E125" s="182">
        <v>32084326.500000007</v>
      </c>
      <c r="F125" s="182">
        <v>31758376.270000003</v>
      </c>
      <c r="G125" s="182">
        <v>32012675.279999997</v>
      </c>
      <c r="H125" s="182">
        <v>44445088.489999995</v>
      </c>
      <c r="I125" s="182">
        <v>56090032.050000019</v>
      </c>
      <c r="J125" s="182">
        <v>38023037.729999997</v>
      </c>
      <c r="K125" s="181">
        <v>38316049.219999984</v>
      </c>
      <c r="L125" s="181">
        <v>41423398.899999999</v>
      </c>
      <c r="M125" s="181">
        <v>38488344.009999998</v>
      </c>
      <c r="N125" s="181">
        <v>53100006.649999999</v>
      </c>
      <c r="O125" s="181">
        <v>64357818.649999976</v>
      </c>
      <c r="P125" s="181">
        <v>166995714.94999993</v>
      </c>
      <c r="Q125" s="181">
        <f t="shared" si="4"/>
        <v>637094868.69999981</v>
      </c>
      <c r="R125" s="10"/>
      <c r="S125" s="10"/>
      <c r="T125" s="10"/>
      <c r="U125" s="10"/>
      <c r="V125" s="10"/>
      <c r="W125" s="10"/>
      <c r="X125" s="10"/>
      <c r="Y125" s="10"/>
      <c r="Z125" s="10"/>
      <c r="AA125" s="10"/>
      <c r="AB125" s="10"/>
      <c r="AC125" s="10"/>
      <c r="AD125" s="10"/>
      <c r="AE125" s="10"/>
    </row>
    <row r="126" spans="2:31" x14ac:dyDescent="0.25">
      <c r="B126" s="196" t="s">
        <v>282</v>
      </c>
      <c r="C126" s="182">
        <v>480967816</v>
      </c>
      <c r="D126" s="182">
        <v>521764537.64000034</v>
      </c>
      <c r="E126" s="182">
        <v>17392409.09</v>
      </c>
      <c r="F126" s="182">
        <v>28515460.869999994</v>
      </c>
      <c r="G126" s="182">
        <v>30329185.770000003</v>
      </c>
      <c r="H126" s="182">
        <v>29955027.970000003</v>
      </c>
      <c r="I126" s="182">
        <v>25443148.010000002</v>
      </c>
      <c r="J126" s="182">
        <v>37459118.119999997</v>
      </c>
      <c r="K126" s="181">
        <v>29668072.630000003</v>
      </c>
      <c r="L126" s="181">
        <v>28291097.180000011</v>
      </c>
      <c r="M126" s="181">
        <v>36285571.25</v>
      </c>
      <c r="N126" s="181">
        <v>64963037</v>
      </c>
      <c r="O126" s="181">
        <v>62510747.25</v>
      </c>
      <c r="P126" s="181">
        <v>86058485.200000048</v>
      </c>
      <c r="Q126" s="181">
        <f t="shared" si="4"/>
        <v>476871360.34000003</v>
      </c>
      <c r="R126" s="10"/>
      <c r="S126" s="10"/>
      <c r="T126" s="10"/>
      <c r="U126" s="10"/>
      <c r="V126" s="10"/>
      <c r="W126" s="10"/>
      <c r="X126" s="10"/>
      <c r="Y126" s="10"/>
      <c r="Z126" s="10"/>
      <c r="AA126" s="10"/>
      <c r="AB126" s="10"/>
      <c r="AC126" s="10"/>
      <c r="AD126" s="10"/>
      <c r="AE126" s="10"/>
    </row>
    <row r="127" spans="2:31" x14ac:dyDescent="0.25">
      <c r="B127" s="196" t="s">
        <v>283</v>
      </c>
      <c r="C127" s="182">
        <v>129610339</v>
      </c>
      <c r="D127" s="182">
        <v>113323751.62</v>
      </c>
      <c r="E127" s="182">
        <v>5368832.1999999993</v>
      </c>
      <c r="F127" s="182">
        <v>5794042.4400000004</v>
      </c>
      <c r="G127" s="182">
        <v>5809827.7199999997</v>
      </c>
      <c r="H127" s="182">
        <v>9737662.3299999982</v>
      </c>
      <c r="I127" s="182">
        <v>5994002.6800000006</v>
      </c>
      <c r="J127" s="182">
        <v>5586679.1899999995</v>
      </c>
      <c r="K127" s="181">
        <v>6432586.2799999993</v>
      </c>
      <c r="L127" s="181">
        <v>6093074</v>
      </c>
      <c r="M127" s="181">
        <v>8349709.3800000008</v>
      </c>
      <c r="N127" s="181">
        <v>11006234.810000002</v>
      </c>
      <c r="O127" s="181">
        <v>10837425.609999999</v>
      </c>
      <c r="P127" s="181">
        <v>18968274.849999998</v>
      </c>
      <c r="Q127" s="181">
        <f t="shared" si="4"/>
        <v>99978351.489999995</v>
      </c>
      <c r="R127" s="10"/>
      <c r="S127" s="10"/>
      <c r="T127" s="10"/>
      <c r="U127" s="10"/>
      <c r="V127" s="10"/>
      <c r="W127" s="10"/>
      <c r="X127" s="10"/>
      <c r="Y127" s="10"/>
      <c r="Z127" s="10"/>
      <c r="AA127" s="10"/>
      <c r="AB127" s="10"/>
      <c r="AC127" s="10"/>
      <c r="AD127" s="10"/>
      <c r="AE127" s="10"/>
    </row>
    <row r="128" spans="2:31" x14ac:dyDescent="0.25">
      <c r="B128" s="196" t="s">
        <v>284</v>
      </c>
      <c r="C128" s="182">
        <v>222287434</v>
      </c>
      <c r="D128" s="182">
        <v>253045930.76000011</v>
      </c>
      <c r="E128" s="182">
        <v>10211164.960000001</v>
      </c>
      <c r="F128" s="182">
        <v>9452769.0800000001</v>
      </c>
      <c r="G128" s="182">
        <v>18083874.510000002</v>
      </c>
      <c r="H128" s="182">
        <v>12897220.380000001</v>
      </c>
      <c r="I128" s="182">
        <v>18755756.84</v>
      </c>
      <c r="J128" s="182">
        <v>14122035.58</v>
      </c>
      <c r="K128" s="181">
        <v>17395092.84</v>
      </c>
      <c r="L128" s="181">
        <v>13773486.199999999</v>
      </c>
      <c r="M128" s="181">
        <v>15594904.950000001</v>
      </c>
      <c r="N128" s="181">
        <v>13569464.25</v>
      </c>
      <c r="O128" s="181">
        <v>27106391.220000003</v>
      </c>
      <c r="P128" s="181">
        <v>45519978.70000001</v>
      </c>
      <c r="Q128" s="181">
        <f t="shared" si="4"/>
        <v>216482139.51000002</v>
      </c>
      <c r="R128" s="10"/>
      <c r="S128" s="10"/>
      <c r="T128" s="10"/>
      <c r="U128" s="10"/>
      <c r="V128" s="10"/>
      <c r="W128" s="10"/>
      <c r="X128" s="10"/>
      <c r="Y128" s="10"/>
      <c r="Z128" s="10"/>
      <c r="AA128" s="10"/>
      <c r="AB128" s="10"/>
      <c r="AC128" s="10"/>
      <c r="AD128" s="10"/>
      <c r="AE128" s="10"/>
    </row>
    <row r="129" spans="2:31" x14ac:dyDescent="0.25">
      <c r="B129" s="196" t="s">
        <v>285</v>
      </c>
      <c r="C129" s="182">
        <v>1078790735</v>
      </c>
      <c r="D129" s="182">
        <v>829367971.66000009</v>
      </c>
      <c r="E129" s="182">
        <v>13962889.25</v>
      </c>
      <c r="F129" s="182">
        <v>14205732.990000002</v>
      </c>
      <c r="G129" s="182">
        <v>19647959.670000002</v>
      </c>
      <c r="H129" s="182">
        <v>24850112.470000003</v>
      </c>
      <c r="I129" s="182">
        <v>23260048.259999998</v>
      </c>
      <c r="J129" s="182">
        <v>14897477.540000003</v>
      </c>
      <c r="K129" s="181">
        <v>14066007.960000001</v>
      </c>
      <c r="L129" s="181">
        <v>28848790.350000001</v>
      </c>
      <c r="M129" s="181">
        <v>141665416.03</v>
      </c>
      <c r="N129" s="181">
        <v>13868551.630000001</v>
      </c>
      <c r="O129" s="181">
        <v>151738545.28999999</v>
      </c>
      <c r="P129" s="181">
        <v>300504904.54000002</v>
      </c>
      <c r="Q129" s="181">
        <f t="shared" si="4"/>
        <v>761516435.98000002</v>
      </c>
      <c r="R129" s="10"/>
      <c r="S129" s="10"/>
      <c r="T129" s="10"/>
      <c r="U129" s="10"/>
      <c r="V129" s="10"/>
      <c r="W129" s="10"/>
      <c r="X129" s="10"/>
      <c r="Y129" s="10"/>
      <c r="Z129" s="10"/>
      <c r="AA129" s="10"/>
      <c r="AB129" s="10"/>
      <c r="AC129" s="10"/>
      <c r="AD129" s="10"/>
      <c r="AE129" s="10"/>
    </row>
    <row r="130" spans="2:31" x14ac:dyDescent="0.25">
      <c r="B130" s="196" t="s">
        <v>286</v>
      </c>
      <c r="C130" s="182">
        <v>478918346</v>
      </c>
      <c r="D130" s="182">
        <v>474890382.99999988</v>
      </c>
      <c r="E130" s="182">
        <v>17121304.410000004</v>
      </c>
      <c r="F130" s="182">
        <v>24360877.719999999</v>
      </c>
      <c r="G130" s="182">
        <v>27941895.039999999</v>
      </c>
      <c r="H130" s="182">
        <v>26875586.530000005</v>
      </c>
      <c r="I130" s="182">
        <v>23546458.640000001</v>
      </c>
      <c r="J130" s="182">
        <v>35034002.549999997</v>
      </c>
      <c r="K130" s="181">
        <v>35064927.82</v>
      </c>
      <c r="L130" s="181">
        <v>28266006.769999996</v>
      </c>
      <c r="M130" s="181">
        <v>29162613.899999999</v>
      </c>
      <c r="N130" s="181">
        <v>35719351.460000001</v>
      </c>
      <c r="O130" s="181">
        <v>76266259.139999971</v>
      </c>
      <c r="P130" s="181">
        <v>93893967.959999964</v>
      </c>
      <c r="Q130" s="181">
        <f t="shared" si="4"/>
        <v>453253251.93999994</v>
      </c>
      <c r="R130" s="10"/>
      <c r="S130" s="10"/>
      <c r="T130" s="10"/>
      <c r="U130" s="10"/>
      <c r="V130" s="10"/>
      <c r="W130" s="10"/>
      <c r="X130" s="10"/>
      <c r="Y130" s="10"/>
      <c r="Z130" s="10"/>
      <c r="AA130" s="10"/>
      <c r="AB130" s="10"/>
      <c r="AC130" s="10"/>
      <c r="AD130" s="10"/>
      <c r="AE130" s="10"/>
    </row>
    <row r="131" spans="2:31" x14ac:dyDescent="0.25">
      <c r="B131" s="196" t="s">
        <v>287</v>
      </c>
      <c r="C131" s="182">
        <v>478893141</v>
      </c>
      <c r="D131" s="182">
        <v>500812196.67000002</v>
      </c>
      <c r="E131" s="182">
        <v>20345721.280000001</v>
      </c>
      <c r="F131" s="182">
        <v>21815852.869999997</v>
      </c>
      <c r="G131" s="182">
        <v>25993224.449999999</v>
      </c>
      <c r="H131" s="182">
        <v>29148510.690000009</v>
      </c>
      <c r="I131" s="182">
        <v>31391014.329999994</v>
      </c>
      <c r="J131" s="182">
        <v>23580021.100000001</v>
      </c>
      <c r="K131" s="181">
        <v>47389288.660000004</v>
      </c>
      <c r="L131" s="181">
        <v>26334827.480000004</v>
      </c>
      <c r="M131" s="181">
        <v>35518044.519999996</v>
      </c>
      <c r="N131" s="181">
        <v>52946416.18999999</v>
      </c>
      <c r="O131" s="181">
        <v>55216714.550000004</v>
      </c>
      <c r="P131" s="181">
        <v>102477918.42000008</v>
      </c>
      <c r="Q131" s="181">
        <f t="shared" si="4"/>
        <v>472157554.54000008</v>
      </c>
      <c r="R131" s="10"/>
      <c r="S131" s="10"/>
      <c r="T131" s="10"/>
      <c r="U131" s="10"/>
      <c r="V131" s="10"/>
      <c r="W131" s="10"/>
      <c r="X131" s="10"/>
      <c r="Y131" s="10"/>
      <c r="Z131" s="10"/>
      <c r="AA131" s="10"/>
      <c r="AB131" s="10"/>
      <c r="AC131" s="10"/>
      <c r="AD131" s="10"/>
      <c r="AE131" s="10"/>
    </row>
    <row r="132" spans="2:31" x14ac:dyDescent="0.25">
      <c r="B132" s="196" t="s">
        <v>288</v>
      </c>
      <c r="C132" s="182">
        <v>679497122</v>
      </c>
      <c r="D132" s="182">
        <v>556446341.48000038</v>
      </c>
      <c r="E132" s="182">
        <v>23633353.389999997</v>
      </c>
      <c r="F132" s="182">
        <v>22735596.060000002</v>
      </c>
      <c r="G132" s="182">
        <v>33093685.500000007</v>
      </c>
      <c r="H132" s="182">
        <v>29923675.799999997</v>
      </c>
      <c r="I132" s="182">
        <v>52125526.049999997</v>
      </c>
      <c r="J132" s="182">
        <v>26140605.210000008</v>
      </c>
      <c r="K132" s="181">
        <v>31110515.390000008</v>
      </c>
      <c r="L132" s="181">
        <v>31069010.079999998</v>
      </c>
      <c r="M132" s="181">
        <v>35922958.519999988</v>
      </c>
      <c r="N132" s="181">
        <v>37033139.810000002</v>
      </c>
      <c r="O132" s="181">
        <v>76094103.790000021</v>
      </c>
      <c r="P132" s="181">
        <v>96258271.390000001</v>
      </c>
      <c r="Q132" s="181">
        <f t="shared" si="4"/>
        <v>495140440.99000001</v>
      </c>
      <c r="R132" s="10"/>
      <c r="S132" s="10"/>
      <c r="T132" s="10"/>
      <c r="U132" s="10"/>
      <c r="V132" s="10"/>
      <c r="W132" s="10"/>
      <c r="X132" s="10"/>
      <c r="Y132" s="10"/>
      <c r="Z132" s="10"/>
      <c r="AA132" s="10"/>
      <c r="AB132" s="10"/>
      <c r="AC132" s="10"/>
      <c r="AD132" s="10"/>
      <c r="AE132" s="10"/>
    </row>
    <row r="133" spans="2:31" x14ac:dyDescent="0.25">
      <c r="B133" s="196" t="s">
        <v>289</v>
      </c>
      <c r="C133" s="182">
        <v>187442687</v>
      </c>
      <c r="D133" s="182">
        <v>121507957.62</v>
      </c>
      <c r="E133" s="182">
        <v>6109847.6099999985</v>
      </c>
      <c r="F133" s="182">
        <v>6417695.8499999996</v>
      </c>
      <c r="G133" s="182">
        <v>6745856.29</v>
      </c>
      <c r="H133" s="182">
        <v>6776053.4199999981</v>
      </c>
      <c r="I133" s="182">
        <v>9426636.1899999976</v>
      </c>
      <c r="J133" s="182">
        <v>5177079.5100000007</v>
      </c>
      <c r="K133" s="181">
        <v>5131523.6700000009</v>
      </c>
      <c r="L133" s="181">
        <v>4884456.57</v>
      </c>
      <c r="M133" s="181">
        <v>5193313.379999999</v>
      </c>
      <c r="N133" s="181">
        <v>8204237.8200000003</v>
      </c>
      <c r="O133" s="181">
        <v>8218234.9100000001</v>
      </c>
      <c r="P133" s="181">
        <v>13730815.24</v>
      </c>
      <c r="Q133" s="181">
        <f t="shared" si="4"/>
        <v>86015750.459999993</v>
      </c>
      <c r="R133" s="10"/>
      <c r="S133" s="10"/>
      <c r="T133" s="10"/>
      <c r="U133" s="10"/>
      <c r="V133" s="10"/>
      <c r="W133" s="10"/>
      <c r="X133" s="10"/>
      <c r="Y133" s="10"/>
      <c r="Z133" s="10"/>
      <c r="AA133" s="10"/>
      <c r="AB133" s="10"/>
      <c r="AC133" s="10"/>
      <c r="AD133" s="10"/>
      <c r="AE133" s="10"/>
    </row>
    <row r="134" spans="2:31" x14ac:dyDescent="0.25">
      <c r="B134" s="196" t="s">
        <v>290</v>
      </c>
      <c r="C134" s="182">
        <v>454740734</v>
      </c>
      <c r="D134" s="182">
        <v>555747839.00000012</v>
      </c>
      <c r="E134" s="182">
        <v>23608960.470000003</v>
      </c>
      <c r="F134" s="182">
        <v>33508983.610000003</v>
      </c>
      <c r="G134" s="182">
        <v>38989900.050000004</v>
      </c>
      <c r="H134" s="182">
        <v>28373762.410000004</v>
      </c>
      <c r="I134" s="182">
        <v>43598276.080000013</v>
      </c>
      <c r="J134" s="182">
        <v>50071446.300000012</v>
      </c>
      <c r="K134" s="181">
        <v>28841783.899999999</v>
      </c>
      <c r="L134" s="181">
        <v>31879912.640000004</v>
      </c>
      <c r="M134" s="181">
        <v>33791570.95000001</v>
      </c>
      <c r="N134" s="181">
        <v>39778591.620000005</v>
      </c>
      <c r="O134" s="181">
        <v>76535477.219999999</v>
      </c>
      <c r="P134" s="181">
        <v>124970172.82999998</v>
      </c>
      <c r="Q134" s="181">
        <f t="shared" si="4"/>
        <v>553948838.07999992</v>
      </c>
      <c r="R134" s="10"/>
      <c r="S134" s="10"/>
      <c r="T134" s="10"/>
      <c r="U134" s="10"/>
      <c r="V134" s="10"/>
      <c r="W134" s="10"/>
      <c r="X134" s="10"/>
      <c r="Y134" s="10"/>
      <c r="Z134" s="10"/>
      <c r="AA134" s="10"/>
      <c r="AB134" s="10"/>
      <c r="AC134" s="10"/>
      <c r="AD134" s="10"/>
      <c r="AE134" s="10"/>
    </row>
    <row r="135" spans="2:31" x14ac:dyDescent="0.25">
      <c r="B135" s="44" t="s">
        <v>80</v>
      </c>
      <c r="C135" s="183">
        <f>C136</f>
        <v>194510200000</v>
      </c>
      <c r="D135" s="183">
        <v>187964400561.10989</v>
      </c>
      <c r="E135" s="180">
        <v>10233655478.349998</v>
      </c>
      <c r="F135" s="180">
        <v>12307502689.529993</v>
      </c>
      <c r="G135" s="180">
        <v>17136934196.629993</v>
      </c>
      <c r="H135" s="180">
        <v>14966471432.039995</v>
      </c>
      <c r="I135" s="180">
        <v>14196263169.989994</v>
      </c>
      <c r="J135" s="180">
        <v>15062636033.85</v>
      </c>
      <c r="K135" s="180">
        <v>14138742983.459995</v>
      </c>
      <c r="L135" s="180">
        <v>14313117817.770006</v>
      </c>
      <c r="M135" s="180">
        <v>16965996090.740019</v>
      </c>
      <c r="N135" s="180">
        <v>14774026562.37001</v>
      </c>
      <c r="O135" s="180">
        <v>23342121285.730015</v>
      </c>
      <c r="P135" s="180">
        <v>19337027124.500008</v>
      </c>
      <c r="Q135" s="180">
        <f t="shared" si="4"/>
        <v>186774494864.95999</v>
      </c>
      <c r="R135" s="10"/>
      <c r="S135" s="10"/>
      <c r="T135" s="10"/>
      <c r="U135" s="10"/>
      <c r="V135" s="10"/>
      <c r="W135" s="10"/>
      <c r="X135" s="10"/>
      <c r="Y135" s="10"/>
      <c r="Z135" s="10"/>
      <c r="AA135" s="10"/>
      <c r="AB135" s="10"/>
      <c r="AC135" s="10"/>
      <c r="AD135" s="10"/>
      <c r="AE135" s="10"/>
    </row>
    <row r="136" spans="2:31" s="44" customFormat="1" ht="15" customHeight="1" x14ac:dyDescent="0.25">
      <c r="B136" s="197" t="s">
        <v>291</v>
      </c>
      <c r="C136" s="183">
        <v>194510200000</v>
      </c>
      <c r="D136" s="183">
        <v>187964400561.10989</v>
      </c>
      <c r="E136" s="183">
        <v>10233655478.349998</v>
      </c>
      <c r="F136" s="183">
        <v>12307502689.529993</v>
      </c>
      <c r="G136" s="183">
        <v>17136934196.629993</v>
      </c>
      <c r="H136" s="183">
        <v>14966471432.039995</v>
      </c>
      <c r="I136" s="183">
        <v>14196263169.989994</v>
      </c>
      <c r="J136" s="183">
        <v>15062636033.85</v>
      </c>
      <c r="K136" s="180">
        <v>14138742983.459995</v>
      </c>
      <c r="L136" s="180">
        <v>14313117817.770006</v>
      </c>
      <c r="M136" s="180">
        <v>16965996090.740019</v>
      </c>
      <c r="N136" s="180">
        <v>14774026562.37001</v>
      </c>
      <c r="O136" s="180">
        <v>23342121285.730015</v>
      </c>
      <c r="P136" s="180">
        <v>19337027124.500008</v>
      </c>
      <c r="Q136" s="180">
        <f t="shared" si="4"/>
        <v>186774494864.95999</v>
      </c>
      <c r="R136" s="10"/>
      <c r="S136" s="10"/>
      <c r="T136" s="10"/>
      <c r="U136" s="10"/>
      <c r="V136" s="10"/>
      <c r="W136" s="10"/>
      <c r="X136" s="10"/>
      <c r="Y136" s="10"/>
      <c r="Z136" s="10"/>
      <c r="AA136" s="10"/>
      <c r="AB136" s="10"/>
      <c r="AC136" s="10"/>
      <c r="AD136" s="10"/>
      <c r="AE136" s="10"/>
    </row>
    <row r="137" spans="2:31" x14ac:dyDescent="0.25">
      <c r="B137" s="196" t="s">
        <v>292</v>
      </c>
      <c r="C137" s="182">
        <v>142750329062</v>
      </c>
      <c r="D137" s="182">
        <v>144729259988.12991</v>
      </c>
      <c r="E137" s="182">
        <v>8350174336.6899977</v>
      </c>
      <c r="F137" s="182">
        <v>9624721520.9499912</v>
      </c>
      <c r="G137" s="182">
        <v>11884600456.079994</v>
      </c>
      <c r="H137" s="182">
        <v>11778939283.969995</v>
      </c>
      <c r="I137" s="182">
        <v>11199043316.839996</v>
      </c>
      <c r="J137" s="182">
        <v>12175376607.68</v>
      </c>
      <c r="K137" s="181">
        <v>10674830596.689995</v>
      </c>
      <c r="L137" s="181">
        <v>10077053148.570007</v>
      </c>
      <c r="M137" s="181">
        <v>11390078248.620018</v>
      </c>
      <c r="N137" s="181">
        <v>11377363835.240009</v>
      </c>
      <c r="O137" s="181">
        <v>19697910842.900013</v>
      </c>
      <c r="P137" s="181">
        <v>16274397226.970005</v>
      </c>
      <c r="Q137" s="181">
        <f t="shared" si="4"/>
        <v>144504489421.20001</v>
      </c>
      <c r="R137" s="10"/>
      <c r="S137" s="10"/>
      <c r="T137" s="10"/>
      <c r="U137" s="10"/>
      <c r="V137" s="10"/>
      <c r="W137" s="10"/>
      <c r="X137" s="10"/>
      <c r="Y137" s="10"/>
      <c r="Z137" s="10"/>
      <c r="AA137" s="10"/>
      <c r="AB137" s="10"/>
      <c r="AC137" s="10"/>
      <c r="AD137" s="10"/>
      <c r="AE137" s="10"/>
    </row>
    <row r="138" spans="2:31" x14ac:dyDescent="0.25">
      <c r="B138" s="196" t="s">
        <v>293</v>
      </c>
      <c r="C138" s="182">
        <v>385320084</v>
      </c>
      <c r="D138" s="182">
        <v>112840033.89999977</v>
      </c>
      <c r="E138" s="182">
        <v>0</v>
      </c>
      <c r="F138" s="182">
        <v>612805.07000000007</v>
      </c>
      <c r="G138" s="182">
        <v>390436.94999999995</v>
      </c>
      <c r="H138" s="182">
        <v>586613.3899999999</v>
      </c>
      <c r="I138" s="182">
        <v>224643.75</v>
      </c>
      <c r="J138" s="182">
        <v>343281.82999999996</v>
      </c>
      <c r="K138" s="181">
        <v>1797518.2899999996</v>
      </c>
      <c r="L138" s="181">
        <v>1373507.89</v>
      </c>
      <c r="M138" s="181">
        <v>781058.67999999993</v>
      </c>
      <c r="N138" s="181">
        <v>2486641.02</v>
      </c>
      <c r="O138" s="181">
        <v>1976579.07</v>
      </c>
      <c r="P138" s="181">
        <v>30685960.199999999</v>
      </c>
      <c r="Q138" s="181">
        <f t="shared" si="4"/>
        <v>41259046.140000001</v>
      </c>
      <c r="R138" s="10"/>
      <c r="S138" s="10"/>
      <c r="T138" s="10"/>
      <c r="U138" s="10"/>
      <c r="V138" s="10"/>
      <c r="W138" s="10"/>
      <c r="X138" s="10"/>
      <c r="Y138" s="10"/>
      <c r="Z138" s="10"/>
      <c r="AA138" s="10"/>
      <c r="AB138" s="10"/>
      <c r="AC138" s="10"/>
      <c r="AD138" s="10"/>
      <c r="AE138" s="10"/>
    </row>
    <row r="139" spans="2:31" x14ac:dyDescent="0.25">
      <c r="B139" s="196" t="s">
        <v>294</v>
      </c>
      <c r="C139" s="182">
        <v>408501104</v>
      </c>
      <c r="D139" s="182">
        <v>363474054.99999994</v>
      </c>
      <c r="E139" s="182">
        <v>15974799.799999997</v>
      </c>
      <c r="F139" s="182">
        <v>17389340.169999998</v>
      </c>
      <c r="G139" s="182">
        <v>20977463.770000007</v>
      </c>
      <c r="H139" s="182">
        <v>19728227.43</v>
      </c>
      <c r="I139" s="182">
        <v>23655873.27</v>
      </c>
      <c r="J139" s="182">
        <v>21571427.329999994</v>
      </c>
      <c r="K139" s="181">
        <v>22999681.66</v>
      </c>
      <c r="L139" s="181">
        <v>26945564.529999997</v>
      </c>
      <c r="M139" s="181">
        <v>26713094.350000005</v>
      </c>
      <c r="N139" s="181">
        <v>46868134.670000017</v>
      </c>
      <c r="O139" s="181">
        <v>61772438.129999988</v>
      </c>
      <c r="P139" s="181">
        <v>49519819.820000023</v>
      </c>
      <c r="Q139" s="181">
        <f t="shared" ref="Q139:Q202" si="5">SUM(E139:P139)</f>
        <v>354115864.93000007</v>
      </c>
      <c r="R139" s="10"/>
      <c r="S139" s="10"/>
      <c r="T139" s="10"/>
      <c r="U139" s="10"/>
      <c r="V139" s="10"/>
      <c r="W139" s="10"/>
      <c r="X139" s="10"/>
      <c r="Y139" s="10"/>
      <c r="Z139" s="10"/>
      <c r="AA139" s="10"/>
      <c r="AB139" s="10"/>
      <c r="AC139" s="10"/>
      <c r="AD139" s="10"/>
      <c r="AE139" s="10"/>
    </row>
    <row r="140" spans="2:31" x14ac:dyDescent="0.25">
      <c r="B140" s="196" t="s">
        <v>295</v>
      </c>
      <c r="C140" s="182">
        <v>13113236248</v>
      </c>
      <c r="D140" s="182">
        <v>13127982930.029999</v>
      </c>
      <c r="E140" s="182">
        <v>996709961.14999998</v>
      </c>
      <c r="F140" s="182">
        <v>994519719.42000008</v>
      </c>
      <c r="G140" s="182">
        <v>998445423.69999981</v>
      </c>
      <c r="H140" s="182">
        <v>997017014.3599999</v>
      </c>
      <c r="I140" s="182">
        <v>1000698385.6800001</v>
      </c>
      <c r="J140" s="182">
        <v>994090658.96999979</v>
      </c>
      <c r="K140" s="181">
        <v>991633634.98000014</v>
      </c>
      <c r="L140" s="181">
        <v>988319129.18999982</v>
      </c>
      <c r="M140" s="181">
        <v>993275341.16000009</v>
      </c>
      <c r="N140" s="181">
        <v>991385091.13999999</v>
      </c>
      <c r="O140" s="181">
        <v>2080466599.6199999</v>
      </c>
      <c r="P140" s="181">
        <v>1099051430.45</v>
      </c>
      <c r="Q140" s="181">
        <f t="shared" si="5"/>
        <v>13125612389.82</v>
      </c>
      <c r="R140" s="10"/>
      <c r="S140" s="10"/>
      <c r="T140" s="10"/>
      <c r="U140" s="10"/>
      <c r="V140" s="10"/>
      <c r="W140" s="10"/>
      <c r="X140" s="10"/>
      <c r="Y140" s="10"/>
      <c r="Z140" s="10"/>
      <c r="AA140" s="10"/>
      <c r="AB140" s="10"/>
      <c r="AC140" s="10"/>
      <c r="AD140" s="10"/>
      <c r="AE140" s="10"/>
    </row>
    <row r="141" spans="2:31" x14ac:dyDescent="0.25">
      <c r="B141" s="196" t="s">
        <v>296</v>
      </c>
      <c r="C141" s="182">
        <v>215545437</v>
      </c>
      <c r="D141" s="182">
        <v>200305847.99999997</v>
      </c>
      <c r="E141" s="182">
        <v>6857222.0700000003</v>
      </c>
      <c r="F141" s="182">
        <v>6808970.9400000004</v>
      </c>
      <c r="G141" s="182">
        <v>9803482.4699999988</v>
      </c>
      <c r="H141" s="182">
        <v>7057298.6700000009</v>
      </c>
      <c r="I141" s="182">
        <v>8370739.3200000003</v>
      </c>
      <c r="J141" s="182">
        <v>13646291.720000003</v>
      </c>
      <c r="K141" s="181">
        <v>48838920.899999984</v>
      </c>
      <c r="L141" s="181">
        <v>7475091.3000000007</v>
      </c>
      <c r="M141" s="181">
        <v>19919610.039999999</v>
      </c>
      <c r="N141" s="181">
        <v>13129588.240000002</v>
      </c>
      <c r="O141" s="181">
        <v>30471498.370000001</v>
      </c>
      <c r="P141" s="181">
        <v>27379136.339999996</v>
      </c>
      <c r="Q141" s="181">
        <f t="shared" si="5"/>
        <v>199757850.38</v>
      </c>
      <c r="R141" s="10"/>
      <c r="S141" s="10"/>
      <c r="T141" s="10"/>
      <c r="U141" s="10"/>
      <c r="V141" s="10"/>
      <c r="W141" s="10"/>
      <c r="X141" s="10"/>
      <c r="Y141" s="10"/>
      <c r="Z141" s="10"/>
      <c r="AA141" s="10"/>
      <c r="AB141" s="10"/>
      <c r="AC141" s="10"/>
      <c r="AD141" s="10"/>
      <c r="AE141" s="10"/>
    </row>
    <row r="142" spans="2:31" x14ac:dyDescent="0.25">
      <c r="B142" s="196" t="s">
        <v>297</v>
      </c>
      <c r="C142" s="182">
        <v>2403614449</v>
      </c>
      <c r="D142" s="182">
        <v>1650668802.9700003</v>
      </c>
      <c r="E142" s="182">
        <v>13536382.23</v>
      </c>
      <c r="F142" s="182">
        <v>45453335.95000001</v>
      </c>
      <c r="G142" s="182">
        <v>89563935.810000017</v>
      </c>
      <c r="H142" s="182">
        <v>142211537.38999999</v>
      </c>
      <c r="I142" s="182">
        <v>118183718.22999997</v>
      </c>
      <c r="J142" s="182">
        <v>111480086.37</v>
      </c>
      <c r="K142" s="181">
        <v>143923733.26999998</v>
      </c>
      <c r="L142" s="181">
        <v>205312094.18000001</v>
      </c>
      <c r="M142" s="181">
        <v>133596987.09</v>
      </c>
      <c r="N142" s="181">
        <v>206388234.45999998</v>
      </c>
      <c r="O142" s="181">
        <v>233168726.58000001</v>
      </c>
      <c r="P142" s="181">
        <v>145212829.75</v>
      </c>
      <c r="Q142" s="181">
        <f t="shared" si="5"/>
        <v>1588031601.3099999</v>
      </c>
      <c r="R142" s="10"/>
      <c r="S142" s="10"/>
      <c r="T142" s="10"/>
      <c r="U142" s="10"/>
      <c r="V142" s="10"/>
      <c r="W142" s="10"/>
      <c r="X142" s="10"/>
      <c r="Y142" s="10"/>
      <c r="Z142" s="10"/>
      <c r="AA142" s="10"/>
      <c r="AB142" s="10"/>
      <c r="AC142" s="10"/>
      <c r="AD142" s="10"/>
      <c r="AE142" s="10"/>
    </row>
    <row r="143" spans="2:31" x14ac:dyDescent="0.25">
      <c r="B143" s="196" t="s">
        <v>298</v>
      </c>
      <c r="C143" s="182">
        <v>2720569009</v>
      </c>
      <c r="D143" s="182">
        <v>1822009139.0500002</v>
      </c>
      <c r="E143" s="182">
        <v>45443239.61999999</v>
      </c>
      <c r="F143" s="182">
        <v>115025710.16</v>
      </c>
      <c r="G143" s="182">
        <v>149173590.74000001</v>
      </c>
      <c r="H143" s="182">
        <v>115603733.35999998</v>
      </c>
      <c r="I143" s="182">
        <v>92702145.390000001</v>
      </c>
      <c r="J143" s="182">
        <v>302676868.60999984</v>
      </c>
      <c r="K143" s="181">
        <v>130583550.72999997</v>
      </c>
      <c r="L143" s="181">
        <v>107386231.02000001</v>
      </c>
      <c r="M143" s="181">
        <v>110969116.43000001</v>
      </c>
      <c r="N143" s="181">
        <v>110586010.60000001</v>
      </c>
      <c r="O143" s="181">
        <v>247649139.44999996</v>
      </c>
      <c r="P143" s="181">
        <v>147350220.96999994</v>
      </c>
      <c r="Q143" s="181">
        <f t="shared" si="5"/>
        <v>1675149557.0799999</v>
      </c>
      <c r="R143" s="10"/>
      <c r="S143" s="10"/>
      <c r="T143" s="10"/>
      <c r="U143" s="10"/>
      <c r="V143" s="10"/>
      <c r="W143" s="10"/>
      <c r="X143" s="10"/>
      <c r="Y143" s="10"/>
      <c r="Z143" s="10"/>
      <c r="AA143" s="10"/>
      <c r="AB143" s="10"/>
      <c r="AC143" s="10"/>
      <c r="AD143" s="10"/>
      <c r="AE143" s="10"/>
    </row>
    <row r="144" spans="2:31" x14ac:dyDescent="0.25">
      <c r="B144" s="196" t="s">
        <v>299</v>
      </c>
      <c r="C144" s="182">
        <v>6686626554</v>
      </c>
      <c r="D144" s="182">
        <v>5575099248.1499968</v>
      </c>
      <c r="E144" s="182">
        <v>14294812.620000001</v>
      </c>
      <c r="F144" s="182">
        <v>298681410.81999999</v>
      </c>
      <c r="G144" s="182">
        <v>478335890.6299997</v>
      </c>
      <c r="H144" s="182">
        <v>269935910.96000004</v>
      </c>
      <c r="I144" s="182">
        <v>245433538.61999989</v>
      </c>
      <c r="J144" s="182">
        <v>275507096.88000005</v>
      </c>
      <c r="K144" s="181">
        <v>302339966.54999983</v>
      </c>
      <c r="L144" s="181">
        <v>459836363.55999994</v>
      </c>
      <c r="M144" s="181">
        <v>412036654.64999992</v>
      </c>
      <c r="N144" s="181">
        <v>695514955.92999995</v>
      </c>
      <c r="O144" s="181">
        <v>552431212.89999986</v>
      </c>
      <c r="P144" s="181">
        <v>950673952.40999949</v>
      </c>
      <c r="Q144" s="181">
        <f t="shared" si="5"/>
        <v>4955021766.5299988</v>
      </c>
      <c r="R144" s="10"/>
      <c r="S144" s="10"/>
      <c r="T144" s="10"/>
      <c r="U144" s="10"/>
      <c r="V144" s="10"/>
      <c r="W144" s="10"/>
      <c r="X144" s="10"/>
      <c r="Y144" s="10"/>
      <c r="Z144" s="10"/>
      <c r="AA144" s="10"/>
      <c r="AB144" s="10"/>
      <c r="AC144" s="10"/>
      <c r="AD144" s="10"/>
      <c r="AE144" s="10"/>
    </row>
    <row r="145" spans="2:31" x14ac:dyDescent="0.25">
      <c r="B145" s="196" t="s">
        <v>300</v>
      </c>
      <c r="C145" s="182">
        <v>25826458053</v>
      </c>
      <c r="D145" s="182">
        <v>20382760515.880001</v>
      </c>
      <c r="E145" s="182">
        <v>790664724.17000008</v>
      </c>
      <c r="F145" s="182">
        <v>1204289876.0500004</v>
      </c>
      <c r="G145" s="182">
        <v>3505643516.48</v>
      </c>
      <c r="H145" s="182">
        <v>1635391812.5100002</v>
      </c>
      <c r="I145" s="182">
        <v>1507950808.8900001</v>
      </c>
      <c r="J145" s="182">
        <v>1167943714.4600003</v>
      </c>
      <c r="K145" s="181">
        <v>1821795380.3900008</v>
      </c>
      <c r="L145" s="181">
        <v>2439416687.5299993</v>
      </c>
      <c r="M145" s="181">
        <v>3878625979.7199993</v>
      </c>
      <c r="N145" s="181">
        <v>1330304071.0700006</v>
      </c>
      <c r="O145" s="181">
        <v>436274248.71000016</v>
      </c>
      <c r="P145" s="181">
        <v>612756547.59000015</v>
      </c>
      <c r="Q145" s="181">
        <f t="shared" si="5"/>
        <v>20331057367.57</v>
      </c>
      <c r="R145" s="10"/>
      <c r="S145" s="10"/>
      <c r="T145" s="10"/>
      <c r="U145" s="10"/>
      <c r="V145" s="10"/>
      <c r="W145" s="10"/>
      <c r="X145" s="10"/>
      <c r="Y145" s="10"/>
      <c r="Z145" s="10"/>
      <c r="AA145" s="10"/>
      <c r="AB145" s="10"/>
      <c r="AC145" s="10"/>
      <c r="AD145" s="10"/>
      <c r="AE145" s="10"/>
    </row>
    <row r="146" spans="2:31" s="44" customFormat="1" ht="15" customHeight="1" x14ac:dyDescent="0.25">
      <c r="B146" s="44" t="s">
        <v>81</v>
      </c>
      <c r="C146" s="183">
        <f>C147</f>
        <v>107449061312</v>
      </c>
      <c r="D146" s="183">
        <v>146315946561.23993</v>
      </c>
      <c r="E146" s="180">
        <v>5578841705.8700008</v>
      </c>
      <c r="F146" s="180">
        <v>10824044413.390001</v>
      </c>
      <c r="G146" s="180">
        <v>11532024560.440002</v>
      </c>
      <c r="H146" s="180">
        <v>16117327668.790005</v>
      </c>
      <c r="I146" s="180">
        <v>10241494636.59</v>
      </c>
      <c r="J146" s="180">
        <v>10008926879.890001</v>
      </c>
      <c r="K146" s="180">
        <v>12983890630.530006</v>
      </c>
      <c r="L146" s="180">
        <v>11847762039.630011</v>
      </c>
      <c r="M146" s="180">
        <v>10936550535.020008</v>
      </c>
      <c r="N146" s="180">
        <v>10501801190.049999</v>
      </c>
      <c r="O146" s="180">
        <v>11475249335.769999</v>
      </c>
      <c r="P146" s="180">
        <v>23744128112.109978</v>
      </c>
      <c r="Q146" s="180">
        <f t="shared" si="5"/>
        <v>145792041708.07999</v>
      </c>
      <c r="R146" s="10"/>
      <c r="S146" s="10"/>
      <c r="T146" s="10"/>
      <c r="U146" s="10"/>
      <c r="V146" s="10"/>
      <c r="W146" s="10"/>
      <c r="X146" s="10"/>
      <c r="Y146" s="10"/>
      <c r="Z146" s="10"/>
      <c r="AA146" s="10"/>
      <c r="AB146" s="10"/>
      <c r="AC146" s="10"/>
      <c r="AD146" s="10"/>
      <c r="AE146" s="10"/>
    </row>
    <row r="147" spans="2:31" s="44" customFormat="1" ht="15" customHeight="1" x14ac:dyDescent="0.25">
      <c r="B147" s="197" t="s">
        <v>301</v>
      </c>
      <c r="C147" s="183">
        <v>107449061312</v>
      </c>
      <c r="D147" s="183">
        <v>146315946561.23993</v>
      </c>
      <c r="E147" s="183">
        <v>5578841705.8700008</v>
      </c>
      <c r="F147" s="183">
        <v>10824044413.390001</v>
      </c>
      <c r="G147" s="183">
        <v>11532024560.440002</v>
      </c>
      <c r="H147" s="183">
        <v>16117327668.790005</v>
      </c>
      <c r="I147" s="183">
        <v>10241494636.59</v>
      </c>
      <c r="J147" s="183">
        <v>10008926879.890001</v>
      </c>
      <c r="K147" s="180">
        <v>12983890630.530006</v>
      </c>
      <c r="L147" s="180">
        <v>11847762039.630011</v>
      </c>
      <c r="M147" s="180">
        <v>10936550535.020008</v>
      </c>
      <c r="N147" s="180">
        <v>10501801190.049999</v>
      </c>
      <c r="O147" s="180">
        <v>11475249335.769999</v>
      </c>
      <c r="P147" s="180">
        <v>23744128112.109978</v>
      </c>
      <c r="Q147" s="180">
        <f t="shared" si="5"/>
        <v>145792041708.07999</v>
      </c>
      <c r="R147" s="10"/>
      <c r="S147" s="10"/>
      <c r="T147" s="10"/>
      <c r="U147" s="10"/>
      <c r="V147" s="10"/>
      <c r="W147" s="10"/>
      <c r="X147" s="10"/>
      <c r="Y147" s="10"/>
      <c r="Z147" s="10"/>
      <c r="AA147" s="10"/>
      <c r="AB147" s="10"/>
      <c r="AC147" s="10"/>
      <c r="AD147" s="10"/>
      <c r="AE147" s="10"/>
    </row>
    <row r="148" spans="2:31" x14ac:dyDescent="0.25">
      <c r="B148" s="196" t="s">
        <v>302</v>
      </c>
      <c r="C148" s="182">
        <v>98936627573</v>
      </c>
      <c r="D148" s="182">
        <v>134959275620.33992</v>
      </c>
      <c r="E148" s="182">
        <v>5318212111.7700014</v>
      </c>
      <c r="F148" s="182">
        <v>10423208999.34</v>
      </c>
      <c r="G148" s="182">
        <v>11055806207.510004</v>
      </c>
      <c r="H148" s="182">
        <v>15273720373.290003</v>
      </c>
      <c r="I148" s="182">
        <v>9687372873.5099983</v>
      </c>
      <c r="J148" s="182">
        <v>9502265081.3600025</v>
      </c>
      <c r="K148" s="181">
        <v>12350667601.130007</v>
      </c>
      <c r="L148" s="181">
        <v>10677228713.200012</v>
      </c>
      <c r="M148" s="181">
        <v>9615175448.4200096</v>
      </c>
      <c r="N148" s="181">
        <v>9177233762.3699989</v>
      </c>
      <c r="O148" s="181">
        <v>9786161104.3500004</v>
      </c>
      <c r="P148" s="181">
        <v>21959624618.119976</v>
      </c>
      <c r="Q148" s="181">
        <f t="shared" si="5"/>
        <v>134826676894.37001</v>
      </c>
      <c r="R148" s="10"/>
      <c r="S148" s="10"/>
      <c r="T148" s="10"/>
      <c r="U148" s="10"/>
      <c r="V148" s="10"/>
      <c r="W148" s="10"/>
      <c r="X148" s="10"/>
      <c r="Y148" s="10"/>
      <c r="Z148" s="10"/>
      <c r="AA148" s="10"/>
      <c r="AB148" s="10"/>
      <c r="AC148" s="10"/>
      <c r="AD148" s="10"/>
      <c r="AE148" s="10"/>
    </row>
    <row r="149" spans="2:31" x14ac:dyDescent="0.25">
      <c r="B149" s="196" t="s">
        <v>303</v>
      </c>
      <c r="C149" s="182">
        <v>450499563</v>
      </c>
      <c r="D149" s="182">
        <v>231833858.62</v>
      </c>
      <c r="E149" s="182">
        <v>0</v>
      </c>
      <c r="F149" s="182">
        <v>0</v>
      </c>
      <c r="G149" s="182">
        <v>131280</v>
      </c>
      <c r="H149" s="182">
        <v>13785415.249999996</v>
      </c>
      <c r="I149" s="182">
        <v>17281160.290000003</v>
      </c>
      <c r="J149" s="182">
        <v>13818657.330000006</v>
      </c>
      <c r="K149" s="181">
        <v>12482498.819999998</v>
      </c>
      <c r="L149" s="181">
        <v>32971257.340000004</v>
      </c>
      <c r="M149" s="181">
        <v>34473768.350000009</v>
      </c>
      <c r="N149" s="181">
        <v>28136875.539999995</v>
      </c>
      <c r="O149" s="181">
        <v>26632412.509999994</v>
      </c>
      <c r="P149" s="181">
        <v>43799371.559999965</v>
      </c>
      <c r="Q149" s="181">
        <f t="shared" si="5"/>
        <v>223512696.98999998</v>
      </c>
      <c r="R149" s="10"/>
      <c r="S149" s="10"/>
      <c r="T149" s="10"/>
      <c r="U149" s="10"/>
      <c r="V149" s="10"/>
      <c r="W149" s="10"/>
      <c r="X149" s="10"/>
      <c r="Y149" s="10"/>
      <c r="Z149" s="10"/>
      <c r="AA149" s="10"/>
      <c r="AB149" s="10"/>
      <c r="AC149" s="10"/>
      <c r="AD149" s="10"/>
      <c r="AE149" s="10"/>
    </row>
    <row r="150" spans="2:31" x14ac:dyDescent="0.25">
      <c r="B150" s="196" t="s">
        <v>304</v>
      </c>
      <c r="C150" s="182">
        <v>294563406</v>
      </c>
      <c r="D150" s="182">
        <v>113507936.31999999</v>
      </c>
      <c r="E150" s="182">
        <v>0</v>
      </c>
      <c r="F150" s="182">
        <v>0</v>
      </c>
      <c r="G150" s="182">
        <v>0</v>
      </c>
      <c r="H150" s="182">
        <v>2186646.4699999997</v>
      </c>
      <c r="I150" s="182">
        <v>1121201.1599999999</v>
      </c>
      <c r="J150" s="182">
        <v>6678490.0800000001</v>
      </c>
      <c r="K150" s="181">
        <v>5183824.5999999996</v>
      </c>
      <c r="L150" s="181">
        <v>1976012.48</v>
      </c>
      <c r="M150" s="181">
        <v>1033996.1000000001</v>
      </c>
      <c r="N150" s="181">
        <v>9916739.8800000027</v>
      </c>
      <c r="O150" s="181">
        <v>397624.05</v>
      </c>
      <c r="P150" s="181">
        <v>6170989.6100000003</v>
      </c>
      <c r="Q150" s="181">
        <f t="shared" si="5"/>
        <v>34665524.430000007</v>
      </c>
      <c r="R150" s="10"/>
      <c r="S150" s="10"/>
      <c r="T150" s="10"/>
      <c r="U150" s="10"/>
      <c r="V150" s="10"/>
      <c r="W150" s="10"/>
      <c r="X150" s="10"/>
      <c r="Y150" s="10"/>
      <c r="Z150" s="10"/>
      <c r="AA150" s="10"/>
      <c r="AB150" s="10"/>
      <c r="AC150" s="10"/>
      <c r="AD150" s="10"/>
      <c r="AE150" s="10"/>
    </row>
    <row r="151" spans="2:31" x14ac:dyDescent="0.25">
      <c r="B151" s="196" t="s">
        <v>305</v>
      </c>
      <c r="C151" s="182">
        <v>2052521573</v>
      </c>
      <c r="D151" s="182">
        <v>1328279697.5600002</v>
      </c>
      <c r="E151" s="182">
        <v>1350063</v>
      </c>
      <c r="F151" s="182">
        <v>6451926.4500000002</v>
      </c>
      <c r="G151" s="182">
        <v>5415128.9800000004</v>
      </c>
      <c r="H151" s="182">
        <v>4316572.54</v>
      </c>
      <c r="I151" s="182">
        <v>33287229.610000003</v>
      </c>
      <c r="J151" s="182">
        <v>24604169.379999999</v>
      </c>
      <c r="K151" s="181">
        <v>5456968.4699999997</v>
      </c>
      <c r="L151" s="181">
        <v>11467231.83</v>
      </c>
      <c r="M151" s="181">
        <v>44432219.260000005</v>
      </c>
      <c r="N151" s="181">
        <v>6763151.7899999991</v>
      </c>
      <c r="O151" s="181">
        <v>642897072.1400001</v>
      </c>
      <c r="P151" s="181">
        <v>297312464.53000015</v>
      </c>
      <c r="Q151" s="181">
        <f t="shared" si="5"/>
        <v>1083754197.9800003</v>
      </c>
      <c r="R151" s="10"/>
      <c r="S151" s="10"/>
      <c r="T151" s="10"/>
      <c r="U151" s="10"/>
      <c r="V151" s="10"/>
      <c r="W151" s="10"/>
      <c r="X151" s="10"/>
      <c r="Y151" s="10"/>
      <c r="Z151" s="10"/>
      <c r="AA151" s="10"/>
      <c r="AB151" s="10"/>
      <c r="AC151" s="10"/>
      <c r="AD151" s="10"/>
      <c r="AE151" s="10"/>
    </row>
    <row r="152" spans="2:31" x14ac:dyDescent="0.25">
      <c r="B152" s="196" t="s">
        <v>306</v>
      </c>
      <c r="C152" s="182">
        <v>452348048</v>
      </c>
      <c r="D152" s="182">
        <v>333923076.82999992</v>
      </c>
      <c r="E152" s="182">
        <v>6879850.8200000012</v>
      </c>
      <c r="F152" s="182">
        <v>6831470.0200000005</v>
      </c>
      <c r="G152" s="182">
        <v>16410926.309999999</v>
      </c>
      <c r="H152" s="182">
        <v>13125532.530000001</v>
      </c>
      <c r="I152" s="182">
        <v>25136387.590000004</v>
      </c>
      <c r="J152" s="182">
        <v>10611735.310000002</v>
      </c>
      <c r="K152" s="181">
        <v>13527387.210000005</v>
      </c>
      <c r="L152" s="181">
        <v>15404971.889999999</v>
      </c>
      <c r="M152" s="181">
        <v>16560902.209999999</v>
      </c>
      <c r="N152" s="181">
        <v>21915972.399999999</v>
      </c>
      <c r="O152" s="181">
        <v>16141036.929999998</v>
      </c>
      <c r="P152" s="181">
        <v>151765883.58000004</v>
      </c>
      <c r="Q152" s="181">
        <f t="shared" si="5"/>
        <v>314312056.80000007</v>
      </c>
      <c r="R152" s="10"/>
      <c r="S152" s="10"/>
      <c r="T152" s="10"/>
      <c r="U152" s="10"/>
      <c r="V152" s="10"/>
      <c r="W152" s="10"/>
      <c r="X152" s="10"/>
      <c r="Y152" s="10"/>
      <c r="Z152" s="10"/>
      <c r="AA152" s="10"/>
      <c r="AB152" s="10"/>
      <c r="AC152" s="10"/>
      <c r="AD152" s="10"/>
      <c r="AE152" s="10"/>
    </row>
    <row r="153" spans="2:31" x14ac:dyDescent="0.25">
      <c r="B153" s="196" t="s">
        <v>307</v>
      </c>
      <c r="C153" s="182">
        <v>4156294851</v>
      </c>
      <c r="D153" s="182">
        <v>8407681064.3800011</v>
      </c>
      <c r="E153" s="182">
        <v>186595893.66</v>
      </c>
      <c r="F153" s="182">
        <v>385315694.67999995</v>
      </c>
      <c r="G153" s="182">
        <v>451954736.79999989</v>
      </c>
      <c r="H153" s="182">
        <v>600622320.36000001</v>
      </c>
      <c r="I153" s="182">
        <v>336601067.62</v>
      </c>
      <c r="J153" s="182">
        <v>443066081.01000005</v>
      </c>
      <c r="K153" s="181">
        <v>594703702.77000046</v>
      </c>
      <c r="L153" s="181">
        <v>1084078028.7500002</v>
      </c>
      <c r="M153" s="181">
        <v>1205323795.1299996</v>
      </c>
      <c r="N153" s="181">
        <v>1254453587.9899998</v>
      </c>
      <c r="O153" s="181">
        <v>952696777.66999996</v>
      </c>
      <c r="P153" s="181">
        <v>875274321.00999975</v>
      </c>
      <c r="Q153" s="181">
        <f t="shared" si="5"/>
        <v>8370686007.4500008</v>
      </c>
      <c r="R153" s="10"/>
      <c r="S153" s="10"/>
      <c r="T153" s="10"/>
      <c r="U153" s="10"/>
      <c r="V153" s="10"/>
      <c r="W153" s="10"/>
      <c r="X153" s="10"/>
      <c r="Y153" s="10"/>
      <c r="Z153" s="10"/>
      <c r="AA153" s="10"/>
      <c r="AB153" s="10"/>
      <c r="AC153" s="10"/>
      <c r="AD153" s="10"/>
      <c r="AE153" s="10"/>
    </row>
    <row r="154" spans="2:31" x14ac:dyDescent="0.25">
      <c r="B154" s="196" t="s">
        <v>308</v>
      </c>
      <c r="C154" s="182">
        <v>14729477</v>
      </c>
      <c r="D154" s="182">
        <v>6829405</v>
      </c>
      <c r="E154" s="182">
        <v>623443.61999999988</v>
      </c>
      <c r="F154" s="182">
        <v>641473.73</v>
      </c>
      <c r="G154" s="182">
        <v>651428.87</v>
      </c>
      <c r="H154" s="182">
        <v>470428.9</v>
      </c>
      <c r="I154" s="182">
        <v>470247.43</v>
      </c>
      <c r="J154" s="182">
        <v>471385.16000000003</v>
      </c>
      <c r="K154" s="181">
        <v>427067.67000000004</v>
      </c>
      <c r="L154" s="181">
        <v>426888.45999999996</v>
      </c>
      <c r="M154" s="181">
        <v>221299.84</v>
      </c>
      <c r="N154" s="181">
        <v>1783961.34</v>
      </c>
      <c r="O154" s="181">
        <v>113273.89</v>
      </c>
      <c r="P154" s="181">
        <v>434753.54000000004</v>
      </c>
      <c r="Q154" s="181">
        <f t="shared" si="5"/>
        <v>6735652.4499999993</v>
      </c>
      <c r="R154" s="10"/>
      <c r="S154" s="10"/>
      <c r="T154" s="10"/>
      <c r="U154" s="10"/>
      <c r="V154" s="10"/>
      <c r="W154" s="10"/>
      <c r="X154" s="10"/>
      <c r="Y154" s="10"/>
      <c r="Z154" s="10"/>
      <c r="AA154" s="10"/>
      <c r="AB154" s="10"/>
      <c r="AC154" s="10"/>
      <c r="AD154" s="10"/>
      <c r="AE154" s="10"/>
    </row>
    <row r="155" spans="2:31" x14ac:dyDescent="0.25">
      <c r="B155" s="196" t="s">
        <v>309</v>
      </c>
      <c r="C155" s="182">
        <v>1091476821</v>
      </c>
      <c r="D155" s="182">
        <v>934615902.19000006</v>
      </c>
      <c r="E155" s="182">
        <v>65180342.999999993</v>
      </c>
      <c r="F155" s="182">
        <v>1594849.17</v>
      </c>
      <c r="G155" s="182">
        <v>1654851.97</v>
      </c>
      <c r="H155" s="182">
        <v>209100379.45000002</v>
      </c>
      <c r="I155" s="182">
        <v>140224469.38</v>
      </c>
      <c r="J155" s="182">
        <v>7411280.2600000007</v>
      </c>
      <c r="K155" s="181">
        <v>1441579.8599999999</v>
      </c>
      <c r="L155" s="181">
        <v>24208935.68</v>
      </c>
      <c r="M155" s="181">
        <v>19329105.710000001</v>
      </c>
      <c r="N155" s="181">
        <v>1597138.7400000002</v>
      </c>
      <c r="O155" s="181">
        <v>50210034.229999997</v>
      </c>
      <c r="P155" s="181">
        <v>409745710.16000003</v>
      </c>
      <c r="Q155" s="181">
        <f t="shared" si="5"/>
        <v>931698677.61000013</v>
      </c>
      <c r="R155" s="10"/>
      <c r="S155" s="10"/>
      <c r="T155" s="10"/>
      <c r="U155" s="10"/>
      <c r="V155" s="10"/>
      <c r="W155" s="10"/>
      <c r="X155" s="10"/>
      <c r="Y155" s="10"/>
      <c r="Z155" s="10"/>
      <c r="AA155" s="10"/>
      <c r="AB155" s="10"/>
      <c r="AC155" s="10"/>
      <c r="AD155" s="10"/>
      <c r="AE155" s="10"/>
    </row>
    <row r="156" spans="2:31" s="44" customFormat="1" ht="15" customHeight="1" x14ac:dyDescent="0.25">
      <c r="B156" s="44" t="s">
        <v>164</v>
      </c>
      <c r="C156" s="183">
        <f>C157</f>
        <v>2833726697</v>
      </c>
      <c r="D156" s="183">
        <v>3072341076.2600007</v>
      </c>
      <c r="E156" s="180">
        <v>82066597.539999992</v>
      </c>
      <c r="F156" s="180">
        <v>160994148.88000005</v>
      </c>
      <c r="G156" s="180">
        <v>145391189.48999998</v>
      </c>
      <c r="H156" s="180">
        <v>162991906.84000009</v>
      </c>
      <c r="I156" s="180">
        <v>217020649.10999995</v>
      </c>
      <c r="J156" s="180">
        <v>184572176.88999996</v>
      </c>
      <c r="K156" s="180">
        <v>200700005.23000005</v>
      </c>
      <c r="L156" s="180">
        <v>346857482.2700001</v>
      </c>
      <c r="M156" s="180">
        <v>232820070.74000013</v>
      </c>
      <c r="N156" s="180">
        <v>194305614.92000002</v>
      </c>
      <c r="O156" s="180">
        <v>352794056.50999999</v>
      </c>
      <c r="P156" s="180">
        <v>761098040.0399996</v>
      </c>
      <c r="Q156" s="180">
        <f t="shared" si="5"/>
        <v>3041611938.4600005</v>
      </c>
      <c r="R156" s="10"/>
      <c r="S156" s="10"/>
      <c r="T156" s="10"/>
      <c r="U156" s="10"/>
      <c r="V156" s="10"/>
      <c r="W156" s="10"/>
      <c r="X156" s="10"/>
      <c r="Y156" s="10"/>
      <c r="Z156" s="10"/>
      <c r="AA156" s="10"/>
      <c r="AB156" s="10"/>
      <c r="AC156" s="10"/>
      <c r="AD156" s="10"/>
      <c r="AE156" s="10"/>
    </row>
    <row r="157" spans="2:31" s="44" customFormat="1" ht="15" customHeight="1" x14ac:dyDescent="0.25">
      <c r="B157" s="197" t="s">
        <v>310</v>
      </c>
      <c r="C157" s="183">
        <v>2833726697</v>
      </c>
      <c r="D157" s="183">
        <v>3072341076.2600007</v>
      </c>
      <c r="E157" s="183">
        <v>82066597.539999992</v>
      </c>
      <c r="F157" s="183">
        <v>160994148.88000005</v>
      </c>
      <c r="G157" s="183">
        <v>145391189.48999998</v>
      </c>
      <c r="H157" s="183">
        <v>162991906.84000009</v>
      </c>
      <c r="I157" s="183">
        <v>217020649.10999995</v>
      </c>
      <c r="J157" s="183">
        <v>184572176.88999996</v>
      </c>
      <c r="K157" s="180">
        <v>200700005.23000005</v>
      </c>
      <c r="L157" s="180">
        <v>346857482.2700001</v>
      </c>
      <c r="M157" s="180">
        <v>232820070.74000013</v>
      </c>
      <c r="N157" s="180">
        <v>194305614.92000002</v>
      </c>
      <c r="O157" s="180">
        <v>352794056.50999999</v>
      </c>
      <c r="P157" s="180">
        <v>761098040.0399996</v>
      </c>
      <c r="Q157" s="180">
        <f t="shared" si="5"/>
        <v>3041611938.4600005</v>
      </c>
      <c r="R157" s="10"/>
      <c r="S157" s="10"/>
      <c r="T157" s="10"/>
      <c r="U157" s="10"/>
      <c r="V157" s="10"/>
      <c r="W157" s="10"/>
      <c r="X157" s="10"/>
      <c r="Y157" s="10"/>
      <c r="Z157" s="10"/>
      <c r="AA157" s="10"/>
      <c r="AB157" s="10"/>
      <c r="AC157" s="10"/>
      <c r="AD157" s="10"/>
      <c r="AE157" s="10"/>
    </row>
    <row r="158" spans="2:31" x14ac:dyDescent="0.25">
      <c r="B158" s="196" t="s">
        <v>311</v>
      </c>
      <c r="C158" s="182">
        <v>2833726697</v>
      </c>
      <c r="D158" s="182">
        <v>3072341076.2600007</v>
      </c>
      <c r="E158" s="182">
        <v>82066597.539999992</v>
      </c>
      <c r="F158" s="182">
        <v>160994148.88000005</v>
      </c>
      <c r="G158" s="182">
        <v>145391189.48999998</v>
      </c>
      <c r="H158" s="182">
        <v>162991906.84000009</v>
      </c>
      <c r="I158" s="182">
        <v>217020649.10999995</v>
      </c>
      <c r="J158" s="182">
        <v>184572176.88999996</v>
      </c>
      <c r="K158" s="181">
        <v>200700005.23000005</v>
      </c>
      <c r="L158" s="181">
        <v>346857482.2700001</v>
      </c>
      <c r="M158" s="181">
        <v>232820070.74000013</v>
      </c>
      <c r="N158" s="181">
        <v>194305614.92000002</v>
      </c>
      <c r="O158" s="181">
        <v>352794056.50999999</v>
      </c>
      <c r="P158" s="181">
        <v>761098040.0399996</v>
      </c>
      <c r="Q158" s="181">
        <f t="shared" si="5"/>
        <v>3041611938.4600005</v>
      </c>
      <c r="R158" s="10"/>
      <c r="S158" s="10"/>
      <c r="T158" s="10"/>
      <c r="U158" s="10"/>
      <c r="V158" s="10"/>
      <c r="W158" s="10"/>
      <c r="X158" s="10"/>
      <c r="Y158" s="10"/>
      <c r="Z158" s="10"/>
      <c r="AA158" s="10"/>
      <c r="AB158" s="10"/>
      <c r="AC158" s="10"/>
      <c r="AD158" s="10"/>
      <c r="AE158" s="10"/>
    </row>
    <row r="159" spans="2:31" s="44" customFormat="1" ht="15" customHeight="1" x14ac:dyDescent="0.25">
      <c r="B159" s="44" t="s">
        <v>83</v>
      </c>
      <c r="C159" s="183">
        <f>C160</f>
        <v>2031641613</v>
      </c>
      <c r="D159" s="183">
        <v>1943004027.4599991</v>
      </c>
      <c r="E159" s="180">
        <v>115345308.37000002</v>
      </c>
      <c r="F159" s="180">
        <v>123909293.62999997</v>
      </c>
      <c r="G159" s="180">
        <v>146708423.38000008</v>
      </c>
      <c r="H159" s="180">
        <v>134913754.24000001</v>
      </c>
      <c r="I159" s="180">
        <v>140796242.22</v>
      </c>
      <c r="J159" s="180">
        <v>128023730.56999995</v>
      </c>
      <c r="K159" s="180">
        <v>208564655.01000002</v>
      </c>
      <c r="L159" s="180">
        <v>128628423.85000004</v>
      </c>
      <c r="M159" s="180">
        <v>142169878.13</v>
      </c>
      <c r="N159" s="180">
        <v>118811021.10999998</v>
      </c>
      <c r="O159" s="180">
        <v>177410899.41999993</v>
      </c>
      <c r="P159" s="180">
        <v>308791946.58999991</v>
      </c>
      <c r="Q159" s="180">
        <f t="shared" si="5"/>
        <v>1874073576.5199997</v>
      </c>
      <c r="R159" s="10"/>
      <c r="S159" s="10"/>
      <c r="T159" s="10"/>
      <c r="U159" s="10"/>
      <c r="V159" s="10"/>
      <c r="W159" s="10"/>
      <c r="X159" s="10"/>
      <c r="Y159" s="10"/>
      <c r="Z159" s="10"/>
      <c r="AA159" s="10"/>
      <c r="AB159" s="10"/>
      <c r="AC159" s="10"/>
      <c r="AD159" s="10"/>
      <c r="AE159" s="10"/>
    </row>
    <row r="160" spans="2:31" s="44" customFormat="1" ht="15" customHeight="1" x14ac:dyDescent="0.25">
      <c r="B160" s="197" t="s">
        <v>312</v>
      </c>
      <c r="C160" s="183">
        <v>2031641613</v>
      </c>
      <c r="D160" s="183">
        <v>1943004027.4599991</v>
      </c>
      <c r="E160" s="183">
        <v>115345308.37000002</v>
      </c>
      <c r="F160" s="183">
        <v>123909293.62999997</v>
      </c>
      <c r="G160" s="183">
        <v>146708423.38000008</v>
      </c>
      <c r="H160" s="183">
        <v>134913754.24000001</v>
      </c>
      <c r="I160" s="183">
        <v>140796242.22</v>
      </c>
      <c r="J160" s="183">
        <v>128023730.56999995</v>
      </c>
      <c r="K160" s="180">
        <v>208564655.01000002</v>
      </c>
      <c r="L160" s="180">
        <v>128628423.85000004</v>
      </c>
      <c r="M160" s="180">
        <v>142169878.13</v>
      </c>
      <c r="N160" s="180">
        <v>118811021.10999998</v>
      </c>
      <c r="O160" s="180">
        <v>177410899.41999993</v>
      </c>
      <c r="P160" s="180">
        <v>308791946.58999991</v>
      </c>
      <c r="Q160" s="180">
        <f t="shared" si="5"/>
        <v>1874073576.5199997</v>
      </c>
      <c r="R160" s="10"/>
      <c r="S160" s="10"/>
      <c r="T160" s="10"/>
      <c r="U160" s="10"/>
      <c r="V160" s="10"/>
      <c r="W160" s="10"/>
      <c r="X160" s="10"/>
      <c r="Y160" s="10"/>
      <c r="Z160" s="10"/>
      <c r="AA160" s="10"/>
      <c r="AB160" s="10"/>
      <c r="AC160" s="10"/>
      <c r="AD160" s="10"/>
      <c r="AE160" s="10"/>
    </row>
    <row r="161" spans="2:31" x14ac:dyDescent="0.25">
      <c r="B161" s="196" t="s">
        <v>313</v>
      </c>
      <c r="C161" s="182">
        <v>2031641613</v>
      </c>
      <c r="D161" s="182">
        <v>1943004027.4599991</v>
      </c>
      <c r="E161" s="182">
        <v>115345308.37000002</v>
      </c>
      <c r="F161" s="182">
        <v>123909293.62999997</v>
      </c>
      <c r="G161" s="182">
        <v>146708423.38000008</v>
      </c>
      <c r="H161" s="182">
        <v>134913754.24000001</v>
      </c>
      <c r="I161" s="182">
        <v>140796242.22</v>
      </c>
      <c r="J161" s="182">
        <v>128023730.56999995</v>
      </c>
      <c r="K161" s="181">
        <v>208564655.01000002</v>
      </c>
      <c r="L161" s="181">
        <v>128628423.85000004</v>
      </c>
      <c r="M161" s="181">
        <v>142169878.13</v>
      </c>
      <c r="N161" s="181">
        <v>118811021.10999998</v>
      </c>
      <c r="O161" s="181">
        <v>177410899.41999993</v>
      </c>
      <c r="P161" s="181">
        <v>308791946.58999991</v>
      </c>
      <c r="Q161" s="181">
        <f t="shared" si="5"/>
        <v>1874073576.5199997</v>
      </c>
      <c r="R161" s="10"/>
      <c r="S161" s="10"/>
      <c r="T161" s="10"/>
      <c r="U161" s="10"/>
      <c r="V161" s="10"/>
      <c r="W161" s="10"/>
      <c r="X161" s="10"/>
      <c r="Y161" s="10"/>
      <c r="Z161" s="10"/>
      <c r="AA161" s="10"/>
      <c r="AB161" s="10"/>
      <c r="AC161" s="10"/>
      <c r="AD161" s="10"/>
      <c r="AE161" s="10"/>
    </row>
    <row r="162" spans="2:31" s="44" customFormat="1" ht="15" customHeight="1" x14ac:dyDescent="0.25">
      <c r="B162" s="44" t="s">
        <v>84</v>
      </c>
      <c r="C162" s="183">
        <f>C163</f>
        <v>13835081458</v>
      </c>
      <c r="D162" s="183">
        <v>17215807933.360001</v>
      </c>
      <c r="E162" s="180">
        <v>668561805.88000011</v>
      </c>
      <c r="F162" s="180">
        <v>909221064.80999994</v>
      </c>
      <c r="G162" s="180">
        <v>1164341437.3299999</v>
      </c>
      <c r="H162" s="180">
        <v>1171024324.4500003</v>
      </c>
      <c r="I162" s="180">
        <v>1121446785.0900006</v>
      </c>
      <c r="J162" s="180">
        <v>1165606291.2000003</v>
      </c>
      <c r="K162" s="180">
        <v>916187908.6200006</v>
      </c>
      <c r="L162" s="180">
        <v>1843347084.4400005</v>
      </c>
      <c r="M162" s="180">
        <v>1056498783.5199999</v>
      </c>
      <c r="N162" s="180">
        <v>1570252948.7399998</v>
      </c>
      <c r="O162" s="180">
        <v>3231316525.9100008</v>
      </c>
      <c r="P162" s="180">
        <v>2100416141.8899999</v>
      </c>
      <c r="Q162" s="180">
        <f t="shared" si="5"/>
        <v>16918221101.880005</v>
      </c>
      <c r="R162" s="10"/>
      <c r="S162" s="10"/>
      <c r="T162" s="10"/>
      <c r="U162" s="10"/>
      <c r="V162" s="10"/>
      <c r="W162" s="10"/>
      <c r="X162" s="10"/>
      <c r="Y162" s="10"/>
      <c r="Z162" s="10"/>
      <c r="AA162" s="10"/>
      <c r="AB162" s="10"/>
      <c r="AC162" s="10"/>
      <c r="AD162" s="10"/>
      <c r="AE162" s="10"/>
    </row>
    <row r="163" spans="2:31" s="44" customFormat="1" ht="15" customHeight="1" x14ac:dyDescent="0.25">
      <c r="B163" s="197" t="s">
        <v>314</v>
      </c>
      <c r="C163" s="183">
        <v>13835081458</v>
      </c>
      <c r="D163" s="183">
        <v>17215807933.360001</v>
      </c>
      <c r="E163" s="183">
        <v>668561805.88000011</v>
      </c>
      <c r="F163" s="183">
        <v>909221064.80999994</v>
      </c>
      <c r="G163" s="183">
        <v>1164341437.3299999</v>
      </c>
      <c r="H163" s="183">
        <v>1171024324.4500003</v>
      </c>
      <c r="I163" s="183">
        <v>1121446785.0900006</v>
      </c>
      <c r="J163" s="183">
        <v>1165606291.2000003</v>
      </c>
      <c r="K163" s="180">
        <v>916187908.6200006</v>
      </c>
      <c r="L163" s="180">
        <v>1843347084.4400005</v>
      </c>
      <c r="M163" s="180">
        <v>1056498783.5199999</v>
      </c>
      <c r="N163" s="180">
        <v>1570252948.7399998</v>
      </c>
      <c r="O163" s="180">
        <v>3231316525.9100008</v>
      </c>
      <c r="P163" s="180">
        <v>2100416141.8899999</v>
      </c>
      <c r="Q163" s="180">
        <f t="shared" si="5"/>
        <v>16918221101.880005</v>
      </c>
      <c r="R163" s="10"/>
      <c r="S163" s="10"/>
      <c r="T163" s="10"/>
      <c r="U163" s="10"/>
      <c r="V163" s="10"/>
      <c r="W163" s="10"/>
      <c r="X163" s="10"/>
      <c r="Y163" s="10"/>
      <c r="Z163" s="10"/>
      <c r="AA163" s="10"/>
      <c r="AB163" s="10"/>
      <c r="AC163" s="10"/>
      <c r="AD163" s="10"/>
      <c r="AE163" s="10"/>
    </row>
    <row r="164" spans="2:31" x14ac:dyDescent="0.25">
      <c r="B164" s="196" t="s">
        <v>315</v>
      </c>
      <c r="C164" s="182">
        <v>13181702698</v>
      </c>
      <c r="D164" s="182">
        <v>16581499781.6</v>
      </c>
      <c r="E164" s="182">
        <v>634702677.94000006</v>
      </c>
      <c r="F164" s="182">
        <v>871459063.63</v>
      </c>
      <c r="G164" s="182">
        <v>1123246886.7399998</v>
      </c>
      <c r="H164" s="182">
        <v>1129525405.7000003</v>
      </c>
      <c r="I164" s="182">
        <v>1078975821.1600006</v>
      </c>
      <c r="J164" s="182">
        <v>1129199357.9700003</v>
      </c>
      <c r="K164" s="181">
        <v>876006340.89000058</v>
      </c>
      <c r="L164" s="181">
        <v>1795597324.2600005</v>
      </c>
      <c r="M164" s="181">
        <v>1008905741.8</v>
      </c>
      <c r="N164" s="181">
        <v>1518286543.4999998</v>
      </c>
      <c r="O164" s="181">
        <v>3151639609.2800012</v>
      </c>
      <c r="P164" s="181">
        <v>2004941431.8699999</v>
      </c>
      <c r="Q164" s="181">
        <f t="shared" si="5"/>
        <v>16322486204.740002</v>
      </c>
      <c r="R164" s="10"/>
      <c r="S164" s="10"/>
      <c r="T164" s="10"/>
      <c r="U164" s="10"/>
      <c r="V164" s="10"/>
      <c r="W164" s="10"/>
      <c r="X164" s="10"/>
      <c r="Y164" s="10"/>
      <c r="Z164" s="10"/>
      <c r="AA164" s="10"/>
      <c r="AB164" s="10"/>
      <c r="AC164" s="10"/>
      <c r="AD164" s="10"/>
      <c r="AE164" s="10"/>
    </row>
    <row r="165" spans="2:31" x14ac:dyDescent="0.25">
      <c r="B165" s="196" t="s">
        <v>316</v>
      </c>
      <c r="C165" s="182">
        <v>627298702</v>
      </c>
      <c r="D165" s="182">
        <v>612062974.64999998</v>
      </c>
      <c r="E165" s="182">
        <v>33013217.689999998</v>
      </c>
      <c r="F165" s="182">
        <v>36969049.020000003</v>
      </c>
      <c r="G165" s="182">
        <v>40131342.640000001</v>
      </c>
      <c r="H165" s="182">
        <v>40462910.850000024</v>
      </c>
      <c r="I165" s="182">
        <v>41642793.270000011</v>
      </c>
      <c r="J165" s="182">
        <v>35623900.450000003</v>
      </c>
      <c r="K165" s="181">
        <v>38658639.150000006</v>
      </c>
      <c r="L165" s="181">
        <v>46018196.970000036</v>
      </c>
      <c r="M165" s="181">
        <v>46427104.920000009</v>
      </c>
      <c r="N165" s="181">
        <v>50767288.770000003</v>
      </c>
      <c r="O165" s="181">
        <v>77921285.429999977</v>
      </c>
      <c r="P165" s="181">
        <v>93836679.080000043</v>
      </c>
      <c r="Q165" s="181">
        <f t="shared" si="5"/>
        <v>581472408.24000013</v>
      </c>
      <c r="R165" s="10"/>
      <c r="S165" s="10"/>
      <c r="T165" s="10"/>
      <c r="U165" s="10"/>
      <c r="V165" s="10"/>
      <c r="W165" s="10"/>
      <c r="X165" s="10"/>
      <c r="Y165" s="10"/>
      <c r="Z165" s="10"/>
      <c r="AA165" s="10"/>
      <c r="AB165" s="10"/>
      <c r="AC165" s="10"/>
      <c r="AD165" s="10"/>
      <c r="AE165" s="10"/>
    </row>
    <row r="166" spans="2:31" x14ac:dyDescent="0.25">
      <c r="B166" s="196" t="s">
        <v>317</v>
      </c>
      <c r="C166" s="182">
        <v>26080058</v>
      </c>
      <c r="D166" s="182">
        <v>22245177.109999999</v>
      </c>
      <c r="E166" s="182">
        <v>845910.24999999988</v>
      </c>
      <c r="F166" s="182">
        <v>792952.16</v>
      </c>
      <c r="G166" s="182">
        <v>963207.95000000019</v>
      </c>
      <c r="H166" s="182">
        <v>1036007.9</v>
      </c>
      <c r="I166" s="182">
        <v>828170.65999999992</v>
      </c>
      <c r="J166" s="182">
        <v>783032.78</v>
      </c>
      <c r="K166" s="181">
        <v>1522928.58</v>
      </c>
      <c r="L166" s="181">
        <v>1731563.21</v>
      </c>
      <c r="M166" s="181">
        <v>1165936.8</v>
      </c>
      <c r="N166" s="181">
        <v>1199116.47</v>
      </c>
      <c r="O166" s="181">
        <v>1755631.2</v>
      </c>
      <c r="P166" s="181">
        <v>1638030.9399999997</v>
      </c>
      <c r="Q166" s="181">
        <f t="shared" si="5"/>
        <v>14262488.9</v>
      </c>
      <c r="R166" s="10"/>
      <c r="S166" s="10"/>
      <c r="T166" s="10"/>
      <c r="U166" s="10"/>
      <c r="V166" s="10"/>
      <c r="W166" s="10"/>
      <c r="X166" s="10"/>
      <c r="Y166" s="10"/>
      <c r="Z166" s="10"/>
      <c r="AA166" s="10"/>
      <c r="AB166" s="10"/>
      <c r="AC166" s="10"/>
      <c r="AD166" s="10"/>
      <c r="AE166" s="10"/>
    </row>
    <row r="167" spans="2:31" s="44" customFormat="1" ht="15" customHeight="1" x14ac:dyDescent="0.25">
      <c r="B167" s="44" t="s">
        <v>318</v>
      </c>
      <c r="C167" s="183">
        <f>C168</f>
        <v>48788599383</v>
      </c>
      <c r="D167" s="183">
        <v>45966356246.199997</v>
      </c>
      <c r="E167" s="180">
        <v>563274776.93000007</v>
      </c>
      <c r="F167" s="180">
        <v>1911387824.1300001</v>
      </c>
      <c r="G167" s="180">
        <v>1840303872.1999998</v>
      </c>
      <c r="H167" s="180">
        <v>2151131069.3000007</v>
      </c>
      <c r="I167" s="180">
        <v>1755208484.47</v>
      </c>
      <c r="J167" s="180">
        <v>3230602945.77</v>
      </c>
      <c r="K167" s="180">
        <v>2605688168.2200003</v>
      </c>
      <c r="L167" s="180">
        <v>2914536123.9700003</v>
      </c>
      <c r="M167" s="180">
        <v>4747311280.0899982</v>
      </c>
      <c r="N167" s="180">
        <v>3781671687.5899992</v>
      </c>
      <c r="O167" s="180">
        <v>3785079968.7599993</v>
      </c>
      <c r="P167" s="180">
        <v>16457175822.63999</v>
      </c>
      <c r="Q167" s="180">
        <f t="shared" si="5"/>
        <v>45743372024.069992</v>
      </c>
      <c r="R167" s="10"/>
      <c r="S167" s="10"/>
      <c r="T167" s="10"/>
      <c r="U167" s="10"/>
      <c r="V167" s="10"/>
      <c r="W167" s="10"/>
      <c r="X167" s="10"/>
      <c r="Y167" s="10"/>
      <c r="Z167" s="10"/>
      <c r="AA167" s="10"/>
      <c r="AB167" s="10"/>
      <c r="AC167" s="10"/>
      <c r="AD167" s="10"/>
      <c r="AE167" s="10"/>
    </row>
    <row r="168" spans="2:31" s="44" customFormat="1" ht="15" customHeight="1" x14ac:dyDescent="0.25">
      <c r="B168" s="197" t="s">
        <v>319</v>
      </c>
      <c r="C168" s="183">
        <v>48788599383</v>
      </c>
      <c r="D168" s="183">
        <v>45966356246.199997</v>
      </c>
      <c r="E168" s="183">
        <v>563274776.93000007</v>
      </c>
      <c r="F168" s="183">
        <v>1911387824.1300001</v>
      </c>
      <c r="G168" s="183">
        <v>1840303872.1999998</v>
      </c>
      <c r="H168" s="183">
        <v>2151131069.3000007</v>
      </c>
      <c r="I168" s="183">
        <v>1755208484.47</v>
      </c>
      <c r="J168" s="183">
        <v>3230602945.77</v>
      </c>
      <c r="K168" s="180">
        <v>2605688168.2200003</v>
      </c>
      <c r="L168" s="180">
        <v>2914536123.9700003</v>
      </c>
      <c r="M168" s="180">
        <v>4747311280.0899982</v>
      </c>
      <c r="N168" s="180">
        <v>3781671687.5899992</v>
      </c>
      <c r="O168" s="180">
        <v>3785079968.7599993</v>
      </c>
      <c r="P168" s="180">
        <v>16457175822.63999</v>
      </c>
      <c r="Q168" s="180">
        <f t="shared" si="5"/>
        <v>45743372024.069992</v>
      </c>
      <c r="R168" s="10"/>
      <c r="S168" s="10"/>
      <c r="T168" s="10"/>
      <c r="U168" s="10"/>
      <c r="V168" s="10"/>
      <c r="W168" s="10"/>
      <c r="X168" s="10"/>
      <c r="Y168" s="10"/>
      <c r="Z168" s="10"/>
      <c r="AA168" s="10"/>
      <c r="AB168" s="10"/>
      <c r="AC168" s="10"/>
      <c r="AD168" s="10"/>
      <c r="AE168" s="10"/>
    </row>
    <row r="169" spans="2:31" x14ac:dyDescent="0.25">
      <c r="B169" s="196" t="s">
        <v>320</v>
      </c>
      <c r="C169" s="182">
        <v>40322936372</v>
      </c>
      <c r="D169" s="182">
        <v>34186125559.259998</v>
      </c>
      <c r="E169" s="182">
        <v>380459988.96000004</v>
      </c>
      <c r="F169" s="182">
        <v>1646542269.6200001</v>
      </c>
      <c r="G169" s="182">
        <v>1300381306.01</v>
      </c>
      <c r="H169" s="182">
        <v>1561642630.730001</v>
      </c>
      <c r="I169" s="182">
        <v>1338113029.1900001</v>
      </c>
      <c r="J169" s="182">
        <v>2692796359.3000002</v>
      </c>
      <c r="K169" s="181">
        <v>2084792457.8200002</v>
      </c>
      <c r="L169" s="181">
        <v>2285440726.1300001</v>
      </c>
      <c r="M169" s="181">
        <v>4134561860.8899984</v>
      </c>
      <c r="N169" s="181">
        <v>2791820496.9099994</v>
      </c>
      <c r="O169" s="181">
        <v>2198389260.999999</v>
      </c>
      <c r="P169" s="181">
        <v>11669302725.949989</v>
      </c>
      <c r="Q169" s="181">
        <f t="shared" si="5"/>
        <v>34084243112.509991</v>
      </c>
      <c r="R169" s="10"/>
      <c r="S169" s="10"/>
      <c r="T169" s="10"/>
      <c r="U169" s="10"/>
      <c r="V169" s="10"/>
      <c r="W169" s="10"/>
      <c r="X169" s="10"/>
      <c r="Y169" s="10"/>
      <c r="Z169" s="10"/>
      <c r="AA169" s="10"/>
      <c r="AB169" s="10"/>
      <c r="AC169" s="10"/>
      <c r="AD169" s="10"/>
      <c r="AE169" s="10"/>
    </row>
    <row r="170" spans="2:31" x14ac:dyDescent="0.25">
      <c r="B170" s="196" t="s">
        <v>321</v>
      </c>
      <c r="C170" s="182">
        <v>266251496</v>
      </c>
      <c r="D170" s="182">
        <v>363601972</v>
      </c>
      <c r="E170" s="182">
        <v>13677873.200000001</v>
      </c>
      <c r="F170" s="182">
        <v>15131903.870000003</v>
      </c>
      <c r="G170" s="182">
        <v>16516807.789999999</v>
      </c>
      <c r="H170" s="182">
        <v>28371325.620000001</v>
      </c>
      <c r="I170" s="182">
        <v>26645119.870000005</v>
      </c>
      <c r="J170" s="182">
        <v>24914613.079999998</v>
      </c>
      <c r="K170" s="181">
        <v>27229827.839999996</v>
      </c>
      <c r="L170" s="181">
        <v>23775377.879999995</v>
      </c>
      <c r="M170" s="181">
        <v>18751315.510000005</v>
      </c>
      <c r="N170" s="181">
        <v>20320977.219999999</v>
      </c>
      <c r="O170" s="181">
        <v>42243892.719999991</v>
      </c>
      <c r="P170" s="181">
        <v>99818466.719999969</v>
      </c>
      <c r="Q170" s="181">
        <f t="shared" si="5"/>
        <v>357397501.31999999</v>
      </c>
      <c r="R170" s="10"/>
      <c r="S170" s="10"/>
      <c r="T170" s="10"/>
      <c r="U170" s="10"/>
      <c r="V170" s="10"/>
      <c r="W170" s="10"/>
      <c r="X170" s="10"/>
      <c r="Y170" s="10"/>
      <c r="Z170" s="10"/>
      <c r="AA170" s="10"/>
      <c r="AB170" s="10"/>
      <c r="AC170" s="10"/>
      <c r="AD170" s="10"/>
      <c r="AE170" s="10"/>
    </row>
    <row r="171" spans="2:31" x14ac:dyDescent="0.25">
      <c r="B171" s="196" t="s">
        <v>322</v>
      </c>
      <c r="C171" s="182">
        <v>5674975615</v>
      </c>
      <c r="D171" s="182">
        <v>8589415748.9400024</v>
      </c>
      <c r="E171" s="182">
        <v>73951480.930000007</v>
      </c>
      <c r="F171" s="182">
        <v>128307169.49000002</v>
      </c>
      <c r="G171" s="182">
        <v>383194355.85999995</v>
      </c>
      <c r="H171" s="182">
        <v>431733464.43000007</v>
      </c>
      <c r="I171" s="182">
        <v>237741392.28</v>
      </c>
      <c r="J171" s="182">
        <v>340565360.9600001</v>
      </c>
      <c r="K171" s="181">
        <v>302002572.69000012</v>
      </c>
      <c r="L171" s="181">
        <v>348366297.7700001</v>
      </c>
      <c r="M171" s="181">
        <v>330119455.36000001</v>
      </c>
      <c r="N171" s="181">
        <v>714964986.94000006</v>
      </c>
      <c r="O171" s="181">
        <v>1281251802.4700003</v>
      </c>
      <c r="P171" s="181">
        <v>3934819750.7600021</v>
      </c>
      <c r="Q171" s="181">
        <f t="shared" si="5"/>
        <v>8507018089.9400024</v>
      </c>
      <c r="R171" s="10"/>
      <c r="S171" s="10"/>
      <c r="T171" s="10"/>
      <c r="U171" s="10"/>
      <c r="V171" s="10"/>
      <c r="W171" s="10"/>
      <c r="X171" s="10"/>
      <c r="Y171" s="10"/>
      <c r="Z171" s="10"/>
      <c r="AA171" s="10"/>
      <c r="AB171" s="10"/>
      <c r="AC171" s="10"/>
      <c r="AD171" s="10"/>
      <c r="AE171" s="10"/>
    </row>
    <row r="172" spans="2:31" x14ac:dyDescent="0.25">
      <c r="B172" s="196" t="s">
        <v>323</v>
      </c>
      <c r="C172" s="182">
        <v>2160744915</v>
      </c>
      <c r="D172" s="182">
        <v>2450537809.0000005</v>
      </c>
      <c r="E172" s="182">
        <v>77424153.030000001</v>
      </c>
      <c r="F172" s="182">
        <v>101592620.82000001</v>
      </c>
      <c r="G172" s="182">
        <v>118403191.09</v>
      </c>
      <c r="H172" s="182">
        <v>101553548.74000001</v>
      </c>
      <c r="I172" s="182">
        <v>128985216.3</v>
      </c>
      <c r="J172" s="182">
        <v>143657516.25</v>
      </c>
      <c r="K172" s="181">
        <v>166087564.75000003</v>
      </c>
      <c r="L172" s="181">
        <v>234200239.03</v>
      </c>
      <c r="M172" s="181">
        <v>236096551.71999994</v>
      </c>
      <c r="N172" s="181">
        <v>230831834.92000002</v>
      </c>
      <c r="O172" s="181">
        <v>214785894.44</v>
      </c>
      <c r="P172" s="181">
        <v>682724675.58999991</v>
      </c>
      <c r="Q172" s="181">
        <f t="shared" si="5"/>
        <v>2436343006.6800003</v>
      </c>
      <c r="R172" s="10"/>
      <c r="S172" s="10"/>
      <c r="T172" s="10"/>
      <c r="U172" s="10"/>
      <c r="V172" s="10"/>
      <c r="W172" s="10"/>
      <c r="X172" s="10"/>
      <c r="Y172" s="10"/>
      <c r="Z172" s="10"/>
      <c r="AA172" s="10"/>
      <c r="AB172" s="10"/>
      <c r="AC172" s="10"/>
      <c r="AD172" s="10"/>
      <c r="AE172" s="10"/>
    </row>
    <row r="173" spans="2:31" x14ac:dyDescent="0.25">
      <c r="B173" s="196" t="s">
        <v>324</v>
      </c>
      <c r="C173" s="182">
        <v>114137102</v>
      </c>
      <c r="D173" s="182">
        <v>127707398</v>
      </c>
      <c r="E173" s="182">
        <v>5637077.8700000001</v>
      </c>
      <c r="F173" s="182">
        <v>7281742.6699999999</v>
      </c>
      <c r="G173" s="182">
        <v>8125006.9399999995</v>
      </c>
      <c r="H173" s="182">
        <v>8349576.5599999987</v>
      </c>
      <c r="I173" s="182">
        <v>8178440.1300000008</v>
      </c>
      <c r="J173" s="182">
        <v>10314775.390000002</v>
      </c>
      <c r="K173" s="181">
        <v>6930771.8800000008</v>
      </c>
      <c r="L173" s="181">
        <v>7590865.0600000005</v>
      </c>
      <c r="M173" s="181">
        <v>11723057.52</v>
      </c>
      <c r="N173" s="181">
        <v>8875301.0599999968</v>
      </c>
      <c r="O173" s="181">
        <v>21895319.839999996</v>
      </c>
      <c r="P173" s="181">
        <v>22305567.91</v>
      </c>
      <c r="Q173" s="181">
        <f t="shared" si="5"/>
        <v>127207502.82999998</v>
      </c>
      <c r="R173" s="10"/>
      <c r="S173" s="10"/>
      <c r="T173" s="10"/>
      <c r="U173" s="10"/>
      <c r="V173" s="10"/>
      <c r="W173" s="10"/>
      <c r="X173" s="10"/>
      <c r="Y173" s="10"/>
      <c r="Z173" s="10"/>
      <c r="AA173" s="10"/>
      <c r="AB173" s="10"/>
      <c r="AC173" s="10"/>
      <c r="AD173" s="10"/>
      <c r="AE173" s="10"/>
    </row>
    <row r="174" spans="2:31" x14ac:dyDescent="0.25">
      <c r="B174" s="196" t="s">
        <v>325</v>
      </c>
      <c r="C174" s="182">
        <v>194688996</v>
      </c>
      <c r="D174" s="182">
        <v>190851573</v>
      </c>
      <c r="E174" s="182">
        <v>10980235.58</v>
      </c>
      <c r="F174" s="182">
        <v>11074907.700000001</v>
      </c>
      <c r="G174" s="182">
        <v>11469334.119999997</v>
      </c>
      <c r="H174" s="182">
        <v>16860885.02</v>
      </c>
      <c r="I174" s="182">
        <v>13188617.659999998</v>
      </c>
      <c r="J174" s="182">
        <v>16579275.470000001</v>
      </c>
      <c r="K174" s="181">
        <v>16709061.750000004</v>
      </c>
      <c r="L174" s="181">
        <v>13673892.91</v>
      </c>
      <c r="M174" s="181">
        <v>13163838.359999998</v>
      </c>
      <c r="N174" s="181">
        <v>12350968.349999998</v>
      </c>
      <c r="O174" s="181">
        <v>16777277.36999999</v>
      </c>
      <c r="P174" s="181">
        <v>29493510.000000004</v>
      </c>
      <c r="Q174" s="181">
        <f t="shared" si="5"/>
        <v>182321804.28999996</v>
      </c>
      <c r="R174" s="10"/>
      <c r="S174" s="10"/>
      <c r="T174" s="10"/>
      <c r="U174" s="10"/>
      <c r="V174" s="10"/>
      <c r="W174" s="10"/>
      <c r="X174" s="10"/>
      <c r="Y174" s="10"/>
      <c r="Z174" s="10"/>
      <c r="AA174" s="10"/>
      <c r="AB174" s="10"/>
      <c r="AC174" s="10"/>
      <c r="AD174" s="10"/>
      <c r="AE174" s="10"/>
    </row>
    <row r="175" spans="2:31" x14ac:dyDescent="0.25">
      <c r="B175" s="196" t="s">
        <v>326</v>
      </c>
      <c r="C175" s="182">
        <v>54864887</v>
      </c>
      <c r="D175" s="182">
        <v>58116186</v>
      </c>
      <c r="E175" s="182">
        <v>1143967.3600000001</v>
      </c>
      <c r="F175" s="182">
        <v>1457209.96</v>
      </c>
      <c r="G175" s="182">
        <v>2213870.3899999997</v>
      </c>
      <c r="H175" s="182">
        <v>2619638.2000000002</v>
      </c>
      <c r="I175" s="182">
        <v>2356669.04</v>
      </c>
      <c r="J175" s="182">
        <v>1775045.32</v>
      </c>
      <c r="K175" s="181">
        <v>1935911.49</v>
      </c>
      <c r="L175" s="181">
        <v>1488725.19</v>
      </c>
      <c r="M175" s="181">
        <v>2895200.73</v>
      </c>
      <c r="N175" s="181">
        <v>2507122.19</v>
      </c>
      <c r="O175" s="181">
        <v>9736520.9199999999</v>
      </c>
      <c r="P175" s="181">
        <v>18711125.710000001</v>
      </c>
      <c r="Q175" s="181">
        <f t="shared" si="5"/>
        <v>48841006.5</v>
      </c>
      <c r="R175" s="10"/>
      <c r="S175" s="10"/>
      <c r="T175" s="10"/>
      <c r="U175" s="10"/>
      <c r="V175" s="10"/>
      <c r="W175" s="10"/>
      <c r="X175" s="10"/>
      <c r="Y175" s="10"/>
      <c r="Z175" s="10"/>
      <c r="AA175" s="10"/>
      <c r="AB175" s="10"/>
      <c r="AC175" s="10"/>
      <c r="AD175" s="10"/>
      <c r="AE175" s="10"/>
    </row>
    <row r="176" spans="2:31" s="44" customFormat="1" ht="15" customHeight="1" x14ac:dyDescent="0.25">
      <c r="B176" s="44" t="s">
        <v>327</v>
      </c>
      <c r="C176" s="183">
        <f>C177</f>
        <v>7108358376</v>
      </c>
      <c r="D176" s="183">
        <v>18130590994.389999</v>
      </c>
      <c r="E176" s="180">
        <v>265798351.02000004</v>
      </c>
      <c r="F176" s="180">
        <v>357486586.36999995</v>
      </c>
      <c r="G176" s="180">
        <v>573114506.37000036</v>
      </c>
      <c r="H176" s="180">
        <v>386953234.15000021</v>
      </c>
      <c r="I176" s="180">
        <v>461131687.8299998</v>
      </c>
      <c r="J176" s="180">
        <v>469255776.48000008</v>
      </c>
      <c r="K176" s="180">
        <v>377737438.90999973</v>
      </c>
      <c r="L176" s="180">
        <v>1226705266.2699993</v>
      </c>
      <c r="M176" s="180">
        <v>1293144722.8300009</v>
      </c>
      <c r="N176" s="180">
        <v>1424269645.9500003</v>
      </c>
      <c r="O176" s="180">
        <v>3383353474.8500009</v>
      </c>
      <c r="P176" s="180">
        <v>7719415964.8599968</v>
      </c>
      <c r="Q176" s="180">
        <f t="shared" si="5"/>
        <v>17938366655.889999</v>
      </c>
      <c r="R176" s="10"/>
      <c r="S176" s="10"/>
      <c r="T176" s="10"/>
      <c r="U176" s="10"/>
      <c r="V176" s="10"/>
      <c r="W176" s="10"/>
      <c r="X176" s="10"/>
      <c r="Y176" s="10"/>
      <c r="Z176" s="10"/>
      <c r="AA176" s="10"/>
      <c r="AB176" s="10"/>
      <c r="AC176" s="10"/>
      <c r="AD176" s="10"/>
      <c r="AE176" s="10"/>
    </row>
    <row r="177" spans="2:31" s="44" customFormat="1" ht="15" customHeight="1" x14ac:dyDescent="0.25">
      <c r="B177" s="197" t="s">
        <v>328</v>
      </c>
      <c r="C177" s="183">
        <v>7108358376</v>
      </c>
      <c r="D177" s="183">
        <v>18130590994.389999</v>
      </c>
      <c r="E177" s="183">
        <v>265798351.02000004</v>
      </c>
      <c r="F177" s="183">
        <v>357486586.36999995</v>
      </c>
      <c r="G177" s="183">
        <v>573114506.37000036</v>
      </c>
      <c r="H177" s="183">
        <v>386953234.15000021</v>
      </c>
      <c r="I177" s="183">
        <v>461131687.8299998</v>
      </c>
      <c r="J177" s="183">
        <v>469255776.48000008</v>
      </c>
      <c r="K177" s="180">
        <v>377737438.90999973</v>
      </c>
      <c r="L177" s="180">
        <v>1226705266.2699993</v>
      </c>
      <c r="M177" s="180">
        <v>1293144722.8300009</v>
      </c>
      <c r="N177" s="180">
        <v>1424269645.9500003</v>
      </c>
      <c r="O177" s="180">
        <v>3383353474.8500009</v>
      </c>
      <c r="P177" s="180">
        <v>7719415964.8599968</v>
      </c>
      <c r="Q177" s="180">
        <f t="shared" si="5"/>
        <v>17938366655.889999</v>
      </c>
      <c r="R177" s="10"/>
      <c r="S177" s="10"/>
      <c r="T177" s="10"/>
      <c r="U177" s="10"/>
      <c r="V177" s="10"/>
      <c r="W177" s="10"/>
      <c r="X177" s="10"/>
      <c r="Y177" s="10"/>
      <c r="Z177" s="10"/>
      <c r="AA177" s="10"/>
      <c r="AB177" s="10"/>
      <c r="AC177" s="10"/>
      <c r="AD177" s="10"/>
      <c r="AE177" s="10"/>
    </row>
    <row r="178" spans="2:31" x14ac:dyDescent="0.25">
      <c r="B178" s="196" t="s">
        <v>329</v>
      </c>
      <c r="C178" s="182">
        <v>6714043346</v>
      </c>
      <c r="D178" s="182">
        <v>17699894457.43</v>
      </c>
      <c r="E178" s="182">
        <v>255464607.80000004</v>
      </c>
      <c r="F178" s="182">
        <v>329058040.08999991</v>
      </c>
      <c r="G178" s="182">
        <v>548729767.32000041</v>
      </c>
      <c r="H178" s="182">
        <v>360362030.50000018</v>
      </c>
      <c r="I178" s="182">
        <v>425521855.25999981</v>
      </c>
      <c r="J178" s="182">
        <v>434613649.1400001</v>
      </c>
      <c r="K178" s="181">
        <v>346801315.07999974</v>
      </c>
      <c r="L178" s="181">
        <v>1195060986.6099992</v>
      </c>
      <c r="M178" s="181">
        <v>1264595253.0500009</v>
      </c>
      <c r="N178" s="181">
        <v>1398274780.7900004</v>
      </c>
      <c r="O178" s="181">
        <v>3326477851.2800007</v>
      </c>
      <c r="P178" s="181">
        <v>7652260210.0799971</v>
      </c>
      <c r="Q178" s="181">
        <f t="shared" si="5"/>
        <v>17537220347</v>
      </c>
      <c r="R178" s="10"/>
      <c r="S178" s="10"/>
      <c r="T178" s="10"/>
      <c r="U178" s="10"/>
      <c r="V178" s="10"/>
      <c r="W178" s="10"/>
      <c r="X178" s="10"/>
      <c r="Y178" s="10"/>
      <c r="Z178" s="10"/>
      <c r="AA178" s="10"/>
      <c r="AB178" s="10"/>
      <c r="AC178" s="10"/>
      <c r="AD178" s="10"/>
      <c r="AE178" s="10"/>
    </row>
    <row r="179" spans="2:31" x14ac:dyDescent="0.25">
      <c r="B179" s="196" t="s">
        <v>330</v>
      </c>
      <c r="C179" s="182">
        <v>153412543</v>
      </c>
      <c r="D179" s="182">
        <v>218246190.09999999</v>
      </c>
      <c r="E179" s="182">
        <v>198695.57</v>
      </c>
      <c r="F179" s="182">
        <v>16025387.289999999</v>
      </c>
      <c r="G179" s="182">
        <v>8211832.8099999996</v>
      </c>
      <c r="H179" s="182">
        <v>13370843.280000005</v>
      </c>
      <c r="I179" s="182">
        <v>22976009.229999997</v>
      </c>
      <c r="J179" s="182">
        <v>20104314.719999995</v>
      </c>
      <c r="K179" s="181">
        <v>15703141.340000002</v>
      </c>
      <c r="L179" s="181">
        <v>17376952.890000001</v>
      </c>
      <c r="M179" s="181">
        <v>13068360.210000001</v>
      </c>
      <c r="N179" s="181">
        <v>14576481.610000001</v>
      </c>
      <c r="O179" s="181">
        <v>21678696.640000001</v>
      </c>
      <c r="P179" s="181">
        <v>36775988.409999996</v>
      </c>
      <c r="Q179" s="181">
        <f t="shared" si="5"/>
        <v>200066704.00000003</v>
      </c>
      <c r="R179" s="10"/>
      <c r="S179" s="10"/>
      <c r="T179" s="10"/>
      <c r="U179" s="10"/>
      <c r="V179" s="10"/>
      <c r="W179" s="10"/>
      <c r="X179" s="10"/>
      <c r="Y179" s="10"/>
      <c r="Z179" s="10"/>
      <c r="AA179" s="10"/>
      <c r="AB179" s="10"/>
      <c r="AC179" s="10"/>
      <c r="AD179" s="10"/>
      <c r="AE179" s="10"/>
    </row>
    <row r="180" spans="2:31" x14ac:dyDescent="0.25">
      <c r="B180" s="196" t="s">
        <v>331</v>
      </c>
      <c r="C180" s="182">
        <v>116264040</v>
      </c>
      <c r="D180" s="182">
        <v>91183751.520000026</v>
      </c>
      <c r="E180" s="182">
        <v>3779385.4499999997</v>
      </c>
      <c r="F180" s="182">
        <v>5155626.97</v>
      </c>
      <c r="G180" s="182">
        <v>6079180.3699999992</v>
      </c>
      <c r="H180" s="182">
        <v>4589481.63</v>
      </c>
      <c r="I180" s="182">
        <v>5103541.1599999992</v>
      </c>
      <c r="J180" s="182">
        <v>6829018.8699999982</v>
      </c>
      <c r="K180" s="181">
        <v>5770401.4900000002</v>
      </c>
      <c r="L180" s="181">
        <v>5828009.1399999987</v>
      </c>
      <c r="M180" s="181">
        <v>6748301.5100000007</v>
      </c>
      <c r="N180" s="181">
        <v>2166823.56</v>
      </c>
      <c r="O180" s="181">
        <v>18805800.509999998</v>
      </c>
      <c r="P180" s="181">
        <v>13338769.609999998</v>
      </c>
      <c r="Q180" s="181">
        <f t="shared" si="5"/>
        <v>84194340.269999996</v>
      </c>
      <c r="R180" s="10"/>
      <c r="S180" s="10"/>
      <c r="T180" s="10"/>
      <c r="U180" s="10"/>
      <c r="V180" s="10"/>
      <c r="W180" s="10"/>
      <c r="X180" s="10"/>
      <c r="Y180" s="10"/>
      <c r="Z180" s="10"/>
      <c r="AA180" s="10"/>
      <c r="AB180" s="10"/>
      <c r="AC180" s="10"/>
      <c r="AD180" s="10"/>
      <c r="AE180" s="10"/>
    </row>
    <row r="181" spans="2:31" x14ac:dyDescent="0.25">
      <c r="B181" s="196" t="s">
        <v>332</v>
      </c>
      <c r="C181" s="182">
        <v>46094771</v>
      </c>
      <c r="D181" s="182">
        <v>44897074.520000011</v>
      </c>
      <c r="E181" s="182">
        <v>2409584.8600000003</v>
      </c>
      <c r="F181" s="182">
        <v>2967655.9399999995</v>
      </c>
      <c r="G181" s="182">
        <v>3152000.67</v>
      </c>
      <c r="H181" s="182">
        <v>3809885.9799999995</v>
      </c>
      <c r="I181" s="182">
        <v>2748571.899999999</v>
      </c>
      <c r="J181" s="182">
        <v>2702567.38</v>
      </c>
      <c r="K181" s="181">
        <v>4129242.3600000008</v>
      </c>
      <c r="L181" s="181">
        <v>2759234.29</v>
      </c>
      <c r="M181" s="181">
        <v>2846656.28</v>
      </c>
      <c r="N181" s="181">
        <v>3828421.49</v>
      </c>
      <c r="O181" s="181">
        <v>3521402.580000001</v>
      </c>
      <c r="P181" s="181">
        <v>7706937.2000000002</v>
      </c>
      <c r="Q181" s="181">
        <f t="shared" si="5"/>
        <v>42582160.93</v>
      </c>
      <c r="R181" s="10"/>
      <c r="S181" s="10"/>
      <c r="T181" s="10"/>
      <c r="U181" s="10"/>
      <c r="V181" s="10"/>
      <c r="W181" s="10"/>
      <c r="X181" s="10"/>
      <c r="Y181" s="10"/>
      <c r="Z181" s="10"/>
      <c r="AA181" s="10"/>
      <c r="AB181" s="10"/>
      <c r="AC181" s="10"/>
      <c r="AD181" s="10"/>
      <c r="AE181" s="10"/>
    </row>
    <row r="182" spans="2:31" x14ac:dyDescent="0.25">
      <c r="B182" s="196" t="s">
        <v>333</v>
      </c>
      <c r="C182" s="182">
        <v>78543676</v>
      </c>
      <c r="D182" s="182">
        <v>76369520.819999993</v>
      </c>
      <c r="E182" s="182">
        <v>3946077.34</v>
      </c>
      <c r="F182" s="182">
        <v>4279876.08</v>
      </c>
      <c r="G182" s="182">
        <v>6941725.2000000002</v>
      </c>
      <c r="H182" s="182">
        <v>4820992.7600000016</v>
      </c>
      <c r="I182" s="182">
        <v>4781710.2799999993</v>
      </c>
      <c r="J182" s="182">
        <v>5006226.37</v>
      </c>
      <c r="K182" s="181">
        <v>5333338.6400000015</v>
      </c>
      <c r="L182" s="181">
        <v>5680083.3400000008</v>
      </c>
      <c r="M182" s="181">
        <v>5886151.7799999993</v>
      </c>
      <c r="N182" s="181">
        <v>5423138.5</v>
      </c>
      <c r="O182" s="181">
        <v>12869723.84</v>
      </c>
      <c r="P182" s="181">
        <v>9334059.5600000005</v>
      </c>
      <c r="Q182" s="181">
        <f t="shared" si="5"/>
        <v>74303103.690000013</v>
      </c>
      <c r="R182" s="10"/>
      <c r="S182" s="10"/>
      <c r="T182" s="10"/>
      <c r="U182" s="10"/>
      <c r="V182" s="10"/>
      <c r="W182" s="10"/>
      <c r="X182" s="10"/>
      <c r="Y182" s="10"/>
      <c r="Z182" s="10"/>
      <c r="AA182" s="10"/>
      <c r="AB182" s="10"/>
      <c r="AC182" s="10"/>
      <c r="AD182" s="10"/>
      <c r="AE182" s="10"/>
    </row>
    <row r="183" spans="2:31" s="44" customFormat="1" ht="15" customHeight="1" x14ac:dyDescent="0.25">
      <c r="B183" s="44" t="s">
        <v>87</v>
      </c>
      <c r="C183" s="183">
        <f>C184</f>
        <v>5989263956</v>
      </c>
      <c r="D183" s="183">
        <v>4007264245.5999999</v>
      </c>
      <c r="E183" s="180">
        <v>92053810.340000048</v>
      </c>
      <c r="F183" s="180">
        <v>306613786.78000003</v>
      </c>
      <c r="G183" s="180">
        <v>334563339.85999978</v>
      </c>
      <c r="H183" s="180">
        <v>228708414.24999997</v>
      </c>
      <c r="I183" s="180">
        <v>132319123.66</v>
      </c>
      <c r="J183" s="180">
        <v>170581877.72000003</v>
      </c>
      <c r="K183" s="180">
        <v>124583527.71000001</v>
      </c>
      <c r="L183" s="180">
        <v>347751195.40000015</v>
      </c>
      <c r="M183" s="180">
        <v>268115726.69000003</v>
      </c>
      <c r="N183" s="180">
        <v>238653060.97999996</v>
      </c>
      <c r="O183" s="180">
        <v>397930873.42000008</v>
      </c>
      <c r="P183" s="180">
        <v>1298335939.6100001</v>
      </c>
      <c r="Q183" s="180">
        <f t="shared" si="5"/>
        <v>3940210676.4200001</v>
      </c>
      <c r="R183" s="10"/>
      <c r="S183" s="10"/>
      <c r="T183" s="10"/>
      <c r="U183" s="10"/>
      <c r="V183" s="10"/>
      <c r="W183" s="10"/>
      <c r="X183" s="10"/>
      <c r="Y183" s="10"/>
      <c r="Z183" s="10"/>
      <c r="AA183" s="10"/>
      <c r="AB183" s="10"/>
      <c r="AC183" s="10"/>
      <c r="AD183" s="10"/>
      <c r="AE183" s="10"/>
    </row>
    <row r="184" spans="2:31" s="44" customFormat="1" ht="15" customHeight="1" x14ac:dyDescent="0.25">
      <c r="B184" s="197" t="s">
        <v>334</v>
      </c>
      <c r="C184" s="183">
        <v>5989263956</v>
      </c>
      <c r="D184" s="183">
        <v>4007264245.5999999</v>
      </c>
      <c r="E184" s="183">
        <v>92053810.340000048</v>
      </c>
      <c r="F184" s="183">
        <v>306613786.78000003</v>
      </c>
      <c r="G184" s="183">
        <v>334563339.85999978</v>
      </c>
      <c r="H184" s="183">
        <v>228708414.24999997</v>
      </c>
      <c r="I184" s="183">
        <v>132319123.66</v>
      </c>
      <c r="J184" s="183">
        <v>170581877.72000003</v>
      </c>
      <c r="K184" s="180">
        <v>124583527.71000001</v>
      </c>
      <c r="L184" s="180">
        <v>347751195.40000015</v>
      </c>
      <c r="M184" s="180">
        <v>268115726.69000003</v>
      </c>
      <c r="N184" s="180">
        <v>238653060.97999996</v>
      </c>
      <c r="O184" s="180">
        <v>397930873.42000008</v>
      </c>
      <c r="P184" s="180">
        <v>1298335939.6100001</v>
      </c>
      <c r="Q184" s="180">
        <f t="shared" si="5"/>
        <v>3940210676.4200001</v>
      </c>
      <c r="R184" s="10"/>
      <c r="S184" s="10"/>
      <c r="T184" s="10"/>
      <c r="U184" s="10"/>
      <c r="V184" s="10"/>
      <c r="W184" s="10"/>
      <c r="X184" s="10"/>
      <c r="Y184" s="10"/>
      <c r="Z184" s="10"/>
      <c r="AA184" s="10"/>
      <c r="AB184" s="10"/>
      <c r="AC184" s="10"/>
      <c r="AD184" s="10"/>
      <c r="AE184" s="10"/>
    </row>
    <row r="185" spans="2:31" x14ac:dyDescent="0.25">
      <c r="B185" s="196" t="s">
        <v>335</v>
      </c>
      <c r="C185" s="182">
        <v>4076075620</v>
      </c>
      <c r="D185" s="182">
        <v>2888607489.8999996</v>
      </c>
      <c r="E185" s="182">
        <v>82305773.320000052</v>
      </c>
      <c r="F185" s="182">
        <v>291382556.93000001</v>
      </c>
      <c r="G185" s="182">
        <v>317563297.05999976</v>
      </c>
      <c r="H185" s="182">
        <v>149563740.04999998</v>
      </c>
      <c r="I185" s="182">
        <v>94706013.489999995</v>
      </c>
      <c r="J185" s="182">
        <v>116479133.20000003</v>
      </c>
      <c r="K185" s="181">
        <v>110952604.51000001</v>
      </c>
      <c r="L185" s="181">
        <v>342502418.72000015</v>
      </c>
      <c r="M185" s="181">
        <v>156656831.98000005</v>
      </c>
      <c r="N185" s="181">
        <v>149271764.89999995</v>
      </c>
      <c r="O185" s="181">
        <v>312855018.86000007</v>
      </c>
      <c r="P185" s="181">
        <v>707264552.13000011</v>
      </c>
      <c r="Q185" s="181">
        <f t="shared" si="5"/>
        <v>2831503705.1500006</v>
      </c>
      <c r="R185" s="10"/>
      <c r="S185" s="10"/>
      <c r="T185" s="10"/>
      <c r="U185" s="10"/>
      <c r="V185" s="10"/>
      <c r="W185" s="10"/>
      <c r="X185" s="10"/>
      <c r="Y185" s="10"/>
      <c r="Z185" s="10"/>
      <c r="AA185" s="10"/>
      <c r="AB185" s="10"/>
      <c r="AC185" s="10"/>
      <c r="AD185" s="10"/>
      <c r="AE185" s="10"/>
    </row>
    <row r="186" spans="2:31" x14ac:dyDescent="0.25">
      <c r="B186" s="196" t="s">
        <v>336</v>
      </c>
      <c r="C186" s="182">
        <v>1913188336</v>
      </c>
      <c r="D186" s="182">
        <v>1118656755.7000003</v>
      </c>
      <c r="E186" s="182">
        <v>9748037.0199999996</v>
      </c>
      <c r="F186" s="182">
        <v>15231229.849999998</v>
      </c>
      <c r="G186" s="182">
        <v>17000042.800000001</v>
      </c>
      <c r="H186" s="182">
        <v>79144674.199999988</v>
      </c>
      <c r="I186" s="182">
        <v>37613110.170000009</v>
      </c>
      <c r="J186" s="182">
        <v>54102744.520000003</v>
      </c>
      <c r="K186" s="181">
        <v>13630923.200000001</v>
      </c>
      <c r="L186" s="181">
        <v>5248776.68</v>
      </c>
      <c r="M186" s="181">
        <v>111458894.70999998</v>
      </c>
      <c r="N186" s="181">
        <v>89381296.079999998</v>
      </c>
      <c r="O186" s="181">
        <v>85075854.559999987</v>
      </c>
      <c r="P186" s="181">
        <v>591071387.4799999</v>
      </c>
      <c r="Q186" s="181">
        <f t="shared" si="5"/>
        <v>1108706971.27</v>
      </c>
      <c r="R186" s="10"/>
      <c r="S186" s="10"/>
      <c r="T186" s="10"/>
      <c r="U186" s="10"/>
      <c r="V186" s="10"/>
      <c r="W186" s="10"/>
      <c r="X186" s="10"/>
      <c r="Y186" s="10"/>
      <c r="Z186" s="10"/>
      <c r="AA186" s="10"/>
      <c r="AB186" s="10"/>
      <c r="AC186" s="10"/>
      <c r="AD186" s="10"/>
      <c r="AE186" s="10"/>
    </row>
    <row r="187" spans="2:31" s="44" customFormat="1" ht="15" customHeight="1" x14ac:dyDescent="0.25">
      <c r="B187" s="44" t="s">
        <v>337</v>
      </c>
      <c r="C187" s="183">
        <f>C188</f>
        <v>7005559301</v>
      </c>
      <c r="D187" s="183">
        <v>10568241559.909998</v>
      </c>
      <c r="E187" s="180">
        <v>502347710.57999992</v>
      </c>
      <c r="F187" s="180">
        <v>947159958.1400001</v>
      </c>
      <c r="G187" s="180">
        <v>722004214.64999986</v>
      </c>
      <c r="H187" s="180">
        <v>669974011.1099999</v>
      </c>
      <c r="I187" s="180">
        <v>621538001.27999985</v>
      </c>
      <c r="J187" s="180">
        <v>733169303.91999984</v>
      </c>
      <c r="K187" s="180">
        <v>730697401.95999992</v>
      </c>
      <c r="L187" s="180">
        <v>1057376445.2899998</v>
      </c>
      <c r="M187" s="180">
        <v>689665066.48999989</v>
      </c>
      <c r="N187" s="180">
        <v>878822153.59000015</v>
      </c>
      <c r="O187" s="180">
        <v>783896632.55999994</v>
      </c>
      <c r="P187" s="180">
        <v>2230078658.1700001</v>
      </c>
      <c r="Q187" s="180">
        <f t="shared" si="5"/>
        <v>10566729557.74</v>
      </c>
      <c r="R187" s="10"/>
      <c r="S187" s="10"/>
      <c r="T187" s="10"/>
      <c r="U187" s="10"/>
      <c r="V187" s="10"/>
      <c r="W187" s="10"/>
      <c r="X187" s="10"/>
      <c r="Y187" s="10"/>
      <c r="Z187" s="10"/>
      <c r="AA187" s="10"/>
      <c r="AB187" s="10"/>
      <c r="AC187" s="10"/>
      <c r="AD187" s="10"/>
      <c r="AE187" s="10"/>
    </row>
    <row r="188" spans="2:31" s="44" customFormat="1" ht="15" customHeight="1" x14ac:dyDescent="0.25">
      <c r="B188" s="197" t="s">
        <v>338</v>
      </c>
      <c r="C188" s="183">
        <v>7005559301</v>
      </c>
      <c r="D188" s="183">
        <v>10568241559.909998</v>
      </c>
      <c r="E188" s="183">
        <v>502347710.57999992</v>
      </c>
      <c r="F188" s="183">
        <v>947159958.1400001</v>
      </c>
      <c r="G188" s="183">
        <v>722004214.64999986</v>
      </c>
      <c r="H188" s="183">
        <v>669974011.1099999</v>
      </c>
      <c r="I188" s="183">
        <v>621538001.27999985</v>
      </c>
      <c r="J188" s="183">
        <v>733169303.91999984</v>
      </c>
      <c r="K188" s="180">
        <v>730697401.95999992</v>
      </c>
      <c r="L188" s="180">
        <v>1057376445.2899998</v>
      </c>
      <c r="M188" s="180">
        <v>689665066.48999989</v>
      </c>
      <c r="N188" s="180">
        <v>878822153.59000015</v>
      </c>
      <c r="O188" s="180">
        <v>783896632.55999994</v>
      </c>
      <c r="P188" s="180">
        <v>2230078658.1700001</v>
      </c>
      <c r="Q188" s="180">
        <f t="shared" si="5"/>
        <v>10566729557.74</v>
      </c>
      <c r="R188" s="10"/>
      <c r="S188" s="10"/>
      <c r="T188" s="10"/>
      <c r="U188" s="10"/>
      <c r="V188" s="10"/>
      <c r="W188" s="10"/>
      <c r="X188" s="10"/>
      <c r="Y188" s="10"/>
      <c r="Z188" s="10"/>
      <c r="AA188" s="10"/>
      <c r="AB188" s="10"/>
      <c r="AC188" s="10"/>
      <c r="AD188" s="10"/>
      <c r="AE188" s="10"/>
    </row>
    <row r="189" spans="2:31" x14ac:dyDescent="0.25">
      <c r="B189" s="196" t="s">
        <v>339</v>
      </c>
      <c r="C189" s="182">
        <v>7005559301</v>
      </c>
      <c r="D189" s="182">
        <v>10568241559.909998</v>
      </c>
      <c r="E189" s="182">
        <v>502347710.57999992</v>
      </c>
      <c r="F189" s="182">
        <v>947159958.1400001</v>
      </c>
      <c r="G189" s="182">
        <v>722004214.64999986</v>
      </c>
      <c r="H189" s="182">
        <v>669974011.1099999</v>
      </c>
      <c r="I189" s="182">
        <v>621538001.27999985</v>
      </c>
      <c r="J189" s="182">
        <v>733169303.91999984</v>
      </c>
      <c r="K189" s="181">
        <v>730697401.95999992</v>
      </c>
      <c r="L189" s="181">
        <v>1057376445.2899998</v>
      </c>
      <c r="M189" s="181">
        <v>689665066.48999989</v>
      </c>
      <c r="N189" s="181">
        <v>878822153.59000015</v>
      </c>
      <c r="O189" s="181">
        <v>783896632.55999994</v>
      </c>
      <c r="P189" s="181">
        <v>2230078658.1700001</v>
      </c>
      <c r="Q189" s="181">
        <f t="shared" si="5"/>
        <v>10566729557.74</v>
      </c>
      <c r="R189" s="10"/>
      <c r="S189" s="10"/>
      <c r="T189" s="10"/>
      <c r="U189" s="10"/>
      <c r="V189" s="10"/>
      <c r="W189" s="10"/>
      <c r="X189" s="10"/>
      <c r="Y189" s="10"/>
      <c r="Z189" s="10"/>
      <c r="AA189" s="10"/>
      <c r="AB189" s="10"/>
      <c r="AC189" s="10"/>
      <c r="AD189" s="10"/>
      <c r="AE189" s="10"/>
    </row>
    <row r="190" spans="2:31" s="44" customFormat="1" ht="15" customHeight="1" x14ac:dyDescent="0.25">
      <c r="B190" s="44" t="s">
        <v>88</v>
      </c>
      <c r="C190" s="183">
        <f>C191</f>
        <v>1090587821</v>
      </c>
      <c r="D190" s="183">
        <v>1077102657.8899999</v>
      </c>
      <c r="E190" s="180">
        <v>58853150.430000015</v>
      </c>
      <c r="F190" s="180">
        <v>99980047.230000004</v>
      </c>
      <c r="G190" s="180">
        <v>75988111.13000001</v>
      </c>
      <c r="H190" s="180">
        <v>78887292.329999998</v>
      </c>
      <c r="I190" s="180">
        <v>73896440.760000005</v>
      </c>
      <c r="J190" s="180">
        <v>78269052.219999984</v>
      </c>
      <c r="K190" s="180">
        <v>74705824.150000006</v>
      </c>
      <c r="L190" s="180">
        <v>75133076.300000012</v>
      </c>
      <c r="M190" s="180">
        <v>81273888.820000023</v>
      </c>
      <c r="N190" s="180">
        <v>76749997.76000002</v>
      </c>
      <c r="O190" s="180">
        <v>85723528.809999987</v>
      </c>
      <c r="P190" s="180">
        <v>191002412.8899999</v>
      </c>
      <c r="Q190" s="180">
        <f t="shared" si="5"/>
        <v>1050462822.8299998</v>
      </c>
      <c r="R190" s="10"/>
      <c r="S190" s="10"/>
      <c r="T190" s="10"/>
      <c r="U190" s="10"/>
      <c r="V190" s="10"/>
      <c r="W190" s="10"/>
      <c r="X190" s="10"/>
      <c r="Y190" s="10"/>
      <c r="Z190" s="10"/>
      <c r="AA190" s="10"/>
      <c r="AB190" s="10"/>
      <c r="AC190" s="10"/>
      <c r="AD190" s="10"/>
      <c r="AE190" s="10"/>
    </row>
    <row r="191" spans="2:31" s="44" customFormat="1" ht="15" customHeight="1" x14ac:dyDescent="0.25">
      <c r="B191" s="197" t="s">
        <v>340</v>
      </c>
      <c r="C191" s="183">
        <v>1090587821</v>
      </c>
      <c r="D191" s="183">
        <v>1077102657.8899999</v>
      </c>
      <c r="E191" s="183">
        <v>58853150.430000015</v>
      </c>
      <c r="F191" s="183">
        <v>99980047.230000004</v>
      </c>
      <c r="G191" s="183">
        <v>75988111.13000001</v>
      </c>
      <c r="H191" s="183">
        <v>78887292.329999998</v>
      </c>
      <c r="I191" s="183">
        <v>73896440.760000005</v>
      </c>
      <c r="J191" s="183">
        <v>78269052.219999984</v>
      </c>
      <c r="K191" s="180">
        <v>74705824.150000006</v>
      </c>
      <c r="L191" s="180">
        <v>75133076.300000012</v>
      </c>
      <c r="M191" s="180">
        <v>81273888.820000023</v>
      </c>
      <c r="N191" s="180">
        <v>76749997.76000002</v>
      </c>
      <c r="O191" s="180">
        <v>85723528.809999987</v>
      </c>
      <c r="P191" s="180">
        <v>191002412.8899999</v>
      </c>
      <c r="Q191" s="180">
        <f t="shared" si="5"/>
        <v>1050462822.8299998</v>
      </c>
      <c r="R191" s="10"/>
      <c r="S191" s="10"/>
      <c r="T191" s="10"/>
      <c r="U191" s="10"/>
      <c r="V191" s="10"/>
      <c r="W191" s="10"/>
      <c r="X191" s="10"/>
      <c r="Y191" s="10"/>
      <c r="Z191" s="10"/>
      <c r="AA191" s="10"/>
      <c r="AB191" s="10"/>
      <c r="AC191" s="10"/>
      <c r="AD191" s="10"/>
      <c r="AE191" s="10"/>
    </row>
    <row r="192" spans="2:31" x14ac:dyDescent="0.25">
      <c r="B192" s="196" t="s">
        <v>341</v>
      </c>
      <c r="C192" s="182">
        <v>1090587821</v>
      </c>
      <c r="D192" s="182">
        <v>1077102657.8899999</v>
      </c>
      <c r="E192" s="182">
        <v>58853150.430000015</v>
      </c>
      <c r="F192" s="182">
        <v>99980047.230000004</v>
      </c>
      <c r="G192" s="182">
        <v>75988111.13000001</v>
      </c>
      <c r="H192" s="182">
        <v>78887292.329999998</v>
      </c>
      <c r="I192" s="182">
        <v>73896440.760000005</v>
      </c>
      <c r="J192" s="182">
        <v>78269052.219999984</v>
      </c>
      <c r="K192" s="181">
        <v>74705824.150000006</v>
      </c>
      <c r="L192" s="181">
        <v>75133076.300000012</v>
      </c>
      <c r="M192" s="181">
        <v>81273888.820000023</v>
      </c>
      <c r="N192" s="181">
        <v>76749997.76000002</v>
      </c>
      <c r="O192" s="181">
        <v>85723528.809999987</v>
      </c>
      <c r="P192" s="181">
        <v>191002412.8899999</v>
      </c>
      <c r="Q192" s="181">
        <f t="shared" si="5"/>
        <v>1050462822.8299998</v>
      </c>
      <c r="R192" s="10"/>
      <c r="S192" s="10"/>
      <c r="T192" s="10"/>
      <c r="U192" s="10"/>
      <c r="V192" s="10"/>
      <c r="W192" s="10"/>
      <c r="X192" s="10"/>
      <c r="Y192" s="10"/>
      <c r="Z192" s="10"/>
      <c r="AA192" s="10"/>
      <c r="AB192" s="10"/>
      <c r="AC192" s="10"/>
      <c r="AD192" s="10"/>
      <c r="AE192" s="10"/>
    </row>
    <row r="193" spans="2:31" s="44" customFormat="1" ht="15" customHeight="1" x14ac:dyDescent="0.25">
      <c r="B193" s="44" t="s">
        <v>89</v>
      </c>
      <c r="C193" s="183">
        <f>C194</f>
        <v>2587888533</v>
      </c>
      <c r="D193" s="183">
        <v>2927859368.3400002</v>
      </c>
      <c r="E193" s="180">
        <v>148758375.02999997</v>
      </c>
      <c r="F193" s="180">
        <v>201568589.73999995</v>
      </c>
      <c r="G193" s="180">
        <v>231504483.84999996</v>
      </c>
      <c r="H193" s="180">
        <v>213465528.92000002</v>
      </c>
      <c r="I193" s="180">
        <v>223524363.66</v>
      </c>
      <c r="J193" s="180">
        <v>197047163.69999996</v>
      </c>
      <c r="K193" s="180">
        <v>219551442.83000004</v>
      </c>
      <c r="L193" s="180">
        <v>206276215.05999994</v>
      </c>
      <c r="M193" s="180">
        <v>210808677.35000002</v>
      </c>
      <c r="N193" s="180">
        <v>184141559.18000001</v>
      </c>
      <c r="O193" s="180">
        <v>277391412.72999996</v>
      </c>
      <c r="P193" s="180">
        <v>483042685.04000014</v>
      </c>
      <c r="Q193" s="180">
        <f t="shared" si="5"/>
        <v>2797080497.0899997</v>
      </c>
      <c r="R193" s="10"/>
      <c r="S193" s="10"/>
      <c r="T193" s="10"/>
      <c r="U193" s="10"/>
      <c r="V193" s="10"/>
      <c r="W193" s="10"/>
      <c r="X193" s="10"/>
      <c r="Y193" s="10"/>
      <c r="Z193" s="10"/>
      <c r="AA193" s="10"/>
      <c r="AB193" s="10"/>
      <c r="AC193" s="10"/>
      <c r="AD193" s="10"/>
      <c r="AE193" s="10"/>
    </row>
    <row r="194" spans="2:31" s="44" customFormat="1" ht="15" customHeight="1" x14ac:dyDescent="0.25">
      <c r="B194" s="197" t="s">
        <v>342</v>
      </c>
      <c r="C194" s="183">
        <v>2587888533</v>
      </c>
      <c r="D194" s="183">
        <v>2927859368.3400002</v>
      </c>
      <c r="E194" s="183">
        <v>148758375.02999997</v>
      </c>
      <c r="F194" s="183">
        <v>201568589.73999995</v>
      </c>
      <c r="G194" s="183">
        <v>231504483.84999996</v>
      </c>
      <c r="H194" s="183">
        <v>213465528.92000002</v>
      </c>
      <c r="I194" s="183">
        <v>223524363.66</v>
      </c>
      <c r="J194" s="183">
        <v>197047163.69999996</v>
      </c>
      <c r="K194" s="180">
        <v>219551442.83000004</v>
      </c>
      <c r="L194" s="180">
        <v>206276215.05999994</v>
      </c>
      <c r="M194" s="180">
        <v>210808677.35000002</v>
      </c>
      <c r="N194" s="180">
        <v>184141559.18000001</v>
      </c>
      <c r="O194" s="180">
        <v>277391412.72999996</v>
      </c>
      <c r="P194" s="180">
        <v>483042685.04000014</v>
      </c>
      <c r="Q194" s="180">
        <f t="shared" si="5"/>
        <v>2797080497.0899997</v>
      </c>
      <c r="R194" s="10"/>
      <c r="S194" s="10"/>
      <c r="T194" s="10"/>
      <c r="U194" s="10"/>
      <c r="V194" s="10"/>
      <c r="W194" s="10"/>
      <c r="X194" s="10"/>
      <c r="Y194" s="10"/>
      <c r="Z194" s="10"/>
      <c r="AA194" s="10"/>
      <c r="AB194" s="10"/>
      <c r="AC194" s="10"/>
      <c r="AD194" s="10"/>
      <c r="AE194" s="10"/>
    </row>
    <row r="195" spans="2:31" x14ac:dyDescent="0.25">
      <c r="B195" s="196" t="s">
        <v>343</v>
      </c>
      <c r="C195" s="182">
        <v>1889657313</v>
      </c>
      <c r="D195" s="182">
        <v>2158452315.0300002</v>
      </c>
      <c r="E195" s="182">
        <v>98953835.359999985</v>
      </c>
      <c r="F195" s="182">
        <v>153034268.80999997</v>
      </c>
      <c r="G195" s="182">
        <v>172695808.98999998</v>
      </c>
      <c r="H195" s="182">
        <v>150860851.46000001</v>
      </c>
      <c r="I195" s="182">
        <v>160947682.81999999</v>
      </c>
      <c r="J195" s="182">
        <v>140644405.81999996</v>
      </c>
      <c r="K195" s="181">
        <v>166334667.53000003</v>
      </c>
      <c r="L195" s="181">
        <v>154699343.51999995</v>
      </c>
      <c r="M195" s="181">
        <v>152852026.79000002</v>
      </c>
      <c r="N195" s="181">
        <v>129108052.91000001</v>
      </c>
      <c r="O195" s="181">
        <v>210105358.57999998</v>
      </c>
      <c r="P195" s="181">
        <v>356466034.48000014</v>
      </c>
      <c r="Q195" s="181">
        <f t="shared" si="5"/>
        <v>2046702337.0700002</v>
      </c>
      <c r="R195" s="10"/>
      <c r="S195" s="10"/>
      <c r="T195" s="10"/>
      <c r="U195" s="10"/>
      <c r="V195" s="10"/>
      <c r="W195" s="10"/>
      <c r="X195" s="10"/>
      <c r="Y195" s="10"/>
      <c r="Z195" s="10"/>
      <c r="AA195" s="10"/>
      <c r="AB195" s="10"/>
      <c r="AC195" s="10"/>
      <c r="AD195" s="10"/>
      <c r="AE195" s="10"/>
    </row>
    <row r="196" spans="2:31" x14ac:dyDescent="0.25">
      <c r="B196" s="196" t="s">
        <v>344</v>
      </c>
      <c r="C196" s="182">
        <v>74380450</v>
      </c>
      <c r="D196" s="182">
        <v>93250118.340000018</v>
      </c>
      <c r="E196" s="182">
        <v>4904573.5899999989</v>
      </c>
      <c r="F196" s="182">
        <v>4904573.59</v>
      </c>
      <c r="G196" s="182">
        <v>4904573.59</v>
      </c>
      <c r="H196" s="182">
        <v>5208936.17</v>
      </c>
      <c r="I196" s="182">
        <v>5544502.3100000005</v>
      </c>
      <c r="J196" s="182">
        <v>10525553.66</v>
      </c>
      <c r="K196" s="181">
        <v>4996808.620000001</v>
      </c>
      <c r="L196" s="181">
        <v>4948611.1099999994</v>
      </c>
      <c r="M196" s="181">
        <v>4898806.9800000004</v>
      </c>
      <c r="N196" s="181">
        <v>8970589.9499999993</v>
      </c>
      <c r="O196" s="181">
        <v>10952101.970000001</v>
      </c>
      <c r="P196" s="181">
        <v>11745202.060000002</v>
      </c>
      <c r="Q196" s="181">
        <f t="shared" si="5"/>
        <v>82504833.600000009</v>
      </c>
      <c r="R196" s="10"/>
      <c r="S196" s="10"/>
      <c r="T196" s="10"/>
      <c r="U196" s="10"/>
      <c r="V196" s="10"/>
      <c r="W196" s="10"/>
      <c r="X196" s="10"/>
      <c r="Y196" s="10"/>
      <c r="Z196" s="10"/>
      <c r="AA196" s="10"/>
      <c r="AB196" s="10"/>
      <c r="AC196" s="10"/>
      <c r="AD196" s="10"/>
      <c r="AE196" s="10"/>
    </row>
    <row r="197" spans="2:31" x14ac:dyDescent="0.25">
      <c r="B197" s="196" t="s">
        <v>345</v>
      </c>
      <c r="C197" s="182">
        <v>145000000</v>
      </c>
      <c r="D197" s="182">
        <v>151661095.10000002</v>
      </c>
      <c r="E197" s="182">
        <v>9123544.620000001</v>
      </c>
      <c r="F197" s="182">
        <v>7957278.4799999995</v>
      </c>
      <c r="G197" s="182">
        <v>10008178.589999998</v>
      </c>
      <c r="H197" s="182">
        <v>12802352.110000001</v>
      </c>
      <c r="I197" s="182">
        <v>18514242.759999998</v>
      </c>
      <c r="J197" s="182">
        <v>10809936.630000001</v>
      </c>
      <c r="K197" s="181">
        <v>10978864.030000001</v>
      </c>
      <c r="L197" s="181">
        <v>10429762.810000001</v>
      </c>
      <c r="M197" s="181">
        <v>10137326.119999999</v>
      </c>
      <c r="N197" s="181">
        <v>10458615.899999997</v>
      </c>
      <c r="O197" s="181">
        <v>19346044.869999997</v>
      </c>
      <c r="P197" s="181">
        <v>18992184.640000001</v>
      </c>
      <c r="Q197" s="181">
        <f t="shared" si="5"/>
        <v>149558331.56</v>
      </c>
      <c r="R197" s="10"/>
      <c r="S197" s="10"/>
      <c r="T197" s="10"/>
      <c r="U197" s="10"/>
      <c r="V197" s="10"/>
      <c r="W197" s="10"/>
      <c r="X197" s="10"/>
      <c r="Y197" s="10"/>
      <c r="Z197" s="10"/>
      <c r="AA197" s="10"/>
      <c r="AB197" s="10"/>
      <c r="AC197" s="10"/>
      <c r="AD197" s="10"/>
      <c r="AE197" s="10"/>
    </row>
    <row r="198" spans="2:31" x14ac:dyDescent="0.25">
      <c r="B198" s="196" t="s">
        <v>346</v>
      </c>
      <c r="C198" s="182">
        <v>478850770</v>
      </c>
      <c r="D198" s="182">
        <v>524495839.86999995</v>
      </c>
      <c r="E198" s="182">
        <v>35776421.459999993</v>
      </c>
      <c r="F198" s="182">
        <v>35672468.859999999</v>
      </c>
      <c r="G198" s="182">
        <v>43895922.679999992</v>
      </c>
      <c r="H198" s="182">
        <v>44593389.179999992</v>
      </c>
      <c r="I198" s="182">
        <v>38517935.770000003</v>
      </c>
      <c r="J198" s="182">
        <v>35067267.590000004</v>
      </c>
      <c r="K198" s="181">
        <v>37241102.650000006</v>
      </c>
      <c r="L198" s="181">
        <v>36198497.619999997</v>
      </c>
      <c r="M198" s="181">
        <v>42920517.459999993</v>
      </c>
      <c r="N198" s="181">
        <v>35604300.419999994</v>
      </c>
      <c r="O198" s="181">
        <v>36987907.309999995</v>
      </c>
      <c r="P198" s="181">
        <v>95839263.859999999</v>
      </c>
      <c r="Q198" s="181">
        <f t="shared" si="5"/>
        <v>518314994.86000001</v>
      </c>
      <c r="R198" s="10"/>
      <c r="S198" s="10"/>
      <c r="T198" s="10"/>
      <c r="U198" s="10"/>
      <c r="V198" s="10"/>
      <c r="W198" s="10"/>
      <c r="X198" s="10"/>
      <c r="Y198" s="10"/>
      <c r="Z198" s="10"/>
      <c r="AA198" s="10"/>
      <c r="AB198" s="10"/>
      <c r="AC198" s="10"/>
      <c r="AD198" s="10"/>
      <c r="AE198" s="10"/>
    </row>
    <row r="199" spans="2:31" s="44" customFormat="1" ht="15" customHeight="1" x14ac:dyDescent="0.25">
      <c r="B199" s="44" t="s">
        <v>90</v>
      </c>
      <c r="C199" s="183">
        <f>C200</f>
        <v>660711909</v>
      </c>
      <c r="D199" s="183">
        <v>638339565.44000006</v>
      </c>
      <c r="E199" s="180">
        <v>13252736.030000001</v>
      </c>
      <c r="F199" s="180">
        <v>62177233.879999995</v>
      </c>
      <c r="G199" s="180">
        <v>44855393.759999998</v>
      </c>
      <c r="H199" s="180">
        <v>34852519.289999999</v>
      </c>
      <c r="I199" s="180">
        <v>45079490.490000002</v>
      </c>
      <c r="J199" s="180">
        <v>33486954.289999999</v>
      </c>
      <c r="K199" s="180">
        <v>45630598.319999985</v>
      </c>
      <c r="L199" s="180">
        <v>52374878.419999994</v>
      </c>
      <c r="M199" s="180">
        <v>56377609.940000005</v>
      </c>
      <c r="N199" s="180">
        <v>53825512.460000001</v>
      </c>
      <c r="O199" s="180">
        <v>74783847.610000029</v>
      </c>
      <c r="P199" s="180">
        <v>110152134.04000001</v>
      </c>
      <c r="Q199" s="180">
        <f t="shared" si="5"/>
        <v>626848908.52999997</v>
      </c>
      <c r="R199" s="10"/>
      <c r="S199" s="10"/>
      <c r="T199" s="10"/>
      <c r="U199" s="10"/>
      <c r="V199" s="10"/>
      <c r="W199" s="10"/>
      <c r="X199" s="10"/>
      <c r="Y199" s="10"/>
      <c r="Z199" s="10"/>
      <c r="AA199" s="10"/>
      <c r="AB199" s="10"/>
      <c r="AC199" s="10"/>
      <c r="AD199" s="10"/>
      <c r="AE199" s="10"/>
    </row>
    <row r="200" spans="2:31" s="44" customFormat="1" ht="15" customHeight="1" x14ac:dyDescent="0.25">
      <c r="B200" s="197" t="s">
        <v>347</v>
      </c>
      <c r="C200" s="183">
        <v>660711909</v>
      </c>
      <c r="D200" s="183">
        <v>638339565.44000006</v>
      </c>
      <c r="E200" s="183">
        <v>13252736.030000001</v>
      </c>
      <c r="F200" s="183">
        <v>62177233.879999995</v>
      </c>
      <c r="G200" s="183">
        <v>44855393.759999998</v>
      </c>
      <c r="H200" s="183">
        <v>34852519.289999999</v>
      </c>
      <c r="I200" s="183">
        <v>45079490.490000002</v>
      </c>
      <c r="J200" s="183">
        <v>33486954.289999999</v>
      </c>
      <c r="K200" s="180">
        <v>45630598.319999985</v>
      </c>
      <c r="L200" s="180">
        <v>52374878.419999994</v>
      </c>
      <c r="M200" s="180">
        <v>56377609.940000005</v>
      </c>
      <c r="N200" s="180">
        <v>53825512.460000001</v>
      </c>
      <c r="O200" s="180">
        <v>74783847.610000029</v>
      </c>
      <c r="P200" s="180">
        <v>110152134.04000001</v>
      </c>
      <c r="Q200" s="180">
        <f t="shared" si="5"/>
        <v>626848908.52999997</v>
      </c>
      <c r="R200" s="10"/>
      <c r="S200" s="10"/>
      <c r="T200" s="10"/>
      <c r="U200" s="10"/>
      <c r="V200" s="10"/>
      <c r="W200" s="10"/>
      <c r="X200" s="10"/>
      <c r="Y200" s="10"/>
      <c r="Z200" s="10"/>
      <c r="AA200" s="10"/>
      <c r="AB200" s="10"/>
      <c r="AC200" s="10"/>
      <c r="AD200" s="10"/>
      <c r="AE200" s="10"/>
    </row>
    <row r="201" spans="2:31" x14ac:dyDescent="0.25">
      <c r="B201" s="196" t="s">
        <v>348</v>
      </c>
      <c r="C201" s="182">
        <v>660711909</v>
      </c>
      <c r="D201" s="182">
        <v>638339565.44000006</v>
      </c>
      <c r="E201" s="182">
        <v>13252736.030000001</v>
      </c>
      <c r="F201" s="182">
        <v>62177233.879999995</v>
      </c>
      <c r="G201" s="182">
        <v>44855393.759999998</v>
      </c>
      <c r="H201" s="182">
        <v>34852519.289999999</v>
      </c>
      <c r="I201" s="182">
        <v>45079490.490000002</v>
      </c>
      <c r="J201" s="182">
        <v>33486954.289999999</v>
      </c>
      <c r="K201" s="181">
        <v>45630598.319999985</v>
      </c>
      <c r="L201" s="181">
        <v>52374878.419999994</v>
      </c>
      <c r="M201" s="181">
        <v>56377609.940000005</v>
      </c>
      <c r="N201" s="181">
        <v>53825512.460000001</v>
      </c>
      <c r="O201" s="181">
        <v>74783847.610000029</v>
      </c>
      <c r="P201" s="181">
        <v>110152134.04000001</v>
      </c>
      <c r="Q201" s="181">
        <f t="shared" si="5"/>
        <v>626848908.52999997</v>
      </c>
      <c r="R201" s="10"/>
      <c r="S201" s="10"/>
      <c r="T201" s="10"/>
      <c r="U201" s="10"/>
      <c r="V201" s="10"/>
      <c r="W201" s="10"/>
      <c r="X201" s="10"/>
      <c r="Y201" s="10"/>
      <c r="Z201" s="10"/>
      <c r="AA201" s="10"/>
      <c r="AB201" s="10"/>
      <c r="AC201" s="10"/>
      <c r="AD201" s="10"/>
      <c r="AE201" s="10"/>
    </row>
    <row r="202" spans="2:31" s="44" customFormat="1" ht="15" customHeight="1" x14ac:dyDescent="0.25">
      <c r="B202" s="44" t="s">
        <v>98</v>
      </c>
      <c r="C202" s="183">
        <f>C203</f>
        <v>12790477309</v>
      </c>
      <c r="D202" s="183">
        <v>12484224240.639999</v>
      </c>
      <c r="E202" s="180">
        <v>256501995.2299999</v>
      </c>
      <c r="F202" s="180">
        <v>477401148.79000002</v>
      </c>
      <c r="G202" s="180">
        <v>573128533.08999991</v>
      </c>
      <c r="H202" s="180">
        <v>1037088574.3400002</v>
      </c>
      <c r="I202" s="180">
        <v>569782581.93999982</v>
      </c>
      <c r="J202" s="180">
        <v>1212963991.6700006</v>
      </c>
      <c r="K202" s="180">
        <v>713957698.19999981</v>
      </c>
      <c r="L202" s="180">
        <v>725859552.10000026</v>
      </c>
      <c r="M202" s="180">
        <v>1608668212.3200004</v>
      </c>
      <c r="N202" s="180">
        <v>1588297770.2000003</v>
      </c>
      <c r="O202" s="180">
        <v>1806768064.5100012</v>
      </c>
      <c r="P202" s="180">
        <v>1667192898.970001</v>
      </c>
      <c r="Q202" s="180">
        <f t="shared" si="5"/>
        <v>12237611021.360004</v>
      </c>
      <c r="R202" s="10"/>
      <c r="S202" s="10"/>
      <c r="T202" s="10"/>
      <c r="U202" s="10"/>
      <c r="V202" s="10"/>
      <c r="W202" s="10"/>
      <c r="X202" s="10"/>
      <c r="Y202" s="10"/>
      <c r="Z202" s="10"/>
      <c r="AA202" s="10"/>
      <c r="AB202" s="10"/>
      <c r="AC202" s="10"/>
      <c r="AD202" s="10"/>
      <c r="AE202" s="10"/>
    </row>
    <row r="203" spans="2:31" s="44" customFormat="1" ht="15" customHeight="1" x14ac:dyDescent="0.25">
      <c r="B203" s="197" t="s">
        <v>349</v>
      </c>
      <c r="C203" s="183">
        <v>12790477309</v>
      </c>
      <c r="D203" s="183">
        <v>12484224240.639999</v>
      </c>
      <c r="E203" s="183">
        <v>256501995.2299999</v>
      </c>
      <c r="F203" s="183">
        <v>477401148.79000002</v>
      </c>
      <c r="G203" s="183">
        <v>573128533.08999991</v>
      </c>
      <c r="H203" s="183">
        <v>1037088574.3400002</v>
      </c>
      <c r="I203" s="183">
        <v>569782581.93999982</v>
      </c>
      <c r="J203" s="183">
        <v>1212963991.6700006</v>
      </c>
      <c r="K203" s="180">
        <v>713957698.19999981</v>
      </c>
      <c r="L203" s="180">
        <v>725859552.10000026</v>
      </c>
      <c r="M203" s="180">
        <v>1608668212.3200004</v>
      </c>
      <c r="N203" s="180">
        <v>1588297770.2000003</v>
      </c>
      <c r="O203" s="180">
        <v>1806768064.5100012</v>
      </c>
      <c r="P203" s="180">
        <v>1667192898.970001</v>
      </c>
      <c r="Q203" s="180">
        <f t="shared" ref="Q203:Q250" si="6">SUM(E203:P203)</f>
        <v>12237611021.360004</v>
      </c>
      <c r="R203" s="10"/>
      <c r="S203" s="10"/>
      <c r="T203" s="10"/>
      <c r="U203" s="10"/>
      <c r="V203" s="10"/>
      <c r="W203" s="10"/>
      <c r="X203" s="10"/>
      <c r="Y203" s="10"/>
      <c r="Z203" s="10"/>
      <c r="AA203" s="10"/>
      <c r="AB203" s="10"/>
      <c r="AC203" s="10"/>
      <c r="AD203" s="10"/>
      <c r="AE203" s="10"/>
    </row>
    <row r="204" spans="2:31" x14ac:dyDescent="0.25">
      <c r="B204" s="196" t="s">
        <v>350</v>
      </c>
      <c r="C204" s="182">
        <v>10737488666</v>
      </c>
      <c r="D204" s="182">
        <v>10612466665.640001</v>
      </c>
      <c r="E204" s="182">
        <v>256501995.2299999</v>
      </c>
      <c r="F204" s="182">
        <v>435364687.47000003</v>
      </c>
      <c r="G204" s="182">
        <v>501394526.32999986</v>
      </c>
      <c r="H204" s="182">
        <v>992383226.33000016</v>
      </c>
      <c r="I204" s="182">
        <v>498328808.75999987</v>
      </c>
      <c r="J204" s="182">
        <v>1065052971.7800004</v>
      </c>
      <c r="K204" s="181">
        <v>612061737.9599998</v>
      </c>
      <c r="L204" s="181">
        <v>564708681.63000035</v>
      </c>
      <c r="M204" s="181">
        <v>1452037315.1300004</v>
      </c>
      <c r="N204" s="181">
        <v>1373692665.7600002</v>
      </c>
      <c r="O204" s="181">
        <v>1568434035.3300011</v>
      </c>
      <c r="P204" s="181">
        <v>1115982094.9400005</v>
      </c>
      <c r="Q204" s="181">
        <f t="shared" si="6"/>
        <v>10435942746.650002</v>
      </c>
      <c r="R204" s="10"/>
      <c r="S204" s="10"/>
      <c r="T204" s="10"/>
      <c r="U204" s="10"/>
      <c r="V204" s="10"/>
      <c r="W204" s="10"/>
      <c r="X204" s="10"/>
      <c r="Y204" s="10"/>
      <c r="Z204" s="10"/>
      <c r="AA204" s="10"/>
      <c r="AB204" s="10"/>
      <c r="AC204" s="10"/>
      <c r="AD204" s="10"/>
      <c r="AE204" s="10"/>
    </row>
    <row r="205" spans="2:31" x14ac:dyDescent="0.25">
      <c r="B205" s="196" t="s">
        <v>351</v>
      </c>
      <c r="C205" s="182">
        <v>2052988643</v>
      </c>
      <c r="D205" s="182">
        <v>1871757574.9999983</v>
      </c>
      <c r="E205" s="182">
        <v>0</v>
      </c>
      <c r="F205" s="182">
        <v>42036461.319999993</v>
      </c>
      <c r="G205" s="182">
        <v>71734006.76000002</v>
      </c>
      <c r="H205" s="182">
        <v>44705348.009999976</v>
      </c>
      <c r="I205" s="182">
        <v>71453773.179999992</v>
      </c>
      <c r="J205" s="182">
        <v>147911019.89000002</v>
      </c>
      <c r="K205" s="181">
        <v>101895960.23999999</v>
      </c>
      <c r="L205" s="181">
        <v>161150870.46999988</v>
      </c>
      <c r="M205" s="181">
        <v>156630897.19000012</v>
      </c>
      <c r="N205" s="181">
        <v>214605104.44000003</v>
      </c>
      <c r="O205" s="181">
        <v>238334029.17999995</v>
      </c>
      <c r="P205" s="181">
        <v>551210804.03000045</v>
      </c>
      <c r="Q205" s="181">
        <f t="shared" si="6"/>
        <v>1801668274.7100003</v>
      </c>
      <c r="R205" s="10"/>
      <c r="S205" s="10"/>
      <c r="T205" s="10"/>
      <c r="U205" s="10"/>
      <c r="V205" s="10"/>
      <c r="W205" s="10"/>
      <c r="X205" s="10"/>
      <c r="Y205" s="10"/>
      <c r="Z205" s="10"/>
      <c r="AA205" s="10"/>
      <c r="AB205" s="10"/>
      <c r="AC205" s="10"/>
      <c r="AD205" s="10"/>
      <c r="AE205" s="10"/>
    </row>
    <row r="206" spans="2:31" s="44" customFormat="1" ht="15" customHeight="1" x14ac:dyDescent="0.25">
      <c r="B206" s="44" t="s">
        <v>352</v>
      </c>
      <c r="C206" s="183">
        <f>C207</f>
        <v>15363014394</v>
      </c>
      <c r="D206" s="183">
        <v>17016354955.13999</v>
      </c>
      <c r="E206" s="180">
        <v>808835970.71999991</v>
      </c>
      <c r="F206" s="180">
        <v>986989856.56000006</v>
      </c>
      <c r="G206" s="180">
        <v>1279356745.8600008</v>
      </c>
      <c r="H206" s="180">
        <v>1135782053.3200002</v>
      </c>
      <c r="I206" s="180">
        <v>984774506.69999993</v>
      </c>
      <c r="J206" s="180">
        <v>1180711356.7299998</v>
      </c>
      <c r="K206" s="180">
        <v>1109694563.9299996</v>
      </c>
      <c r="L206" s="180">
        <v>1152123220.8799996</v>
      </c>
      <c r="M206" s="180">
        <v>1059968852.0699998</v>
      </c>
      <c r="N206" s="180">
        <v>1372266338.8999991</v>
      </c>
      <c r="O206" s="180">
        <v>2548618788.1899986</v>
      </c>
      <c r="P206" s="180">
        <v>3256987211.3200006</v>
      </c>
      <c r="Q206" s="180">
        <f t="shared" si="6"/>
        <v>16876109465.179996</v>
      </c>
      <c r="R206" s="10"/>
      <c r="S206" s="10"/>
      <c r="T206" s="10"/>
      <c r="U206" s="10"/>
      <c r="V206" s="10"/>
      <c r="W206" s="10"/>
      <c r="X206" s="10"/>
      <c r="Y206" s="10"/>
      <c r="Z206" s="10"/>
      <c r="AA206" s="10"/>
      <c r="AB206" s="10"/>
      <c r="AC206" s="10"/>
      <c r="AD206" s="10"/>
      <c r="AE206" s="10"/>
    </row>
    <row r="207" spans="2:31" s="44" customFormat="1" ht="15" customHeight="1" x14ac:dyDescent="0.25">
      <c r="B207" s="197" t="s">
        <v>353</v>
      </c>
      <c r="C207" s="183">
        <v>15363014394</v>
      </c>
      <c r="D207" s="183">
        <v>17016354955.13999</v>
      </c>
      <c r="E207" s="183">
        <v>808835970.71999991</v>
      </c>
      <c r="F207" s="183">
        <v>986989856.56000006</v>
      </c>
      <c r="G207" s="183">
        <v>1279356745.8600008</v>
      </c>
      <c r="H207" s="183">
        <v>1135782053.3200002</v>
      </c>
      <c r="I207" s="183">
        <v>984774506.69999993</v>
      </c>
      <c r="J207" s="183">
        <v>1180711356.7299998</v>
      </c>
      <c r="K207" s="180">
        <v>1109694563.9299996</v>
      </c>
      <c r="L207" s="180">
        <v>1152123220.8799996</v>
      </c>
      <c r="M207" s="180">
        <v>1059968852.0699998</v>
      </c>
      <c r="N207" s="180">
        <v>1372266338.8999991</v>
      </c>
      <c r="O207" s="180">
        <v>2548618788.1899986</v>
      </c>
      <c r="P207" s="180">
        <v>3256987211.3200006</v>
      </c>
      <c r="Q207" s="180">
        <f t="shared" si="6"/>
        <v>16876109465.179996</v>
      </c>
      <c r="R207" s="10"/>
      <c r="S207" s="10"/>
      <c r="T207" s="10"/>
      <c r="U207" s="10"/>
      <c r="V207" s="10"/>
      <c r="W207" s="10"/>
      <c r="X207" s="10"/>
      <c r="Y207" s="10"/>
      <c r="Z207" s="10"/>
      <c r="AA207" s="10"/>
      <c r="AB207" s="10"/>
      <c r="AC207" s="10"/>
      <c r="AD207" s="10"/>
      <c r="AE207" s="10"/>
    </row>
    <row r="208" spans="2:31" x14ac:dyDescent="0.25">
      <c r="B208" s="196" t="s">
        <v>354</v>
      </c>
      <c r="C208" s="182">
        <v>14299616525</v>
      </c>
      <c r="D208" s="182">
        <v>15916641081.829988</v>
      </c>
      <c r="E208" s="182">
        <v>788877728.64999998</v>
      </c>
      <c r="F208" s="182">
        <v>892880452.3900001</v>
      </c>
      <c r="G208" s="182">
        <v>1206275515.6500008</v>
      </c>
      <c r="H208" s="182">
        <v>1054392067.7</v>
      </c>
      <c r="I208" s="182">
        <v>894455300.63999999</v>
      </c>
      <c r="J208" s="182">
        <v>1098702783.1699998</v>
      </c>
      <c r="K208" s="181">
        <v>1032598607.5199999</v>
      </c>
      <c r="L208" s="181">
        <v>1053152191.7099994</v>
      </c>
      <c r="M208" s="181">
        <v>983217164.93999982</v>
      </c>
      <c r="N208" s="181">
        <v>1289938254.3999989</v>
      </c>
      <c r="O208" s="181">
        <v>2429169545.2299991</v>
      </c>
      <c r="P208" s="181">
        <v>3089884690.4000006</v>
      </c>
      <c r="Q208" s="181">
        <f t="shared" si="6"/>
        <v>15813544302.399998</v>
      </c>
      <c r="R208" s="10"/>
      <c r="S208" s="10"/>
      <c r="T208" s="10"/>
      <c r="U208" s="10"/>
      <c r="V208" s="10"/>
      <c r="W208" s="10"/>
      <c r="X208" s="10"/>
      <c r="Y208" s="10"/>
      <c r="Z208" s="10"/>
      <c r="AA208" s="10"/>
      <c r="AB208" s="10"/>
      <c r="AC208" s="10"/>
      <c r="AD208" s="10"/>
      <c r="AE208" s="10"/>
    </row>
    <row r="209" spans="2:31" x14ac:dyDescent="0.25">
      <c r="B209" s="196" t="s">
        <v>355</v>
      </c>
      <c r="C209" s="182">
        <v>498313348</v>
      </c>
      <c r="D209" s="182">
        <v>479660474.44999999</v>
      </c>
      <c r="E209" s="182">
        <v>705477.88</v>
      </c>
      <c r="F209" s="182">
        <v>41607025.290000007</v>
      </c>
      <c r="G209" s="182">
        <v>28822911.600000001</v>
      </c>
      <c r="H209" s="182">
        <v>42456692.690000005</v>
      </c>
      <c r="I209" s="182">
        <v>37250270.160000004</v>
      </c>
      <c r="J209" s="182">
        <v>36472046.260000013</v>
      </c>
      <c r="K209" s="181">
        <v>36665976.290000014</v>
      </c>
      <c r="L209" s="181">
        <v>49427838.520000003</v>
      </c>
      <c r="M209" s="181">
        <v>34303985.860000007</v>
      </c>
      <c r="N209" s="181">
        <v>40226483.880000025</v>
      </c>
      <c r="O209" s="181">
        <v>70750033.469999969</v>
      </c>
      <c r="P209" s="181">
        <v>37722675.920000002</v>
      </c>
      <c r="Q209" s="181">
        <f t="shared" si="6"/>
        <v>456411417.82000005</v>
      </c>
      <c r="R209" s="10"/>
      <c r="S209" s="10"/>
      <c r="T209" s="10"/>
      <c r="U209" s="10"/>
      <c r="V209" s="10"/>
      <c r="W209" s="10"/>
      <c r="X209" s="10"/>
      <c r="Y209" s="10"/>
      <c r="Z209" s="10"/>
      <c r="AA209" s="10"/>
      <c r="AB209" s="10"/>
      <c r="AC209" s="10"/>
      <c r="AD209" s="10"/>
      <c r="AE209" s="10"/>
    </row>
    <row r="210" spans="2:31" x14ac:dyDescent="0.25">
      <c r="B210" s="196" t="s">
        <v>356</v>
      </c>
      <c r="C210" s="182">
        <v>526860072</v>
      </c>
      <c r="D210" s="182">
        <v>581828949.86000001</v>
      </c>
      <c r="E210" s="182">
        <v>17483598.66</v>
      </c>
      <c r="F210" s="182">
        <v>50177996.530000009</v>
      </c>
      <c r="G210" s="182">
        <v>41009748.430000007</v>
      </c>
      <c r="H210" s="182">
        <v>36411880.450000003</v>
      </c>
      <c r="I210" s="182">
        <v>50241906.300000004</v>
      </c>
      <c r="J210" s="182">
        <v>43066061.019999996</v>
      </c>
      <c r="K210" s="181">
        <v>37982992.25999999</v>
      </c>
      <c r="L210" s="181">
        <v>46716867.769999996</v>
      </c>
      <c r="M210" s="181">
        <v>39589802.859999999</v>
      </c>
      <c r="N210" s="181">
        <v>38515361.480000012</v>
      </c>
      <c r="O210" s="181">
        <v>44849415.120000005</v>
      </c>
      <c r="P210" s="181">
        <v>123744526.79999998</v>
      </c>
      <c r="Q210" s="181">
        <f t="shared" si="6"/>
        <v>569790157.68000007</v>
      </c>
      <c r="R210" s="10"/>
      <c r="S210" s="10"/>
      <c r="T210" s="10"/>
      <c r="U210" s="10"/>
      <c r="V210" s="10"/>
      <c r="W210" s="10"/>
      <c r="X210" s="10"/>
      <c r="Y210" s="10"/>
      <c r="Z210" s="10"/>
      <c r="AA210" s="10"/>
      <c r="AB210" s="10"/>
      <c r="AC210" s="10"/>
      <c r="AD210" s="10"/>
      <c r="AE210" s="10"/>
    </row>
    <row r="211" spans="2:31" x14ac:dyDescent="0.25">
      <c r="B211" s="196" t="s">
        <v>357</v>
      </c>
      <c r="C211" s="182">
        <v>38224449</v>
      </c>
      <c r="D211" s="182">
        <v>38224449</v>
      </c>
      <c r="E211" s="182">
        <v>1769165.53</v>
      </c>
      <c r="F211" s="182">
        <v>2324382.35</v>
      </c>
      <c r="G211" s="182">
        <v>3248570.18</v>
      </c>
      <c r="H211" s="182">
        <v>2521412.48</v>
      </c>
      <c r="I211" s="182">
        <v>2827029.6</v>
      </c>
      <c r="J211" s="182">
        <v>2470466.2800000003</v>
      </c>
      <c r="K211" s="181">
        <v>2446987.86</v>
      </c>
      <c r="L211" s="181">
        <v>2826322.88</v>
      </c>
      <c r="M211" s="181">
        <v>2857898.41</v>
      </c>
      <c r="N211" s="181">
        <v>3586239.14</v>
      </c>
      <c r="O211" s="181">
        <v>3849794.3699999996</v>
      </c>
      <c r="P211" s="181">
        <v>5635318.2000000002</v>
      </c>
      <c r="Q211" s="181">
        <f t="shared" si="6"/>
        <v>36363587.280000001</v>
      </c>
      <c r="R211" s="10"/>
      <c r="S211" s="10"/>
      <c r="T211" s="10"/>
      <c r="U211" s="10"/>
      <c r="V211" s="10"/>
      <c r="W211" s="10"/>
      <c r="X211" s="10"/>
      <c r="Y211" s="10"/>
      <c r="Z211" s="10"/>
      <c r="AA211" s="10"/>
      <c r="AB211" s="10"/>
      <c r="AC211" s="10"/>
      <c r="AD211" s="10"/>
      <c r="AE211" s="10"/>
    </row>
    <row r="212" spans="2:31" s="44" customFormat="1" ht="15" customHeight="1" x14ac:dyDescent="0.25">
      <c r="B212" s="44" t="s">
        <v>358</v>
      </c>
      <c r="C212" s="183">
        <f>C213</f>
        <v>2970299999</v>
      </c>
      <c r="D212" s="183">
        <v>2558797020.499999</v>
      </c>
      <c r="E212" s="180">
        <v>116247194.47999997</v>
      </c>
      <c r="F212" s="180">
        <v>163336913.42999998</v>
      </c>
      <c r="G212" s="180">
        <v>175637935.13000017</v>
      </c>
      <c r="H212" s="180">
        <v>130013830.35000005</v>
      </c>
      <c r="I212" s="180">
        <v>117317235.27000006</v>
      </c>
      <c r="J212" s="180">
        <v>144400730.49999994</v>
      </c>
      <c r="K212" s="180">
        <v>192609137.93000004</v>
      </c>
      <c r="L212" s="180">
        <v>145269678.84000003</v>
      </c>
      <c r="M212" s="180">
        <v>280030252.96000004</v>
      </c>
      <c r="N212" s="180">
        <v>219024179.42999998</v>
      </c>
      <c r="O212" s="180">
        <v>276607071.81</v>
      </c>
      <c r="P212" s="180">
        <v>477999983.98999977</v>
      </c>
      <c r="Q212" s="180">
        <f t="shared" si="6"/>
        <v>2438494144.1199999</v>
      </c>
      <c r="R212" s="10"/>
      <c r="S212" s="10"/>
      <c r="T212" s="10"/>
      <c r="U212" s="10"/>
      <c r="V212" s="10"/>
      <c r="W212" s="10"/>
      <c r="X212" s="10"/>
      <c r="Y212" s="10"/>
      <c r="Z212" s="10"/>
      <c r="AA212" s="10"/>
      <c r="AB212" s="10"/>
      <c r="AC212" s="10"/>
      <c r="AD212" s="10"/>
      <c r="AE212" s="10"/>
    </row>
    <row r="213" spans="2:31" s="119" customFormat="1" ht="15" customHeight="1" x14ac:dyDescent="0.25">
      <c r="B213" s="197" t="s">
        <v>359</v>
      </c>
      <c r="C213" s="183">
        <v>2970299999</v>
      </c>
      <c r="D213" s="183">
        <v>2558797020.499999</v>
      </c>
      <c r="E213" s="183">
        <v>116247194.47999997</v>
      </c>
      <c r="F213" s="183">
        <v>163336913.42999998</v>
      </c>
      <c r="G213" s="183">
        <v>175637935.13000017</v>
      </c>
      <c r="H213" s="183">
        <v>130013830.35000005</v>
      </c>
      <c r="I213" s="183">
        <v>117317235.27000006</v>
      </c>
      <c r="J213" s="183">
        <v>144400730.49999994</v>
      </c>
      <c r="K213" s="180">
        <v>192609137.93000004</v>
      </c>
      <c r="L213" s="180">
        <v>145269678.84000003</v>
      </c>
      <c r="M213" s="180">
        <v>280030252.96000004</v>
      </c>
      <c r="N213" s="180">
        <v>219024179.42999998</v>
      </c>
      <c r="O213" s="180">
        <v>276607071.81</v>
      </c>
      <c r="P213" s="180">
        <v>477999983.98999977</v>
      </c>
      <c r="Q213" s="180">
        <f t="shared" si="6"/>
        <v>2438494144.1199999</v>
      </c>
      <c r="R213" s="10"/>
      <c r="S213" s="10"/>
      <c r="T213" s="10"/>
      <c r="U213" s="10"/>
      <c r="V213" s="10"/>
      <c r="W213" s="10"/>
      <c r="X213" s="10"/>
      <c r="Y213" s="10"/>
      <c r="Z213" s="10"/>
      <c r="AA213" s="10"/>
      <c r="AB213" s="10"/>
      <c r="AC213" s="10"/>
      <c r="AD213" s="10"/>
      <c r="AE213" s="10"/>
    </row>
    <row r="214" spans="2:31" s="12" customFormat="1" x14ac:dyDescent="0.25">
      <c r="B214" s="196" t="s">
        <v>360</v>
      </c>
      <c r="C214" s="182">
        <v>2445193805</v>
      </c>
      <c r="D214" s="182">
        <v>1877284057.0899994</v>
      </c>
      <c r="E214" s="182">
        <v>95171222.769999981</v>
      </c>
      <c r="F214" s="182">
        <v>134687116.30999997</v>
      </c>
      <c r="G214" s="182">
        <v>138634891.93000019</v>
      </c>
      <c r="H214" s="182">
        <v>99816678.980000049</v>
      </c>
      <c r="I214" s="182">
        <v>85715537.860000044</v>
      </c>
      <c r="J214" s="182">
        <v>108478493.50999993</v>
      </c>
      <c r="K214" s="202">
        <v>159831899.08000004</v>
      </c>
      <c r="L214" s="202">
        <v>99880834.340000018</v>
      </c>
      <c r="M214" s="202">
        <v>234377888.21000004</v>
      </c>
      <c r="N214" s="202">
        <v>175570796.22999996</v>
      </c>
      <c r="O214" s="202">
        <v>214629568.85999995</v>
      </c>
      <c r="P214" s="202">
        <v>275851449.02999991</v>
      </c>
      <c r="Q214" s="182">
        <f t="shared" si="6"/>
        <v>1822646377.1100001</v>
      </c>
      <c r="R214" s="10"/>
      <c r="S214" s="10"/>
      <c r="T214" s="10"/>
      <c r="U214" s="10"/>
      <c r="V214" s="10"/>
      <c r="W214" s="10"/>
      <c r="X214" s="10"/>
      <c r="Y214" s="10"/>
      <c r="Z214" s="10"/>
      <c r="AA214" s="10"/>
      <c r="AB214" s="10"/>
      <c r="AC214" s="10"/>
      <c r="AD214" s="10"/>
      <c r="AE214" s="10"/>
    </row>
    <row r="215" spans="2:31" s="12" customFormat="1" x14ac:dyDescent="0.25">
      <c r="B215" s="196" t="s">
        <v>391</v>
      </c>
      <c r="C215" s="182">
        <v>0</v>
      </c>
      <c r="D215" s="182">
        <v>44197336</v>
      </c>
      <c r="E215" s="182">
        <v>0</v>
      </c>
      <c r="F215" s="182">
        <v>0</v>
      </c>
      <c r="G215" s="182">
        <v>0</v>
      </c>
      <c r="H215" s="182">
        <v>0</v>
      </c>
      <c r="I215" s="182">
        <v>0</v>
      </c>
      <c r="J215" s="182">
        <v>0</v>
      </c>
      <c r="K215" s="204">
        <v>0</v>
      </c>
      <c r="L215" s="204">
        <v>0</v>
      </c>
      <c r="M215" s="204">
        <v>0</v>
      </c>
      <c r="N215" s="204">
        <v>0</v>
      </c>
      <c r="O215" s="204">
        <v>0</v>
      </c>
      <c r="P215" s="202">
        <v>13210246.440000001</v>
      </c>
      <c r="Q215" s="182">
        <f t="shared" si="6"/>
        <v>13210246.440000001</v>
      </c>
      <c r="R215" s="10"/>
      <c r="S215" s="10"/>
      <c r="T215" s="10"/>
      <c r="U215" s="10"/>
      <c r="V215" s="10"/>
      <c r="W215" s="10"/>
      <c r="X215" s="10"/>
      <c r="Y215" s="10"/>
      <c r="Z215" s="10"/>
      <c r="AA215" s="10"/>
      <c r="AB215" s="10"/>
      <c r="AC215" s="10"/>
      <c r="AD215" s="10"/>
      <c r="AE215" s="10"/>
    </row>
    <row r="216" spans="2:31" s="12" customFormat="1" x14ac:dyDescent="0.25">
      <c r="B216" s="196" t="s">
        <v>361</v>
      </c>
      <c r="C216" s="182">
        <v>485032867</v>
      </c>
      <c r="D216" s="182">
        <v>598784607.40999973</v>
      </c>
      <c r="E216" s="182">
        <v>19412863.32</v>
      </c>
      <c r="F216" s="182">
        <v>26768935.210000005</v>
      </c>
      <c r="G216" s="182">
        <v>34707802.280000001</v>
      </c>
      <c r="H216" s="182">
        <v>25600783.079999994</v>
      </c>
      <c r="I216" s="182">
        <v>28736389.790000003</v>
      </c>
      <c r="J216" s="182">
        <v>32440622.52999999</v>
      </c>
      <c r="K216" s="202">
        <v>30164199.779999994</v>
      </c>
      <c r="L216" s="202">
        <v>42498014.189999998</v>
      </c>
      <c r="M216" s="202">
        <v>41856631.849999994</v>
      </c>
      <c r="N216" s="202">
        <v>41157718.74000001</v>
      </c>
      <c r="O216" s="202">
        <v>56859099.890000015</v>
      </c>
      <c r="P216" s="202">
        <v>184071064.6399999</v>
      </c>
      <c r="Q216" s="182">
        <f t="shared" si="6"/>
        <v>564274125.29999983</v>
      </c>
      <c r="R216" s="10"/>
      <c r="S216" s="10"/>
      <c r="T216" s="10"/>
      <c r="U216" s="10"/>
      <c r="V216" s="10"/>
      <c r="W216" s="10"/>
      <c r="X216" s="10"/>
      <c r="Y216" s="10"/>
      <c r="Z216" s="10"/>
      <c r="AA216" s="10"/>
      <c r="AB216" s="10"/>
      <c r="AC216" s="10"/>
      <c r="AD216" s="10"/>
      <c r="AE216" s="10"/>
    </row>
    <row r="217" spans="2:31" s="12" customFormat="1" x14ac:dyDescent="0.25">
      <c r="B217" s="196" t="s">
        <v>362</v>
      </c>
      <c r="C217" s="182">
        <v>40073327</v>
      </c>
      <c r="D217" s="182">
        <v>38531020</v>
      </c>
      <c r="E217" s="182">
        <v>1663108.3900000001</v>
      </c>
      <c r="F217" s="182">
        <v>1880861.9100000001</v>
      </c>
      <c r="G217" s="182">
        <v>2295240.92</v>
      </c>
      <c r="H217" s="182">
        <v>4596368.29</v>
      </c>
      <c r="I217" s="182">
        <v>2865307.62</v>
      </c>
      <c r="J217" s="182">
        <v>3481614.4599999995</v>
      </c>
      <c r="K217" s="202">
        <v>2613039.0700000008</v>
      </c>
      <c r="L217" s="202">
        <v>2890830.3099999996</v>
      </c>
      <c r="M217" s="202">
        <v>3795732.9</v>
      </c>
      <c r="N217" s="202">
        <v>2295664.4600000004</v>
      </c>
      <c r="O217" s="202">
        <v>5118403.0600000015</v>
      </c>
      <c r="P217" s="202">
        <v>4867223.879999999</v>
      </c>
      <c r="Q217" s="182">
        <f t="shared" si="6"/>
        <v>38363395.270000003</v>
      </c>
      <c r="R217" s="10"/>
      <c r="S217" s="10"/>
      <c r="T217" s="10"/>
      <c r="U217" s="10"/>
      <c r="V217" s="10"/>
      <c r="W217" s="10"/>
      <c r="X217" s="10"/>
      <c r="Y217" s="10"/>
      <c r="Z217" s="10"/>
      <c r="AA217" s="10"/>
      <c r="AB217" s="10"/>
      <c r="AC217" s="10"/>
      <c r="AD217" s="10"/>
      <c r="AE217" s="10"/>
    </row>
    <row r="218" spans="2:31" s="44" customFormat="1" ht="15" customHeight="1" x14ac:dyDescent="0.25">
      <c r="B218" s="44" t="s">
        <v>363</v>
      </c>
      <c r="C218" s="183">
        <f>C219</f>
        <v>1014051490</v>
      </c>
      <c r="D218" s="183">
        <v>960196152.18999982</v>
      </c>
      <c r="E218" s="180">
        <v>37259981.149999999</v>
      </c>
      <c r="F218" s="180">
        <v>50303615.829999998</v>
      </c>
      <c r="G218" s="180">
        <v>52245599.740000039</v>
      </c>
      <c r="H218" s="180">
        <v>53708839.790000021</v>
      </c>
      <c r="I218" s="180">
        <v>72897125.850000024</v>
      </c>
      <c r="J218" s="180">
        <v>62775205.380000003</v>
      </c>
      <c r="K218" s="180">
        <v>60116621.240000002</v>
      </c>
      <c r="L218" s="180">
        <v>86907180.980000019</v>
      </c>
      <c r="M218" s="180">
        <v>69265551.479999989</v>
      </c>
      <c r="N218" s="180">
        <v>60082675.179999992</v>
      </c>
      <c r="O218" s="180">
        <v>111818615.39999996</v>
      </c>
      <c r="P218" s="180">
        <v>198642896.26000002</v>
      </c>
      <c r="Q218" s="180">
        <f t="shared" si="6"/>
        <v>916023908.27999997</v>
      </c>
      <c r="R218" s="10"/>
      <c r="S218" s="10"/>
      <c r="T218" s="10"/>
      <c r="U218" s="10"/>
      <c r="V218" s="10"/>
      <c r="W218" s="10"/>
      <c r="X218" s="10"/>
      <c r="Y218" s="10"/>
      <c r="Z218" s="10"/>
      <c r="AA218" s="10"/>
      <c r="AB218" s="10"/>
      <c r="AC218" s="10"/>
      <c r="AD218" s="10"/>
      <c r="AE218" s="10"/>
    </row>
    <row r="219" spans="2:31" s="119" customFormat="1" ht="15" customHeight="1" x14ac:dyDescent="0.25">
      <c r="B219" s="197" t="s">
        <v>364</v>
      </c>
      <c r="C219" s="183">
        <v>1014051490</v>
      </c>
      <c r="D219" s="183">
        <v>960196152.18999982</v>
      </c>
      <c r="E219" s="183">
        <v>37259981.149999999</v>
      </c>
      <c r="F219" s="183">
        <v>50303615.829999998</v>
      </c>
      <c r="G219" s="183">
        <v>52245599.740000039</v>
      </c>
      <c r="H219" s="183">
        <v>53708839.790000021</v>
      </c>
      <c r="I219" s="183">
        <v>72897125.850000024</v>
      </c>
      <c r="J219" s="183">
        <v>62775205.380000003</v>
      </c>
      <c r="K219" s="180">
        <v>60116621.240000002</v>
      </c>
      <c r="L219" s="180">
        <v>86907180.980000019</v>
      </c>
      <c r="M219" s="180">
        <v>69265551.479999989</v>
      </c>
      <c r="N219" s="180">
        <v>60082675.179999992</v>
      </c>
      <c r="O219" s="180">
        <v>111818615.39999996</v>
      </c>
      <c r="P219" s="180">
        <v>198642896.26000002</v>
      </c>
      <c r="Q219" s="180">
        <f t="shared" si="6"/>
        <v>916023908.27999997</v>
      </c>
      <c r="R219" s="10"/>
      <c r="S219" s="10"/>
      <c r="T219" s="10"/>
      <c r="U219" s="10"/>
      <c r="V219" s="10"/>
      <c r="W219" s="10"/>
      <c r="X219" s="10"/>
      <c r="Y219" s="10"/>
      <c r="Z219" s="10"/>
      <c r="AA219" s="10"/>
      <c r="AB219" s="10"/>
      <c r="AC219" s="10"/>
      <c r="AD219" s="10"/>
      <c r="AE219" s="10"/>
    </row>
    <row r="220" spans="2:31" s="12" customFormat="1" x14ac:dyDescent="0.25">
      <c r="B220" s="196" t="s">
        <v>365</v>
      </c>
      <c r="C220" s="182">
        <v>852758800</v>
      </c>
      <c r="D220" s="182">
        <v>787800932.18999982</v>
      </c>
      <c r="E220" s="182">
        <v>29882867.449999999</v>
      </c>
      <c r="F220" s="182">
        <v>41261624.520000003</v>
      </c>
      <c r="G220" s="182">
        <v>42648596.710000038</v>
      </c>
      <c r="H220" s="182">
        <v>44094080.37000002</v>
      </c>
      <c r="I220" s="182">
        <v>58626703.500000015</v>
      </c>
      <c r="J220" s="182">
        <v>52682089.130000003</v>
      </c>
      <c r="K220" s="202">
        <v>46115025.659999996</v>
      </c>
      <c r="L220" s="202">
        <v>71939909.780000016</v>
      </c>
      <c r="M220" s="202">
        <v>54910658.839999989</v>
      </c>
      <c r="N220" s="202">
        <v>48615471.50999999</v>
      </c>
      <c r="O220" s="202">
        <v>87285020.879999965</v>
      </c>
      <c r="P220" s="202">
        <v>169054627.77000001</v>
      </c>
      <c r="Q220" s="182">
        <f t="shared" si="6"/>
        <v>747116676.12</v>
      </c>
      <c r="R220" s="10"/>
      <c r="S220" s="10"/>
      <c r="T220" s="10"/>
      <c r="U220" s="10"/>
      <c r="V220" s="10"/>
      <c r="W220" s="10"/>
      <c r="X220" s="10"/>
      <c r="Y220" s="10"/>
      <c r="Z220" s="10"/>
      <c r="AA220" s="10"/>
      <c r="AB220" s="10"/>
      <c r="AC220" s="10"/>
      <c r="AD220" s="10"/>
      <c r="AE220" s="10"/>
    </row>
    <row r="221" spans="2:31" s="12" customFormat="1" x14ac:dyDescent="0.25">
      <c r="B221" s="196" t="s">
        <v>366</v>
      </c>
      <c r="C221" s="182">
        <v>161292690</v>
      </c>
      <c r="D221" s="182">
        <v>172395220</v>
      </c>
      <c r="E221" s="182">
        <v>7377113.6999999993</v>
      </c>
      <c r="F221" s="182">
        <v>9041991.3099999987</v>
      </c>
      <c r="G221" s="182">
        <v>9597003.0299999993</v>
      </c>
      <c r="H221" s="182">
        <v>9614759.4200000037</v>
      </c>
      <c r="I221" s="182">
        <v>14270422.350000003</v>
      </c>
      <c r="J221" s="182">
        <v>10093116.250000002</v>
      </c>
      <c r="K221" s="202">
        <v>14001595.580000004</v>
      </c>
      <c r="L221" s="202">
        <v>14967271.199999997</v>
      </c>
      <c r="M221" s="202">
        <v>14354892.640000001</v>
      </c>
      <c r="N221" s="202">
        <v>11467203.67</v>
      </c>
      <c r="O221" s="202">
        <v>24533594.519999996</v>
      </c>
      <c r="P221" s="202">
        <v>29588268.49000001</v>
      </c>
      <c r="Q221" s="182">
        <f t="shared" si="6"/>
        <v>168907232.16000003</v>
      </c>
      <c r="R221" s="10"/>
      <c r="S221" s="10"/>
      <c r="T221" s="10"/>
      <c r="U221" s="10"/>
      <c r="V221" s="10"/>
      <c r="W221" s="10"/>
      <c r="X221" s="10"/>
      <c r="Y221" s="10"/>
      <c r="Z221" s="10"/>
      <c r="AA221" s="10"/>
      <c r="AB221" s="10"/>
      <c r="AC221" s="10"/>
      <c r="AD221" s="10"/>
      <c r="AE221" s="10"/>
    </row>
    <row r="222" spans="2:31" s="44" customFormat="1" ht="15" customHeight="1" x14ac:dyDescent="0.25">
      <c r="B222" s="44" t="s">
        <v>130</v>
      </c>
      <c r="C222" s="183">
        <f>C223</f>
        <v>1363034330</v>
      </c>
      <c r="D222" s="183">
        <v>1583940482.79</v>
      </c>
      <c r="E222" s="180">
        <v>58342360.110000007</v>
      </c>
      <c r="F222" s="180">
        <v>81821450.250000015</v>
      </c>
      <c r="G222" s="180">
        <v>109060964.98999998</v>
      </c>
      <c r="H222" s="180">
        <v>81305540.419999987</v>
      </c>
      <c r="I222" s="180">
        <v>126792724.20999998</v>
      </c>
      <c r="J222" s="180">
        <v>95681197.289999962</v>
      </c>
      <c r="K222" s="180">
        <v>95337818.140000001</v>
      </c>
      <c r="L222" s="180">
        <v>108732591.34000002</v>
      </c>
      <c r="M222" s="180">
        <v>177437740.23000002</v>
      </c>
      <c r="N222" s="180">
        <v>152468206.70000002</v>
      </c>
      <c r="O222" s="180">
        <v>146816358.78999999</v>
      </c>
      <c r="P222" s="180">
        <v>290841913.93000001</v>
      </c>
      <c r="Q222" s="180">
        <f t="shared" si="6"/>
        <v>1524638866.4000001</v>
      </c>
      <c r="R222" s="10"/>
      <c r="S222" s="10"/>
      <c r="T222" s="10"/>
      <c r="U222" s="10"/>
      <c r="V222" s="10"/>
      <c r="W222" s="10"/>
      <c r="X222" s="10"/>
      <c r="Y222" s="10"/>
      <c r="Z222" s="10"/>
      <c r="AA222" s="10"/>
      <c r="AB222" s="10"/>
      <c r="AC222" s="10"/>
      <c r="AD222" s="10"/>
      <c r="AE222" s="10"/>
    </row>
    <row r="223" spans="2:31" s="119" customFormat="1" ht="15" customHeight="1" x14ac:dyDescent="0.25">
      <c r="B223" s="197" t="s">
        <v>367</v>
      </c>
      <c r="C223" s="183">
        <v>1363034330</v>
      </c>
      <c r="D223" s="183">
        <v>1583940482.79</v>
      </c>
      <c r="E223" s="183">
        <v>58342360.110000007</v>
      </c>
      <c r="F223" s="183">
        <v>81821450.250000015</v>
      </c>
      <c r="G223" s="183">
        <v>109060964.98999998</v>
      </c>
      <c r="H223" s="183">
        <v>81305540.419999987</v>
      </c>
      <c r="I223" s="183">
        <v>126792724.20999998</v>
      </c>
      <c r="J223" s="183">
        <v>95681197.289999962</v>
      </c>
      <c r="K223" s="180">
        <v>95337818.140000001</v>
      </c>
      <c r="L223" s="180">
        <v>108732591.34000002</v>
      </c>
      <c r="M223" s="180">
        <v>177437740.23000002</v>
      </c>
      <c r="N223" s="180">
        <v>152468206.70000002</v>
      </c>
      <c r="O223" s="180">
        <v>146816358.78999999</v>
      </c>
      <c r="P223" s="180">
        <v>290841913.93000001</v>
      </c>
      <c r="Q223" s="180">
        <f t="shared" si="6"/>
        <v>1524638866.4000001</v>
      </c>
      <c r="R223" s="10"/>
      <c r="S223" s="10"/>
      <c r="T223" s="10"/>
      <c r="U223" s="10"/>
      <c r="V223" s="10"/>
      <c r="W223" s="10"/>
      <c r="X223" s="10"/>
      <c r="Y223" s="10"/>
      <c r="Z223" s="10"/>
      <c r="AA223" s="10"/>
      <c r="AB223" s="10"/>
      <c r="AC223" s="10"/>
      <c r="AD223" s="10"/>
      <c r="AE223" s="10"/>
    </row>
    <row r="224" spans="2:31" s="12" customFormat="1" x14ac:dyDescent="0.25">
      <c r="B224" s="196" t="s">
        <v>368</v>
      </c>
      <c r="C224" s="182">
        <v>1123793109</v>
      </c>
      <c r="D224" s="182">
        <v>1340848285.53</v>
      </c>
      <c r="E224" s="182">
        <v>46649176.910000004</v>
      </c>
      <c r="F224" s="182">
        <v>67981356.980000004</v>
      </c>
      <c r="G224" s="182">
        <v>93482980.359999985</v>
      </c>
      <c r="H224" s="182">
        <v>65464579.30999998</v>
      </c>
      <c r="I224" s="182">
        <v>110385463.71999998</v>
      </c>
      <c r="J224" s="182">
        <v>79553526.239999965</v>
      </c>
      <c r="K224" s="202">
        <v>78894019.450000003</v>
      </c>
      <c r="L224" s="202">
        <v>85070755.360000014</v>
      </c>
      <c r="M224" s="202">
        <v>162534740.46000001</v>
      </c>
      <c r="N224" s="202">
        <v>136216964.21000001</v>
      </c>
      <c r="O224" s="202">
        <v>117242356.21999998</v>
      </c>
      <c r="P224" s="202">
        <v>252069872.94999999</v>
      </c>
      <c r="Q224" s="182">
        <f t="shared" si="6"/>
        <v>1295545792.1700001</v>
      </c>
      <c r="R224" s="10"/>
      <c r="S224" s="10"/>
      <c r="T224" s="10"/>
      <c r="U224" s="10"/>
      <c r="V224" s="10"/>
      <c r="W224" s="10"/>
      <c r="X224" s="10"/>
      <c r="Y224" s="10"/>
      <c r="Z224" s="10"/>
      <c r="AA224" s="10"/>
      <c r="AB224" s="10"/>
      <c r="AC224" s="10"/>
      <c r="AD224" s="10"/>
      <c r="AE224" s="10"/>
    </row>
    <row r="225" spans="2:31" s="12" customFormat="1" x14ac:dyDescent="0.25">
      <c r="B225" s="196" t="s">
        <v>369</v>
      </c>
      <c r="C225" s="182">
        <v>169891753</v>
      </c>
      <c r="D225" s="182">
        <v>171545875.25999999</v>
      </c>
      <c r="E225" s="182">
        <v>8061467.2000000011</v>
      </c>
      <c r="F225" s="182">
        <v>9275544.8500000052</v>
      </c>
      <c r="G225" s="182">
        <v>11128675.860000001</v>
      </c>
      <c r="H225" s="182">
        <v>11790322.100000003</v>
      </c>
      <c r="I225" s="182">
        <v>12060804.440000001</v>
      </c>
      <c r="J225" s="182">
        <v>11562105.189999998</v>
      </c>
      <c r="K225" s="202">
        <v>11645590.700000003</v>
      </c>
      <c r="L225" s="202">
        <v>16963398.140000001</v>
      </c>
      <c r="M225" s="202">
        <v>10872700.939999998</v>
      </c>
      <c r="N225" s="202">
        <v>12620754.160000002</v>
      </c>
      <c r="O225" s="202">
        <v>23351337.959999986</v>
      </c>
      <c r="P225" s="202">
        <v>26220798.630000006</v>
      </c>
      <c r="Q225" s="182">
        <f t="shared" si="6"/>
        <v>165553500.16999999</v>
      </c>
      <c r="R225" s="10"/>
      <c r="S225" s="10"/>
      <c r="T225" s="10"/>
      <c r="U225" s="10"/>
      <c r="V225" s="10"/>
      <c r="W225" s="10"/>
      <c r="X225" s="10"/>
      <c r="Y225" s="10"/>
      <c r="Z225" s="10"/>
      <c r="AA225" s="10"/>
      <c r="AB225" s="10"/>
      <c r="AC225" s="10"/>
      <c r="AD225" s="10"/>
      <c r="AE225" s="10"/>
    </row>
    <row r="226" spans="2:31" s="12" customFormat="1" x14ac:dyDescent="0.25">
      <c r="B226" s="196" t="s">
        <v>370</v>
      </c>
      <c r="C226" s="182">
        <v>69349468</v>
      </c>
      <c r="D226" s="182">
        <v>71546322</v>
      </c>
      <c r="E226" s="182">
        <v>3631716</v>
      </c>
      <c r="F226" s="182">
        <v>4564548.42</v>
      </c>
      <c r="G226" s="182">
        <v>4449308.7699999996</v>
      </c>
      <c r="H226" s="182">
        <v>4050639.0100000002</v>
      </c>
      <c r="I226" s="182">
        <v>4346456.0499999989</v>
      </c>
      <c r="J226" s="182">
        <v>4565565.8599999994</v>
      </c>
      <c r="K226" s="202">
        <v>4798207.99</v>
      </c>
      <c r="L226" s="202">
        <v>6698437.8399999999</v>
      </c>
      <c r="M226" s="202">
        <v>4030298.83</v>
      </c>
      <c r="N226" s="202">
        <v>3630488.3299999991</v>
      </c>
      <c r="O226" s="202">
        <v>6222664.6100000003</v>
      </c>
      <c r="P226" s="202">
        <v>12551242.35</v>
      </c>
      <c r="Q226" s="182">
        <f t="shared" si="6"/>
        <v>63539574.059999995</v>
      </c>
      <c r="R226" s="10"/>
      <c r="S226" s="10"/>
      <c r="T226" s="10"/>
      <c r="U226" s="10"/>
      <c r="V226" s="10"/>
      <c r="W226" s="10"/>
      <c r="X226" s="10"/>
      <c r="Y226" s="10"/>
      <c r="Z226" s="10"/>
      <c r="AA226" s="10"/>
      <c r="AB226" s="10"/>
      <c r="AC226" s="10"/>
      <c r="AD226" s="10"/>
      <c r="AE226" s="10"/>
    </row>
    <row r="227" spans="2:31" s="12" customFormat="1" x14ac:dyDescent="0.25">
      <c r="B227" s="44" t="s">
        <v>101</v>
      </c>
      <c r="C227" s="200">
        <f>C228</f>
        <v>184836130000</v>
      </c>
      <c r="D227" s="200">
        <v>172943863074.72</v>
      </c>
      <c r="E227" s="180">
        <v>12279854553.460001</v>
      </c>
      <c r="F227" s="180">
        <v>13430838826.41</v>
      </c>
      <c r="G227" s="180">
        <v>8930114365.7000008</v>
      </c>
      <c r="H227" s="180">
        <v>5630603993.1100006</v>
      </c>
      <c r="I227" s="180">
        <v>10676625866.84</v>
      </c>
      <c r="J227" s="180">
        <v>37356568932.400002</v>
      </c>
      <c r="K227" s="180">
        <v>11476705856.780003</v>
      </c>
      <c r="L227" s="180">
        <v>8699193786.4200039</v>
      </c>
      <c r="M227" s="180">
        <v>12326859508.799997</v>
      </c>
      <c r="N227" s="180">
        <v>4364672120.6399994</v>
      </c>
      <c r="O227" s="180">
        <v>14112934917.419998</v>
      </c>
      <c r="P227" s="180">
        <v>33145502250.869995</v>
      </c>
      <c r="Q227" s="180">
        <f t="shared" si="6"/>
        <v>172430474978.85001</v>
      </c>
      <c r="R227" s="10"/>
      <c r="S227" s="10"/>
      <c r="T227" s="10"/>
      <c r="U227" s="10"/>
      <c r="V227" s="10"/>
      <c r="W227" s="10"/>
      <c r="X227" s="10"/>
      <c r="Y227" s="10"/>
      <c r="Z227" s="10"/>
      <c r="AA227" s="10"/>
      <c r="AB227" s="10"/>
      <c r="AC227" s="10"/>
      <c r="AD227" s="10"/>
      <c r="AE227" s="10"/>
    </row>
    <row r="228" spans="2:31" s="12" customFormat="1" x14ac:dyDescent="0.25">
      <c r="B228" s="197" t="s">
        <v>371</v>
      </c>
      <c r="C228" s="200">
        <v>184836130000</v>
      </c>
      <c r="D228" s="200">
        <v>172943863074.72</v>
      </c>
      <c r="E228" s="200">
        <v>12279854553.460001</v>
      </c>
      <c r="F228" s="200">
        <v>13430838826.41</v>
      </c>
      <c r="G228" s="200">
        <v>8930114365.7000008</v>
      </c>
      <c r="H228" s="200">
        <v>5630603993.1100006</v>
      </c>
      <c r="I228" s="200">
        <v>10676625866.84</v>
      </c>
      <c r="J228" s="200">
        <v>37356568932.400002</v>
      </c>
      <c r="K228" s="180">
        <v>11476705856.780003</v>
      </c>
      <c r="L228" s="180">
        <v>8699193786.4200039</v>
      </c>
      <c r="M228" s="180">
        <v>12326859508.799997</v>
      </c>
      <c r="N228" s="180">
        <v>4364672120.6399994</v>
      </c>
      <c r="O228" s="180">
        <v>14112934917.419998</v>
      </c>
      <c r="P228" s="180">
        <v>33145502250.869995</v>
      </c>
      <c r="Q228" s="180">
        <f t="shared" si="6"/>
        <v>172430474978.85001</v>
      </c>
      <c r="R228" s="10"/>
      <c r="S228" s="10"/>
      <c r="T228" s="10"/>
      <c r="U228" s="10"/>
      <c r="V228" s="10"/>
      <c r="W228" s="10"/>
      <c r="X228" s="10"/>
      <c r="Y228" s="10"/>
      <c r="Z228" s="10"/>
      <c r="AA228" s="10"/>
      <c r="AB228" s="10"/>
      <c r="AC228" s="10"/>
      <c r="AD228" s="10"/>
      <c r="AE228" s="10"/>
    </row>
    <row r="229" spans="2:31" s="12" customFormat="1" x14ac:dyDescent="0.25">
      <c r="B229" s="196" t="s">
        <v>372</v>
      </c>
      <c r="C229" s="204">
        <v>184836130000</v>
      </c>
      <c r="D229" s="204">
        <v>172943863074.72</v>
      </c>
      <c r="E229" s="204">
        <v>12279854553.460001</v>
      </c>
      <c r="F229" s="204">
        <v>13430838826.41</v>
      </c>
      <c r="G229" s="204">
        <v>8930114365.7000008</v>
      </c>
      <c r="H229" s="204">
        <v>5630603993.1100006</v>
      </c>
      <c r="I229" s="204">
        <v>10676625866.84</v>
      </c>
      <c r="J229" s="204">
        <v>37356568932.400002</v>
      </c>
      <c r="K229" s="202">
        <v>11476705856.780003</v>
      </c>
      <c r="L229" s="202">
        <v>8699193786.4200039</v>
      </c>
      <c r="M229" s="202">
        <v>12326859508.799997</v>
      </c>
      <c r="N229" s="202">
        <v>4364672120.6399994</v>
      </c>
      <c r="O229" s="202">
        <v>14112934917.419998</v>
      </c>
      <c r="P229" s="202">
        <v>33145502250.869995</v>
      </c>
      <c r="Q229" s="182">
        <f t="shared" si="6"/>
        <v>172430474978.85001</v>
      </c>
      <c r="R229" s="10"/>
      <c r="S229" s="10"/>
      <c r="T229" s="10"/>
      <c r="U229" s="10"/>
      <c r="V229" s="10"/>
      <c r="W229" s="10"/>
      <c r="X229" s="10"/>
      <c r="Y229" s="10"/>
      <c r="Z229" s="10"/>
      <c r="AA229" s="10"/>
      <c r="AB229" s="10"/>
      <c r="AC229" s="10"/>
      <c r="AD229" s="10"/>
      <c r="AE229" s="10"/>
    </row>
    <row r="230" spans="2:31" s="12" customFormat="1" x14ac:dyDescent="0.25">
      <c r="B230" s="44" t="s">
        <v>95</v>
      </c>
      <c r="C230" s="200">
        <f>C231</f>
        <v>78974564626</v>
      </c>
      <c r="D230" s="200">
        <v>98370247440.639999</v>
      </c>
      <c r="E230" s="180">
        <v>2543786153.8600001</v>
      </c>
      <c r="F230" s="180">
        <v>7648117174.3400002</v>
      </c>
      <c r="G230" s="180">
        <v>5732182425.7700005</v>
      </c>
      <c r="H230" s="180">
        <v>6894110434.6000004</v>
      </c>
      <c r="I230" s="180">
        <v>5382542570.9100008</v>
      </c>
      <c r="J230" s="180">
        <v>4786161350.210001</v>
      </c>
      <c r="K230" s="180">
        <v>5283294851.0799999</v>
      </c>
      <c r="L230" s="180">
        <v>7645299090.5500011</v>
      </c>
      <c r="M230" s="180">
        <v>8361275598.8299999</v>
      </c>
      <c r="N230" s="180">
        <v>8360771136.8500004</v>
      </c>
      <c r="O230" s="180">
        <v>14093440041.510004</v>
      </c>
      <c r="P230" s="180">
        <v>21386391905.080009</v>
      </c>
      <c r="Q230" s="180">
        <f t="shared" si="6"/>
        <v>98117372733.590027</v>
      </c>
      <c r="R230" s="10"/>
      <c r="S230" s="10"/>
      <c r="T230" s="10"/>
      <c r="U230" s="10"/>
      <c r="V230" s="10"/>
      <c r="W230" s="10"/>
      <c r="X230" s="10"/>
      <c r="Y230" s="10"/>
      <c r="Z230" s="10"/>
      <c r="AA230" s="10"/>
      <c r="AB230" s="10"/>
      <c r="AC230" s="10"/>
      <c r="AD230" s="10"/>
      <c r="AE230" s="10"/>
    </row>
    <row r="231" spans="2:31" s="12" customFormat="1" x14ac:dyDescent="0.25">
      <c r="B231" s="197" t="s">
        <v>373</v>
      </c>
      <c r="C231" s="200">
        <v>78974564626</v>
      </c>
      <c r="D231" s="200">
        <v>98370247440.639999</v>
      </c>
      <c r="E231" s="200">
        <v>2543786153.8600001</v>
      </c>
      <c r="F231" s="200">
        <v>7648117174.3400002</v>
      </c>
      <c r="G231" s="200">
        <v>5732182425.7700005</v>
      </c>
      <c r="H231" s="200">
        <v>6894110434.6000004</v>
      </c>
      <c r="I231" s="200">
        <v>5382542570.9100008</v>
      </c>
      <c r="J231" s="200">
        <v>4786161350.210001</v>
      </c>
      <c r="K231" s="180">
        <v>5283294851.0799999</v>
      </c>
      <c r="L231" s="180">
        <v>7645299090.5500011</v>
      </c>
      <c r="M231" s="180">
        <v>8361275598.8299999</v>
      </c>
      <c r="N231" s="180">
        <v>8360771136.8500004</v>
      </c>
      <c r="O231" s="180">
        <v>14093440041.510004</v>
      </c>
      <c r="P231" s="180">
        <v>21386391905.080009</v>
      </c>
      <c r="Q231" s="180">
        <f t="shared" si="6"/>
        <v>98117372733.590027</v>
      </c>
      <c r="R231" s="10"/>
      <c r="S231" s="10"/>
      <c r="T231" s="10"/>
      <c r="U231" s="10"/>
      <c r="V231" s="10"/>
      <c r="W231" s="10"/>
      <c r="X231" s="10"/>
      <c r="Y231" s="10"/>
      <c r="Z231" s="10"/>
      <c r="AA231" s="10"/>
      <c r="AB231" s="10"/>
      <c r="AC231" s="10"/>
      <c r="AD231" s="10"/>
      <c r="AE231" s="10"/>
    </row>
    <row r="232" spans="2:31" s="12" customFormat="1" x14ac:dyDescent="0.25">
      <c r="B232" s="196" t="s">
        <v>374</v>
      </c>
      <c r="C232" s="204">
        <v>78974564626</v>
      </c>
      <c r="D232" s="204">
        <v>98370247440.639999</v>
      </c>
      <c r="E232" s="204">
        <v>2543786153.8600001</v>
      </c>
      <c r="F232" s="204">
        <v>7648117174.3400002</v>
      </c>
      <c r="G232" s="204">
        <v>5732182425.7700005</v>
      </c>
      <c r="H232" s="204">
        <v>6894110434.6000004</v>
      </c>
      <c r="I232" s="204">
        <v>5382542570.9100008</v>
      </c>
      <c r="J232" s="204">
        <v>4786161350.210001</v>
      </c>
      <c r="K232" s="202">
        <v>5283294851.0799999</v>
      </c>
      <c r="L232" s="202">
        <v>7645299090.5500011</v>
      </c>
      <c r="M232" s="202">
        <v>8361275598.8299999</v>
      </c>
      <c r="N232" s="202">
        <v>8360771136.8500004</v>
      </c>
      <c r="O232" s="202">
        <v>14093440041.510004</v>
      </c>
      <c r="P232" s="202">
        <v>21386391905.080009</v>
      </c>
      <c r="Q232" s="182">
        <f t="shared" si="6"/>
        <v>98117372733.590027</v>
      </c>
      <c r="R232" s="10"/>
      <c r="S232" s="10"/>
      <c r="T232" s="10"/>
      <c r="U232" s="10"/>
      <c r="V232" s="10"/>
      <c r="W232" s="10"/>
      <c r="X232" s="10"/>
      <c r="Y232" s="10"/>
      <c r="Z232" s="10"/>
      <c r="AA232" s="10"/>
      <c r="AB232" s="10"/>
      <c r="AC232" s="10"/>
      <c r="AD232" s="10"/>
      <c r="AE232" s="10"/>
    </row>
    <row r="233" spans="2:31" s="44" customFormat="1" ht="15" customHeight="1" x14ac:dyDescent="0.25">
      <c r="B233" s="192" t="s">
        <v>43</v>
      </c>
      <c r="C233" s="193">
        <f>C234</f>
        <v>8737865213</v>
      </c>
      <c r="D233" s="193">
        <v>11268985415</v>
      </c>
      <c r="E233" s="193">
        <v>726855278.74000037</v>
      </c>
      <c r="F233" s="193">
        <v>726855278.73999989</v>
      </c>
      <c r="G233" s="193">
        <v>726855278.74000049</v>
      </c>
      <c r="H233" s="193">
        <v>726855278.74000061</v>
      </c>
      <c r="I233" s="193">
        <v>726855278.74000049</v>
      </c>
      <c r="J233" s="193">
        <v>726855278.73999965</v>
      </c>
      <c r="K233" s="193">
        <v>726855278.74000025</v>
      </c>
      <c r="L233" s="193">
        <v>726855278.74000049</v>
      </c>
      <c r="M233" s="193">
        <v>726855278.74000025</v>
      </c>
      <c r="N233" s="193">
        <v>746642147.41000009</v>
      </c>
      <c r="O233" s="193">
        <v>733521945.41000044</v>
      </c>
      <c r="P233" s="193">
        <v>3231521941.0100007</v>
      </c>
      <c r="Q233" s="193">
        <f t="shared" si="6"/>
        <v>11253383542.490005</v>
      </c>
      <c r="R233" s="10"/>
      <c r="S233" s="10"/>
      <c r="T233" s="10"/>
      <c r="U233" s="10"/>
      <c r="V233" s="10"/>
      <c r="W233" s="10"/>
      <c r="X233" s="10"/>
      <c r="Y233" s="10"/>
      <c r="Z233" s="10"/>
      <c r="AA233" s="10"/>
      <c r="AB233" s="10"/>
      <c r="AC233" s="10"/>
      <c r="AD233" s="10"/>
      <c r="AE233" s="10"/>
    </row>
    <row r="234" spans="2:31" s="119" customFormat="1" ht="15" customHeight="1" x14ac:dyDescent="0.25">
      <c r="B234" s="197" t="s">
        <v>375</v>
      </c>
      <c r="C234" s="183">
        <v>8737865213</v>
      </c>
      <c r="D234" s="183">
        <v>11268985415</v>
      </c>
      <c r="E234" s="183">
        <v>726855278.74000037</v>
      </c>
      <c r="F234" s="183">
        <v>726855278.73999989</v>
      </c>
      <c r="G234" s="183">
        <v>726855278.74000049</v>
      </c>
      <c r="H234" s="183">
        <v>726855278.74000061</v>
      </c>
      <c r="I234" s="183">
        <v>726855278.74000049</v>
      </c>
      <c r="J234" s="183">
        <v>726855278.73999965</v>
      </c>
      <c r="K234" s="180">
        <v>726855278.74000025</v>
      </c>
      <c r="L234" s="180">
        <v>726855278.74000049</v>
      </c>
      <c r="M234" s="180">
        <v>726855278.74000025</v>
      </c>
      <c r="N234" s="180">
        <v>746642147.41000009</v>
      </c>
      <c r="O234" s="180">
        <v>733521945.41000044</v>
      </c>
      <c r="P234" s="180">
        <v>3231521941.0100007</v>
      </c>
      <c r="Q234" s="180">
        <f t="shared" si="6"/>
        <v>11253383542.490005</v>
      </c>
      <c r="R234" s="10"/>
      <c r="S234" s="10"/>
      <c r="T234" s="10"/>
      <c r="U234" s="10"/>
      <c r="V234" s="10"/>
      <c r="W234" s="10"/>
      <c r="X234" s="10"/>
      <c r="Y234" s="10"/>
      <c r="Z234" s="10"/>
      <c r="AA234" s="10"/>
      <c r="AB234" s="10"/>
      <c r="AC234" s="10"/>
      <c r="AD234" s="10"/>
      <c r="AE234" s="10"/>
    </row>
    <row r="235" spans="2:31" s="12" customFormat="1" x14ac:dyDescent="0.25">
      <c r="B235" s="196" t="s">
        <v>376</v>
      </c>
      <c r="C235" s="182">
        <v>8737865213</v>
      </c>
      <c r="D235" s="182">
        <v>11268985415</v>
      </c>
      <c r="E235" s="182">
        <v>726855278.74000037</v>
      </c>
      <c r="F235" s="182">
        <v>726855278.73999989</v>
      </c>
      <c r="G235" s="182">
        <v>726855278.74000049</v>
      </c>
      <c r="H235" s="182">
        <v>726855278.74000061</v>
      </c>
      <c r="I235" s="182">
        <v>726855278.74000049</v>
      </c>
      <c r="J235" s="182">
        <v>726855278.73999965</v>
      </c>
      <c r="K235" s="202">
        <v>726855278.74000025</v>
      </c>
      <c r="L235" s="202">
        <v>726855278.74000049</v>
      </c>
      <c r="M235" s="202">
        <v>726855278.74000025</v>
      </c>
      <c r="N235" s="202">
        <v>746642147.41000009</v>
      </c>
      <c r="O235" s="202">
        <v>733521945.41000044</v>
      </c>
      <c r="P235" s="202">
        <v>3231521941.0100007</v>
      </c>
      <c r="Q235" s="182">
        <f t="shared" si="6"/>
        <v>11253383542.490005</v>
      </c>
      <c r="R235" s="10"/>
      <c r="S235" s="10"/>
      <c r="T235" s="10"/>
      <c r="U235" s="10"/>
      <c r="V235" s="10"/>
      <c r="W235" s="10"/>
      <c r="X235" s="10"/>
      <c r="Y235" s="10"/>
      <c r="Z235" s="10"/>
      <c r="AA235" s="10"/>
      <c r="AB235" s="10"/>
      <c r="AC235" s="10"/>
      <c r="AD235" s="10"/>
      <c r="AE235" s="10"/>
    </row>
    <row r="236" spans="2:31" s="44" customFormat="1" ht="15" customHeight="1" x14ac:dyDescent="0.25">
      <c r="B236" s="192" t="s">
        <v>44</v>
      </c>
      <c r="C236" s="193">
        <f>C237</f>
        <v>4511291957</v>
      </c>
      <c r="D236" s="193">
        <v>5261291957</v>
      </c>
      <c r="E236" s="193">
        <v>270907662.39000022</v>
      </c>
      <c r="F236" s="193">
        <v>270907662.3900001</v>
      </c>
      <c r="G236" s="193">
        <v>270907662.39000016</v>
      </c>
      <c r="H236" s="193">
        <v>901107662.39000034</v>
      </c>
      <c r="I236" s="193">
        <v>270907662.39000016</v>
      </c>
      <c r="J236" s="193">
        <v>270907662.3900001</v>
      </c>
      <c r="K236" s="193">
        <v>270907662.39000005</v>
      </c>
      <c r="L236" s="193">
        <v>270907662.39000028</v>
      </c>
      <c r="M236" s="193">
        <v>585907662.38999975</v>
      </c>
      <c r="N236" s="193">
        <v>376007662.39000005</v>
      </c>
      <c r="O236" s="193">
        <v>376007662.39000034</v>
      </c>
      <c r="P236" s="193">
        <v>1125907670.2300005</v>
      </c>
      <c r="Q236" s="193">
        <f t="shared" si="6"/>
        <v>5261291956.5200024</v>
      </c>
      <c r="R236" s="10"/>
      <c r="S236" s="10"/>
      <c r="T236" s="10"/>
      <c r="U236" s="10"/>
      <c r="V236" s="10"/>
      <c r="W236" s="10"/>
      <c r="X236" s="10"/>
      <c r="Y236" s="10"/>
      <c r="Z236" s="10"/>
      <c r="AA236" s="10"/>
      <c r="AB236" s="10"/>
      <c r="AC236" s="10"/>
      <c r="AD236" s="10"/>
      <c r="AE236" s="10"/>
    </row>
    <row r="237" spans="2:31" s="119" customFormat="1" ht="15" customHeight="1" x14ac:dyDescent="0.25">
      <c r="B237" s="197" t="s">
        <v>377</v>
      </c>
      <c r="C237" s="183">
        <v>4511291957</v>
      </c>
      <c r="D237" s="183">
        <v>5261291957</v>
      </c>
      <c r="E237" s="183">
        <v>270907662.39000022</v>
      </c>
      <c r="F237" s="183">
        <v>270907662.3900001</v>
      </c>
      <c r="G237" s="183">
        <v>270907662.39000016</v>
      </c>
      <c r="H237" s="183">
        <v>901107662.39000034</v>
      </c>
      <c r="I237" s="183">
        <v>270907662.39000016</v>
      </c>
      <c r="J237" s="183">
        <v>270907662.3900001</v>
      </c>
      <c r="K237" s="180">
        <v>270907662.39000005</v>
      </c>
      <c r="L237" s="180">
        <v>270907662.39000028</v>
      </c>
      <c r="M237" s="180">
        <v>585907662.38999975</v>
      </c>
      <c r="N237" s="180">
        <v>376007662.39000005</v>
      </c>
      <c r="O237" s="180">
        <v>376007662.39000034</v>
      </c>
      <c r="P237" s="180">
        <v>1125907670.2300005</v>
      </c>
      <c r="Q237" s="180">
        <f t="shared" si="6"/>
        <v>5261291956.5200024</v>
      </c>
      <c r="R237" s="10"/>
      <c r="S237" s="10"/>
      <c r="T237" s="10"/>
      <c r="U237" s="10"/>
      <c r="V237" s="10"/>
      <c r="W237" s="10"/>
      <c r="X237" s="10"/>
      <c r="Y237" s="10"/>
      <c r="Z237" s="10"/>
      <c r="AA237" s="10"/>
      <c r="AB237" s="10"/>
      <c r="AC237" s="10"/>
      <c r="AD237" s="10"/>
      <c r="AE237" s="10"/>
    </row>
    <row r="238" spans="2:31" s="12" customFormat="1" x14ac:dyDescent="0.25">
      <c r="B238" s="196" t="s">
        <v>378</v>
      </c>
      <c r="C238" s="182">
        <v>4511291957</v>
      </c>
      <c r="D238" s="182">
        <v>5261291957</v>
      </c>
      <c r="E238" s="182">
        <v>270907662.39000022</v>
      </c>
      <c r="F238" s="182">
        <v>270907662.3900001</v>
      </c>
      <c r="G238" s="182">
        <v>270907662.39000016</v>
      </c>
      <c r="H238" s="182">
        <v>901107662.39000034</v>
      </c>
      <c r="I238" s="182">
        <v>270907662.39000016</v>
      </c>
      <c r="J238" s="182">
        <v>270907662.3900001</v>
      </c>
      <c r="K238" s="202">
        <v>270907662.39000005</v>
      </c>
      <c r="L238" s="202">
        <v>270907662.39000028</v>
      </c>
      <c r="M238" s="202">
        <v>585907662.38999975</v>
      </c>
      <c r="N238" s="202">
        <v>376007662.39000005</v>
      </c>
      <c r="O238" s="202">
        <v>376007662.39000034</v>
      </c>
      <c r="P238" s="202">
        <v>1125907670.2300005</v>
      </c>
      <c r="Q238" s="182">
        <f t="shared" si="6"/>
        <v>5261291956.5200024</v>
      </c>
      <c r="R238" s="10"/>
      <c r="S238" s="10"/>
      <c r="T238" s="10"/>
      <c r="U238" s="10"/>
      <c r="V238" s="10"/>
      <c r="W238" s="10"/>
      <c r="X238" s="10"/>
      <c r="Y238" s="10"/>
      <c r="Z238" s="10"/>
      <c r="AA238" s="10"/>
      <c r="AB238" s="10"/>
      <c r="AC238" s="10"/>
      <c r="AD238" s="10"/>
      <c r="AE238" s="10"/>
    </row>
    <row r="239" spans="2:31" s="44" customFormat="1" x14ac:dyDescent="0.25">
      <c r="B239" s="192" t="s">
        <v>45</v>
      </c>
      <c r="C239" s="193">
        <f>C240</f>
        <v>974248087</v>
      </c>
      <c r="D239" s="193">
        <v>1674248086.9999998</v>
      </c>
      <c r="E239" s="193">
        <v>79796296</v>
      </c>
      <c r="F239" s="193">
        <v>80040343.699999988</v>
      </c>
      <c r="G239" s="193">
        <v>80682688.430000022</v>
      </c>
      <c r="H239" s="193">
        <v>79755824.329999954</v>
      </c>
      <c r="I239" s="193">
        <v>81813224.660000026</v>
      </c>
      <c r="J239" s="193">
        <v>81760269.990000024</v>
      </c>
      <c r="K239" s="193">
        <v>81732545.590000167</v>
      </c>
      <c r="L239" s="193">
        <v>81692212.710000098</v>
      </c>
      <c r="M239" s="193">
        <v>112865743.93999986</v>
      </c>
      <c r="N239" s="193">
        <v>109737731.26999995</v>
      </c>
      <c r="O239" s="193">
        <v>108666832.36000007</v>
      </c>
      <c r="P239" s="193">
        <v>695375255.5999999</v>
      </c>
      <c r="Q239" s="193">
        <f t="shared" si="6"/>
        <v>1673918968.5800002</v>
      </c>
      <c r="R239" s="10"/>
      <c r="S239" s="10"/>
      <c r="T239" s="10"/>
      <c r="U239" s="10"/>
      <c r="V239" s="10"/>
      <c r="W239" s="10"/>
      <c r="X239" s="10"/>
      <c r="Y239" s="10"/>
      <c r="Z239" s="10"/>
      <c r="AA239" s="10"/>
      <c r="AB239" s="10"/>
      <c r="AC239" s="10"/>
      <c r="AD239" s="10"/>
      <c r="AE239" s="10"/>
    </row>
    <row r="240" spans="2:31" s="119" customFormat="1" x14ac:dyDescent="0.25">
      <c r="B240" s="197" t="s">
        <v>379</v>
      </c>
      <c r="C240" s="183">
        <v>974248087</v>
      </c>
      <c r="D240" s="183">
        <v>1674248086.9999998</v>
      </c>
      <c r="E240" s="183">
        <v>79796296</v>
      </c>
      <c r="F240" s="183">
        <v>80040343.699999988</v>
      </c>
      <c r="G240" s="183">
        <v>80682688.430000022</v>
      </c>
      <c r="H240" s="183">
        <v>79755824.329999954</v>
      </c>
      <c r="I240" s="183">
        <v>81813224.660000026</v>
      </c>
      <c r="J240" s="183">
        <v>81760269.990000024</v>
      </c>
      <c r="K240" s="180">
        <v>81732545.590000167</v>
      </c>
      <c r="L240" s="180">
        <v>81692212.710000098</v>
      </c>
      <c r="M240" s="180">
        <v>112865743.93999986</v>
      </c>
      <c r="N240" s="180">
        <v>109737731.26999995</v>
      </c>
      <c r="O240" s="180">
        <v>108666832.36000007</v>
      </c>
      <c r="P240" s="180">
        <v>695375255.5999999</v>
      </c>
      <c r="Q240" s="180">
        <f t="shared" si="6"/>
        <v>1673918968.5800002</v>
      </c>
      <c r="R240" s="10"/>
      <c r="S240" s="10"/>
      <c r="T240" s="10"/>
      <c r="U240" s="10"/>
      <c r="V240" s="10"/>
      <c r="W240" s="10"/>
      <c r="X240" s="10"/>
      <c r="Y240" s="10"/>
      <c r="Z240" s="10"/>
      <c r="AA240" s="10"/>
      <c r="AB240" s="10"/>
      <c r="AC240" s="10"/>
      <c r="AD240" s="10"/>
      <c r="AE240" s="10"/>
    </row>
    <row r="241" spans="2:31" s="12" customFormat="1" x14ac:dyDescent="0.25">
      <c r="B241" s="196" t="s">
        <v>380</v>
      </c>
      <c r="C241" s="182">
        <v>974248087</v>
      </c>
      <c r="D241" s="182">
        <v>1674248086.9999998</v>
      </c>
      <c r="E241" s="182">
        <v>79796296</v>
      </c>
      <c r="F241" s="182">
        <v>80040343.699999988</v>
      </c>
      <c r="G241" s="182">
        <v>80682688.430000022</v>
      </c>
      <c r="H241" s="182">
        <v>79755824.329999954</v>
      </c>
      <c r="I241" s="182">
        <v>81813224.660000026</v>
      </c>
      <c r="J241" s="182">
        <v>81760269.990000024</v>
      </c>
      <c r="K241" s="202">
        <v>81732545.590000167</v>
      </c>
      <c r="L241" s="202">
        <v>81692212.710000098</v>
      </c>
      <c r="M241" s="202">
        <v>112865743.93999986</v>
      </c>
      <c r="N241" s="202">
        <v>109737731.26999995</v>
      </c>
      <c r="O241" s="202">
        <v>108666832.36000007</v>
      </c>
      <c r="P241" s="202">
        <v>695375255.5999999</v>
      </c>
      <c r="Q241" s="182">
        <f t="shared" si="6"/>
        <v>1673918968.5800002</v>
      </c>
      <c r="R241" s="10"/>
      <c r="S241" s="10"/>
      <c r="T241" s="10"/>
      <c r="U241" s="10"/>
      <c r="V241" s="10"/>
      <c r="W241" s="10"/>
      <c r="X241" s="10"/>
      <c r="Y241" s="10"/>
      <c r="Z241" s="10"/>
      <c r="AA241" s="10"/>
      <c r="AB241" s="10"/>
      <c r="AC241" s="10"/>
      <c r="AD241" s="10"/>
      <c r="AE241" s="10"/>
    </row>
    <row r="242" spans="2:31" s="44" customFormat="1" x14ac:dyDescent="0.25">
      <c r="B242" s="192" t="s">
        <v>103</v>
      </c>
      <c r="C242" s="193">
        <f>C243</f>
        <v>1175371875</v>
      </c>
      <c r="D242" s="193">
        <v>1425371875</v>
      </c>
      <c r="E242" s="193">
        <v>97947639</v>
      </c>
      <c r="F242" s="193">
        <v>97947639</v>
      </c>
      <c r="G242" s="193">
        <v>97947639</v>
      </c>
      <c r="H242" s="193">
        <v>97947639.000000015</v>
      </c>
      <c r="I242" s="193">
        <v>97947639</v>
      </c>
      <c r="J242" s="193">
        <v>97947639</v>
      </c>
      <c r="K242" s="193">
        <v>97947639</v>
      </c>
      <c r="L242" s="193">
        <v>97947639</v>
      </c>
      <c r="M242" s="193">
        <v>160947638.99999997</v>
      </c>
      <c r="N242" s="193">
        <v>160947639</v>
      </c>
      <c r="O242" s="193">
        <v>150934320.39999998</v>
      </c>
      <c r="P242" s="193">
        <v>168961164.59999999</v>
      </c>
      <c r="Q242" s="193">
        <f t="shared" si="6"/>
        <v>1425371875</v>
      </c>
      <c r="R242" s="10"/>
      <c r="S242" s="10"/>
      <c r="T242" s="10"/>
      <c r="U242" s="10"/>
      <c r="V242" s="10"/>
      <c r="W242" s="10"/>
      <c r="X242" s="10"/>
      <c r="Y242" s="10"/>
      <c r="Z242" s="10"/>
      <c r="AA242" s="10"/>
      <c r="AB242" s="10"/>
      <c r="AC242" s="10"/>
      <c r="AD242" s="10"/>
      <c r="AE242" s="10"/>
    </row>
    <row r="243" spans="2:31" s="119" customFormat="1" x14ac:dyDescent="0.25">
      <c r="B243" s="197" t="s">
        <v>381</v>
      </c>
      <c r="C243" s="183">
        <v>1175371875</v>
      </c>
      <c r="D243" s="183">
        <v>1425371875</v>
      </c>
      <c r="E243" s="183">
        <v>97947639</v>
      </c>
      <c r="F243" s="183">
        <v>97947639</v>
      </c>
      <c r="G243" s="183">
        <v>97947639</v>
      </c>
      <c r="H243" s="183">
        <v>97947639.000000015</v>
      </c>
      <c r="I243" s="183">
        <v>97947639</v>
      </c>
      <c r="J243" s="183">
        <v>97947639</v>
      </c>
      <c r="K243" s="180">
        <v>97947639</v>
      </c>
      <c r="L243" s="180">
        <v>97947639</v>
      </c>
      <c r="M243" s="180">
        <v>160947638.99999997</v>
      </c>
      <c r="N243" s="180">
        <v>160947639</v>
      </c>
      <c r="O243" s="180">
        <v>150934320.39999998</v>
      </c>
      <c r="P243" s="180">
        <v>168961164.59999999</v>
      </c>
      <c r="Q243" s="180">
        <f t="shared" si="6"/>
        <v>1425371875</v>
      </c>
      <c r="R243" s="10"/>
      <c r="S243" s="10"/>
      <c r="T243" s="10"/>
      <c r="U243" s="10"/>
      <c r="V243" s="10"/>
      <c r="W243" s="10"/>
      <c r="X243" s="10"/>
      <c r="Y243" s="10"/>
      <c r="Z243" s="10"/>
      <c r="AA243" s="10"/>
      <c r="AB243" s="10"/>
      <c r="AC243" s="10"/>
      <c r="AD243" s="10"/>
      <c r="AE243" s="10"/>
    </row>
    <row r="244" spans="2:31" s="12" customFormat="1" x14ac:dyDescent="0.25">
      <c r="B244" s="196" t="s">
        <v>382</v>
      </c>
      <c r="C244" s="182">
        <v>1175371875</v>
      </c>
      <c r="D244" s="182">
        <v>1425371875</v>
      </c>
      <c r="E244" s="182">
        <v>97947639</v>
      </c>
      <c r="F244" s="182">
        <v>97947639</v>
      </c>
      <c r="G244" s="182">
        <v>97947639</v>
      </c>
      <c r="H244" s="182">
        <v>97947639.000000015</v>
      </c>
      <c r="I244" s="182">
        <v>97947639</v>
      </c>
      <c r="J244" s="182">
        <v>97947639</v>
      </c>
      <c r="K244" s="202">
        <v>97947639</v>
      </c>
      <c r="L244" s="202">
        <v>97947639</v>
      </c>
      <c r="M244" s="202">
        <v>160947638.99999997</v>
      </c>
      <c r="N244" s="202">
        <v>160947639</v>
      </c>
      <c r="O244" s="202">
        <v>150934320.39999998</v>
      </c>
      <c r="P244" s="202">
        <v>168961164.59999999</v>
      </c>
      <c r="Q244" s="182">
        <f t="shared" si="6"/>
        <v>1425371875</v>
      </c>
      <c r="R244" s="10"/>
      <c r="S244" s="10"/>
      <c r="T244" s="10"/>
      <c r="U244" s="10"/>
      <c r="V244" s="10"/>
      <c r="W244" s="10"/>
      <c r="X244" s="10"/>
      <c r="Y244" s="10"/>
      <c r="Z244" s="10"/>
      <c r="AA244" s="10"/>
      <c r="AB244" s="10"/>
      <c r="AC244" s="10"/>
      <c r="AD244" s="10"/>
      <c r="AE244" s="10"/>
    </row>
    <row r="245" spans="2:31" s="44" customFormat="1" x14ac:dyDescent="0.25">
      <c r="B245" s="192" t="s">
        <v>131</v>
      </c>
      <c r="C245" s="193">
        <f>C246</f>
        <v>165328228</v>
      </c>
      <c r="D245" s="193">
        <v>165328228</v>
      </c>
      <c r="E245" s="193">
        <v>17097250</v>
      </c>
      <c r="F245" s="193">
        <v>17232414</v>
      </c>
      <c r="G245" s="193">
        <v>17312416</v>
      </c>
      <c r="H245" s="193">
        <v>12800000</v>
      </c>
      <c r="I245" s="193">
        <v>12526515</v>
      </c>
      <c r="J245" s="193">
        <v>10812304</v>
      </c>
      <c r="K245" s="193">
        <v>11705195</v>
      </c>
      <c r="L245" s="193">
        <v>11705195</v>
      </c>
      <c r="M245" s="193">
        <v>9994999.6799999997</v>
      </c>
      <c r="N245" s="193">
        <v>11585859.209999999</v>
      </c>
      <c r="O245" s="193">
        <v>12883792.319999998</v>
      </c>
      <c r="P245" s="193">
        <v>14397222.400000002</v>
      </c>
      <c r="Q245" s="193">
        <f t="shared" si="6"/>
        <v>160053162.61000001</v>
      </c>
      <c r="R245" s="10"/>
      <c r="S245" s="10"/>
      <c r="T245" s="10"/>
      <c r="U245" s="10"/>
      <c r="V245" s="10"/>
      <c r="W245" s="10"/>
      <c r="X245" s="10"/>
      <c r="Y245" s="10"/>
      <c r="Z245" s="10"/>
      <c r="AA245" s="10"/>
      <c r="AB245" s="10"/>
      <c r="AC245" s="10"/>
      <c r="AD245" s="10"/>
      <c r="AE245" s="10"/>
    </row>
    <row r="246" spans="2:31" s="119" customFormat="1" x14ac:dyDescent="0.25">
      <c r="B246" s="197" t="s">
        <v>383</v>
      </c>
      <c r="C246" s="183">
        <v>165328228</v>
      </c>
      <c r="D246" s="183">
        <v>165328228</v>
      </c>
      <c r="E246" s="183">
        <v>17097250</v>
      </c>
      <c r="F246" s="183">
        <v>17232414</v>
      </c>
      <c r="G246" s="183">
        <v>17312416</v>
      </c>
      <c r="H246" s="183">
        <v>12800000</v>
      </c>
      <c r="I246" s="183">
        <v>12526515</v>
      </c>
      <c r="J246" s="183">
        <v>10812304</v>
      </c>
      <c r="K246" s="180">
        <v>11705195</v>
      </c>
      <c r="L246" s="180">
        <v>11705195</v>
      </c>
      <c r="M246" s="180">
        <v>9994999.6799999997</v>
      </c>
      <c r="N246" s="180">
        <v>11585859.209999999</v>
      </c>
      <c r="O246" s="180">
        <v>12883792.319999998</v>
      </c>
      <c r="P246" s="180">
        <v>14397222.400000002</v>
      </c>
      <c r="Q246" s="180">
        <f t="shared" si="6"/>
        <v>160053162.61000001</v>
      </c>
      <c r="R246" s="10"/>
      <c r="S246" s="10"/>
      <c r="T246" s="10"/>
      <c r="U246" s="10"/>
      <c r="V246" s="10"/>
      <c r="W246" s="10"/>
      <c r="X246" s="10"/>
      <c r="Y246" s="10"/>
      <c r="Z246" s="10"/>
      <c r="AA246" s="10"/>
      <c r="AB246" s="10"/>
      <c r="AC246" s="10"/>
      <c r="AD246" s="10"/>
      <c r="AE246" s="10"/>
    </row>
    <row r="247" spans="2:31" s="12" customFormat="1" x14ac:dyDescent="0.25">
      <c r="B247" s="196" t="s">
        <v>384</v>
      </c>
      <c r="C247" s="182">
        <v>165328228</v>
      </c>
      <c r="D247" s="182">
        <v>165328228</v>
      </c>
      <c r="E247" s="182">
        <v>17097250</v>
      </c>
      <c r="F247" s="182">
        <v>17232414</v>
      </c>
      <c r="G247" s="182">
        <v>17312416</v>
      </c>
      <c r="H247" s="182">
        <v>12800000</v>
      </c>
      <c r="I247" s="182">
        <v>12526515</v>
      </c>
      <c r="J247" s="182">
        <v>10812304</v>
      </c>
      <c r="K247" s="202">
        <v>11705195</v>
      </c>
      <c r="L247" s="202">
        <v>11705195</v>
      </c>
      <c r="M247" s="202">
        <v>9994999.6799999997</v>
      </c>
      <c r="N247" s="202">
        <v>11585859.209999999</v>
      </c>
      <c r="O247" s="202">
        <v>12883792.319999998</v>
      </c>
      <c r="P247" s="202">
        <v>14397222.400000002</v>
      </c>
      <c r="Q247" s="182">
        <f t="shared" si="6"/>
        <v>160053162.61000001</v>
      </c>
      <c r="R247" s="10"/>
      <c r="S247" s="10"/>
      <c r="T247" s="10"/>
      <c r="U247" s="10"/>
      <c r="V247" s="10"/>
      <c r="W247" s="10"/>
      <c r="X247" s="10"/>
      <c r="Y247" s="10"/>
      <c r="Z247" s="10"/>
      <c r="AA247" s="10"/>
      <c r="AB247" s="10"/>
      <c r="AC247" s="10"/>
      <c r="AD247" s="10"/>
      <c r="AE247" s="10"/>
    </row>
    <row r="248" spans="2:31" s="44" customFormat="1" x14ac:dyDescent="0.25">
      <c r="B248" s="192" t="s">
        <v>385</v>
      </c>
      <c r="C248" s="193">
        <f>C249</f>
        <v>601381669</v>
      </c>
      <c r="D248" s="193">
        <v>701381669</v>
      </c>
      <c r="E248" s="193">
        <v>50115139.070000023</v>
      </c>
      <c r="F248" s="193">
        <v>50115139.07</v>
      </c>
      <c r="G248" s="193">
        <v>50115139.07000003</v>
      </c>
      <c r="H248" s="193">
        <v>50115139.070000015</v>
      </c>
      <c r="I248" s="193">
        <v>50115139.070000008</v>
      </c>
      <c r="J248" s="193">
        <v>50115139.070000008</v>
      </c>
      <c r="K248" s="193">
        <v>50115139.07</v>
      </c>
      <c r="L248" s="193">
        <v>50115139.069999993</v>
      </c>
      <c r="M248" s="193">
        <v>50115139.059999995</v>
      </c>
      <c r="N248" s="193">
        <v>100115139.06000002</v>
      </c>
      <c r="O248" s="193">
        <v>68099821.700000018</v>
      </c>
      <c r="P248" s="193">
        <v>65000000</v>
      </c>
      <c r="Q248" s="193">
        <f t="shared" si="6"/>
        <v>684251212.38000011</v>
      </c>
      <c r="R248" s="10"/>
      <c r="S248" s="10"/>
      <c r="T248" s="10"/>
      <c r="U248" s="10"/>
      <c r="V248" s="10"/>
      <c r="W248" s="10"/>
      <c r="X248" s="10"/>
      <c r="Y248" s="10"/>
      <c r="Z248" s="10"/>
      <c r="AA248" s="10"/>
      <c r="AB248" s="10"/>
      <c r="AC248" s="10"/>
      <c r="AD248" s="10"/>
      <c r="AE248" s="10"/>
    </row>
    <row r="249" spans="2:31" s="119" customFormat="1" x14ac:dyDescent="0.25">
      <c r="B249" s="197" t="s">
        <v>386</v>
      </c>
      <c r="C249" s="183">
        <v>601381669</v>
      </c>
      <c r="D249" s="183">
        <v>701381669</v>
      </c>
      <c r="E249" s="183">
        <v>50115139.070000023</v>
      </c>
      <c r="F249" s="183">
        <v>50115139.07</v>
      </c>
      <c r="G249" s="183">
        <v>50115139.07000003</v>
      </c>
      <c r="H249" s="183">
        <v>50115139.070000015</v>
      </c>
      <c r="I249" s="183">
        <v>50115139.070000008</v>
      </c>
      <c r="J249" s="183">
        <v>50115139.070000008</v>
      </c>
      <c r="K249" s="180">
        <v>50115139.07</v>
      </c>
      <c r="L249" s="180">
        <v>50115139.069999993</v>
      </c>
      <c r="M249" s="180">
        <v>50115139.059999995</v>
      </c>
      <c r="N249" s="180">
        <v>100115139.06000002</v>
      </c>
      <c r="O249" s="180">
        <v>68099821.700000018</v>
      </c>
      <c r="P249" s="180">
        <v>65000000</v>
      </c>
      <c r="Q249" s="180">
        <f t="shared" si="6"/>
        <v>684251212.38000011</v>
      </c>
      <c r="R249" s="10"/>
      <c r="S249" s="10"/>
      <c r="T249" s="10"/>
      <c r="U249" s="10"/>
      <c r="V249" s="10"/>
      <c r="W249" s="10"/>
      <c r="X249" s="10"/>
      <c r="Y249" s="10"/>
      <c r="Z249" s="10"/>
      <c r="AA249" s="10"/>
      <c r="AB249" s="10"/>
      <c r="AC249" s="10"/>
      <c r="AD249" s="10"/>
      <c r="AE249" s="10"/>
    </row>
    <row r="250" spans="2:31" s="12" customFormat="1" x14ac:dyDescent="0.25">
      <c r="B250" s="196" t="s">
        <v>387</v>
      </c>
      <c r="C250" s="182">
        <v>601381669</v>
      </c>
      <c r="D250" s="182">
        <v>701381669</v>
      </c>
      <c r="E250" s="182">
        <v>50115139.070000023</v>
      </c>
      <c r="F250" s="182">
        <v>50115139.07</v>
      </c>
      <c r="G250" s="182">
        <v>50115139.07000003</v>
      </c>
      <c r="H250" s="182">
        <v>50115139.070000015</v>
      </c>
      <c r="I250" s="182">
        <v>50115139.070000008</v>
      </c>
      <c r="J250" s="182">
        <v>50115139.070000008</v>
      </c>
      <c r="K250" s="202">
        <v>50115139.07</v>
      </c>
      <c r="L250" s="202">
        <v>50115139.069999993</v>
      </c>
      <c r="M250" s="202">
        <v>50115139.059999995</v>
      </c>
      <c r="N250" s="202">
        <v>100115139.06000002</v>
      </c>
      <c r="O250" s="202">
        <v>68099821.700000018</v>
      </c>
      <c r="P250" s="202">
        <v>65000000</v>
      </c>
      <c r="Q250" s="182">
        <f t="shared" si="6"/>
        <v>684251212.38000011</v>
      </c>
      <c r="R250" s="10"/>
      <c r="S250" s="10"/>
      <c r="T250" s="10"/>
      <c r="U250" s="10"/>
      <c r="V250" s="10"/>
      <c r="W250" s="10"/>
      <c r="X250" s="10"/>
      <c r="Y250" s="10"/>
      <c r="Z250" s="10"/>
      <c r="AA250" s="10"/>
      <c r="AB250" s="10"/>
      <c r="AC250" s="10"/>
      <c r="AD250" s="10"/>
      <c r="AE250" s="10"/>
    </row>
    <row r="251" spans="2:31" x14ac:dyDescent="0.25">
      <c r="B251" s="220" t="s">
        <v>69</v>
      </c>
      <c r="C251" s="191">
        <f>C10+C17+C233+C236+C239+C242+C245+C248</f>
        <v>891378800905</v>
      </c>
      <c r="D251" s="191">
        <f>D10+D17+D233+D236+D239+D242+D245+D248</f>
        <v>992911311082.75964</v>
      </c>
      <c r="E251" s="184">
        <f>E10+E17+E233+E236+E239+E242+E245+E248</f>
        <v>49326996846.509995</v>
      </c>
      <c r="F251" s="184">
        <f t="shared" ref="F251:P251" si="7">F10+F17+F233+F236+F239+F242+F245+F248</f>
        <v>66779504112.97998</v>
      </c>
      <c r="G251" s="184">
        <f t="shared" si="7"/>
        <v>67044151441.43998</v>
      </c>
      <c r="H251" s="184">
        <f t="shared" si="7"/>
        <v>68130841831.349991</v>
      </c>
      <c r="I251" s="184">
        <f t="shared" si="7"/>
        <v>61985088322.900009</v>
      </c>
      <c r="J251" s="184">
        <f t="shared" si="7"/>
        <v>91701329929.010025</v>
      </c>
      <c r="K251" s="184">
        <f t="shared" si="7"/>
        <v>64426257890.780014</v>
      </c>
      <c r="L251" s="184">
        <f t="shared" si="7"/>
        <v>68292697599.770012</v>
      </c>
      <c r="M251" s="184">
        <f t="shared" si="7"/>
        <v>79745998630.230026</v>
      </c>
      <c r="N251" s="184">
        <f t="shared" si="7"/>
        <v>68049673370.029999</v>
      </c>
      <c r="O251" s="184">
        <f t="shared" si="7"/>
        <v>107849264249.14</v>
      </c>
      <c r="P251" s="184">
        <f t="shared" si="7"/>
        <v>192075695916.15997</v>
      </c>
      <c r="Q251" s="184">
        <f>SUM(E251:P251)</f>
        <v>985407500140.30005</v>
      </c>
      <c r="R251" s="10"/>
      <c r="S251" s="10"/>
      <c r="T251" s="10"/>
      <c r="U251" s="10"/>
      <c r="V251" s="10"/>
      <c r="W251" s="10"/>
      <c r="X251" s="10"/>
      <c r="Y251" s="10"/>
      <c r="Z251" s="10"/>
      <c r="AA251" s="10"/>
      <c r="AB251" s="10"/>
      <c r="AC251" s="10"/>
      <c r="AD251" s="10"/>
      <c r="AE251" s="10"/>
    </row>
    <row r="253" spans="2:31" x14ac:dyDescent="0.25">
      <c r="B253" s="220"/>
      <c r="C253" s="28"/>
      <c r="D253" s="159"/>
      <c r="E253" s="15" t="s">
        <v>10</v>
      </c>
      <c r="F253" s="15" t="s">
        <v>11</v>
      </c>
      <c r="G253" s="15" t="s">
        <v>12</v>
      </c>
      <c r="H253" s="15" t="s">
        <v>13</v>
      </c>
      <c r="I253" s="15" t="s">
        <v>14</v>
      </c>
      <c r="J253" s="15" t="s">
        <v>15</v>
      </c>
      <c r="K253" s="15" t="s">
        <v>16</v>
      </c>
      <c r="L253" s="15" t="s">
        <v>17</v>
      </c>
      <c r="M253" s="15" t="s">
        <v>124</v>
      </c>
      <c r="N253" s="15" t="s">
        <v>19</v>
      </c>
      <c r="O253" s="15" t="s">
        <v>20</v>
      </c>
      <c r="P253" s="15" t="s">
        <v>21</v>
      </c>
      <c r="Q253" s="15" t="s">
        <v>22</v>
      </c>
    </row>
    <row r="254" spans="2:31" x14ac:dyDescent="0.25">
      <c r="B254" s="192" t="s">
        <v>171</v>
      </c>
      <c r="C254" s="193">
        <f>C255</f>
        <v>386000</v>
      </c>
      <c r="D254" s="193">
        <f t="shared" ref="D254:P254" si="8">D255</f>
        <v>1000386000</v>
      </c>
      <c r="E254" s="193">
        <f t="shared" si="8"/>
        <v>0</v>
      </c>
      <c r="F254" s="193">
        <f t="shared" si="8"/>
        <v>0</v>
      </c>
      <c r="G254" s="193">
        <f t="shared" si="8"/>
        <v>386000</v>
      </c>
      <c r="H254" s="193">
        <f t="shared" si="8"/>
        <v>0</v>
      </c>
      <c r="I254" s="193">
        <f t="shared" si="8"/>
        <v>0</v>
      </c>
      <c r="J254" s="193">
        <f t="shared" si="8"/>
        <v>0</v>
      </c>
      <c r="K254" s="193">
        <f t="shared" si="8"/>
        <v>0</v>
      </c>
      <c r="L254" s="193">
        <f t="shared" si="8"/>
        <v>0</v>
      </c>
      <c r="M254" s="193">
        <f t="shared" si="8"/>
        <v>0</v>
      </c>
      <c r="N254" s="193">
        <f t="shared" si="8"/>
        <v>0</v>
      </c>
      <c r="O254" s="193">
        <f t="shared" si="8"/>
        <v>0</v>
      </c>
      <c r="P254" s="193">
        <f t="shared" si="8"/>
        <v>1000000000</v>
      </c>
      <c r="Q254" s="193">
        <f>SUM(E254:P254)</f>
        <v>1000386000</v>
      </c>
    </row>
    <row r="255" spans="2:31" s="44" customFormat="1" x14ac:dyDescent="0.25">
      <c r="B255" s="224" t="s">
        <v>163</v>
      </c>
      <c r="C255" s="183">
        <v>386000</v>
      </c>
      <c r="D255" s="183">
        <v>1000386000</v>
      </c>
      <c r="E255" s="200">
        <v>0</v>
      </c>
      <c r="F255" s="200">
        <v>0</v>
      </c>
      <c r="G255" s="200">
        <v>386000</v>
      </c>
      <c r="H255" s="200">
        <v>0</v>
      </c>
      <c r="I255" s="200">
        <v>0</v>
      </c>
      <c r="J255" s="200">
        <v>0</v>
      </c>
      <c r="K255" s="200">
        <v>0</v>
      </c>
      <c r="L255" s="200">
        <v>0</v>
      </c>
      <c r="M255" s="181">
        <v>0</v>
      </c>
      <c r="N255" s="181">
        <v>0</v>
      </c>
      <c r="O255" s="181">
        <v>0</v>
      </c>
      <c r="P255" s="181">
        <v>1000000000</v>
      </c>
      <c r="Q255" s="201">
        <f>SUM(E255:P255)</f>
        <v>1000386000</v>
      </c>
    </row>
    <row r="256" spans="2:31" x14ac:dyDescent="0.25">
      <c r="B256" s="197" t="s">
        <v>175</v>
      </c>
      <c r="C256" s="183">
        <v>386000</v>
      </c>
      <c r="D256" s="183">
        <v>1000386000</v>
      </c>
      <c r="E256" s="200">
        <v>0</v>
      </c>
      <c r="F256" s="200">
        <v>0</v>
      </c>
      <c r="G256" s="200">
        <v>386000</v>
      </c>
      <c r="H256" s="200">
        <v>0</v>
      </c>
      <c r="I256" s="200">
        <v>0</v>
      </c>
      <c r="J256" s="200">
        <v>0</v>
      </c>
      <c r="K256" s="200">
        <v>0</v>
      </c>
      <c r="L256" s="200">
        <v>0</v>
      </c>
      <c r="M256" s="181">
        <v>0</v>
      </c>
      <c r="N256" s="181">
        <v>0</v>
      </c>
      <c r="O256" s="181">
        <v>0</v>
      </c>
      <c r="P256" s="181">
        <v>1000000000</v>
      </c>
      <c r="Q256" s="201">
        <f t="shared" ref="Q256:Q274" si="9">SUM(E256:P256)</f>
        <v>1000386000</v>
      </c>
    </row>
    <row r="257" spans="2:17" x14ac:dyDescent="0.25">
      <c r="B257" s="196" t="s">
        <v>176</v>
      </c>
      <c r="C257" s="182">
        <v>386000</v>
      </c>
      <c r="D257" s="182">
        <v>1000386000</v>
      </c>
      <c r="E257" s="204">
        <v>0</v>
      </c>
      <c r="F257" s="204">
        <v>0</v>
      </c>
      <c r="G257" s="204">
        <v>386000</v>
      </c>
      <c r="H257" s="204">
        <v>0</v>
      </c>
      <c r="I257" s="204">
        <v>0</v>
      </c>
      <c r="J257" s="204">
        <v>0</v>
      </c>
      <c r="K257" s="204">
        <v>0</v>
      </c>
      <c r="L257" s="204">
        <v>0</v>
      </c>
      <c r="M257" s="181">
        <v>0</v>
      </c>
      <c r="N257" s="181">
        <v>0</v>
      </c>
      <c r="O257" s="181">
        <v>0</v>
      </c>
      <c r="P257" s="181">
        <v>1000000000</v>
      </c>
      <c r="Q257" s="202">
        <f t="shared" si="9"/>
        <v>1000386000</v>
      </c>
    </row>
    <row r="258" spans="2:17" x14ac:dyDescent="0.25">
      <c r="B258" s="192" t="s">
        <v>177</v>
      </c>
      <c r="C258" s="193">
        <f>C259+C262+C266+C269+C272</f>
        <v>146463135799</v>
      </c>
      <c r="D258" s="193">
        <f t="shared" ref="D258:Q258" si="10">D259+D262+D266+D269+D272</f>
        <v>162618626930.5</v>
      </c>
      <c r="E258" s="193">
        <f t="shared" si="10"/>
        <v>3777824270.2599998</v>
      </c>
      <c r="F258" s="193">
        <f t="shared" si="10"/>
        <v>2992724770.2800002</v>
      </c>
      <c r="G258" s="193">
        <f t="shared" si="10"/>
        <v>4621958043.3599997</v>
      </c>
      <c r="H258" s="193">
        <f t="shared" si="10"/>
        <v>9297939133.6200008</v>
      </c>
      <c r="I258" s="193">
        <f t="shared" si="10"/>
        <v>21547253850.48</v>
      </c>
      <c r="J258" s="193">
        <f t="shared" si="10"/>
        <v>19700708425.41</v>
      </c>
      <c r="K258" s="193">
        <f t="shared" si="10"/>
        <v>4967141115.9399996</v>
      </c>
      <c r="L258" s="193">
        <f t="shared" si="10"/>
        <v>10432321428.17</v>
      </c>
      <c r="M258" s="193">
        <f t="shared" si="10"/>
        <v>10134723310.469999</v>
      </c>
      <c r="N258" s="193">
        <f t="shared" si="10"/>
        <v>4300532918.0899992</v>
      </c>
      <c r="O258" s="193">
        <f t="shared" si="10"/>
        <v>4756274570.7200003</v>
      </c>
      <c r="P258" s="193">
        <f t="shared" si="10"/>
        <v>11808700938.709999</v>
      </c>
      <c r="Q258" s="193">
        <f t="shared" si="10"/>
        <v>108338102775.50999</v>
      </c>
    </row>
    <row r="259" spans="2:17" s="44" customFormat="1" x14ac:dyDescent="0.25">
      <c r="B259" s="224" t="s">
        <v>84</v>
      </c>
      <c r="C259" s="183">
        <v>2000000000</v>
      </c>
      <c r="D259" s="183">
        <v>8250000000</v>
      </c>
      <c r="E259" s="200">
        <v>83333333</v>
      </c>
      <c r="F259" s="200">
        <v>83333333</v>
      </c>
      <c r="G259" s="200">
        <v>83333333</v>
      </c>
      <c r="H259" s="200">
        <v>83333333</v>
      </c>
      <c r="I259" s="200">
        <v>83333333</v>
      </c>
      <c r="J259" s="200">
        <v>420833333</v>
      </c>
      <c r="K259" s="200">
        <v>274993333</v>
      </c>
      <c r="L259" s="200">
        <v>220826666.34</v>
      </c>
      <c r="M259" s="181">
        <v>166659999.66</v>
      </c>
      <c r="N259" s="181">
        <v>166659999.67000002</v>
      </c>
      <c r="O259" s="181">
        <v>566659999.67000008</v>
      </c>
      <c r="P259" s="181">
        <v>6016660003.6599998</v>
      </c>
      <c r="Q259" s="201">
        <f t="shared" si="9"/>
        <v>8249960000</v>
      </c>
    </row>
    <row r="260" spans="2:17" x14ac:dyDescent="0.25">
      <c r="B260" s="197" t="s">
        <v>314</v>
      </c>
      <c r="C260" s="183">
        <v>2000000000</v>
      </c>
      <c r="D260" s="183">
        <v>8250000000</v>
      </c>
      <c r="E260" s="200">
        <v>83333333</v>
      </c>
      <c r="F260" s="200">
        <v>83333333</v>
      </c>
      <c r="G260" s="200">
        <v>83333333</v>
      </c>
      <c r="H260" s="200">
        <v>83333333</v>
      </c>
      <c r="I260" s="200">
        <v>83333333</v>
      </c>
      <c r="J260" s="200">
        <v>420833333</v>
      </c>
      <c r="K260" s="181">
        <v>274993333</v>
      </c>
      <c r="L260" s="181">
        <v>220826666.34</v>
      </c>
      <c r="M260" s="181">
        <v>166659999.66</v>
      </c>
      <c r="N260" s="181">
        <v>166659999.67000002</v>
      </c>
      <c r="O260" s="181">
        <v>566659999.67000008</v>
      </c>
      <c r="P260" s="181">
        <v>6016660003.6599998</v>
      </c>
      <c r="Q260" s="201">
        <f t="shared" si="9"/>
        <v>8249960000</v>
      </c>
    </row>
    <row r="261" spans="2:17" x14ac:dyDescent="0.25">
      <c r="B261" s="196" t="s">
        <v>315</v>
      </c>
      <c r="C261" s="182">
        <v>2000000000</v>
      </c>
      <c r="D261" s="182">
        <v>8250000000</v>
      </c>
      <c r="E261" s="204">
        <v>83333333</v>
      </c>
      <c r="F261" s="204">
        <v>83333333</v>
      </c>
      <c r="G261" s="204">
        <v>83333333</v>
      </c>
      <c r="H261" s="204">
        <v>83333333</v>
      </c>
      <c r="I261" s="204">
        <v>83333333</v>
      </c>
      <c r="J261" s="204">
        <v>420833333</v>
      </c>
      <c r="K261" s="181">
        <v>274993333</v>
      </c>
      <c r="L261" s="181">
        <v>220826666.34</v>
      </c>
      <c r="M261" s="181">
        <v>166659999.66</v>
      </c>
      <c r="N261" s="181">
        <v>166659999.67000002</v>
      </c>
      <c r="O261" s="181">
        <v>566659999.67000008</v>
      </c>
      <c r="P261" s="181">
        <v>6016660003.6599998</v>
      </c>
      <c r="Q261" s="202">
        <f t="shared" si="9"/>
        <v>8249960000</v>
      </c>
    </row>
    <row r="262" spans="2:17" s="44" customFormat="1" x14ac:dyDescent="0.25">
      <c r="B262" s="224" t="s">
        <v>318</v>
      </c>
      <c r="C262" s="183">
        <v>3204350790</v>
      </c>
      <c r="D262" s="183">
        <v>3554350790</v>
      </c>
      <c r="E262" s="200">
        <v>0</v>
      </c>
      <c r="F262" s="200">
        <v>266000000</v>
      </c>
      <c r="G262" s="200">
        <v>0</v>
      </c>
      <c r="H262" s="200">
        <v>928477908.76999998</v>
      </c>
      <c r="I262" s="200">
        <v>206985587.55000001</v>
      </c>
      <c r="J262" s="200">
        <v>609657387.4799999</v>
      </c>
      <c r="K262" s="200">
        <v>29915543.950000003</v>
      </c>
      <c r="L262" s="200">
        <v>38497342.219999999</v>
      </c>
      <c r="M262" s="181">
        <v>3473590.09</v>
      </c>
      <c r="N262" s="181">
        <v>679261007.05999994</v>
      </c>
      <c r="O262" s="181">
        <v>720159.3</v>
      </c>
      <c r="P262" s="181">
        <v>372412427.44999999</v>
      </c>
      <c r="Q262" s="201">
        <f t="shared" si="9"/>
        <v>3135400953.8699999</v>
      </c>
    </row>
    <row r="263" spans="2:17" x14ac:dyDescent="0.25">
      <c r="B263" s="197" t="s">
        <v>319</v>
      </c>
      <c r="C263" s="183">
        <v>3204350790</v>
      </c>
      <c r="D263" s="183">
        <v>3554350790</v>
      </c>
      <c r="E263" s="200">
        <v>0</v>
      </c>
      <c r="F263" s="200">
        <v>266000000</v>
      </c>
      <c r="G263" s="200">
        <v>0</v>
      </c>
      <c r="H263" s="200">
        <v>928477908.76999998</v>
      </c>
      <c r="I263" s="200">
        <v>206985587.55000001</v>
      </c>
      <c r="J263" s="200">
        <v>609657387.4799999</v>
      </c>
      <c r="K263" s="181">
        <v>29915543.950000003</v>
      </c>
      <c r="L263" s="181">
        <v>38497342.219999999</v>
      </c>
      <c r="M263" s="181">
        <v>3473590.09</v>
      </c>
      <c r="N263" s="181">
        <v>679261007.05999994</v>
      </c>
      <c r="O263" s="181">
        <v>720159.3</v>
      </c>
      <c r="P263" s="181">
        <v>372412427.44999999</v>
      </c>
      <c r="Q263" s="201">
        <f t="shared" si="9"/>
        <v>3135400953.8699999</v>
      </c>
    </row>
    <row r="264" spans="2:17" x14ac:dyDescent="0.25">
      <c r="B264" s="196" t="s">
        <v>320</v>
      </c>
      <c r="C264" s="182">
        <v>2704350790</v>
      </c>
      <c r="D264" s="182">
        <v>3054350790</v>
      </c>
      <c r="E264" s="204">
        <v>0</v>
      </c>
      <c r="F264" s="204">
        <v>0</v>
      </c>
      <c r="G264" s="204">
        <v>0</v>
      </c>
      <c r="H264" s="204">
        <v>694477908.76999998</v>
      </c>
      <c r="I264" s="204">
        <v>206985587.55000001</v>
      </c>
      <c r="J264" s="204">
        <v>609657387.4799999</v>
      </c>
      <c r="K264" s="181">
        <v>29915543.950000003</v>
      </c>
      <c r="L264" s="181">
        <v>38497342.219999999</v>
      </c>
      <c r="M264" s="181">
        <v>3473590.09</v>
      </c>
      <c r="N264" s="181">
        <v>679261007.05999994</v>
      </c>
      <c r="O264" s="181">
        <v>720159.3</v>
      </c>
      <c r="P264" s="181">
        <v>372412427.44999999</v>
      </c>
      <c r="Q264" s="202">
        <f t="shared" si="9"/>
        <v>2635400953.8699999</v>
      </c>
    </row>
    <row r="265" spans="2:17" x14ac:dyDescent="0.25">
      <c r="B265" s="196" t="s">
        <v>323</v>
      </c>
      <c r="C265" s="182">
        <v>500000000</v>
      </c>
      <c r="D265" s="182">
        <v>500000000</v>
      </c>
      <c r="E265" s="182">
        <v>0</v>
      </c>
      <c r="F265" s="182">
        <v>266000000</v>
      </c>
      <c r="G265" s="182">
        <v>0</v>
      </c>
      <c r="H265" s="182">
        <v>234000000</v>
      </c>
      <c r="I265" s="182">
        <v>0</v>
      </c>
      <c r="J265" s="182">
        <v>0</v>
      </c>
      <c r="K265" s="182">
        <v>0</v>
      </c>
      <c r="L265" s="182">
        <v>0</v>
      </c>
      <c r="M265" s="182">
        <v>0</v>
      </c>
      <c r="N265" s="182">
        <v>0</v>
      </c>
      <c r="O265" s="182">
        <v>0</v>
      </c>
      <c r="P265" s="182">
        <v>0</v>
      </c>
      <c r="Q265" s="202">
        <f t="shared" si="9"/>
        <v>500000000</v>
      </c>
    </row>
    <row r="266" spans="2:17" s="44" customFormat="1" x14ac:dyDescent="0.25">
      <c r="B266" s="224" t="s">
        <v>337</v>
      </c>
      <c r="C266" s="183">
        <v>350000</v>
      </c>
      <c r="D266" s="183">
        <v>350000</v>
      </c>
      <c r="E266" s="200">
        <v>0</v>
      </c>
      <c r="F266" s="200">
        <v>0</v>
      </c>
      <c r="G266" s="200">
        <v>0</v>
      </c>
      <c r="H266" s="200">
        <v>0</v>
      </c>
      <c r="I266" s="200">
        <v>0</v>
      </c>
      <c r="J266" s="200">
        <v>0</v>
      </c>
      <c r="K266" s="200">
        <v>0</v>
      </c>
      <c r="L266" s="200">
        <v>0</v>
      </c>
      <c r="M266" s="181">
        <v>350000</v>
      </c>
      <c r="N266" s="181">
        <v>0</v>
      </c>
      <c r="O266" s="181">
        <v>0</v>
      </c>
      <c r="P266" s="181">
        <v>0</v>
      </c>
      <c r="Q266" s="201">
        <f t="shared" si="9"/>
        <v>350000</v>
      </c>
    </row>
    <row r="267" spans="2:17" x14ac:dyDescent="0.25">
      <c r="B267" s="197" t="s">
        <v>338</v>
      </c>
      <c r="C267" s="183">
        <v>350000</v>
      </c>
      <c r="D267" s="183">
        <v>350000</v>
      </c>
      <c r="E267" s="200">
        <v>0</v>
      </c>
      <c r="F267" s="200">
        <v>0</v>
      </c>
      <c r="G267" s="200">
        <v>0</v>
      </c>
      <c r="H267" s="200">
        <v>0</v>
      </c>
      <c r="I267" s="200">
        <v>0</v>
      </c>
      <c r="J267" s="200">
        <v>0</v>
      </c>
      <c r="K267" s="200">
        <v>0</v>
      </c>
      <c r="L267" s="200">
        <v>0</v>
      </c>
      <c r="M267" s="200">
        <v>350000</v>
      </c>
      <c r="N267" s="200">
        <v>0</v>
      </c>
      <c r="O267" s="200">
        <v>0</v>
      </c>
      <c r="P267" s="200">
        <v>0</v>
      </c>
      <c r="Q267" s="201">
        <f t="shared" si="9"/>
        <v>350000</v>
      </c>
    </row>
    <row r="268" spans="2:17" x14ac:dyDescent="0.25">
      <c r="B268" s="196" t="s">
        <v>339</v>
      </c>
      <c r="C268" s="182">
        <v>350000</v>
      </c>
      <c r="D268" s="182">
        <v>350000</v>
      </c>
      <c r="E268" s="204">
        <v>0</v>
      </c>
      <c r="F268" s="204">
        <v>0</v>
      </c>
      <c r="G268" s="204">
        <v>0</v>
      </c>
      <c r="H268" s="204">
        <v>0</v>
      </c>
      <c r="I268" s="204">
        <v>0</v>
      </c>
      <c r="J268" s="204">
        <v>0</v>
      </c>
      <c r="K268" s="204">
        <v>0</v>
      </c>
      <c r="L268" s="204">
        <v>0</v>
      </c>
      <c r="M268" s="204">
        <v>350000</v>
      </c>
      <c r="N268" s="204">
        <v>0</v>
      </c>
      <c r="O268" s="204">
        <v>0</v>
      </c>
      <c r="P268" s="204">
        <v>0</v>
      </c>
      <c r="Q268" s="202">
        <f t="shared" si="9"/>
        <v>350000</v>
      </c>
    </row>
    <row r="269" spans="2:17" s="44" customFormat="1" x14ac:dyDescent="0.25">
      <c r="B269" s="224" t="s">
        <v>101</v>
      </c>
      <c r="C269" s="183">
        <v>95430200000</v>
      </c>
      <c r="D269" s="183">
        <v>121152491107.89999</v>
      </c>
      <c r="E269" s="200">
        <v>3694490937.2599998</v>
      </c>
      <c r="F269" s="200">
        <v>2242977597.8600001</v>
      </c>
      <c r="G269" s="200">
        <v>4536541797.96</v>
      </c>
      <c r="H269" s="200">
        <v>8058846045.2600002</v>
      </c>
      <c r="I269" s="200">
        <v>16204572597.120001</v>
      </c>
      <c r="J269" s="200">
        <v>18224159223.09</v>
      </c>
      <c r="K269" s="200">
        <v>4608768212.0299997</v>
      </c>
      <c r="L269" s="200">
        <v>2591829186.8599997</v>
      </c>
      <c r="M269" s="181">
        <v>4030215490.9999995</v>
      </c>
      <c r="N269" s="181">
        <v>3321438523.6199994</v>
      </c>
      <c r="O269" s="181">
        <v>3856214307.9499998</v>
      </c>
      <c r="P269" s="181">
        <v>1595711784.9499998</v>
      </c>
      <c r="Q269" s="201">
        <f t="shared" si="9"/>
        <v>72965765704.960007</v>
      </c>
    </row>
    <row r="270" spans="2:17" x14ac:dyDescent="0.25">
      <c r="B270" s="197" t="s">
        <v>371</v>
      </c>
      <c r="C270" s="183">
        <v>95430200000</v>
      </c>
      <c r="D270" s="183">
        <v>121152491107.89999</v>
      </c>
      <c r="E270" s="183">
        <v>3694490937.2599998</v>
      </c>
      <c r="F270" s="183">
        <v>2242977597.8600001</v>
      </c>
      <c r="G270" s="183">
        <v>4536541797.96</v>
      </c>
      <c r="H270" s="183">
        <v>8058846045.2600002</v>
      </c>
      <c r="I270" s="183">
        <v>16204572597.120001</v>
      </c>
      <c r="J270" s="183">
        <v>18224159223.09</v>
      </c>
      <c r="K270" s="183">
        <v>4608768212.0299997</v>
      </c>
      <c r="L270" s="183">
        <v>2591829186.8599997</v>
      </c>
      <c r="M270" s="183">
        <v>4030215490.9999995</v>
      </c>
      <c r="N270" s="183">
        <v>3321438523.6199994</v>
      </c>
      <c r="O270" s="183">
        <v>3856214307.9499998</v>
      </c>
      <c r="P270" s="183">
        <v>1595711784.9499998</v>
      </c>
      <c r="Q270" s="183">
        <f t="shared" si="9"/>
        <v>72965765704.960007</v>
      </c>
    </row>
    <row r="271" spans="2:17" x14ac:dyDescent="0.25">
      <c r="B271" s="196" t="s">
        <v>372</v>
      </c>
      <c r="C271" s="182">
        <v>95430200000</v>
      </c>
      <c r="D271" s="182">
        <v>121152491107.89999</v>
      </c>
      <c r="E271" s="204">
        <v>3694490937.2599998</v>
      </c>
      <c r="F271" s="204">
        <v>2242977597.8600001</v>
      </c>
      <c r="G271" s="204">
        <v>4536541797.96</v>
      </c>
      <c r="H271" s="204">
        <v>8058846045.2600002</v>
      </c>
      <c r="I271" s="204">
        <v>16204572597.120001</v>
      </c>
      <c r="J271" s="204">
        <v>18224159223.09</v>
      </c>
      <c r="K271" s="181">
        <v>4608768212.0299997</v>
      </c>
      <c r="L271" s="181">
        <v>2591829186.8599997</v>
      </c>
      <c r="M271" s="181">
        <v>4030215490.9999995</v>
      </c>
      <c r="N271" s="181">
        <v>3321438523.6199994</v>
      </c>
      <c r="O271" s="181">
        <v>3856214307.9499998</v>
      </c>
      <c r="P271" s="181">
        <v>1595711784.9499998</v>
      </c>
      <c r="Q271" s="202">
        <f t="shared" si="9"/>
        <v>72965765704.960007</v>
      </c>
    </row>
    <row r="272" spans="2:17" s="44" customFormat="1" x14ac:dyDescent="0.25">
      <c r="B272" s="224" t="s">
        <v>95</v>
      </c>
      <c r="C272" s="183">
        <v>45828235009</v>
      </c>
      <c r="D272" s="183">
        <v>29661435032.599998</v>
      </c>
      <c r="E272" s="200">
        <v>0</v>
      </c>
      <c r="F272" s="200">
        <v>400413839.42000002</v>
      </c>
      <c r="G272" s="200">
        <v>2082912.4</v>
      </c>
      <c r="H272" s="200">
        <v>227281846.59</v>
      </c>
      <c r="I272" s="200">
        <v>5052362332.8100004</v>
      </c>
      <c r="J272" s="200">
        <v>446058481.83999997</v>
      </c>
      <c r="K272" s="200">
        <v>53464026.960000001</v>
      </c>
      <c r="L272" s="200">
        <v>7581168232.75</v>
      </c>
      <c r="M272" s="181">
        <v>5934024229.7199993</v>
      </c>
      <c r="N272" s="181">
        <v>133173387.74000001</v>
      </c>
      <c r="O272" s="181">
        <v>332680103.80000007</v>
      </c>
      <c r="P272" s="181">
        <v>3823916722.6499987</v>
      </c>
      <c r="Q272" s="201">
        <f t="shared" si="9"/>
        <v>23986626116.679996</v>
      </c>
    </row>
    <row r="273" spans="2:17" x14ac:dyDescent="0.25">
      <c r="B273" s="197" t="s">
        <v>373</v>
      </c>
      <c r="C273" s="183">
        <v>45828235009</v>
      </c>
      <c r="D273" s="183">
        <v>29661435032.599998</v>
      </c>
      <c r="E273" s="200">
        <v>0</v>
      </c>
      <c r="F273" s="200">
        <v>400413839.42000002</v>
      </c>
      <c r="G273" s="200">
        <v>2082912.4</v>
      </c>
      <c r="H273" s="200">
        <v>227281846.59</v>
      </c>
      <c r="I273" s="200">
        <v>5052362332.8100004</v>
      </c>
      <c r="J273" s="200">
        <v>446058481.83999997</v>
      </c>
      <c r="K273" s="181">
        <v>53464026.960000001</v>
      </c>
      <c r="L273" s="181">
        <v>7581168232.75</v>
      </c>
      <c r="M273" s="181">
        <v>5934024229.7199993</v>
      </c>
      <c r="N273" s="181">
        <v>133173387.74000001</v>
      </c>
      <c r="O273" s="181">
        <v>332680103.80000007</v>
      </c>
      <c r="P273" s="181">
        <v>3823916722.6499987</v>
      </c>
      <c r="Q273" s="201">
        <f t="shared" si="9"/>
        <v>23986626116.679996</v>
      </c>
    </row>
    <row r="274" spans="2:17" x14ac:dyDescent="0.25">
      <c r="B274" s="196" t="s">
        <v>374</v>
      </c>
      <c r="C274" s="182">
        <v>45828235009</v>
      </c>
      <c r="D274" s="182">
        <v>29661435032.599998</v>
      </c>
      <c r="E274" s="204">
        <v>0</v>
      </c>
      <c r="F274" s="204">
        <v>400413839.42000002</v>
      </c>
      <c r="G274" s="204">
        <v>2082912.4</v>
      </c>
      <c r="H274" s="204">
        <v>227281846.59</v>
      </c>
      <c r="I274" s="204">
        <v>5052362332.8100004</v>
      </c>
      <c r="J274" s="204">
        <v>446058481.83999997</v>
      </c>
      <c r="K274" s="181">
        <v>53464026.960000001</v>
      </c>
      <c r="L274" s="181">
        <v>7581168232.75</v>
      </c>
      <c r="M274" s="181">
        <v>5934024229.7199993</v>
      </c>
      <c r="N274" s="181">
        <v>133173387.74000001</v>
      </c>
      <c r="O274" s="181">
        <v>332680103.80000007</v>
      </c>
      <c r="P274" s="181">
        <v>3823916722.6499987</v>
      </c>
      <c r="Q274" s="202">
        <f t="shared" si="9"/>
        <v>23986626116.679996</v>
      </c>
    </row>
    <row r="275" spans="2:17" x14ac:dyDescent="0.25">
      <c r="B275" s="220" t="s">
        <v>70</v>
      </c>
      <c r="C275" s="191">
        <f>C254+C258</f>
        <v>146463521799</v>
      </c>
      <c r="D275" s="191">
        <f t="shared" ref="D275:O275" si="11">D254+D258</f>
        <v>163619012930.5</v>
      </c>
      <c r="E275" s="184">
        <f>E254+E258</f>
        <v>3777824270.2599998</v>
      </c>
      <c r="F275" s="184">
        <f t="shared" si="11"/>
        <v>2992724770.2800002</v>
      </c>
      <c r="G275" s="184">
        <f t="shared" si="11"/>
        <v>4622344043.3599997</v>
      </c>
      <c r="H275" s="184">
        <f t="shared" si="11"/>
        <v>9297939133.6200008</v>
      </c>
      <c r="I275" s="184">
        <f t="shared" si="11"/>
        <v>21547253850.48</v>
      </c>
      <c r="J275" s="184">
        <f t="shared" si="11"/>
        <v>19700708425.41</v>
      </c>
      <c r="K275" s="184">
        <f t="shared" si="11"/>
        <v>4967141115.9399996</v>
      </c>
      <c r="L275" s="184">
        <f t="shared" si="11"/>
        <v>10432321428.17</v>
      </c>
      <c r="M275" s="184">
        <f t="shared" si="11"/>
        <v>10134723310.469999</v>
      </c>
      <c r="N275" s="184">
        <f t="shared" si="11"/>
        <v>4300532918.0899992</v>
      </c>
      <c r="O275" s="184">
        <f t="shared" si="11"/>
        <v>4756274570.7200003</v>
      </c>
      <c r="P275" s="184">
        <f>P254+P258</f>
        <v>12808700938.709999</v>
      </c>
      <c r="Q275" s="184">
        <f>SUM(E275:P275)</f>
        <v>109338488775.51001</v>
      </c>
    </row>
    <row r="276" spans="2:17" x14ac:dyDescent="0.25">
      <c r="B276" s="30"/>
      <c r="C276" s="25"/>
      <c r="D276" s="25"/>
      <c r="E276" s="186"/>
      <c r="F276" s="186"/>
      <c r="G276" s="186"/>
      <c r="H276" s="186"/>
      <c r="I276" s="186"/>
      <c r="J276" s="186"/>
      <c r="K276" s="186"/>
      <c r="L276" s="186"/>
      <c r="M276" s="186"/>
      <c r="N276" s="186"/>
      <c r="O276" s="186"/>
      <c r="P276" s="186"/>
      <c r="Q276" s="186"/>
    </row>
    <row r="277" spans="2:17" x14ac:dyDescent="0.25">
      <c r="B277" s="220" t="s">
        <v>51</v>
      </c>
      <c r="C277" s="191">
        <f>C251+C275</f>
        <v>1037842322704</v>
      </c>
      <c r="D277" s="191">
        <f>D251+D275</f>
        <v>1156530324013.2598</v>
      </c>
      <c r="E277" s="184">
        <f t="shared" ref="E277:P277" si="12">E251+E275</f>
        <v>53104821116.769997</v>
      </c>
      <c r="F277" s="184">
        <f t="shared" si="12"/>
        <v>69772228883.259979</v>
      </c>
      <c r="G277" s="184">
        <f t="shared" si="12"/>
        <v>71666495484.799973</v>
      </c>
      <c r="H277" s="184">
        <f t="shared" si="12"/>
        <v>77428780964.969986</v>
      </c>
      <c r="I277" s="184">
        <f t="shared" si="12"/>
        <v>83532342173.380005</v>
      </c>
      <c r="J277" s="184">
        <f t="shared" si="12"/>
        <v>111402038354.42003</v>
      </c>
      <c r="K277" s="184">
        <f t="shared" si="12"/>
        <v>69393399006.720016</v>
      </c>
      <c r="L277" s="184">
        <f t="shared" si="12"/>
        <v>78725019027.940018</v>
      </c>
      <c r="M277" s="184">
        <f t="shared" si="12"/>
        <v>89880721940.700027</v>
      </c>
      <c r="N277" s="184">
        <f t="shared" si="12"/>
        <v>72350206288.119995</v>
      </c>
      <c r="O277" s="184">
        <f t="shared" si="12"/>
        <v>112605538819.86</v>
      </c>
      <c r="P277" s="184">
        <f t="shared" si="12"/>
        <v>204884396854.86996</v>
      </c>
      <c r="Q277" s="184">
        <f>Q251+Q275</f>
        <v>1094745988915.8101</v>
      </c>
    </row>
    <row r="278" spans="2:17" x14ac:dyDescent="0.25">
      <c r="B278" s="162" t="s">
        <v>409</v>
      </c>
      <c r="C278" s="178"/>
      <c r="D278" s="178"/>
      <c r="Q278" s="11"/>
    </row>
    <row r="279" spans="2:17" x14ac:dyDescent="0.25">
      <c r="B279" s="225" t="s">
        <v>408</v>
      </c>
      <c r="C279" s="24"/>
      <c r="D279" s="24"/>
      <c r="M279" s="169"/>
      <c r="N279" s="169"/>
      <c r="O279" s="169"/>
      <c r="P279" s="169"/>
      <c r="Q279" s="170"/>
    </row>
    <row r="280" spans="2:17" x14ac:dyDescent="0.25">
      <c r="B280" s="35" t="s">
        <v>168</v>
      </c>
      <c r="E280" s="24"/>
      <c r="F280" s="171"/>
      <c r="G280" s="171"/>
      <c r="H280" s="171"/>
      <c r="I280" s="171"/>
      <c r="J280" s="171"/>
      <c r="K280" s="171"/>
      <c r="L280" s="171"/>
      <c r="M280" s="171"/>
      <c r="N280" s="171"/>
      <c r="O280" s="171"/>
      <c r="P280" s="171"/>
      <c r="Q280" s="171"/>
    </row>
    <row r="281" spans="2:17" x14ac:dyDescent="0.25">
      <c r="Q281" s="5"/>
    </row>
  </sheetData>
  <mergeCells count="7">
    <mergeCell ref="B2:Q2"/>
    <mergeCell ref="B3:Q3"/>
    <mergeCell ref="B4:Q4"/>
    <mergeCell ref="B5:Q5"/>
    <mergeCell ref="B8:B9"/>
    <mergeCell ref="D8:D9"/>
    <mergeCell ref="E8:Q8"/>
  </mergeCells>
  <pageMargins left="0.7" right="0.7" top="0.75" bottom="0.75" header="0.3" footer="0.3"/>
  <pageSetup orientation="portrait" horizontalDpi="4294967295" verticalDpi="4294967295" r:id="rId1"/>
  <ignoredErrors>
    <ignoredError sqref="Q255:Q257 Q259:Q274 Q10:Q250" formulaRange="1"/>
    <ignoredError sqref="Q258" formula="1" formulaRange="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7FE97-90E1-4099-99DA-C161C6AA1130}">
  <dimension ref="A2:S269"/>
  <sheetViews>
    <sheetView showGridLines="0" tabSelected="1" zoomScaleNormal="100" workbookViewId="0">
      <selection activeCell="B269" sqref="B269"/>
    </sheetView>
  </sheetViews>
  <sheetFormatPr baseColWidth="10" defaultColWidth="15.140625" defaultRowHeight="15" x14ac:dyDescent="0.25"/>
  <cols>
    <col min="1" max="1" width="8.42578125" customWidth="1"/>
    <col min="2" max="2" width="109.7109375" customWidth="1"/>
    <col min="3" max="3" width="18.28515625" style="16" customWidth="1"/>
    <col min="4" max="4" width="15.42578125" style="5" customWidth="1"/>
    <col min="5" max="8" width="17.85546875" style="5" customWidth="1"/>
    <col min="9" max="10" width="17.85546875" style="5" hidden="1" customWidth="1"/>
    <col min="11" max="11" width="13.140625" style="5" hidden="1" customWidth="1"/>
    <col min="12" max="15" width="14.28515625" style="5" hidden="1" customWidth="1"/>
    <col min="16" max="16" width="18.85546875" style="16" customWidth="1"/>
  </cols>
  <sheetData>
    <row r="2" spans="1:16" ht="28.5" x14ac:dyDescent="0.25">
      <c r="B2" s="244" t="s">
        <v>0</v>
      </c>
      <c r="C2" s="245"/>
      <c r="D2" s="245"/>
      <c r="E2" s="245"/>
      <c r="F2" s="245"/>
      <c r="G2" s="245"/>
      <c r="H2" s="245"/>
      <c r="I2" s="245"/>
      <c r="J2" s="245"/>
      <c r="K2" s="245"/>
      <c r="L2" s="245"/>
      <c r="M2" s="245"/>
      <c r="N2" s="245"/>
      <c r="O2" s="245"/>
      <c r="P2" s="245"/>
    </row>
    <row r="3" spans="1:16" ht="24" customHeight="1" x14ac:dyDescent="0.25">
      <c r="A3" s="2"/>
      <c r="B3" s="246" t="s">
        <v>1</v>
      </c>
      <c r="C3" s="247"/>
      <c r="D3" s="247"/>
      <c r="E3" s="247"/>
      <c r="F3" s="247"/>
      <c r="G3" s="247"/>
      <c r="H3" s="247"/>
      <c r="I3" s="247"/>
      <c r="J3" s="247"/>
      <c r="K3" s="247"/>
      <c r="L3" s="247"/>
      <c r="M3" s="247"/>
      <c r="N3" s="247"/>
      <c r="O3" s="247"/>
      <c r="P3" s="247"/>
    </row>
    <row r="4" spans="1:16" ht="16.5" customHeight="1" x14ac:dyDescent="0.25">
      <c r="A4" s="2"/>
      <c r="B4" s="248" t="s">
        <v>2</v>
      </c>
      <c r="C4" s="249"/>
      <c r="D4" s="249"/>
      <c r="E4" s="249"/>
      <c r="F4" s="249"/>
      <c r="G4" s="249"/>
      <c r="H4" s="249"/>
      <c r="I4" s="249"/>
      <c r="J4" s="249"/>
      <c r="K4" s="249"/>
      <c r="L4" s="249"/>
      <c r="M4" s="249"/>
      <c r="N4" s="249"/>
      <c r="O4" s="249"/>
      <c r="P4" s="249"/>
    </row>
    <row r="5" spans="1:16" ht="15" customHeight="1" x14ac:dyDescent="0.25">
      <c r="A5" s="2"/>
      <c r="B5" s="250" t="s">
        <v>3</v>
      </c>
      <c r="C5" s="251"/>
      <c r="D5" s="251"/>
      <c r="E5" s="251"/>
      <c r="F5" s="251"/>
      <c r="G5" s="251"/>
      <c r="H5" s="251"/>
      <c r="I5" s="251"/>
      <c r="J5" s="251"/>
      <c r="K5" s="251"/>
      <c r="L5" s="251"/>
      <c r="M5" s="251"/>
      <c r="N5" s="251"/>
      <c r="O5" s="251"/>
      <c r="P5" s="251"/>
    </row>
    <row r="6" spans="1:16" x14ac:dyDescent="0.25">
      <c r="A6" s="2"/>
      <c r="B6" s="216"/>
      <c r="C6" s="17"/>
      <c r="D6" s="8"/>
      <c r="E6" s="8"/>
      <c r="F6" s="8"/>
      <c r="G6" s="8"/>
      <c r="H6" s="8"/>
      <c r="I6" s="8"/>
      <c r="J6" s="8"/>
      <c r="K6" s="8"/>
      <c r="L6" s="8"/>
      <c r="M6" s="8"/>
      <c r="N6" s="8"/>
      <c r="O6" s="8"/>
      <c r="P6" s="17"/>
    </row>
    <row r="7" spans="1:16" x14ac:dyDescent="0.25">
      <c r="A7" s="2"/>
      <c r="B7" s="4" t="s">
        <v>411</v>
      </c>
      <c r="C7" s="17"/>
      <c r="P7" s="19" t="s">
        <v>5</v>
      </c>
    </row>
    <row r="8" spans="1:16" s="10" customFormat="1" ht="15" customHeight="1" x14ac:dyDescent="0.25">
      <c r="B8" s="238" t="s">
        <v>6</v>
      </c>
      <c r="C8" s="213" t="s">
        <v>169</v>
      </c>
      <c r="D8" s="267" t="s">
        <v>9</v>
      </c>
      <c r="E8" s="267"/>
      <c r="F8" s="267"/>
      <c r="G8" s="267"/>
      <c r="H8" s="267"/>
      <c r="I8" s="267"/>
      <c r="J8" s="267"/>
      <c r="K8" s="267"/>
      <c r="L8" s="267"/>
      <c r="M8" s="267"/>
      <c r="N8" s="267"/>
      <c r="O8" s="267"/>
      <c r="P8" s="267"/>
    </row>
    <row r="9" spans="1:16" s="10" customFormat="1" x14ac:dyDescent="0.25">
      <c r="B9" s="238"/>
      <c r="C9" s="214" t="s">
        <v>389</v>
      </c>
      <c r="D9" s="114" t="s">
        <v>10</v>
      </c>
      <c r="E9" s="114" t="s">
        <v>11</v>
      </c>
      <c r="F9" s="114" t="s">
        <v>12</v>
      </c>
      <c r="G9" s="114" t="s">
        <v>13</v>
      </c>
      <c r="H9" s="114" t="s">
        <v>14</v>
      </c>
      <c r="I9" s="114" t="s">
        <v>15</v>
      </c>
      <c r="J9" s="114" t="s">
        <v>16</v>
      </c>
      <c r="K9" s="114" t="s">
        <v>17</v>
      </c>
      <c r="L9" s="114" t="s">
        <v>124</v>
      </c>
      <c r="M9" s="114" t="s">
        <v>19</v>
      </c>
      <c r="N9" s="114" t="s">
        <v>20</v>
      </c>
      <c r="O9" s="114" t="s">
        <v>21</v>
      </c>
      <c r="P9" s="217" t="s">
        <v>22</v>
      </c>
    </row>
    <row r="10" spans="1:16" s="10" customFormat="1" x14ac:dyDescent="0.25">
      <c r="B10" s="192" t="s">
        <v>171</v>
      </c>
      <c r="C10" s="193">
        <v>7818719836</v>
      </c>
      <c r="D10" s="193">
        <v>651559953.9000001</v>
      </c>
      <c r="E10" s="193">
        <v>651559953.89999986</v>
      </c>
      <c r="F10" s="193">
        <v>651559953.89999998</v>
      </c>
      <c r="G10" s="193">
        <v>651559953.89999998</v>
      </c>
      <c r="H10" s="193">
        <v>651559954</v>
      </c>
      <c r="I10" s="193"/>
      <c r="J10" s="193"/>
      <c r="K10" s="193"/>
      <c r="L10" s="193"/>
      <c r="M10" s="193"/>
      <c r="N10" s="193"/>
      <c r="O10" s="193">
        <f t="shared" ref="O10" si="0">O11+O14</f>
        <v>0</v>
      </c>
      <c r="P10" s="193">
        <f>SUM(D10:O10)</f>
        <v>3257799769.5999999</v>
      </c>
    </row>
    <row r="11" spans="1:16" s="44" customFormat="1" ht="15" customHeight="1" x14ac:dyDescent="0.25">
      <c r="B11" s="29" t="s">
        <v>172</v>
      </c>
      <c r="C11" s="180">
        <v>2635779124</v>
      </c>
      <c r="D11" s="180">
        <v>219648243</v>
      </c>
      <c r="E11" s="180">
        <v>219648243</v>
      </c>
      <c r="F11" s="180">
        <v>219648243</v>
      </c>
      <c r="G11" s="180">
        <v>219648243</v>
      </c>
      <c r="H11" s="180">
        <v>219648243</v>
      </c>
      <c r="I11" s="180"/>
      <c r="J11" s="180"/>
      <c r="K11" s="180"/>
      <c r="L11" s="180"/>
      <c r="M11" s="180"/>
      <c r="N11" s="180"/>
      <c r="O11" s="180">
        <f t="shared" ref="O11" si="1">O12</f>
        <v>0</v>
      </c>
      <c r="P11" s="180">
        <f t="shared" ref="P11:P74" si="2">SUM(D11:O11)</f>
        <v>1098241215</v>
      </c>
    </row>
    <row r="12" spans="1:16" s="44" customFormat="1" ht="15" customHeight="1" x14ac:dyDescent="0.25">
      <c r="B12" s="197" t="s">
        <v>173</v>
      </c>
      <c r="C12" s="189">
        <v>2635779124</v>
      </c>
      <c r="D12" s="180">
        <v>219648243</v>
      </c>
      <c r="E12" s="180">
        <v>219648243</v>
      </c>
      <c r="F12" s="180">
        <v>219648243</v>
      </c>
      <c r="G12" s="180">
        <v>219648243</v>
      </c>
      <c r="H12" s="180">
        <v>219648243</v>
      </c>
      <c r="I12" s="180"/>
      <c r="J12" s="180"/>
      <c r="K12" s="180"/>
      <c r="L12" s="180"/>
      <c r="M12" s="180"/>
      <c r="N12" s="180"/>
      <c r="O12" s="180">
        <v>0</v>
      </c>
      <c r="P12" s="180">
        <f t="shared" si="2"/>
        <v>1098241215</v>
      </c>
    </row>
    <row r="13" spans="1:16" x14ac:dyDescent="0.25">
      <c r="B13" s="196" t="s">
        <v>174</v>
      </c>
      <c r="C13" s="179">
        <v>2635779124</v>
      </c>
      <c r="D13" s="181">
        <v>219648243</v>
      </c>
      <c r="E13" s="181">
        <v>219648243</v>
      </c>
      <c r="F13" s="181">
        <v>219648243</v>
      </c>
      <c r="G13" s="181">
        <v>219648243</v>
      </c>
      <c r="H13" s="181">
        <v>219648243</v>
      </c>
      <c r="I13" s="181"/>
      <c r="J13" s="181"/>
      <c r="K13" s="181"/>
      <c r="L13" s="181"/>
      <c r="M13" s="181"/>
      <c r="N13" s="181"/>
      <c r="O13" s="181">
        <v>0</v>
      </c>
      <c r="P13" s="181">
        <f t="shared" si="2"/>
        <v>1098241215</v>
      </c>
    </row>
    <row r="14" spans="1:16" s="44" customFormat="1" ht="15" customHeight="1" x14ac:dyDescent="0.25">
      <c r="B14" s="29" t="s">
        <v>163</v>
      </c>
      <c r="C14" s="189">
        <v>5182940712</v>
      </c>
      <c r="D14" s="180">
        <v>431911710.9000001</v>
      </c>
      <c r="E14" s="180">
        <v>431911710.89999998</v>
      </c>
      <c r="F14" s="180">
        <v>431911710.89999998</v>
      </c>
      <c r="G14" s="180">
        <v>431911710.90000004</v>
      </c>
      <c r="H14" s="180">
        <v>431911710.99999994</v>
      </c>
      <c r="I14" s="180"/>
      <c r="J14" s="180"/>
      <c r="K14" s="180"/>
      <c r="L14" s="180"/>
      <c r="M14" s="180"/>
      <c r="N14" s="180"/>
      <c r="O14" s="180">
        <f t="shared" ref="O14" si="3">O15</f>
        <v>0</v>
      </c>
      <c r="P14" s="180">
        <f t="shared" si="2"/>
        <v>2159558554.5999999</v>
      </c>
    </row>
    <row r="15" spans="1:16" s="44" customFormat="1" ht="15" customHeight="1" x14ac:dyDescent="0.25">
      <c r="B15" s="197" t="s">
        <v>175</v>
      </c>
      <c r="C15" s="189">
        <v>5182940712</v>
      </c>
      <c r="D15" s="180">
        <v>431911710.89999998</v>
      </c>
      <c r="E15" s="180">
        <v>431911710.89999998</v>
      </c>
      <c r="F15" s="180">
        <v>431911710.90000004</v>
      </c>
      <c r="G15" s="180">
        <v>431911710.90000004</v>
      </c>
      <c r="H15" s="180">
        <v>431911711</v>
      </c>
      <c r="I15" s="180"/>
      <c r="J15" s="180"/>
      <c r="K15" s="180"/>
      <c r="L15" s="180"/>
      <c r="M15" s="180"/>
      <c r="N15" s="180"/>
      <c r="O15" s="180">
        <v>0</v>
      </c>
      <c r="P15" s="180">
        <f t="shared" si="2"/>
        <v>2159558554.6000004</v>
      </c>
    </row>
    <row r="16" spans="1:16" x14ac:dyDescent="0.25">
      <c r="B16" s="196" t="s">
        <v>176</v>
      </c>
      <c r="C16" s="179">
        <v>5182940712</v>
      </c>
      <c r="D16" s="181">
        <v>431911710.90000004</v>
      </c>
      <c r="E16" s="181">
        <v>431911710.89999998</v>
      </c>
      <c r="F16" s="181">
        <v>431911710.89999998</v>
      </c>
      <c r="G16" s="181">
        <v>431911710.89999998</v>
      </c>
      <c r="H16" s="181">
        <v>431911710.99999994</v>
      </c>
      <c r="I16" s="181"/>
      <c r="J16" s="181"/>
      <c r="K16" s="181"/>
      <c r="L16" s="181"/>
      <c r="M16" s="181"/>
      <c r="N16" s="181"/>
      <c r="O16" s="181">
        <v>0</v>
      </c>
      <c r="P16" s="181">
        <f t="shared" si="2"/>
        <v>2159558554.5999999</v>
      </c>
    </row>
    <row r="17" spans="2:16" x14ac:dyDescent="0.25">
      <c r="B17" s="192" t="s">
        <v>177</v>
      </c>
      <c r="C17" s="193">
        <v>1019664206340</v>
      </c>
      <c r="D17" s="193">
        <f>D18+D53+D73+D109+D116+D130+D141+D147+D151+D154+D160+D169+D176+D180+D183+D186+D192+D195+D199+D205+D211+D216+D220+D223+D226</f>
        <v>76333619214.079987</v>
      </c>
      <c r="E17" s="193">
        <f t="shared" ref="E17:F17" si="4">E18+E53+E73+E109+E116+E130+E141+E147+E151+E154+E160+E169+E176+E180+E183+E186+E192+E195+E199+E205+E211+E216+E220+E223+E226</f>
        <v>71232738588.199997</v>
      </c>
      <c r="F17" s="193">
        <f t="shared" si="4"/>
        <v>76239979663.859985</v>
      </c>
      <c r="G17" s="193">
        <f t="shared" ref="G17:O17" si="5">G18+G53+G73+G109+G116+G130+G141+G147+G151+G154+G160+G169+G176+G180+G183+G186+G192+G195+G199+G205+G211+G216+G220+G223+G226</f>
        <v>67126383739.51001</v>
      </c>
      <c r="H17" s="193">
        <f t="shared" si="5"/>
        <v>75702644661.520004</v>
      </c>
      <c r="I17" s="193">
        <f t="shared" si="5"/>
        <v>0</v>
      </c>
      <c r="J17" s="193">
        <f t="shared" si="5"/>
        <v>0</v>
      </c>
      <c r="K17" s="193">
        <f t="shared" si="5"/>
        <v>0</v>
      </c>
      <c r="L17" s="193">
        <f t="shared" si="5"/>
        <v>0</v>
      </c>
      <c r="M17" s="193">
        <f t="shared" si="5"/>
        <v>0</v>
      </c>
      <c r="N17" s="193">
        <f t="shared" si="5"/>
        <v>0</v>
      </c>
      <c r="O17" s="193">
        <f t="shared" si="5"/>
        <v>0</v>
      </c>
      <c r="P17" s="193">
        <f t="shared" si="2"/>
        <v>366635365867.16998</v>
      </c>
    </row>
    <row r="18" spans="2:16" s="44" customFormat="1" ht="15" customHeight="1" x14ac:dyDescent="0.25">
      <c r="B18" s="29" t="s">
        <v>24</v>
      </c>
      <c r="C18" s="189">
        <v>86044434138</v>
      </c>
      <c r="D18" s="180">
        <v>4996649183.8100004</v>
      </c>
      <c r="E18" s="180">
        <v>5846971695.3299999</v>
      </c>
      <c r="F18" s="180">
        <v>6055164318.7099991</v>
      </c>
      <c r="G18" s="180">
        <v>6010677869.6599998</v>
      </c>
      <c r="H18" s="180">
        <v>7728793639.3100014</v>
      </c>
      <c r="I18" s="180">
        <f t="shared" ref="I18:O18" si="6">I19+I31+I43++I45</f>
        <v>0</v>
      </c>
      <c r="J18" s="180">
        <f t="shared" si="6"/>
        <v>0</v>
      </c>
      <c r="K18" s="180">
        <f t="shared" si="6"/>
        <v>0</v>
      </c>
      <c r="L18" s="180">
        <f t="shared" si="6"/>
        <v>0</v>
      </c>
      <c r="M18" s="180">
        <f t="shared" si="6"/>
        <v>0</v>
      </c>
      <c r="N18" s="180">
        <f t="shared" si="6"/>
        <v>0</v>
      </c>
      <c r="O18" s="180">
        <f t="shared" si="6"/>
        <v>0</v>
      </c>
      <c r="P18" s="180">
        <f t="shared" si="2"/>
        <v>30638256706.82</v>
      </c>
    </row>
    <row r="19" spans="2:16" s="119" customFormat="1" ht="15" customHeight="1" x14ac:dyDescent="0.25">
      <c r="B19" s="197" t="s">
        <v>178</v>
      </c>
      <c r="C19" s="198">
        <v>17247695602</v>
      </c>
      <c r="D19" s="180">
        <v>1543324232.5999999</v>
      </c>
      <c r="E19" s="180">
        <v>1429818715.2</v>
      </c>
      <c r="F19" s="180">
        <v>1517757752.25</v>
      </c>
      <c r="G19" s="180">
        <v>884704574.88000011</v>
      </c>
      <c r="H19" s="180">
        <v>1021305340.0800002</v>
      </c>
      <c r="I19" s="180"/>
      <c r="J19" s="180"/>
      <c r="K19" s="180"/>
      <c r="L19" s="180"/>
      <c r="M19" s="180"/>
      <c r="N19" s="180"/>
      <c r="O19" s="180">
        <v>0</v>
      </c>
      <c r="P19" s="180">
        <f t="shared" si="2"/>
        <v>6396910615.0100002</v>
      </c>
    </row>
    <row r="20" spans="2:16" s="12" customFormat="1" x14ac:dyDescent="0.25">
      <c r="B20" s="196" t="s">
        <v>179</v>
      </c>
      <c r="C20" s="199">
        <v>11829710949</v>
      </c>
      <c r="D20" s="199">
        <v>1423138427.1699998</v>
      </c>
      <c r="E20" s="199">
        <v>1171018457.9299998</v>
      </c>
      <c r="F20" s="199">
        <v>757957434.88999999</v>
      </c>
      <c r="G20" s="199">
        <v>690815483.39999998</v>
      </c>
      <c r="H20" s="199">
        <v>613858289.82000005</v>
      </c>
      <c r="I20" s="199"/>
      <c r="J20" s="181"/>
      <c r="K20" s="181"/>
      <c r="L20" s="181"/>
      <c r="M20" s="181"/>
      <c r="N20" s="181"/>
      <c r="O20" s="181">
        <v>0</v>
      </c>
      <c r="P20" s="181">
        <f t="shared" si="2"/>
        <v>4656788093.2099991</v>
      </c>
    </row>
    <row r="21" spans="2:16" s="12" customFormat="1" x14ac:dyDescent="0.25">
      <c r="B21" s="196" t="s">
        <v>180</v>
      </c>
      <c r="C21" s="199">
        <v>78499128</v>
      </c>
      <c r="D21" s="199">
        <v>4089382.2</v>
      </c>
      <c r="E21" s="199">
        <v>14157034.389999999</v>
      </c>
      <c r="F21" s="199">
        <v>6588912.8399999999</v>
      </c>
      <c r="G21" s="199">
        <v>4102358.57</v>
      </c>
      <c r="H21" s="199">
        <v>20641908.220000003</v>
      </c>
      <c r="I21" s="199"/>
      <c r="J21" s="181"/>
      <c r="K21" s="181"/>
      <c r="L21" s="181"/>
      <c r="M21" s="181"/>
      <c r="N21" s="181"/>
      <c r="O21" s="181">
        <v>0</v>
      </c>
      <c r="P21" s="181">
        <f t="shared" si="2"/>
        <v>49579596.219999999</v>
      </c>
    </row>
    <row r="22" spans="2:16" s="12" customFormat="1" x14ac:dyDescent="0.25">
      <c r="B22" s="196" t="s">
        <v>182</v>
      </c>
      <c r="C22" s="199">
        <v>2539128440</v>
      </c>
      <c r="D22" s="199">
        <v>62405823.189999998</v>
      </c>
      <c r="E22" s="199">
        <v>141122421.78</v>
      </c>
      <c r="F22" s="199">
        <v>155946336.33000001</v>
      </c>
      <c r="G22" s="199">
        <v>85069347.969999999</v>
      </c>
      <c r="H22" s="199">
        <v>110705081.23999999</v>
      </c>
      <c r="I22" s="199"/>
      <c r="J22" s="199"/>
      <c r="K22" s="181"/>
      <c r="L22" s="181"/>
      <c r="M22" s="181"/>
      <c r="N22" s="181"/>
      <c r="O22" s="181">
        <v>0</v>
      </c>
      <c r="P22" s="181">
        <f t="shared" si="2"/>
        <v>555249010.50999999</v>
      </c>
    </row>
    <row r="23" spans="2:16" s="12" customFormat="1" x14ac:dyDescent="0.25">
      <c r="B23" s="196" t="s">
        <v>183</v>
      </c>
      <c r="C23" s="199">
        <v>118136404</v>
      </c>
      <c r="D23" s="199">
        <v>5658181.4400000004</v>
      </c>
      <c r="E23" s="199">
        <v>9629690.1999999993</v>
      </c>
      <c r="F23" s="199">
        <v>11154997.6</v>
      </c>
      <c r="G23" s="199">
        <v>10390130.400000002</v>
      </c>
      <c r="H23" s="199">
        <v>8619693.6899999995</v>
      </c>
      <c r="I23" s="199"/>
      <c r="J23" s="181"/>
      <c r="K23" s="181"/>
      <c r="L23" s="181"/>
      <c r="M23" s="181"/>
      <c r="N23" s="181"/>
      <c r="O23" s="181">
        <v>0</v>
      </c>
      <c r="P23" s="181">
        <f t="shared" si="2"/>
        <v>45452693.329999998</v>
      </c>
    </row>
    <row r="24" spans="2:16" s="12" customFormat="1" x14ac:dyDescent="0.25">
      <c r="B24" s="196" t="s">
        <v>185</v>
      </c>
      <c r="C24" s="199">
        <v>182681576</v>
      </c>
      <c r="D24" s="199">
        <v>12572345.600000001</v>
      </c>
      <c r="E24" s="199">
        <v>13761680.700000001</v>
      </c>
      <c r="F24" s="199">
        <v>14729011.550000001</v>
      </c>
      <c r="G24" s="199">
        <v>14909735.140000001</v>
      </c>
      <c r="H24" s="199">
        <v>13087150.490000002</v>
      </c>
      <c r="I24" s="199"/>
      <c r="J24" s="181"/>
      <c r="K24" s="181"/>
      <c r="L24" s="181"/>
      <c r="M24" s="181"/>
      <c r="N24" s="181"/>
      <c r="O24" s="181">
        <v>0</v>
      </c>
      <c r="P24" s="181">
        <f t="shared" si="2"/>
        <v>69059923.480000019</v>
      </c>
    </row>
    <row r="25" spans="2:16" s="12" customFormat="1" x14ac:dyDescent="0.25">
      <c r="B25" s="196" t="s">
        <v>186</v>
      </c>
      <c r="C25" s="199">
        <v>94739958</v>
      </c>
      <c r="D25" s="199">
        <v>5281990.6899999995</v>
      </c>
      <c r="E25" s="199">
        <v>6836565.6400000006</v>
      </c>
      <c r="F25" s="199">
        <v>7056586.5899999999</v>
      </c>
      <c r="G25" s="199">
        <v>6315812.5099999998</v>
      </c>
      <c r="H25" s="199">
        <v>6523160.1200000001</v>
      </c>
      <c r="I25" s="199"/>
      <c r="J25" s="181"/>
      <c r="K25" s="181"/>
      <c r="L25" s="181"/>
      <c r="M25" s="181"/>
      <c r="N25" s="181"/>
      <c r="O25" s="181">
        <v>0</v>
      </c>
      <c r="P25" s="181">
        <f t="shared" si="2"/>
        <v>32014115.550000001</v>
      </c>
    </row>
    <row r="26" spans="2:16" s="12" customFormat="1" x14ac:dyDescent="0.25">
      <c r="B26" s="196" t="s">
        <v>187</v>
      </c>
      <c r="C26" s="199">
        <v>74060196</v>
      </c>
      <c r="D26" s="199">
        <v>1220221.1000000001</v>
      </c>
      <c r="E26" s="199">
        <v>3558551.04</v>
      </c>
      <c r="F26" s="199">
        <v>6184986.7400000002</v>
      </c>
      <c r="G26" s="199">
        <v>4796258.7200000007</v>
      </c>
      <c r="H26" s="199">
        <v>6235942.3499999996</v>
      </c>
      <c r="I26" s="199"/>
      <c r="J26" s="181"/>
      <c r="K26" s="181"/>
      <c r="L26" s="181"/>
      <c r="M26" s="181"/>
      <c r="N26" s="181"/>
      <c r="O26" s="181">
        <v>0</v>
      </c>
      <c r="P26" s="181">
        <f t="shared" si="2"/>
        <v>21995959.950000003</v>
      </c>
    </row>
    <row r="27" spans="2:16" s="12" customFormat="1" x14ac:dyDescent="0.25">
      <c r="B27" s="196" t="s">
        <v>188</v>
      </c>
      <c r="C27" s="199">
        <v>91627547</v>
      </c>
      <c r="D27" s="199">
        <v>3552606.3600000003</v>
      </c>
      <c r="E27" s="199">
        <v>4838807.5100000007</v>
      </c>
      <c r="F27" s="199">
        <v>5497993.3700000001</v>
      </c>
      <c r="G27" s="199">
        <v>7865710.7199999997</v>
      </c>
      <c r="H27" s="199">
        <v>6235389.8500000006</v>
      </c>
      <c r="I27" s="199"/>
      <c r="J27" s="181"/>
      <c r="K27" s="181"/>
      <c r="L27" s="181"/>
      <c r="M27" s="181"/>
      <c r="N27" s="181"/>
      <c r="O27" s="181">
        <v>0</v>
      </c>
      <c r="P27" s="181">
        <f t="shared" si="2"/>
        <v>27990507.810000002</v>
      </c>
    </row>
    <row r="28" spans="2:16" s="12" customFormat="1" x14ac:dyDescent="0.25">
      <c r="B28" s="196" t="s">
        <v>189</v>
      </c>
      <c r="C28" s="199">
        <v>238202607</v>
      </c>
      <c r="D28" s="199">
        <v>8366458.1500000004</v>
      </c>
      <c r="E28" s="199">
        <v>20864230.990000002</v>
      </c>
      <c r="F28" s="199">
        <v>19705190.820000004</v>
      </c>
      <c r="G28" s="199">
        <v>18194295.100000001</v>
      </c>
      <c r="H28" s="199">
        <v>17523331.240000002</v>
      </c>
      <c r="I28" s="199"/>
      <c r="J28" s="181"/>
      <c r="K28" s="181"/>
      <c r="L28" s="181"/>
      <c r="M28" s="181"/>
      <c r="N28" s="181"/>
      <c r="O28" s="181">
        <v>0</v>
      </c>
      <c r="P28" s="181">
        <f t="shared" si="2"/>
        <v>84653506.300000012</v>
      </c>
    </row>
    <row r="29" spans="2:16" s="12" customFormat="1" x14ac:dyDescent="0.25">
      <c r="B29" s="196" t="s">
        <v>396</v>
      </c>
      <c r="C29" s="199">
        <v>350000000</v>
      </c>
      <c r="D29" s="199">
        <v>125946.70000000001</v>
      </c>
      <c r="E29" s="199">
        <v>10607914.409999998</v>
      </c>
      <c r="F29" s="199">
        <v>7614493.3500000015</v>
      </c>
      <c r="G29" s="199">
        <v>13180013.84</v>
      </c>
      <c r="H29" s="199">
        <v>34086281.619999997</v>
      </c>
      <c r="I29" s="199"/>
      <c r="J29" s="181"/>
      <c r="K29" s="181"/>
      <c r="L29" s="181"/>
      <c r="M29" s="181"/>
      <c r="N29" s="181"/>
      <c r="O29" s="181">
        <v>0</v>
      </c>
      <c r="P29" s="181">
        <f t="shared" si="2"/>
        <v>65614649.920000002</v>
      </c>
    </row>
    <row r="30" spans="2:16" s="12" customFormat="1" x14ac:dyDescent="0.25">
      <c r="B30" s="196" t="s">
        <v>397</v>
      </c>
      <c r="C30" s="199">
        <v>1650908797</v>
      </c>
      <c r="D30" s="199">
        <v>16912850</v>
      </c>
      <c r="E30" s="199">
        <v>33423360.609999999</v>
      </c>
      <c r="F30" s="199">
        <v>525321808.17000008</v>
      </c>
      <c r="G30" s="199">
        <v>29065428.510000002</v>
      </c>
      <c r="H30" s="199">
        <v>183789111.44</v>
      </c>
      <c r="I30" s="199"/>
      <c r="J30" s="181"/>
      <c r="K30" s="181"/>
      <c r="L30" s="181"/>
      <c r="M30" s="181"/>
      <c r="N30" s="181"/>
      <c r="O30" s="181">
        <v>0</v>
      </c>
      <c r="P30" s="181">
        <f t="shared" si="2"/>
        <v>788512558.73000002</v>
      </c>
    </row>
    <row r="31" spans="2:16" s="119" customFormat="1" ht="15" customHeight="1" x14ac:dyDescent="0.25">
      <c r="B31" s="197" t="s">
        <v>190</v>
      </c>
      <c r="C31" s="198">
        <v>49771582635</v>
      </c>
      <c r="D31" s="198">
        <v>3059826063.21</v>
      </c>
      <c r="E31" s="198">
        <v>3742644596.9499998</v>
      </c>
      <c r="F31" s="198">
        <v>3699079405.21</v>
      </c>
      <c r="G31" s="198">
        <v>3983369465.5500002</v>
      </c>
      <c r="H31" s="198">
        <v>4150562237.8300014</v>
      </c>
      <c r="I31" s="198"/>
      <c r="J31" s="180"/>
      <c r="K31" s="180"/>
      <c r="L31" s="180"/>
      <c r="M31" s="180"/>
      <c r="N31" s="180"/>
      <c r="O31" s="180">
        <v>0</v>
      </c>
      <c r="P31" s="180">
        <f t="shared" si="2"/>
        <v>18635481768.75</v>
      </c>
    </row>
    <row r="32" spans="2:16" s="12" customFormat="1" x14ac:dyDescent="0.25">
      <c r="B32" s="196" t="s">
        <v>191</v>
      </c>
      <c r="C32" s="199">
        <v>5810241212</v>
      </c>
      <c r="D32" s="181">
        <v>272354103.91000003</v>
      </c>
      <c r="E32" s="181">
        <v>316476696.22000003</v>
      </c>
      <c r="F32" s="181">
        <v>284056443.64999998</v>
      </c>
      <c r="G32" s="181">
        <v>314859175.79999995</v>
      </c>
      <c r="H32" s="181">
        <v>558574812.5999999</v>
      </c>
      <c r="I32" s="181"/>
      <c r="J32" s="181"/>
      <c r="K32" s="181"/>
      <c r="L32" s="181"/>
      <c r="M32" s="181"/>
      <c r="N32" s="181"/>
      <c r="O32" s="181">
        <v>0</v>
      </c>
      <c r="P32" s="181">
        <f t="shared" si="2"/>
        <v>1746321232.1799998</v>
      </c>
    </row>
    <row r="33" spans="2:16" s="12" customFormat="1" x14ac:dyDescent="0.25">
      <c r="B33" s="196" t="s">
        <v>192</v>
      </c>
      <c r="C33" s="199">
        <v>118165086</v>
      </c>
      <c r="D33" s="181">
        <v>2298615.2800000003</v>
      </c>
      <c r="E33" s="181">
        <v>9332155.6399999987</v>
      </c>
      <c r="F33" s="181">
        <v>11218300.57</v>
      </c>
      <c r="G33" s="181">
        <v>5469650.6299999999</v>
      </c>
      <c r="H33" s="181">
        <v>6606022.2499999991</v>
      </c>
      <c r="I33" s="181"/>
      <c r="J33" s="181"/>
      <c r="K33" s="181"/>
      <c r="L33" s="181"/>
      <c r="M33" s="181"/>
      <c r="N33" s="181"/>
      <c r="O33" s="181">
        <v>0</v>
      </c>
      <c r="P33" s="181">
        <f t="shared" si="2"/>
        <v>34924744.369999997</v>
      </c>
    </row>
    <row r="34" spans="2:16" s="12" customFormat="1" x14ac:dyDescent="0.25">
      <c r="B34" s="196" t="s">
        <v>193</v>
      </c>
      <c r="C34" s="199">
        <v>2449559028</v>
      </c>
      <c r="D34" s="181">
        <v>22300406.509999998</v>
      </c>
      <c r="E34" s="181">
        <v>214409834.81</v>
      </c>
      <c r="F34" s="181">
        <v>56026812.050000004</v>
      </c>
      <c r="G34" s="181">
        <v>129703370.61999999</v>
      </c>
      <c r="H34" s="181">
        <v>67801583.300000012</v>
      </c>
      <c r="I34" s="181"/>
      <c r="J34" s="181"/>
      <c r="K34" s="181"/>
      <c r="L34" s="181"/>
      <c r="M34" s="181"/>
      <c r="N34" s="181"/>
      <c r="O34" s="181">
        <v>0</v>
      </c>
      <c r="P34" s="181">
        <f t="shared" si="2"/>
        <v>490242007.29000002</v>
      </c>
    </row>
    <row r="35" spans="2:16" s="12" customFormat="1" x14ac:dyDescent="0.25">
      <c r="B35" s="196" t="s">
        <v>194</v>
      </c>
      <c r="C35" s="199">
        <v>654864330</v>
      </c>
      <c r="D35" s="181">
        <v>20484135.450000003</v>
      </c>
      <c r="E35" s="181">
        <v>23359387.229999997</v>
      </c>
      <c r="F35" s="181">
        <v>30486330.259999994</v>
      </c>
      <c r="G35" s="181">
        <v>33211827.879999999</v>
      </c>
      <c r="H35" s="181">
        <v>37571055.270000003</v>
      </c>
      <c r="I35" s="181"/>
      <c r="J35" s="181"/>
      <c r="K35" s="181"/>
      <c r="L35" s="181"/>
      <c r="M35" s="181"/>
      <c r="N35" s="181"/>
      <c r="O35" s="181">
        <v>0</v>
      </c>
      <c r="P35" s="181">
        <f t="shared" si="2"/>
        <v>145112736.09</v>
      </c>
    </row>
    <row r="36" spans="2:16" s="12" customFormat="1" x14ac:dyDescent="0.25">
      <c r="B36" s="196" t="s">
        <v>398</v>
      </c>
      <c r="C36" s="199">
        <v>35766442468</v>
      </c>
      <c r="D36" s="181">
        <v>2620557809.3299999</v>
      </c>
      <c r="E36" s="181">
        <v>2911705236.6899996</v>
      </c>
      <c r="F36" s="181">
        <v>2952452702.8200002</v>
      </c>
      <c r="G36" s="181">
        <v>3229656404.1100006</v>
      </c>
      <c r="H36" s="181">
        <v>3184820877.3000002</v>
      </c>
      <c r="I36" s="181"/>
      <c r="J36" s="181"/>
      <c r="K36" s="181"/>
      <c r="L36" s="181"/>
      <c r="M36" s="181"/>
      <c r="N36" s="181"/>
      <c r="O36" s="181">
        <v>0</v>
      </c>
      <c r="P36" s="181">
        <f t="shared" si="2"/>
        <v>14899193030.25</v>
      </c>
    </row>
    <row r="37" spans="2:16" s="12" customFormat="1" x14ac:dyDescent="0.25">
      <c r="B37" s="196" t="s">
        <v>196</v>
      </c>
      <c r="C37" s="199">
        <v>451046126</v>
      </c>
      <c r="D37" s="181">
        <v>12344269.909999998</v>
      </c>
      <c r="E37" s="181">
        <v>30901656.710000005</v>
      </c>
      <c r="F37" s="181">
        <v>27458095.220000003</v>
      </c>
      <c r="G37" s="181">
        <v>26232600.100000001</v>
      </c>
      <c r="H37" s="181">
        <v>40935111.080000006</v>
      </c>
      <c r="I37" s="181"/>
      <c r="J37" s="181"/>
      <c r="K37" s="181"/>
      <c r="L37" s="181"/>
      <c r="M37" s="181"/>
      <c r="N37" s="181"/>
      <c r="O37" s="181">
        <v>0</v>
      </c>
      <c r="P37" s="181">
        <f t="shared" si="2"/>
        <v>137871733.02000001</v>
      </c>
    </row>
    <row r="38" spans="2:16" s="12" customFormat="1" x14ac:dyDescent="0.25">
      <c r="B38" s="196" t="s">
        <v>197</v>
      </c>
      <c r="C38" s="199">
        <v>302146892</v>
      </c>
      <c r="D38" s="181">
        <v>12839120.189999999</v>
      </c>
      <c r="E38" s="181">
        <v>18267343.309999999</v>
      </c>
      <c r="F38" s="181">
        <v>20209885.039999999</v>
      </c>
      <c r="G38" s="181">
        <v>23915490.329999998</v>
      </c>
      <c r="H38" s="181">
        <v>18678468.25</v>
      </c>
      <c r="I38" s="181"/>
      <c r="J38" s="181"/>
      <c r="K38" s="181"/>
      <c r="L38" s="181"/>
      <c r="M38" s="181"/>
      <c r="N38" s="181"/>
      <c r="O38" s="181">
        <v>0</v>
      </c>
      <c r="P38" s="181">
        <f t="shared" si="2"/>
        <v>93910307.120000005</v>
      </c>
    </row>
    <row r="39" spans="2:16" s="12" customFormat="1" x14ac:dyDescent="0.25">
      <c r="B39" s="196" t="s">
        <v>198</v>
      </c>
      <c r="C39" s="199">
        <v>1094220384</v>
      </c>
      <c r="D39" s="181">
        <v>32179986.040000003</v>
      </c>
      <c r="E39" s="181">
        <v>65291683.149999991</v>
      </c>
      <c r="F39" s="181">
        <v>74756406.73999998</v>
      </c>
      <c r="G39" s="181">
        <v>63760573.760000005</v>
      </c>
      <c r="H39" s="181">
        <v>65554865.450000003</v>
      </c>
      <c r="I39" s="181"/>
      <c r="J39" s="181"/>
      <c r="K39" s="181"/>
      <c r="L39" s="181"/>
      <c r="M39" s="181"/>
      <c r="N39" s="181"/>
      <c r="O39" s="181">
        <v>0</v>
      </c>
      <c r="P39" s="181">
        <f t="shared" si="2"/>
        <v>301543515.13999999</v>
      </c>
    </row>
    <row r="40" spans="2:16" s="12" customFormat="1" x14ac:dyDescent="0.25">
      <c r="B40" s="196" t="s">
        <v>200</v>
      </c>
      <c r="C40" s="199">
        <v>2644780739</v>
      </c>
      <c r="D40" s="199">
        <v>40267805.759999998</v>
      </c>
      <c r="E40" s="181">
        <v>122179572.74000001</v>
      </c>
      <c r="F40" s="181">
        <v>203378834.27000001</v>
      </c>
      <c r="G40" s="181">
        <v>120265802.05999999</v>
      </c>
      <c r="H40" s="181">
        <v>133919407.84</v>
      </c>
      <c r="I40" s="181"/>
      <c r="J40" s="181"/>
      <c r="K40" s="181"/>
      <c r="L40" s="181"/>
      <c r="M40" s="181"/>
      <c r="N40" s="181"/>
      <c r="O40" s="181">
        <v>0</v>
      </c>
      <c r="P40" s="181">
        <f t="shared" si="2"/>
        <v>620011422.66999996</v>
      </c>
    </row>
    <row r="41" spans="2:16" s="12" customFormat="1" x14ac:dyDescent="0.25">
      <c r="B41" s="196" t="s">
        <v>201</v>
      </c>
      <c r="C41" s="199">
        <v>248968365</v>
      </c>
      <c r="D41" s="181">
        <v>11685968.950000001</v>
      </c>
      <c r="E41" s="181">
        <v>15606530.85</v>
      </c>
      <c r="F41" s="181">
        <v>19094991.400000002</v>
      </c>
      <c r="G41" s="181">
        <v>18957401.440000001</v>
      </c>
      <c r="H41" s="181">
        <v>21755653.689999998</v>
      </c>
      <c r="I41" s="181"/>
      <c r="J41" s="181"/>
      <c r="K41" s="181"/>
      <c r="L41" s="181"/>
      <c r="M41" s="181"/>
      <c r="N41" s="181"/>
      <c r="O41" s="181">
        <v>0</v>
      </c>
      <c r="P41" s="181">
        <f t="shared" si="2"/>
        <v>87100546.329999998</v>
      </c>
    </row>
    <row r="42" spans="2:16" s="12" customFormat="1" x14ac:dyDescent="0.25">
      <c r="B42" s="196" t="s">
        <v>202</v>
      </c>
      <c r="C42" s="199">
        <v>231148005</v>
      </c>
      <c r="D42" s="181">
        <v>12513841.880000003</v>
      </c>
      <c r="E42" s="181">
        <v>15114499.600000001</v>
      </c>
      <c r="F42" s="181">
        <v>19940603.190000001</v>
      </c>
      <c r="G42" s="181">
        <v>17337168.819999997</v>
      </c>
      <c r="H42" s="181">
        <v>14344380.800000001</v>
      </c>
      <c r="I42" s="181"/>
      <c r="J42" s="181"/>
      <c r="K42" s="181"/>
      <c r="L42" s="181"/>
      <c r="M42" s="181"/>
      <c r="N42" s="181"/>
      <c r="O42" s="181">
        <v>0</v>
      </c>
      <c r="P42" s="181">
        <f t="shared" si="2"/>
        <v>79250494.289999992</v>
      </c>
    </row>
    <row r="43" spans="2:16" s="119" customFormat="1" ht="15" customHeight="1" x14ac:dyDescent="0.25">
      <c r="B43" s="197" t="s">
        <v>203</v>
      </c>
      <c r="C43" s="198">
        <v>2481231381</v>
      </c>
      <c r="D43" s="198">
        <v>109017139.95</v>
      </c>
      <c r="E43" s="198">
        <v>123299269.29999998</v>
      </c>
      <c r="F43" s="198">
        <v>126079084.54000001</v>
      </c>
      <c r="G43" s="198">
        <v>205933876.59</v>
      </c>
      <c r="H43" s="198">
        <v>155418373.46000001</v>
      </c>
      <c r="I43" s="198"/>
      <c r="J43" s="180"/>
      <c r="K43" s="180"/>
      <c r="L43" s="180"/>
      <c r="M43" s="180"/>
      <c r="N43" s="180"/>
      <c r="O43" s="180">
        <v>0</v>
      </c>
      <c r="P43" s="180">
        <f t="shared" si="2"/>
        <v>719747743.84000003</v>
      </c>
    </row>
    <row r="44" spans="2:16" s="12" customFormat="1" x14ac:dyDescent="0.25">
      <c r="B44" s="196" t="s">
        <v>204</v>
      </c>
      <c r="C44" s="199">
        <v>2481231381</v>
      </c>
      <c r="D44" s="181">
        <v>109017139.94999999</v>
      </c>
      <c r="E44" s="181">
        <v>123299269.3</v>
      </c>
      <c r="F44" s="181">
        <v>126079084.54000001</v>
      </c>
      <c r="G44" s="181">
        <v>205933876.59</v>
      </c>
      <c r="H44" s="181">
        <v>155418373.46000001</v>
      </c>
      <c r="I44" s="181"/>
      <c r="J44" s="181"/>
      <c r="K44" s="181"/>
      <c r="L44" s="181"/>
      <c r="M44" s="181"/>
      <c r="N44" s="181"/>
      <c r="O44" s="181">
        <v>0</v>
      </c>
      <c r="P44" s="181">
        <f t="shared" si="2"/>
        <v>719747743.84000003</v>
      </c>
    </row>
    <row r="45" spans="2:16" s="119" customFormat="1" ht="15" customHeight="1" x14ac:dyDescent="0.25">
      <c r="B45" s="197" t="s">
        <v>207</v>
      </c>
      <c r="C45" s="198">
        <v>16543924520</v>
      </c>
      <c r="D45" s="198">
        <v>284481748.05000001</v>
      </c>
      <c r="E45" s="198">
        <v>551209113.88</v>
      </c>
      <c r="F45" s="198">
        <v>712248076.71000004</v>
      </c>
      <c r="G45" s="198">
        <v>936669952.6400001</v>
      </c>
      <c r="H45" s="198">
        <v>2401507687.9400001</v>
      </c>
      <c r="I45" s="198"/>
      <c r="J45" s="180"/>
      <c r="K45" s="180"/>
      <c r="L45" s="180"/>
      <c r="M45" s="180"/>
      <c r="N45" s="180"/>
      <c r="O45" s="180">
        <v>0</v>
      </c>
      <c r="P45" s="180">
        <f t="shared" si="2"/>
        <v>4886116579.2200003</v>
      </c>
    </row>
    <row r="46" spans="2:16" s="12" customFormat="1" x14ac:dyDescent="0.25">
      <c r="B46" s="196" t="s">
        <v>208</v>
      </c>
      <c r="C46" s="199">
        <v>3199637518</v>
      </c>
      <c r="D46" s="181">
        <v>64498504.229999997</v>
      </c>
      <c r="E46" s="181">
        <v>79103425.099999994</v>
      </c>
      <c r="F46" s="181">
        <v>87908237.479999989</v>
      </c>
      <c r="G46" s="181">
        <v>88606751.25</v>
      </c>
      <c r="H46" s="181">
        <v>1982469120.8800006</v>
      </c>
      <c r="I46" s="181"/>
      <c r="J46" s="181"/>
      <c r="K46" s="181"/>
      <c r="L46" s="181"/>
      <c r="M46" s="181"/>
      <c r="N46" s="181"/>
      <c r="O46" s="181">
        <v>0</v>
      </c>
      <c r="P46" s="181">
        <f t="shared" si="2"/>
        <v>2302586038.9400005</v>
      </c>
    </row>
    <row r="47" spans="2:16" s="12" customFormat="1" x14ac:dyDescent="0.25">
      <c r="B47" s="196" t="s">
        <v>211</v>
      </c>
      <c r="C47" s="199">
        <v>4109834240</v>
      </c>
      <c r="D47" s="181">
        <v>77438031.88000001</v>
      </c>
      <c r="E47" s="181">
        <v>183658319.61000001</v>
      </c>
      <c r="F47" s="181">
        <v>251307545.69999999</v>
      </c>
      <c r="G47" s="181">
        <v>190694425.18999997</v>
      </c>
      <c r="H47" s="181">
        <v>106917860.63000003</v>
      </c>
      <c r="I47" s="181"/>
      <c r="J47" s="181"/>
      <c r="K47" s="181"/>
      <c r="L47" s="181"/>
      <c r="M47" s="181"/>
      <c r="N47" s="181"/>
      <c r="O47" s="181">
        <v>0</v>
      </c>
      <c r="P47" s="181">
        <f t="shared" si="2"/>
        <v>810016183.00999999</v>
      </c>
    </row>
    <row r="48" spans="2:16" s="12" customFormat="1" x14ac:dyDescent="0.25">
      <c r="B48" s="196" t="s">
        <v>399</v>
      </c>
      <c r="C48" s="199">
        <v>3993718403</v>
      </c>
      <c r="D48" s="181">
        <v>622241.48</v>
      </c>
      <c r="E48" s="181">
        <v>111468170.95999999</v>
      </c>
      <c r="F48" s="181">
        <v>74801481.200000003</v>
      </c>
      <c r="G48" s="181">
        <v>390739136.94000006</v>
      </c>
      <c r="H48" s="181">
        <v>94443324.579999983</v>
      </c>
      <c r="I48" s="181"/>
      <c r="J48" s="181"/>
      <c r="K48" s="181"/>
      <c r="L48" s="181"/>
      <c r="M48" s="181"/>
      <c r="N48" s="181"/>
      <c r="O48" s="181">
        <v>0</v>
      </c>
      <c r="P48" s="181">
        <f t="shared" si="2"/>
        <v>672074355.16000009</v>
      </c>
    </row>
    <row r="49" spans="2:17" s="12" customFormat="1" x14ac:dyDescent="0.25">
      <c r="B49" s="196" t="s">
        <v>213</v>
      </c>
      <c r="C49" s="199">
        <v>93076099</v>
      </c>
      <c r="D49" s="181">
        <v>4670283.49</v>
      </c>
      <c r="E49" s="181">
        <v>7271175.6299999999</v>
      </c>
      <c r="F49" s="181">
        <v>6349689.9200000009</v>
      </c>
      <c r="G49" s="181">
        <v>10848084.98</v>
      </c>
      <c r="H49" s="181">
        <v>5860362.2000000002</v>
      </c>
      <c r="I49" s="181"/>
      <c r="J49" s="181"/>
      <c r="K49" s="181"/>
      <c r="L49" s="181"/>
      <c r="M49" s="181"/>
      <c r="N49" s="181"/>
      <c r="O49" s="181">
        <v>0</v>
      </c>
      <c r="P49" s="181">
        <f t="shared" si="2"/>
        <v>34999596.220000006</v>
      </c>
    </row>
    <row r="50" spans="2:17" s="12" customFormat="1" x14ac:dyDescent="0.25">
      <c r="B50" s="196" t="s">
        <v>215</v>
      </c>
      <c r="C50" s="199">
        <v>253456268</v>
      </c>
      <c r="D50" s="181">
        <v>10817076.699999999</v>
      </c>
      <c r="E50" s="181">
        <v>11309209.16</v>
      </c>
      <c r="F50" s="181">
        <v>13324777.039999999</v>
      </c>
      <c r="G50" s="181">
        <v>16337037.359999999</v>
      </c>
      <c r="H50" s="181">
        <v>17501725.699999999</v>
      </c>
      <c r="I50" s="181"/>
      <c r="J50" s="181"/>
      <c r="K50" s="181"/>
      <c r="L50" s="181"/>
      <c r="M50" s="181"/>
      <c r="N50" s="181"/>
      <c r="O50" s="181">
        <v>0</v>
      </c>
      <c r="P50" s="181">
        <f t="shared" si="2"/>
        <v>69289825.959999993</v>
      </c>
    </row>
    <row r="51" spans="2:17" s="12" customFormat="1" x14ac:dyDescent="0.25">
      <c r="B51" s="196" t="s">
        <v>216</v>
      </c>
      <c r="C51" s="199">
        <v>4161248089</v>
      </c>
      <c r="D51" s="181">
        <v>126435610.27</v>
      </c>
      <c r="E51" s="181">
        <v>135241768.04000002</v>
      </c>
      <c r="F51" s="181">
        <v>259696752.21000001</v>
      </c>
      <c r="G51" s="181">
        <v>215911169.89999998</v>
      </c>
      <c r="H51" s="181">
        <v>165167408.61000001</v>
      </c>
      <c r="I51" s="181"/>
      <c r="J51" s="181"/>
      <c r="K51" s="181"/>
      <c r="L51" s="181"/>
      <c r="M51" s="181"/>
      <c r="N51" s="181"/>
      <c r="O51" s="181">
        <v>0</v>
      </c>
      <c r="P51" s="181">
        <f t="shared" si="2"/>
        <v>902452709.02999997</v>
      </c>
    </row>
    <row r="52" spans="2:17" s="12" customFormat="1" x14ac:dyDescent="0.25">
      <c r="B52" s="196" t="s">
        <v>400</v>
      </c>
      <c r="C52" s="199">
        <v>732953903</v>
      </c>
      <c r="D52" s="181">
        <v>0</v>
      </c>
      <c r="E52" s="181">
        <v>23157045.379999999</v>
      </c>
      <c r="F52" s="181">
        <v>18859593.16</v>
      </c>
      <c r="G52" s="181">
        <v>23533347.019999996</v>
      </c>
      <c r="H52" s="181">
        <v>29147885.340000004</v>
      </c>
      <c r="I52" s="181"/>
      <c r="J52" s="181"/>
      <c r="K52" s="181"/>
      <c r="L52" s="181"/>
      <c r="M52" s="181"/>
      <c r="N52" s="181"/>
      <c r="O52" s="181">
        <v>0</v>
      </c>
      <c r="P52" s="181">
        <f t="shared" si="2"/>
        <v>94697870.900000006</v>
      </c>
      <c r="Q52" s="199"/>
    </row>
    <row r="53" spans="2:17" s="44" customFormat="1" ht="15" customHeight="1" x14ac:dyDescent="0.25">
      <c r="B53" s="29" t="s">
        <v>217</v>
      </c>
      <c r="C53" s="199">
        <v>50918592846</v>
      </c>
      <c r="D53" s="189">
        <v>3393012746.5599999</v>
      </c>
      <c r="E53" s="189">
        <v>3671233223.7199998</v>
      </c>
      <c r="F53" s="189">
        <v>3771267867.8400006</v>
      </c>
      <c r="G53" s="189">
        <v>3875570850.6999993</v>
      </c>
      <c r="H53" s="189">
        <v>3803278986.8500004</v>
      </c>
      <c r="I53" s="189"/>
      <c r="J53" s="189"/>
      <c r="K53" s="189"/>
      <c r="L53" s="189"/>
      <c r="M53" s="189"/>
      <c r="N53" s="189"/>
      <c r="O53" s="189">
        <f t="shared" ref="O53" si="7">O54+O65</f>
        <v>0</v>
      </c>
      <c r="P53" s="180">
        <f t="shared" si="2"/>
        <v>18514363675.669998</v>
      </c>
      <c r="Q53" s="199"/>
    </row>
    <row r="54" spans="2:17" s="44" customFormat="1" ht="15" customHeight="1" x14ac:dyDescent="0.25">
      <c r="B54" s="197" t="s">
        <v>218</v>
      </c>
      <c r="C54" s="189">
        <v>28972374348</v>
      </c>
      <c r="D54" s="189">
        <v>2038224423.6599998</v>
      </c>
      <c r="E54" s="189">
        <v>2266288002.8200002</v>
      </c>
      <c r="F54" s="189">
        <v>2099386157.0699999</v>
      </c>
      <c r="G54" s="189">
        <v>2248056994.0999999</v>
      </c>
      <c r="H54" s="189">
        <v>2180970364.5300002</v>
      </c>
      <c r="I54" s="189"/>
      <c r="J54" s="180"/>
      <c r="K54" s="180"/>
      <c r="L54" s="180"/>
      <c r="M54" s="180"/>
      <c r="N54" s="180"/>
      <c r="O54" s="180">
        <v>0</v>
      </c>
      <c r="P54" s="180">
        <f t="shared" si="2"/>
        <v>10832925942.18</v>
      </c>
    </row>
    <row r="55" spans="2:17" x14ac:dyDescent="0.25">
      <c r="B55" s="196" t="s">
        <v>219</v>
      </c>
      <c r="C55" s="189">
        <v>26733253976</v>
      </c>
      <c r="D55" s="181">
        <v>1943213727.26</v>
      </c>
      <c r="E55" s="181">
        <v>2134804584.0500002</v>
      </c>
      <c r="F55" s="181">
        <v>1963396796.8700001</v>
      </c>
      <c r="G55" s="181">
        <v>2045770277.49</v>
      </c>
      <c r="H55" s="181">
        <v>2029680731.2100005</v>
      </c>
      <c r="I55" s="181"/>
      <c r="J55" s="181"/>
      <c r="K55" s="181"/>
      <c r="L55" s="181"/>
      <c r="M55" s="181"/>
      <c r="N55" s="181"/>
      <c r="O55" s="181">
        <v>0</v>
      </c>
      <c r="P55" s="181">
        <f t="shared" si="2"/>
        <v>10116866116.880001</v>
      </c>
    </row>
    <row r="56" spans="2:17" x14ac:dyDescent="0.25">
      <c r="B56" s="196" t="s">
        <v>220</v>
      </c>
      <c r="C56" s="179">
        <v>1861470301</v>
      </c>
      <c r="D56" s="181">
        <v>75883366.410000011</v>
      </c>
      <c r="E56" s="181">
        <v>105555261.27</v>
      </c>
      <c r="F56" s="181">
        <v>106707560.45000003</v>
      </c>
      <c r="G56" s="181">
        <v>171079016.91999999</v>
      </c>
      <c r="H56" s="181">
        <v>118153226.81</v>
      </c>
      <c r="I56" s="181"/>
      <c r="J56" s="181"/>
      <c r="K56" s="181"/>
      <c r="L56" s="181"/>
      <c r="M56" s="181"/>
      <c r="N56" s="181"/>
      <c r="O56" s="181">
        <v>0</v>
      </c>
      <c r="P56" s="181">
        <f t="shared" si="2"/>
        <v>577378431.86000013</v>
      </c>
    </row>
    <row r="57" spans="2:17" x14ac:dyDescent="0.25">
      <c r="B57" s="196" t="s">
        <v>221</v>
      </c>
      <c r="C57" s="179">
        <v>116611243</v>
      </c>
      <c r="D57" s="181">
        <v>5118606.25</v>
      </c>
      <c r="E57" s="181">
        <v>8549125.8200000003</v>
      </c>
      <c r="F57" s="181">
        <v>9366761.3100000024</v>
      </c>
      <c r="G57" s="181">
        <v>11115170.109999999</v>
      </c>
      <c r="H57" s="181">
        <v>8383841.3400000008</v>
      </c>
      <c r="I57" s="181"/>
      <c r="J57" s="181"/>
      <c r="K57" s="181"/>
      <c r="L57" s="181"/>
      <c r="M57" s="181"/>
      <c r="N57" s="181"/>
      <c r="O57" s="181">
        <v>0</v>
      </c>
      <c r="P57" s="181">
        <f t="shared" si="2"/>
        <v>42533504.830000006</v>
      </c>
    </row>
    <row r="58" spans="2:17" x14ac:dyDescent="0.25">
      <c r="B58" s="196" t="s">
        <v>222</v>
      </c>
      <c r="C58" s="179">
        <v>93821253</v>
      </c>
      <c r="D58" s="181">
        <v>5268650.82</v>
      </c>
      <c r="E58" s="181">
        <v>5327467.040000001</v>
      </c>
      <c r="F58" s="181">
        <v>8824471.5499999989</v>
      </c>
      <c r="G58" s="181">
        <v>8197219.5099999998</v>
      </c>
      <c r="H58" s="181">
        <v>13276434.819999998</v>
      </c>
      <c r="I58" s="181"/>
      <c r="J58" s="181"/>
      <c r="K58" s="181"/>
      <c r="L58" s="181"/>
      <c r="M58" s="181"/>
      <c r="N58" s="181"/>
      <c r="O58" s="181">
        <v>0</v>
      </c>
      <c r="P58" s="181">
        <f t="shared" si="2"/>
        <v>40894243.740000002</v>
      </c>
    </row>
    <row r="59" spans="2:17" x14ac:dyDescent="0.25">
      <c r="B59" s="196" t="s">
        <v>223</v>
      </c>
      <c r="C59" s="179">
        <v>28358299</v>
      </c>
      <c r="D59" s="181">
        <v>1179194.07</v>
      </c>
      <c r="E59" s="181">
        <v>1848622.21</v>
      </c>
      <c r="F59" s="181">
        <v>1237759.9700000002</v>
      </c>
      <c r="G59" s="181">
        <v>1693768.1800000002</v>
      </c>
      <c r="H59" s="181">
        <v>1716412.11</v>
      </c>
      <c r="I59" s="181"/>
      <c r="J59" s="181"/>
      <c r="K59" s="181"/>
      <c r="L59" s="181"/>
      <c r="M59" s="181"/>
      <c r="N59" s="181"/>
      <c r="O59" s="181">
        <v>0</v>
      </c>
      <c r="P59" s="181">
        <f t="shared" si="2"/>
        <v>7675756.54</v>
      </c>
    </row>
    <row r="60" spans="2:17" x14ac:dyDescent="0.25">
      <c r="B60" s="196" t="s">
        <v>224</v>
      </c>
      <c r="C60" s="179">
        <v>51118732</v>
      </c>
      <c r="D60" s="181">
        <v>2601515.77</v>
      </c>
      <c r="E60" s="181">
        <v>3644680.18</v>
      </c>
      <c r="F60" s="181">
        <v>3815247.9200000004</v>
      </c>
      <c r="G60" s="181">
        <v>4099383.0700000003</v>
      </c>
      <c r="H60" s="181">
        <v>3635429.97</v>
      </c>
      <c r="I60" s="181"/>
      <c r="J60" s="181"/>
      <c r="K60" s="181"/>
      <c r="L60" s="181"/>
      <c r="M60" s="181"/>
      <c r="N60" s="181"/>
      <c r="O60" s="181">
        <v>0</v>
      </c>
      <c r="P60" s="181">
        <f t="shared" si="2"/>
        <v>17796256.91</v>
      </c>
    </row>
    <row r="61" spans="2:17" x14ac:dyDescent="0.25">
      <c r="B61" s="196" t="s">
        <v>225</v>
      </c>
      <c r="C61" s="179">
        <v>23016787</v>
      </c>
      <c r="D61" s="181">
        <v>1506261.75</v>
      </c>
      <c r="E61" s="181">
        <v>1916692.5</v>
      </c>
      <c r="F61" s="181">
        <v>1568422.03</v>
      </c>
      <c r="G61" s="181">
        <v>1666121.75</v>
      </c>
      <c r="H61" s="181">
        <v>1613715.9400000002</v>
      </c>
      <c r="I61" s="181"/>
      <c r="J61" s="181"/>
      <c r="K61" s="181"/>
      <c r="L61" s="181"/>
      <c r="M61" s="181"/>
      <c r="N61" s="181"/>
      <c r="O61" s="181">
        <v>0</v>
      </c>
      <c r="P61" s="181">
        <f t="shared" si="2"/>
        <v>8271213.9700000007</v>
      </c>
    </row>
    <row r="62" spans="2:17" x14ac:dyDescent="0.25">
      <c r="B62" s="196" t="s">
        <v>226</v>
      </c>
      <c r="C62" s="179">
        <v>19492186</v>
      </c>
      <c r="D62" s="181">
        <v>1265221.0900000001</v>
      </c>
      <c r="E62" s="181">
        <v>1526777.27</v>
      </c>
      <c r="F62" s="181">
        <v>1609619.53</v>
      </c>
      <c r="G62" s="181">
        <v>1356790.56</v>
      </c>
      <c r="H62" s="181">
        <v>1577969.2100000002</v>
      </c>
      <c r="I62" s="181"/>
      <c r="J62" s="181"/>
      <c r="K62" s="181"/>
      <c r="L62" s="181"/>
      <c r="M62" s="181"/>
      <c r="N62" s="181"/>
      <c r="O62" s="181">
        <v>0</v>
      </c>
      <c r="P62" s="181">
        <f t="shared" si="2"/>
        <v>7336377.6600000011</v>
      </c>
    </row>
    <row r="63" spans="2:17" x14ac:dyDescent="0.25">
      <c r="B63" s="196" t="s">
        <v>227</v>
      </c>
      <c r="C63" s="179">
        <v>18068931</v>
      </c>
      <c r="D63" s="181">
        <v>1207170.95</v>
      </c>
      <c r="E63" s="181">
        <v>1144452.6599999999</v>
      </c>
      <c r="F63" s="181">
        <v>1438908.47</v>
      </c>
      <c r="G63" s="181">
        <v>1257703.3700000001</v>
      </c>
      <c r="H63" s="181">
        <v>1323907.3600000003</v>
      </c>
      <c r="I63" s="181"/>
      <c r="J63" s="181"/>
      <c r="K63" s="181"/>
      <c r="L63" s="181"/>
      <c r="M63" s="181"/>
      <c r="N63" s="181"/>
      <c r="O63" s="181">
        <v>0</v>
      </c>
      <c r="P63" s="181">
        <f t="shared" si="2"/>
        <v>6372142.8100000005</v>
      </c>
    </row>
    <row r="64" spans="2:17" x14ac:dyDescent="0.25">
      <c r="B64" s="196" t="s">
        <v>228</v>
      </c>
      <c r="C64" s="179">
        <v>27162640</v>
      </c>
      <c r="D64" s="181">
        <v>980709.29</v>
      </c>
      <c r="E64" s="181">
        <v>1970339.8199999998</v>
      </c>
      <c r="F64" s="181">
        <v>1420608.97</v>
      </c>
      <c r="G64" s="181">
        <v>1821543.14</v>
      </c>
      <c r="H64" s="181">
        <v>1608695.76</v>
      </c>
      <c r="I64" s="181"/>
      <c r="J64" s="181"/>
      <c r="K64" s="181"/>
      <c r="L64" s="181"/>
      <c r="M64" s="181"/>
      <c r="N64" s="181"/>
      <c r="O64" s="181">
        <v>0</v>
      </c>
      <c r="P64" s="181">
        <f t="shared" si="2"/>
        <v>7801896.9799999995</v>
      </c>
    </row>
    <row r="65" spans="2:16" s="44" customFormat="1" ht="15" customHeight="1" x14ac:dyDescent="0.25">
      <c r="B65" s="197" t="s">
        <v>229</v>
      </c>
      <c r="C65" s="189">
        <v>21946218498</v>
      </c>
      <c r="D65" s="180">
        <v>1354788322.9000001</v>
      </c>
      <c r="E65" s="189">
        <v>1404945220.8999999</v>
      </c>
      <c r="F65" s="189">
        <v>1671881710.7699997</v>
      </c>
      <c r="G65" s="189">
        <v>1627513856.6000001</v>
      </c>
      <c r="H65" s="189">
        <v>1622308622.3200002</v>
      </c>
      <c r="I65" s="189"/>
      <c r="J65" s="189"/>
      <c r="K65" s="189"/>
      <c r="L65" s="189"/>
      <c r="M65" s="189"/>
      <c r="N65" s="189"/>
      <c r="O65" s="189">
        <v>0</v>
      </c>
      <c r="P65" s="180">
        <f t="shared" si="2"/>
        <v>7681437733.4899998</v>
      </c>
    </row>
    <row r="66" spans="2:16" x14ac:dyDescent="0.25">
      <c r="B66" s="196" t="s">
        <v>230</v>
      </c>
      <c r="C66" s="179">
        <v>19743565177</v>
      </c>
      <c r="D66" s="181">
        <v>1250190636.51</v>
      </c>
      <c r="E66" s="181">
        <v>1241067260.76</v>
      </c>
      <c r="F66" s="181">
        <v>1513905480.3099999</v>
      </c>
      <c r="G66" s="181">
        <v>1376832268.4200001</v>
      </c>
      <c r="H66" s="181">
        <v>1431854423.5800004</v>
      </c>
      <c r="I66" s="181"/>
      <c r="J66" s="181"/>
      <c r="K66" s="181"/>
      <c r="L66" s="181"/>
      <c r="M66" s="181"/>
      <c r="N66" s="181"/>
      <c r="O66" s="181">
        <v>0</v>
      </c>
      <c r="P66" s="181">
        <f t="shared" si="2"/>
        <v>6813850069.5799999</v>
      </c>
    </row>
    <row r="67" spans="2:16" x14ac:dyDescent="0.25">
      <c r="B67" s="196" t="s">
        <v>231</v>
      </c>
      <c r="C67" s="179">
        <v>160228034</v>
      </c>
      <c r="D67" s="181">
        <v>2974343.55</v>
      </c>
      <c r="E67" s="181">
        <v>14226147.560000001</v>
      </c>
      <c r="F67" s="181">
        <v>10991440.310000001</v>
      </c>
      <c r="G67" s="181">
        <v>10616018.950000001</v>
      </c>
      <c r="H67" s="181">
        <v>7388906.6699999999</v>
      </c>
      <c r="I67" s="181"/>
      <c r="J67" s="181"/>
      <c r="K67" s="181"/>
      <c r="L67" s="181"/>
      <c r="M67" s="181"/>
      <c r="N67" s="181"/>
      <c r="O67" s="181">
        <v>0</v>
      </c>
      <c r="P67" s="181">
        <f t="shared" si="2"/>
        <v>46196857.040000007</v>
      </c>
    </row>
    <row r="68" spans="2:16" x14ac:dyDescent="0.25">
      <c r="B68" s="196" t="s">
        <v>232</v>
      </c>
      <c r="C68" s="179">
        <v>467397269</v>
      </c>
      <c r="D68" s="181">
        <v>22472704.119999997</v>
      </c>
      <c r="E68" s="181">
        <v>33596557.029999994</v>
      </c>
      <c r="F68" s="181">
        <v>29886130.870000001</v>
      </c>
      <c r="G68" s="181">
        <v>27284887.879999999</v>
      </c>
      <c r="H68" s="181">
        <v>34352796.550000004</v>
      </c>
      <c r="I68" s="181"/>
      <c r="J68" s="181"/>
      <c r="K68" s="181"/>
      <c r="L68" s="181"/>
      <c r="M68" s="181"/>
      <c r="N68" s="181"/>
      <c r="O68" s="181">
        <v>0</v>
      </c>
      <c r="P68" s="181">
        <f t="shared" si="2"/>
        <v>147593076.44999999</v>
      </c>
    </row>
    <row r="69" spans="2:16" x14ac:dyDescent="0.25">
      <c r="B69" s="196" t="s">
        <v>233</v>
      </c>
      <c r="C69" s="179">
        <v>1197941910</v>
      </c>
      <c r="D69" s="181">
        <v>63965797.709999993</v>
      </c>
      <c r="E69" s="181">
        <v>95739310.989999995</v>
      </c>
      <c r="F69" s="181">
        <v>90749014.959999979</v>
      </c>
      <c r="G69" s="181">
        <v>96493159.660000011</v>
      </c>
      <c r="H69" s="181">
        <v>83833304.030000001</v>
      </c>
      <c r="I69" s="181"/>
      <c r="J69" s="181"/>
      <c r="K69" s="181"/>
      <c r="L69" s="181"/>
      <c r="M69" s="181"/>
      <c r="N69" s="181"/>
      <c r="O69" s="181">
        <v>0</v>
      </c>
      <c r="P69" s="181">
        <f t="shared" si="2"/>
        <v>430780587.35000002</v>
      </c>
    </row>
    <row r="70" spans="2:16" x14ac:dyDescent="0.25">
      <c r="B70" s="196" t="s">
        <v>234</v>
      </c>
      <c r="C70" s="179">
        <v>70754867</v>
      </c>
      <c r="D70" s="181">
        <v>2945611.5599999996</v>
      </c>
      <c r="E70" s="181">
        <v>3416695.94</v>
      </c>
      <c r="F70" s="181">
        <v>7832504.379999999</v>
      </c>
      <c r="G70" s="181">
        <v>5486305.0499999998</v>
      </c>
      <c r="H70" s="181">
        <v>3870162.8299999996</v>
      </c>
      <c r="I70" s="181"/>
      <c r="J70" s="181"/>
      <c r="K70" s="181"/>
      <c r="L70" s="181"/>
      <c r="M70" s="181"/>
      <c r="N70" s="181"/>
      <c r="O70" s="181">
        <v>0</v>
      </c>
      <c r="P70" s="181">
        <f t="shared" si="2"/>
        <v>23551279.759999998</v>
      </c>
    </row>
    <row r="71" spans="2:16" x14ac:dyDescent="0.25">
      <c r="B71" s="196" t="s">
        <v>235</v>
      </c>
      <c r="C71" s="179">
        <v>247255892</v>
      </c>
      <c r="D71" s="181">
        <v>9906463.6600000001</v>
      </c>
      <c r="E71" s="181">
        <v>14665087.23</v>
      </c>
      <c r="F71" s="181">
        <v>13911733.15</v>
      </c>
      <c r="G71" s="181">
        <v>103491694.25000001</v>
      </c>
      <c r="H71" s="181">
        <v>58506323.740000002</v>
      </c>
      <c r="I71" s="181"/>
      <c r="J71" s="181"/>
      <c r="K71" s="181"/>
      <c r="L71" s="181"/>
      <c r="M71" s="181"/>
      <c r="N71" s="181"/>
      <c r="O71" s="181">
        <v>0</v>
      </c>
      <c r="P71" s="181">
        <f t="shared" si="2"/>
        <v>200481302.03000003</v>
      </c>
    </row>
    <row r="72" spans="2:16" x14ac:dyDescent="0.25">
      <c r="B72" s="196" t="s">
        <v>236</v>
      </c>
      <c r="C72" s="179">
        <v>59075349</v>
      </c>
      <c r="D72" s="181">
        <v>2332765.79</v>
      </c>
      <c r="E72" s="181">
        <v>2234161.39</v>
      </c>
      <c r="F72" s="181">
        <v>4605406.7899999991</v>
      </c>
      <c r="G72" s="181">
        <v>7309522.3899999997</v>
      </c>
      <c r="H72" s="181">
        <v>2502704.92</v>
      </c>
      <c r="I72" s="181"/>
      <c r="J72" s="181"/>
      <c r="K72" s="181"/>
      <c r="L72" s="181"/>
      <c r="M72" s="181"/>
      <c r="N72" s="181"/>
      <c r="O72" s="181">
        <v>0</v>
      </c>
      <c r="P72" s="181">
        <f t="shared" si="2"/>
        <v>18984561.280000001</v>
      </c>
    </row>
    <row r="73" spans="2:16" s="44" customFormat="1" ht="15" customHeight="1" x14ac:dyDescent="0.25">
      <c r="B73" s="29" t="s">
        <v>129</v>
      </c>
      <c r="C73" s="189">
        <v>41821269281</v>
      </c>
      <c r="D73" s="180">
        <v>2502888646.6399994</v>
      </c>
      <c r="E73" s="189">
        <v>2923434914.9899998</v>
      </c>
      <c r="F73" s="189">
        <v>3069225242.2399998</v>
      </c>
      <c r="G73" s="189">
        <v>3414650089.4300003</v>
      </c>
      <c r="H73" s="189">
        <v>3245183382.46</v>
      </c>
      <c r="I73" s="189"/>
      <c r="J73" s="189"/>
      <c r="K73" s="189"/>
      <c r="L73" s="189"/>
      <c r="M73" s="189"/>
      <c r="N73" s="189"/>
      <c r="O73" s="189">
        <f t="shared" ref="O73" si="8">O74+O97+O101+O105</f>
        <v>0</v>
      </c>
      <c r="P73" s="180">
        <f t="shared" si="2"/>
        <v>15155382275.759998</v>
      </c>
    </row>
    <row r="74" spans="2:16" s="44" customFormat="1" ht="15" customHeight="1" x14ac:dyDescent="0.25">
      <c r="B74" s="197" t="s">
        <v>237</v>
      </c>
      <c r="C74" s="189">
        <v>15597205319</v>
      </c>
      <c r="D74" s="189">
        <v>827746112.48000002</v>
      </c>
      <c r="E74" s="189">
        <v>909326008</v>
      </c>
      <c r="F74" s="189">
        <v>1014609054.7900002</v>
      </c>
      <c r="G74" s="189">
        <v>1365186755.8300002</v>
      </c>
      <c r="H74" s="189">
        <v>1100645103.8900001</v>
      </c>
      <c r="I74" s="189"/>
      <c r="J74" s="180"/>
      <c r="K74" s="180"/>
      <c r="L74" s="180"/>
      <c r="M74" s="180"/>
      <c r="N74" s="180"/>
      <c r="O74" s="180">
        <v>0</v>
      </c>
      <c r="P74" s="180">
        <f t="shared" si="2"/>
        <v>5217513034.9900007</v>
      </c>
    </row>
    <row r="75" spans="2:16" x14ac:dyDescent="0.25">
      <c r="B75" s="196" t="s">
        <v>238</v>
      </c>
      <c r="C75" s="179">
        <v>11432135219</v>
      </c>
      <c r="D75" s="179">
        <v>599242025.34000003</v>
      </c>
      <c r="E75" s="179">
        <v>645307742.63999999</v>
      </c>
      <c r="F75" s="179">
        <v>654967449.87</v>
      </c>
      <c r="G75" s="179">
        <v>1054199817.1799999</v>
      </c>
      <c r="H75" s="179">
        <v>710949610.6500001</v>
      </c>
      <c r="I75" s="179"/>
      <c r="J75" s="181"/>
      <c r="K75" s="181"/>
      <c r="L75" s="181"/>
      <c r="M75" s="181"/>
      <c r="N75" s="181"/>
      <c r="O75" s="181">
        <v>0</v>
      </c>
      <c r="P75" s="181">
        <f t="shared" ref="P75:P138" si="9">SUM(D75:O75)</f>
        <v>3664666645.6799998</v>
      </c>
    </row>
    <row r="76" spans="2:16" x14ac:dyDescent="0.25">
      <c r="B76" s="196" t="s">
        <v>239</v>
      </c>
      <c r="C76" s="179">
        <v>740326493</v>
      </c>
      <c r="D76" s="179">
        <v>38392458.350000001</v>
      </c>
      <c r="E76" s="179">
        <v>44244770.730000004</v>
      </c>
      <c r="F76" s="179">
        <v>69596644.290000007</v>
      </c>
      <c r="G76" s="179">
        <v>48154211.459999993</v>
      </c>
      <c r="H76" s="179">
        <v>57552498.140000001</v>
      </c>
      <c r="I76" s="179"/>
      <c r="J76" s="181"/>
      <c r="K76" s="181"/>
      <c r="L76" s="181"/>
      <c r="M76" s="181"/>
      <c r="N76" s="181"/>
      <c r="O76" s="181">
        <v>0</v>
      </c>
      <c r="P76" s="181">
        <f t="shared" si="9"/>
        <v>257940582.96999997</v>
      </c>
    </row>
    <row r="77" spans="2:16" x14ac:dyDescent="0.25">
      <c r="B77" s="196" t="s">
        <v>240</v>
      </c>
      <c r="C77" s="179">
        <v>33018941</v>
      </c>
      <c r="D77" s="179">
        <v>1713238.77</v>
      </c>
      <c r="E77" s="179">
        <v>2734909.66</v>
      </c>
      <c r="F77" s="179">
        <v>1760889.1</v>
      </c>
      <c r="G77" s="179">
        <v>3036185.02</v>
      </c>
      <c r="H77" s="179">
        <v>3099139.2099999995</v>
      </c>
      <c r="I77" s="179"/>
      <c r="J77" s="181"/>
      <c r="K77" s="181"/>
      <c r="L77" s="181"/>
      <c r="M77" s="181"/>
      <c r="N77" s="181"/>
      <c r="O77" s="181">
        <v>0</v>
      </c>
      <c r="P77" s="181">
        <f t="shared" si="9"/>
        <v>12344361.759999998</v>
      </c>
    </row>
    <row r="78" spans="2:16" x14ac:dyDescent="0.25">
      <c r="B78" s="196" t="s">
        <v>241</v>
      </c>
      <c r="C78" s="179">
        <v>93378798</v>
      </c>
      <c r="D78" s="179">
        <v>5920341.0600000005</v>
      </c>
      <c r="E78" s="179">
        <v>5750552.5499999998</v>
      </c>
      <c r="F78" s="179">
        <v>9144410.1600000001</v>
      </c>
      <c r="G78" s="179">
        <v>7255928.7199999997</v>
      </c>
      <c r="H78" s="179">
        <v>7360745.3599999994</v>
      </c>
      <c r="I78" s="179"/>
      <c r="J78" s="181"/>
      <c r="K78" s="181"/>
      <c r="L78" s="181"/>
      <c r="M78" s="181"/>
      <c r="N78" s="181"/>
      <c r="O78" s="181">
        <v>0</v>
      </c>
      <c r="P78" s="181">
        <f t="shared" si="9"/>
        <v>35431977.849999994</v>
      </c>
    </row>
    <row r="79" spans="2:16" x14ac:dyDescent="0.25">
      <c r="B79" s="196" t="s">
        <v>242</v>
      </c>
      <c r="C79" s="179">
        <v>405999360</v>
      </c>
      <c r="D79" s="179">
        <v>21484919.879999999</v>
      </c>
      <c r="E79" s="179">
        <v>23997702.659999996</v>
      </c>
      <c r="F79" s="179">
        <v>32435769.290000003</v>
      </c>
      <c r="G79" s="179">
        <v>55846514.440000005</v>
      </c>
      <c r="H79" s="179">
        <v>121244957.02999997</v>
      </c>
      <c r="I79" s="179"/>
      <c r="J79" s="181"/>
      <c r="K79" s="181"/>
      <c r="L79" s="181"/>
      <c r="M79" s="181"/>
      <c r="N79" s="181"/>
      <c r="O79" s="181">
        <v>0</v>
      </c>
      <c r="P79" s="181">
        <f t="shared" si="9"/>
        <v>255009863.29999998</v>
      </c>
    </row>
    <row r="80" spans="2:16" x14ac:dyDescent="0.25">
      <c r="B80" s="196" t="s">
        <v>243</v>
      </c>
      <c r="C80" s="179">
        <v>44703019</v>
      </c>
      <c r="D80" s="179">
        <v>2681760.69</v>
      </c>
      <c r="E80" s="179">
        <v>4195745.2</v>
      </c>
      <c r="F80" s="179">
        <v>5003771.32</v>
      </c>
      <c r="G80" s="179">
        <v>2932456.5</v>
      </c>
      <c r="H80" s="179">
        <v>4341864.04</v>
      </c>
      <c r="I80" s="179"/>
      <c r="J80" s="181"/>
      <c r="K80" s="181"/>
      <c r="L80" s="181"/>
      <c r="M80" s="181"/>
      <c r="N80" s="181"/>
      <c r="O80" s="181">
        <v>0</v>
      </c>
      <c r="P80" s="181">
        <f t="shared" si="9"/>
        <v>19155597.75</v>
      </c>
    </row>
    <row r="81" spans="2:16" x14ac:dyDescent="0.25">
      <c r="B81" s="196" t="s">
        <v>244</v>
      </c>
      <c r="C81" s="179">
        <v>47931484</v>
      </c>
      <c r="D81" s="179">
        <v>1876310.71</v>
      </c>
      <c r="E81" s="179">
        <v>3224428.21</v>
      </c>
      <c r="F81" s="179">
        <v>4557847.47</v>
      </c>
      <c r="G81" s="179">
        <v>2685101.38</v>
      </c>
      <c r="H81" s="179">
        <v>3105289.5</v>
      </c>
      <c r="I81" s="179"/>
      <c r="J81" s="181"/>
      <c r="K81" s="181"/>
      <c r="L81" s="181"/>
      <c r="M81" s="181"/>
      <c r="N81" s="181"/>
      <c r="O81" s="181">
        <v>0</v>
      </c>
      <c r="P81" s="181">
        <f t="shared" si="9"/>
        <v>15448977.27</v>
      </c>
    </row>
    <row r="82" spans="2:16" x14ac:dyDescent="0.25">
      <c r="B82" s="196" t="s">
        <v>245</v>
      </c>
      <c r="C82" s="179">
        <v>22392179</v>
      </c>
      <c r="D82" s="179">
        <v>1275854.45</v>
      </c>
      <c r="E82" s="179">
        <v>1850589.46</v>
      </c>
      <c r="F82" s="179">
        <v>1861844.2400000002</v>
      </c>
      <c r="G82" s="179">
        <v>1527159.34</v>
      </c>
      <c r="H82" s="179">
        <v>1494985.57</v>
      </c>
      <c r="I82" s="179"/>
      <c r="J82" s="181"/>
      <c r="K82" s="181"/>
      <c r="L82" s="181"/>
      <c r="M82" s="181"/>
      <c r="N82" s="181"/>
      <c r="O82" s="181">
        <v>0</v>
      </c>
      <c r="P82" s="181">
        <f t="shared" si="9"/>
        <v>8010433.0600000005</v>
      </c>
    </row>
    <row r="83" spans="2:16" x14ac:dyDescent="0.25">
      <c r="B83" s="196" t="s">
        <v>246</v>
      </c>
      <c r="C83" s="179">
        <v>26207791</v>
      </c>
      <c r="D83" s="179">
        <v>1674433.24</v>
      </c>
      <c r="E83" s="179">
        <v>1674508.24</v>
      </c>
      <c r="F83" s="179">
        <v>2818873.44</v>
      </c>
      <c r="G83" s="179">
        <v>2209376.64</v>
      </c>
      <c r="H83" s="179">
        <v>1899508.2400000002</v>
      </c>
      <c r="I83" s="179"/>
      <c r="J83" s="181"/>
      <c r="K83" s="181"/>
      <c r="L83" s="181"/>
      <c r="M83" s="181"/>
      <c r="N83" s="181"/>
      <c r="O83" s="181">
        <v>0</v>
      </c>
      <c r="P83" s="181">
        <f t="shared" si="9"/>
        <v>10276699.800000001</v>
      </c>
    </row>
    <row r="84" spans="2:16" x14ac:dyDescent="0.25">
      <c r="B84" s="196" t="s">
        <v>247</v>
      </c>
      <c r="C84" s="179">
        <v>35548457</v>
      </c>
      <c r="D84" s="179">
        <v>1685456.2500000002</v>
      </c>
      <c r="E84" s="179">
        <v>1968942.91</v>
      </c>
      <c r="F84" s="179">
        <v>3681511.8000000003</v>
      </c>
      <c r="G84" s="179">
        <v>1821699.58</v>
      </c>
      <c r="H84" s="179">
        <v>2337218.5</v>
      </c>
      <c r="I84" s="179"/>
      <c r="J84" s="181"/>
      <c r="K84" s="181"/>
      <c r="L84" s="181"/>
      <c r="M84" s="181"/>
      <c r="N84" s="181"/>
      <c r="O84" s="181">
        <v>0</v>
      </c>
      <c r="P84" s="181">
        <f t="shared" si="9"/>
        <v>11494829.040000001</v>
      </c>
    </row>
    <row r="85" spans="2:16" x14ac:dyDescent="0.25">
      <c r="B85" s="196" t="s">
        <v>248</v>
      </c>
      <c r="C85" s="179">
        <v>25559290</v>
      </c>
      <c r="D85" s="179">
        <v>1217610.6400000001</v>
      </c>
      <c r="E85" s="179">
        <v>2014250.6400000001</v>
      </c>
      <c r="F85" s="179">
        <v>2689899.34</v>
      </c>
      <c r="G85" s="179">
        <v>1590291.6400000001</v>
      </c>
      <c r="H85" s="179">
        <v>1637750.1400000001</v>
      </c>
      <c r="I85" s="179"/>
      <c r="J85" s="181"/>
      <c r="K85" s="181"/>
      <c r="L85" s="181"/>
      <c r="M85" s="181"/>
      <c r="N85" s="181"/>
      <c r="O85" s="181">
        <v>0</v>
      </c>
      <c r="P85" s="181">
        <f t="shared" si="9"/>
        <v>9149802.4000000004</v>
      </c>
    </row>
    <row r="86" spans="2:16" x14ac:dyDescent="0.25">
      <c r="B86" s="196" t="s">
        <v>249</v>
      </c>
      <c r="C86" s="179">
        <v>539380081</v>
      </c>
      <c r="D86" s="179">
        <v>20343977.34</v>
      </c>
      <c r="E86" s="179">
        <v>28038590.349999998</v>
      </c>
      <c r="F86" s="179">
        <v>58400335.569999993</v>
      </c>
      <c r="G86" s="179">
        <v>31210381.52</v>
      </c>
      <c r="H86" s="179">
        <v>25924950.900000002</v>
      </c>
      <c r="I86" s="179"/>
      <c r="J86" s="181"/>
      <c r="K86" s="181"/>
      <c r="L86" s="181"/>
      <c r="M86" s="181"/>
      <c r="N86" s="181"/>
      <c r="O86" s="181">
        <v>0</v>
      </c>
      <c r="P86" s="181">
        <f t="shared" si="9"/>
        <v>163918235.68000001</v>
      </c>
    </row>
    <row r="87" spans="2:16" x14ac:dyDescent="0.25">
      <c r="B87" s="196" t="s">
        <v>250</v>
      </c>
      <c r="C87" s="179">
        <v>58866155</v>
      </c>
      <c r="D87" s="179">
        <v>2996915.42</v>
      </c>
      <c r="E87" s="179">
        <v>3149419.1999999997</v>
      </c>
      <c r="F87" s="179">
        <v>5117743.9099999992</v>
      </c>
      <c r="G87" s="179">
        <v>5041333.7700000005</v>
      </c>
      <c r="H87" s="179">
        <v>3352801.1799999997</v>
      </c>
      <c r="I87" s="179"/>
      <c r="J87" s="181"/>
      <c r="K87" s="181"/>
      <c r="L87" s="181"/>
      <c r="M87" s="181"/>
      <c r="N87" s="181"/>
      <c r="O87" s="181">
        <v>0</v>
      </c>
      <c r="P87" s="181">
        <f t="shared" si="9"/>
        <v>19658213.479999997</v>
      </c>
    </row>
    <row r="88" spans="2:16" x14ac:dyDescent="0.25">
      <c r="B88" s="196" t="s">
        <v>251</v>
      </c>
      <c r="C88" s="179">
        <v>108829498</v>
      </c>
      <c r="D88" s="179">
        <v>7699154.3399999999</v>
      </c>
      <c r="E88" s="179">
        <v>9384624.9100000001</v>
      </c>
      <c r="F88" s="179">
        <v>9192987.5700000003</v>
      </c>
      <c r="G88" s="179">
        <v>9009354.3200000003</v>
      </c>
      <c r="H88" s="179">
        <v>8634845</v>
      </c>
      <c r="I88" s="179"/>
      <c r="J88" s="181"/>
      <c r="K88" s="181"/>
      <c r="L88" s="181"/>
      <c r="M88" s="181"/>
      <c r="N88" s="181"/>
      <c r="O88" s="181">
        <v>0</v>
      </c>
      <c r="P88" s="181">
        <f t="shared" si="9"/>
        <v>43920966.140000001</v>
      </c>
    </row>
    <row r="89" spans="2:16" x14ac:dyDescent="0.25">
      <c r="B89" s="196" t="s">
        <v>252</v>
      </c>
      <c r="C89" s="179">
        <v>55389954</v>
      </c>
      <c r="D89" s="179">
        <v>2492309.92</v>
      </c>
      <c r="E89" s="179">
        <v>4079982.2399999998</v>
      </c>
      <c r="F89" s="179">
        <v>6199113.54</v>
      </c>
      <c r="G89" s="179">
        <v>4345320.87</v>
      </c>
      <c r="H89" s="179">
        <v>7443677.7799999993</v>
      </c>
      <c r="I89" s="179"/>
      <c r="J89" s="181"/>
      <c r="K89" s="181"/>
      <c r="L89" s="181"/>
      <c r="M89" s="181"/>
      <c r="N89" s="181"/>
      <c r="O89" s="181">
        <v>0</v>
      </c>
      <c r="P89" s="181">
        <f t="shared" si="9"/>
        <v>24560404.350000001</v>
      </c>
    </row>
    <row r="90" spans="2:16" x14ac:dyDescent="0.25">
      <c r="B90" s="196" t="s">
        <v>253</v>
      </c>
      <c r="C90" s="179">
        <v>67114391</v>
      </c>
      <c r="D90" s="179">
        <v>4176965.1399999997</v>
      </c>
      <c r="E90" s="179">
        <v>5343496.04</v>
      </c>
      <c r="F90" s="179">
        <v>6811101.0700000003</v>
      </c>
      <c r="G90" s="179">
        <v>4570993.3100000005</v>
      </c>
      <c r="H90" s="179">
        <v>4856109.57</v>
      </c>
      <c r="I90" s="179"/>
      <c r="J90" s="181"/>
      <c r="K90" s="181"/>
      <c r="L90" s="181"/>
      <c r="M90" s="181"/>
      <c r="N90" s="181"/>
      <c r="O90" s="181">
        <v>0</v>
      </c>
      <c r="P90" s="181">
        <f t="shared" si="9"/>
        <v>25758665.130000003</v>
      </c>
    </row>
    <row r="91" spans="2:16" x14ac:dyDescent="0.25">
      <c r="B91" s="196" t="s">
        <v>254</v>
      </c>
      <c r="C91" s="179">
        <v>332301706</v>
      </c>
      <c r="D91" s="179">
        <v>20124094.799999997</v>
      </c>
      <c r="E91" s="179">
        <v>23615675.879999999</v>
      </c>
      <c r="F91" s="179">
        <v>31708197.649999999</v>
      </c>
      <c r="G91" s="179">
        <v>22458688.489999998</v>
      </c>
      <c r="H91" s="179">
        <v>25980470.52</v>
      </c>
      <c r="I91" s="179"/>
      <c r="J91" s="181"/>
      <c r="K91" s="181"/>
      <c r="L91" s="181"/>
      <c r="M91" s="181"/>
      <c r="N91" s="181"/>
      <c r="O91" s="181">
        <v>0</v>
      </c>
      <c r="P91" s="181">
        <f t="shared" si="9"/>
        <v>123887127.33999997</v>
      </c>
    </row>
    <row r="92" spans="2:16" x14ac:dyDescent="0.25">
      <c r="B92" s="196" t="s">
        <v>255</v>
      </c>
      <c r="C92" s="179">
        <v>1203553596</v>
      </c>
      <c r="D92" s="179">
        <v>75167187.010000005</v>
      </c>
      <c r="E92" s="179">
        <v>78896361.109999999</v>
      </c>
      <c r="F92" s="179">
        <v>79198269.039999992</v>
      </c>
      <c r="G92" s="179">
        <v>79048930.589999974</v>
      </c>
      <c r="H92" s="179">
        <v>80481587.25</v>
      </c>
      <c r="I92" s="179"/>
      <c r="J92" s="181"/>
      <c r="K92" s="181"/>
      <c r="L92" s="181"/>
      <c r="M92" s="181"/>
      <c r="N92" s="181"/>
      <c r="O92" s="181">
        <v>0</v>
      </c>
      <c r="P92" s="181">
        <f t="shared" si="9"/>
        <v>392792335</v>
      </c>
    </row>
    <row r="93" spans="2:16" x14ac:dyDescent="0.25">
      <c r="B93" s="196" t="s">
        <v>256</v>
      </c>
      <c r="C93" s="179">
        <v>47962618</v>
      </c>
      <c r="D93" s="179">
        <v>2135041.33</v>
      </c>
      <c r="E93" s="179">
        <v>2129711.33</v>
      </c>
      <c r="F93" s="179">
        <v>7412794.790000001</v>
      </c>
      <c r="G93" s="179">
        <v>4347550.5999999996</v>
      </c>
      <c r="H93" s="179">
        <v>3769801.33</v>
      </c>
      <c r="I93" s="179"/>
      <c r="J93" s="181"/>
      <c r="K93" s="181"/>
      <c r="L93" s="181"/>
      <c r="M93" s="181"/>
      <c r="N93" s="181"/>
      <c r="O93" s="181">
        <v>0</v>
      </c>
      <c r="P93" s="181">
        <f t="shared" si="9"/>
        <v>19794899.380000003</v>
      </c>
    </row>
    <row r="94" spans="2:16" x14ac:dyDescent="0.25">
      <c r="B94" s="196" t="s">
        <v>257</v>
      </c>
      <c r="C94" s="179">
        <v>74782554</v>
      </c>
      <c r="D94" s="179">
        <v>3355828.1500000004</v>
      </c>
      <c r="E94" s="179">
        <v>4646233.01</v>
      </c>
      <c r="F94" s="179">
        <v>5300810.0600000005</v>
      </c>
      <c r="G94" s="179">
        <v>5001834.6199999992</v>
      </c>
      <c r="H94" s="179">
        <v>5741604.0300000012</v>
      </c>
      <c r="I94" s="179"/>
      <c r="J94" s="181"/>
      <c r="K94" s="181"/>
      <c r="L94" s="181"/>
      <c r="M94" s="181"/>
      <c r="N94" s="181"/>
      <c r="O94" s="181">
        <v>0</v>
      </c>
      <c r="P94" s="181">
        <f t="shared" si="9"/>
        <v>24046309.870000001</v>
      </c>
    </row>
    <row r="95" spans="2:16" x14ac:dyDescent="0.25">
      <c r="B95" s="196" t="s">
        <v>258</v>
      </c>
      <c r="C95" s="190">
        <v>148541257</v>
      </c>
      <c r="D95" s="190">
        <v>8741208.3300000001</v>
      </c>
      <c r="E95" s="190">
        <v>9750718.7300000004</v>
      </c>
      <c r="F95" s="190">
        <v>11096594.26</v>
      </c>
      <c r="G95" s="190">
        <v>15474353.890000001</v>
      </c>
      <c r="H95" s="190">
        <v>14898238.229999999</v>
      </c>
      <c r="I95" s="190"/>
      <c r="J95" s="181"/>
      <c r="K95" s="181"/>
      <c r="L95" s="181"/>
      <c r="M95" s="181"/>
      <c r="N95" s="181"/>
      <c r="O95" s="181">
        <v>0</v>
      </c>
      <c r="P95" s="181">
        <f t="shared" si="9"/>
        <v>59961113.439999998</v>
      </c>
    </row>
    <row r="96" spans="2:16" x14ac:dyDescent="0.25">
      <c r="B96" s="196" t="s">
        <v>259</v>
      </c>
      <c r="C96" s="182">
        <v>53282478</v>
      </c>
      <c r="D96" s="182">
        <v>3349021.3200000003</v>
      </c>
      <c r="E96" s="182">
        <v>3327052.3</v>
      </c>
      <c r="F96" s="182">
        <v>5652197.0100000007</v>
      </c>
      <c r="G96" s="182">
        <v>3419271.95</v>
      </c>
      <c r="H96" s="182">
        <v>4537451.7199999988</v>
      </c>
      <c r="I96" s="182"/>
      <c r="J96" s="181"/>
      <c r="K96" s="181"/>
      <c r="L96" s="181"/>
      <c r="M96" s="181"/>
      <c r="N96" s="181"/>
      <c r="O96" s="181">
        <v>0</v>
      </c>
      <c r="P96" s="181">
        <f t="shared" si="9"/>
        <v>20284994.300000001</v>
      </c>
    </row>
    <row r="97" spans="2:16" s="44" customFormat="1" ht="15" customHeight="1" x14ac:dyDescent="0.25">
      <c r="B97" s="197" t="s">
        <v>260</v>
      </c>
      <c r="C97" s="183">
        <v>12303908533</v>
      </c>
      <c r="D97" s="183">
        <v>821035276.66999996</v>
      </c>
      <c r="E97" s="183">
        <v>847738546.63999999</v>
      </c>
      <c r="F97" s="183">
        <v>966708971.78999984</v>
      </c>
      <c r="G97" s="183">
        <v>973474780.2099998</v>
      </c>
      <c r="H97" s="183">
        <v>1026857637.1500001</v>
      </c>
      <c r="I97" s="183"/>
      <c r="J97" s="183"/>
      <c r="K97" s="183"/>
      <c r="L97" s="183"/>
      <c r="M97" s="183"/>
      <c r="N97" s="183"/>
      <c r="O97" s="183">
        <v>0</v>
      </c>
      <c r="P97" s="180">
        <f t="shared" si="9"/>
        <v>4635815212.4599991</v>
      </c>
    </row>
    <row r="98" spans="2:16" x14ac:dyDescent="0.25">
      <c r="B98" s="196" t="s">
        <v>261</v>
      </c>
      <c r="C98" s="182">
        <v>12182515946</v>
      </c>
      <c r="D98" s="182">
        <v>815007201.79000008</v>
      </c>
      <c r="E98" s="182">
        <v>840143400.75</v>
      </c>
      <c r="F98" s="182">
        <v>956648626.04999983</v>
      </c>
      <c r="G98" s="182">
        <v>966532350.93999994</v>
      </c>
      <c r="H98" s="182">
        <v>1018028305.01</v>
      </c>
      <c r="I98" s="182"/>
      <c r="J98" s="181"/>
      <c r="K98" s="181"/>
      <c r="L98" s="181"/>
      <c r="M98" s="181"/>
      <c r="N98" s="181"/>
      <c r="O98" s="181">
        <v>0</v>
      </c>
      <c r="P98" s="181">
        <f t="shared" si="9"/>
        <v>4596359884.54</v>
      </c>
    </row>
    <row r="99" spans="2:16" x14ac:dyDescent="0.25">
      <c r="B99" s="196" t="s">
        <v>262</v>
      </c>
      <c r="C99" s="182">
        <v>70121946</v>
      </c>
      <c r="D99" s="182">
        <v>3295047.54</v>
      </c>
      <c r="E99" s="182">
        <v>4393346.75</v>
      </c>
      <c r="F99" s="182">
        <v>5713344.169999999</v>
      </c>
      <c r="G99" s="182">
        <v>4092623.0300000003</v>
      </c>
      <c r="H99" s="182">
        <v>4471707.1500000004</v>
      </c>
      <c r="I99" s="182"/>
      <c r="J99" s="181"/>
      <c r="K99" s="181"/>
      <c r="L99" s="181"/>
      <c r="M99" s="181"/>
      <c r="N99" s="181"/>
      <c r="O99" s="181">
        <v>0</v>
      </c>
      <c r="P99" s="181">
        <f t="shared" si="9"/>
        <v>21966068.640000001</v>
      </c>
    </row>
    <row r="100" spans="2:16" x14ac:dyDescent="0.25">
      <c r="B100" s="196" t="s">
        <v>263</v>
      </c>
      <c r="C100" s="182">
        <v>51270641</v>
      </c>
      <c r="D100" s="182">
        <v>2733027.34</v>
      </c>
      <c r="E100" s="182">
        <v>3201799.14</v>
      </c>
      <c r="F100" s="182">
        <v>4347001.57</v>
      </c>
      <c r="G100" s="182">
        <v>2849806.2399999998</v>
      </c>
      <c r="H100" s="182">
        <v>4357624.99</v>
      </c>
      <c r="I100" s="182"/>
      <c r="J100" s="181"/>
      <c r="K100" s="181"/>
      <c r="L100" s="181"/>
      <c r="M100" s="181"/>
      <c r="N100" s="181"/>
      <c r="O100" s="181">
        <v>0</v>
      </c>
      <c r="P100" s="181">
        <f t="shared" si="9"/>
        <v>17489259.280000001</v>
      </c>
    </row>
    <row r="101" spans="2:16" s="44" customFormat="1" ht="15" customHeight="1" x14ac:dyDescent="0.25">
      <c r="B101" s="197" t="s">
        <v>264</v>
      </c>
      <c r="C101" s="183">
        <v>5447330289</v>
      </c>
      <c r="D101" s="183">
        <v>352502646.07000005</v>
      </c>
      <c r="E101" s="183">
        <v>386315296.28000003</v>
      </c>
      <c r="F101" s="183">
        <v>450212637.01999998</v>
      </c>
      <c r="G101" s="183">
        <v>458130366.78000003</v>
      </c>
      <c r="H101" s="183">
        <v>454060243.1400001</v>
      </c>
      <c r="I101" s="183"/>
      <c r="J101" s="180"/>
      <c r="K101" s="180"/>
      <c r="L101" s="180"/>
      <c r="M101" s="180"/>
      <c r="N101" s="180"/>
      <c r="O101" s="180">
        <v>0</v>
      </c>
      <c r="P101" s="180">
        <f t="shared" si="9"/>
        <v>2101221189.2900002</v>
      </c>
    </row>
    <row r="102" spans="2:16" x14ac:dyDescent="0.25">
      <c r="B102" s="196" t="s">
        <v>265</v>
      </c>
      <c r="C102" s="182">
        <v>5339096216</v>
      </c>
      <c r="D102" s="182">
        <v>348066812.33999997</v>
      </c>
      <c r="E102" s="182">
        <v>381173447.48000002</v>
      </c>
      <c r="F102" s="182">
        <v>435362556.32000005</v>
      </c>
      <c r="G102" s="182">
        <v>448940710.10999995</v>
      </c>
      <c r="H102" s="182">
        <v>446393142.28000009</v>
      </c>
      <c r="I102" s="182"/>
      <c r="J102" s="181"/>
      <c r="K102" s="181"/>
      <c r="L102" s="181"/>
      <c r="M102" s="181"/>
      <c r="N102" s="181"/>
      <c r="O102" s="181">
        <v>0</v>
      </c>
      <c r="P102" s="181">
        <f t="shared" si="9"/>
        <v>2059936668.5299997</v>
      </c>
    </row>
    <row r="103" spans="2:16" x14ac:dyDescent="0.25">
      <c r="B103" s="196" t="s">
        <v>266</v>
      </c>
      <c r="C103" s="182">
        <v>77742671</v>
      </c>
      <c r="D103" s="182">
        <v>3208327.81</v>
      </c>
      <c r="E103" s="182">
        <v>3847045.4200000004</v>
      </c>
      <c r="F103" s="182">
        <v>10122812.789999999</v>
      </c>
      <c r="G103" s="182">
        <v>7232969.0199999996</v>
      </c>
      <c r="H103" s="182">
        <v>5698926.7199999997</v>
      </c>
      <c r="I103" s="182"/>
      <c r="J103" s="181"/>
      <c r="K103" s="181"/>
      <c r="L103" s="181"/>
      <c r="M103" s="181"/>
      <c r="N103" s="181"/>
      <c r="O103" s="181">
        <v>0</v>
      </c>
      <c r="P103" s="181">
        <f t="shared" si="9"/>
        <v>30110081.759999998</v>
      </c>
    </row>
    <row r="104" spans="2:16" x14ac:dyDescent="0.25">
      <c r="B104" s="196" t="s">
        <v>267</v>
      </c>
      <c r="C104" s="182">
        <v>30491402</v>
      </c>
      <c r="D104" s="182">
        <v>1227505.92</v>
      </c>
      <c r="E104" s="182">
        <v>1294803.3799999999</v>
      </c>
      <c r="F104" s="182">
        <v>4727267.91</v>
      </c>
      <c r="G104" s="182">
        <v>1956687.6500000001</v>
      </c>
      <c r="H104" s="182">
        <v>1968174.1400000001</v>
      </c>
      <c r="I104" s="182"/>
      <c r="J104" s="181"/>
      <c r="K104" s="181"/>
      <c r="L104" s="181"/>
      <c r="M104" s="181"/>
      <c r="N104" s="181"/>
      <c r="O104" s="181">
        <v>0</v>
      </c>
      <c r="P104" s="181">
        <f t="shared" si="9"/>
        <v>11174439</v>
      </c>
    </row>
    <row r="105" spans="2:16" s="44" customFormat="1" ht="15" customHeight="1" x14ac:dyDescent="0.25">
      <c r="B105" s="197" t="s">
        <v>268</v>
      </c>
      <c r="C105" s="183">
        <v>8472825140</v>
      </c>
      <c r="D105" s="183">
        <v>501604611.42000002</v>
      </c>
      <c r="E105" s="183">
        <v>780055064.07000005</v>
      </c>
      <c r="F105" s="183">
        <v>637694578.63999999</v>
      </c>
      <c r="G105" s="183">
        <v>617858186.61000001</v>
      </c>
      <c r="H105" s="183">
        <v>663620398.27999997</v>
      </c>
      <c r="I105" s="183"/>
      <c r="J105" s="180"/>
      <c r="K105" s="180"/>
      <c r="L105" s="180"/>
      <c r="M105" s="180"/>
      <c r="N105" s="180"/>
      <c r="O105" s="180">
        <v>0</v>
      </c>
      <c r="P105" s="180">
        <f t="shared" si="9"/>
        <v>3200832839.0200005</v>
      </c>
    </row>
    <row r="106" spans="2:16" x14ac:dyDescent="0.25">
      <c r="B106" s="196" t="s">
        <v>401</v>
      </c>
      <c r="C106" s="182">
        <v>7825946214</v>
      </c>
      <c r="D106" s="182">
        <v>471812261.18000007</v>
      </c>
      <c r="E106" s="182">
        <v>744404093.94999993</v>
      </c>
      <c r="F106" s="182">
        <v>558663222.71000004</v>
      </c>
      <c r="G106" s="182">
        <v>540391225.40999997</v>
      </c>
      <c r="H106" s="182">
        <v>568328963.05999994</v>
      </c>
      <c r="I106" s="182"/>
      <c r="J106" s="181"/>
      <c r="K106" s="181"/>
      <c r="L106" s="181"/>
      <c r="M106" s="181"/>
      <c r="N106" s="181"/>
      <c r="O106" s="181">
        <v>0</v>
      </c>
      <c r="P106" s="181">
        <f t="shared" si="9"/>
        <v>2883599766.3099999</v>
      </c>
    </row>
    <row r="107" spans="2:16" x14ac:dyDescent="0.25">
      <c r="B107" s="196" t="s">
        <v>270</v>
      </c>
      <c r="C107" s="182">
        <v>519801292</v>
      </c>
      <c r="D107" s="182">
        <v>23939567.5</v>
      </c>
      <c r="E107" s="182">
        <v>29625986.119999997</v>
      </c>
      <c r="F107" s="182">
        <v>67811877.069999993</v>
      </c>
      <c r="G107" s="182">
        <v>69005448.74000001</v>
      </c>
      <c r="H107" s="182">
        <v>87399165.480000004</v>
      </c>
      <c r="I107" s="182"/>
      <c r="J107" s="181"/>
      <c r="K107" s="181"/>
      <c r="L107" s="181"/>
      <c r="M107" s="181"/>
      <c r="N107" s="181"/>
      <c r="O107" s="181">
        <v>0</v>
      </c>
      <c r="P107" s="181">
        <f t="shared" si="9"/>
        <v>277782044.91000003</v>
      </c>
    </row>
    <row r="108" spans="2:16" x14ac:dyDescent="0.25">
      <c r="B108" s="196" t="s">
        <v>271</v>
      </c>
      <c r="C108" s="182">
        <v>127077634</v>
      </c>
      <c r="D108" s="182">
        <v>5852782.7400000002</v>
      </c>
      <c r="E108" s="182">
        <v>6024984</v>
      </c>
      <c r="F108" s="182">
        <v>11219478.860000001</v>
      </c>
      <c r="G108" s="182">
        <v>8461512.4600000009</v>
      </c>
      <c r="H108" s="182">
        <v>7892269.7400000002</v>
      </c>
      <c r="I108" s="182"/>
      <c r="J108" s="181"/>
      <c r="K108" s="181"/>
      <c r="L108" s="181"/>
      <c r="M108" s="181"/>
      <c r="N108" s="181"/>
      <c r="O108" s="181">
        <v>0</v>
      </c>
      <c r="P108" s="181">
        <f t="shared" si="9"/>
        <v>39451027.800000004</v>
      </c>
    </row>
    <row r="109" spans="2:16" s="44" customFormat="1" ht="15" customHeight="1" x14ac:dyDescent="0.25">
      <c r="B109" s="29" t="s">
        <v>78</v>
      </c>
      <c r="C109" s="183">
        <v>9748050161</v>
      </c>
      <c r="D109" s="183">
        <v>492593689.19</v>
      </c>
      <c r="E109" s="183">
        <v>738412104.83000004</v>
      </c>
      <c r="F109" s="183">
        <v>756095295.04999995</v>
      </c>
      <c r="G109" s="183">
        <v>784942648.96000004</v>
      </c>
      <c r="H109" s="183">
        <v>773581292.79000008</v>
      </c>
      <c r="I109" s="183"/>
      <c r="J109" s="183"/>
      <c r="K109" s="183"/>
      <c r="L109" s="183"/>
      <c r="M109" s="183"/>
      <c r="N109" s="183"/>
      <c r="O109" s="183">
        <f t="shared" ref="O109" si="10">O110</f>
        <v>0</v>
      </c>
      <c r="P109" s="180">
        <f t="shared" si="9"/>
        <v>3545625030.8199997</v>
      </c>
    </row>
    <row r="110" spans="2:16" s="44" customFormat="1" ht="15" customHeight="1" x14ac:dyDescent="0.25">
      <c r="B110" s="197" t="s">
        <v>272</v>
      </c>
      <c r="C110" s="183">
        <v>9748050161</v>
      </c>
      <c r="D110" s="183">
        <v>492593689.19</v>
      </c>
      <c r="E110" s="183">
        <v>738412104.82999992</v>
      </c>
      <c r="F110" s="183">
        <v>756095295.04999995</v>
      </c>
      <c r="G110" s="183">
        <v>784942648.96000004</v>
      </c>
      <c r="H110" s="183">
        <v>773581292.79000008</v>
      </c>
      <c r="I110" s="183"/>
      <c r="J110" s="183"/>
      <c r="K110" s="183"/>
      <c r="L110" s="183"/>
      <c r="M110" s="183"/>
      <c r="N110" s="183"/>
      <c r="O110" s="183">
        <v>0</v>
      </c>
      <c r="P110" s="180">
        <f t="shared" si="9"/>
        <v>3545625030.8199997</v>
      </c>
    </row>
    <row r="111" spans="2:16" x14ac:dyDescent="0.25">
      <c r="B111" s="196" t="s">
        <v>273</v>
      </c>
      <c r="C111" s="182">
        <v>8454702483</v>
      </c>
      <c r="D111" s="182">
        <v>446176698.68000001</v>
      </c>
      <c r="E111" s="182">
        <v>646183429.73000002</v>
      </c>
      <c r="F111" s="182">
        <v>688117973.81999993</v>
      </c>
      <c r="G111" s="182">
        <v>634291630.79999995</v>
      </c>
      <c r="H111" s="182">
        <v>694219175.35000014</v>
      </c>
      <c r="I111" s="182"/>
      <c r="J111" s="181"/>
      <c r="K111" s="181"/>
      <c r="L111" s="181"/>
      <c r="M111" s="181"/>
      <c r="N111" s="181"/>
      <c r="O111" s="181">
        <v>0</v>
      </c>
      <c r="P111" s="181">
        <f t="shared" si="9"/>
        <v>3108988908.3800001</v>
      </c>
    </row>
    <row r="112" spans="2:16" x14ac:dyDescent="0.25">
      <c r="B112" s="196" t="s">
        <v>274</v>
      </c>
      <c r="C112" s="182">
        <v>1024795636</v>
      </c>
      <c r="D112" s="182">
        <v>34450910.039999999</v>
      </c>
      <c r="E112" s="182">
        <v>77879437.679999992</v>
      </c>
      <c r="F112" s="182">
        <v>51006906.840000004</v>
      </c>
      <c r="G112" s="182">
        <v>135739610.25</v>
      </c>
      <c r="H112" s="182">
        <v>58887637.570000008</v>
      </c>
      <c r="I112" s="182"/>
      <c r="J112" s="181"/>
      <c r="K112" s="181"/>
      <c r="L112" s="181"/>
      <c r="M112" s="181"/>
      <c r="N112" s="181"/>
      <c r="O112" s="181">
        <v>0</v>
      </c>
      <c r="P112" s="181">
        <f t="shared" si="9"/>
        <v>357964502.38</v>
      </c>
    </row>
    <row r="113" spans="2:16" x14ac:dyDescent="0.25">
      <c r="B113" s="196" t="s">
        <v>275</v>
      </c>
      <c r="C113" s="182">
        <v>179756600</v>
      </c>
      <c r="D113" s="182">
        <v>7190719.1399999997</v>
      </c>
      <c r="E113" s="182">
        <v>8807304.2400000002</v>
      </c>
      <c r="F113" s="182">
        <v>10021668.800000001</v>
      </c>
      <c r="G113" s="182">
        <v>8829497.4799999986</v>
      </c>
      <c r="H113" s="182">
        <v>14663808.1</v>
      </c>
      <c r="I113" s="182"/>
      <c r="J113" s="181"/>
      <c r="K113" s="181"/>
      <c r="L113" s="181"/>
      <c r="M113" s="181"/>
      <c r="N113" s="181"/>
      <c r="O113" s="181">
        <v>0</v>
      </c>
      <c r="P113" s="181">
        <f t="shared" si="9"/>
        <v>49512997.759999998</v>
      </c>
    </row>
    <row r="114" spans="2:16" x14ac:dyDescent="0.25">
      <c r="B114" s="196" t="s">
        <v>276</v>
      </c>
      <c r="C114" s="182">
        <v>44075307</v>
      </c>
      <c r="D114" s="182">
        <v>2952937.3</v>
      </c>
      <c r="E114" s="182">
        <v>3008166.4800000004</v>
      </c>
      <c r="F114" s="182">
        <v>4174561.64</v>
      </c>
      <c r="G114" s="182">
        <v>3930712.29</v>
      </c>
      <c r="H114" s="182">
        <v>3463599.57</v>
      </c>
      <c r="I114" s="182"/>
      <c r="J114" s="181"/>
      <c r="K114" s="181"/>
      <c r="L114" s="181"/>
      <c r="M114" s="181"/>
      <c r="N114" s="181"/>
      <c r="O114" s="181">
        <v>0</v>
      </c>
      <c r="P114" s="181">
        <f t="shared" si="9"/>
        <v>17529977.280000001</v>
      </c>
    </row>
    <row r="115" spans="2:16" x14ac:dyDescent="0.25">
      <c r="B115" s="196" t="s">
        <v>277</v>
      </c>
      <c r="C115" s="182">
        <v>44720135</v>
      </c>
      <c r="D115" s="182">
        <v>1822424.03</v>
      </c>
      <c r="E115" s="182">
        <v>2533766.7000000002</v>
      </c>
      <c r="F115" s="182">
        <v>2774183.95</v>
      </c>
      <c r="G115" s="182">
        <v>2151198.1399999997</v>
      </c>
      <c r="H115" s="182">
        <v>2347072.2000000002</v>
      </c>
      <c r="I115" s="182"/>
      <c r="J115" s="181"/>
      <c r="K115" s="181"/>
      <c r="L115" s="181"/>
      <c r="M115" s="181"/>
      <c r="N115" s="181"/>
      <c r="O115" s="181">
        <v>0</v>
      </c>
      <c r="P115" s="181">
        <f t="shared" si="9"/>
        <v>11628645.02</v>
      </c>
    </row>
    <row r="116" spans="2:16" s="44" customFormat="1" ht="15" customHeight="1" x14ac:dyDescent="0.25">
      <c r="B116" s="29" t="s">
        <v>79</v>
      </c>
      <c r="C116" s="183">
        <v>21541931000</v>
      </c>
      <c r="D116" s="180">
        <v>1280822755.8099999</v>
      </c>
      <c r="E116" s="180">
        <v>1439923820.9400003</v>
      </c>
      <c r="F116" s="180">
        <v>1555993971.0699999</v>
      </c>
      <c r="G116" s="180">
        <v>1536917768.3400002</v>
      </c>
      <c r="H116" s="180">
        <v>1451717697.7099998</v>
      </c>
      <c r="I116" s="180"/>
      <c r="J116" s="180"/>
      <c r="K116" s="180"/>
      <c r="L116" s="180"/>
      <c r="M116" s="180"/>
      <c r="N116" s="180"/>
      <c r="O116" s="180">
        <f t="shared" ref="O116" si="11">O117</f>
        <v>0</v>
      </c>
      <c r="P116" s="180">
        <f t="shared" si="9"/>
        <v>7265376013.8699999</v>
      </c>
    </row>
    <row r="117" spans="2:16" s="44" customFormat="1" ht="15" customHeight="1" x14ac:dyDescent="0.25">
      <c r="B117" s="197" t="s">
        <v>278</v>
      </c>
      <c r="C117" s="183">
        <v>21541931000</v>
      </c>
      <c r="D117" s="183">
        <v>1280822755.8099999</v>
      </c>
      <c r="E117" s="183">
        <v>1439923820.9400001</v>
      </c>
      <c r="F117" s="183">
        <v>1555993971.0700002</v>
      </c>
      <c r="G117" s="183">
        <v>1536917768.3399999</v>
      </c>
      <c r="H117" s="183">
        <v>1451717697.7099998</v>
      </c>
      <c r="I117" s="183"/>
      <c r="J117" s="180"/>
      <c r="K117" s="180"/>
      <c r="L117" s="180"/>
      <c r="M117" s="180"/>
      <c r="N117" s="180"/>
      <c r="O117" s="180">
        <v>0</v>
      </c>
      <c r="P117" s="180">
        <f t="shared" si="9"/>
        <v>7265376013.8699999</v>
      </c>
    </row>
    <row r="118" spans="2:16" x14ac:dyDescent="0.25">
      <c r="B118" s="196" t="s">
        <v>279</v>
      </c>
      <c r="C118" s="182">
        <v>17112748585</v>
      </c>
      <c r="D118" s="182">
        <v>1132309832.75</v>
      </c>
      <c r="E118" s="182">
        <v>1171765808.8900001</v>
      </c>
      <c r="F118" s="182">
        <v>1185592334.9399996</v>
      </c>
      <c r="G118" s="182">
        <v>1211360124.0599999</v>
      </c>
      <c r="H118" s="182">
        <v>1152973161.8099999</v>
      </c>
      <c r="I118" s="182"/>
      <c r="J118" s="181"/>
      <c r="K118" s="181"/>
      <c r="L118" s="181"/>
      <c r="M118" s="181"/>
      <c r="N118" s="181"/>
      <c r="O118" s="181">
        <v>0</v>
      </c>
      <c r="P118" s="181">
        <f t="shared" si="9"/>
        <v>5854001262.4499989</v>
      </c>
    </row>
    <row r="119" spans="2:16" x14ac:dyDescent="0.25">
      <c r="B119" s="196" t="s">
        <v>280</v>
      </c>
      <c r="C119" s="182">
        <v>300247582</v>
      </c>
      <c r="D119" s="182">
        <v>898502.52</v>
      </c>
      <c r="E119" s="182">
        <v>31829872.25</v>
      </c>
      <c r="F119" s="182">
        <v>22842921.890000001</v>
      </c>
      <c r="G119" s="182">
        <v>17377108.060000002</v>
      </c>
      <c r="H119" s="182">
        <v>17933804.219999999</v>
      </c>
      <c r="I119" s="182"/>
      <c r="J119" s="181"/>
      <c r="K119" s="181"/>
      <c r="L119" s="181"/>
      <c r="M119" s="181"/>
      <c r="N119" s="181"/>
      <c r="O119" s="181">
        <v>0</v>
      </c>
      <c r="P119" s="181">
        <f t="shared" si="9"/>
        <v>90882208.939999998</v>
      </c>
    </row>
    <row r="120" spans="2:16" x14ac:dyDescent="0.25">
      <c r="B120" s="196" t="s">
        <v>281</v>
      </c>
      <c r="C120" s="182">
        <v>892036398</v>
      </c>
      <c r="D120" s="182">
        <v>1658044.27</v>
      </c>
      <c r="E120" s="182">
        <v>69488920.839999989</v>
      </c>
      <c r="F120" s="182">
        <v>40384816.449999996</v>
      </c>
      <c r="G120" s="182">
        <v>40897620.619999997</v>
      </c>
      <c r="H120" s="182">
        <v>68253158.519999996</v>
      </c>
      <c r="I120" s="182"/>
      <c r="J120" s="181"/>
      <c r="K120" s="181"/>
      <c r="L120" s="181"/>
      <c r="M120" s="181"/>
      <c r="N120" s="181"/>
      <c r="O120" s="181">
        <v>0</v>
      </c>
      <c r="P120" s="181">
        <f t="shared" si="9"/>
        <v>220682560.69999999</v>
      </c>
    </row>
    <row r="121" spans="2:16" x14ac:dyDescent="0.25">
      <c r="B121" s="196" t="s">
        <v>282</v>
      </c>
      <c r="C121" s="182">
        <v>532561425</v>
      </c>
      <c r="D121" s="182">
        <v>22799095.800000004</v>
      </c>
      <c r="E121" s="182">
        <v>27885845.039999999</v>
      </c>
      <c r="F121" s="182">
        <v>43177171.719999999</v>
      </c>
      <c r="G121" s="182">
        <v>47393570.109999999</v>
      </c>
      <c r="H121" s="182">
        <v>30001784.649999999</v>
      </c>
      <c r="I121" s="182"/>
      <c r="J121" s="181"/>
      <c r="K121" s="181"/>
      <c r="L121" s="181"/>
      <c r="M121" s="181"/>
      <c r="N121" s="181"/>
      <c r="O121" s="181">
        <v>0</v>
      </c>
      <c r="P121" s="181">
        <f t="shared" si="9"/>
        <v>171257467.32000002</v>
      </c>
    </row>
    <row r="122" spans="2:16" x14ac:dyDescent="0.25">
      <c r="B122" s="196" t="s">
        <v>283</v>
      </c>
      <c r="C122" s="182">
        <v>129678888</v>
      </c>
      <c r="D122" s="182">
        <v>5842457.8499999996</v>
      </c>
      <c r="E122" s="182">
        <v>5729069.0600000005</v>
      </c>
      <c r="F122" s="182">
        <v>6122119.7000000002</v>
      </c>
      <c r="G122" s="182">
        <v>10332823.380000001</v>
      </c>
      <c r="H122" s="182">
        <v>5810280.1099999994</v>
      </c>
      <c r="I122" s="182"/>
      <c r="J122" s="181"/>
      <c r="K122" s="181"/>
      <c r="L122" s="181"/>
      <c r="M122" s="181"/>
      <c r="N122" s="181"/>
      <c r="O122" s="181">
        <v>0</v>
      </c>
      <c r="P122" s="181">
        <f t="shared" si="9"/>
        <v>33836750.100000001</v>
      </c>
    </row>
    <row r="123" spans="2:16" x14ac:dyDescent="0.25">
      <c r="B123" s="196" t="s">
        <v>284</v>
      </c>
      <c r="C123" s="182">
        <v>223646305</v>
      </c>
      <c r="D123" s="182">
        <v>10753023.130000001</v>
      </c>
      <c r="E123" s="182">
        <v>11087140.109999999</v>
      </c>
      <c r="F123" s="182">
        <v>11752318.879999999</v>
      </c>
      <c r="G123" s="182">
        <v>20903839.830000002</v>
      </c>
      <c r="H123" s="182">
        <v>16692836.259999998</v>
      </c>
      <c r="I123" s="182"/>
      <c r="J123" s="181"/>
      <c r="K123" s="181"/>
      <c r="L123" s="181"/>
      <c r="M123" s="181"/>
      <c r="N123" s="181"/>
      <c r="O123" s="181">
        <v>0</v>
      </c>
      <c r="P123" s="181">
        <f t="shared" si="9"/>
        <v>71189158.210000008</v>
      </c>
    </row>
    <row r="124" spans="2:16" x14ac:dyDescent="0.25">
      <c r="B124" s="196" t="s">
        <v>285</v>
      </c>
      <c r="C124" s="182">
        <v>0</v>
      </c>
      <c r="D124" s="182">
        <v>0</v>
      </c>
      <c r="E124" s="182"/>
      <c r="F124" s="182">
        <v>94500000</v>
      </c>
      <c r="G124" s="182">
        <v>2184600</v>
      </c>
      <c r="H124" s="182"/>
      <c r="I124" s="182"/>
      <c r="J124" s="181"/>
      <c r="K124" s="181"/>
      <c r="L124" s="181"/>
      <c r="M124" s="181"/>
      <c r="N124" s="181"/>
      <c r="O124" s="181"/>
      <c r="P124" s="181">
        <f t="shared" si="9"/>
        <v>96684600</v>
      </c>
    </row>
    <row r="125" spans="2:16" x14ac:dyDescent="0.25">
      <c r="B125" s="196" t="s">
        <v>286</v>
      </c>
      <c r="C125" s="182">
        <v>491684800</v>
      </c>
      <c r="D125" s="182">
        <v>21321317.320000004</v>
      </c>
      <c r="E125" s="182">
        <v>24974768.840000004</v>
      </c>
      <c r="F125" s="182">
        <v>30647906.359999999</v>
      </c>
      <c r="G125" s="182">
        <v>45452429.859999999</v>
      </c>
      <c r="H125" s="182">
        <v>35910725.869999997</v>
      </c>
      <c r="I125" s="182"/>
      <c r="J125" s="181"/>
      <c r="K125" s="181"/>
      <c r="L125" s="181"/>
      <c r="M125" s="181"/>
      <c r="N125" s="181"/>
      <c r="O125" s="181">
        <v>0</v>
      </c>
      <c r="P125" s="181">
        <f t="shared" si="9"/>
        <v>158307148.25</v>
      </c>
    </row>
    <row r="126" spans="2:16" x14ac:dyDescent="0.25">
      <c r="B126" s="196" t="s">
        <v>287</v>
      </c>
      <c r="C126" s="182">
        <v>490064557</v>
      </c>
      <c r="D126" s="182">
        <v>24207221.669999998</v>
      </c>
      <c r="E126" s="182">
        <v>28844175.969999999</v>
      </c>
      <c r="F126" s="182">
        <v>35431347.199999996</v>
      </c>
      <c r="G126" s="182">
        <v>27395386.189999998</v>
      </c>
      <c r="H126" s="182">
        <v>49694937.230000004</v>
      </c>
      <c r="I126" s="182"/>
      <c r="J126" s="181"/>
      <c r="K126" s="181"/>
      <c r="L126" s="181"/>
      <c r="M126" s="181"/>
      <c r="N126" s="181"/>
      <c r="O126" s="181">
        <v>0</v>
      </c>
      <c r="P126" s="181">
        <f t="shared" si="9"/>
        <v>165573068.25999999</v>
      </c>
    </row>
    <row r="127" spans="2:16" x14ac:dyDescent="0.25">
      <c r="B127" s="196" t="s">
        <v>288</v>
      </c>
      <c r="C127" s="182">
        <v>657019369</v>
      </c>
      <c r="D127" s="182">
        <v>29884465.240000002</v>
      </c>
      <c r="E127" s="182">
        <v>33164088.739999995</v>
      </c>
      <c r="F127" s="182">
        <v>49802617.209999993</v>
      </c>
      <c r="G127" s="182">
        <v>55024121.159999996</v>
      </c>
      <c r="H127" s="182">
        <v>37193249.770000003</v>
      </c>
      <c r="I127" s="182"/>
      <c r="J127" s="181"/>
      <c r="K127" s="181"/>
      <c r="L127" s="181"/>
      <c r="M127" s="181"/>
      <c r="N127" s="181"/>
      <c r="O127" s="181">
        <v>0</v>
      </c>
      <c r="P127" s="181">
        <f t="shared" si="9"/>
        <v>205068542.12</v>
      </c>
    </row>
    <row r="128" spans="2:16" x14ac:dyDescent="0.25">
      <c r="B128" s="196" t="s">
        <v>289</v>
      </c>
      <c r="C128" s="182">
        <v>187840383</v>
      </c>
      <c r="D128" s="182">
        <v>4450242.5600000005</v>
      </c>
      <c r="E128" s="182">
        <v>4325823.08</v>
      </c>
      <c r="F128" s="182">
        <v>4538627.9399999995</v>
      </c>
      <c r="G128" s="182">
        <v>8332729.2400000002</v>
      </c>
      <c r="H128" s="182">
        <v>4545012.42</v>
      </c>
      <c r="I128" s="182"/>
      <c r="J128" s="181"/>
      <c r="K128" s="181"/>
      <c r="L128" s="181"/>
      <c r="M128" s="181"/>
      <c r="N128" s="181"/>
      <c r="O128" s="181">
        <v>0</v>
      </c>
      <c r="P128" s="181">
        <f t="shared" si="9"/>
        <v>26192435.240000002</v>
      </c>
    </row>
    <row r="129" spans="2:16" x14ac:dyDescent="0.25">
      <c r="B129" s="196" t="s">
        <v>290</v>
      </c>
      <c r="C129" s="182">
        <v>524402708</v>
      </c>
      <c r="D129" s="182">
        <v>26698552.700000003</v>
      </c>
      <c r="E129" s="182">
        <v>30828308.119999997</v>
      </c>
      <c r="F129" s="182">
        <v>31201788.780000001</v>
      </c>
      <c r="G129" s="182">
        <v>50263415.829999998</v>
      </c>
      <c r="H129" s="182">
        <v>32708746.850000005</v>
      </c>
      <c r="I129" s="182"/>
      <c r="J129" s="181"/>
      <c r="K129" s="181"/>
      <c r="L129" s="181"/>
      <c r="M129" s="181"/>
      <c r="N129" s="181"/>
      <c r="O129" s="181">
        <v>0</v>
      </c>
      <c r="P129" s="181">
        <f t="shared" si="9"/>
        <v>171700812.28</v>
      </c>
    </row>
    <row r="130" spans="2:16" x14ac:dyDescent="0.25">
      <c r="B130" s="44" t="s">
        <v>80</v>
      </c>
      <c r="C130" s="183">
        <v>231147700000</v>
      </c>
      <c r="D130" s="183">
        <v>13046961683.1</v>
      </c>
      <c r="E130" s="180">
        <v>17651401885.489998</v>
      </c>
      <c r="F130" s="180">
        <v>17074320966.480001</v>
      </c>
      <c r="G130" s="180">
        <v>17934264402.570004</v>
      </c>
      <c r="H130" s="180">
        <v>14903137915.550001</v>
      </c>
      <c r="I130" s="180"/>
      <c r="J130" s="180"/>
      <c r="K130" s="180"/>
      <c r="L130" s="180"/>
      <c r="M130" s="180"/>
      <c r="N130" s="180"/>
      <c r="O130" s="180">
        <f t="shared" ref="O130" si="12">O131</f>
        <v>0</v>
      </c>
      <c r="P130" s="180">
        <f t="shared" si="9"/>
        <v>80610086853.190002</v>
      </c>
    </row>
    <row r="131" spans="2:16" s="44" customFormat="1" ht="15" customHeight="1" x14ac:dyDescent="0.25">
      <c r="B131" s="197" t="s">
        <v>291</v>
      </c>
      <c r="C131" s="183">
        <v>231147700000</v>
      </c>
      <c r="D131" s="183">
        <v>13046961683.1</v>
      </c>
      <c r="E131" s="183">
        <v>17651401885.489998</v>
      </c>
      <c r="F131" s="183">
        <v>17074320966.480001</v>
      </c>
      <c r="G131" s="183">
        <v>17934264402.570004</v>
      </c>
      <c r="H131" s="183">
        <v>14903137915.549997</v>
      </c>
      <c r="I131" s="183"/>
      <c r="J131" s="180"/>
      <c r="K131" s="180"/>
      <c r="L131" s="180"/>
      <c r="M131" s="180"/>
      <c r="N131" s="180"/>
      <c r="O131" s="180">
        <v>0</v>
      </c>
      <c r="P131" s="180">
        <f t="shared" si="9"/>
        <v>80610086853.190002</v>
      </c>
    </row>
    <row r="132" spans="2:16" x14ac:dyDescent="0.25">
      <c r="B132" s="196" t="s">
        <v>292</v>
      </c>
      <c r="C132" s="182">
        <v>170773683960</v>
      </c>
      <c r="D132" s="182">
        <v>10604312364.409998</v>
      </c>
      <c r="E132" s="182">
        <v>13086181731.379999</v>
      </c>
      <c r="F132" s="182">
        <v>12745782293.280001</v>
      </c>
      <c r="G132" s="182">
        <v>14347452074.410004</v>
      </c>
      <c r="H132" s="182">
        <v>11657520130.83</v>
      </c>
      <c r="I132" s="182"/>
      <c r="J132" s="181"/>
      <c r="K132" s="181"/>
      <c r="L132" s="181"/>
      <c r="M132" s="181"/>
      <c r="N132" s="181"/>
      <c r="O132" s="181">
        <v>0</v>
      </c>
      <c r="P132" s="181">
        <f t="shared" si="9"/>
        <v>62441248594.310005</v>
      </c>
    </row>
    <row r="133" spans="2:16" x14ac:dyDescent="0.25">
      <c r="B133" s="196" t="s">
        <v>293</v>
      </c>
      <c r="C133" s="182">
        <v>2521069884</v>
      </c>
      <c r="D133" s="182">
        <v>552584.64</v>
      </c>
      <c r="E133" s="182">
        <v>1802263.36</v>
      </c>
      <c r="F133" s="182">
        <v>7163205.21</v>
      </c>
      <c r="G133" s="182">
        <v>5135301.8199999994</v>
      </c>
      <c r="H133" s="182">
        <v>20696890.23</v>
      </c>
      <c r="I133" s="182"/>
      <c r="J133" s="181"/>
      <c r="K133" s="181"/>
      <c r="L133" s="181"/>
      <c r="M133" s="181"/>
      <c r="N133" s="181"/>
      <c r="O133" s="181">
        <v>0</v>
      </c>
      <c r="P133" s="181">
        <f t="shared" si="9"/>
        <v>35350245.260000005</v>
      </c>
    </row>
    <row r="134" spans="2:16" x14ac:dyDescent="0.25">
      <c r="B134" s="196" t="s">
        <v>294</v>
      </c>
      <c r="C134" s="182">
        <v>408501104</v>
      </c>
      <c r="D134" s="182">
        <v>24189916.169999998</v>
      </c>
      <c r="E134" s="182">
        <v>20288335.370000001</v>
      </c>
      <c r="F134" s="182">
        <v>28847478.5</v>
      </c>
      <c r="G134" s="182">
        <v>37132588.029999994</v>
      </c>
      <c r="H134" s="182">
        <v>33986127.510000005</v>
      </c>
      <c r="I134" s="182"/>
      <c r="J134" s="181"/>
      <c r="K134" s="181"/>
      <c r="L134" s="181"/>
      <c r="M134" s="181"/>
      <c r="N134" s="181"/>
      <c r="O134" s="181">
        <v>0</v>
      </c>
      <c r="P134" s="181">
        <f t="shared" si="9"/>
        <v>144444445.57999998</v>
      </c>
    </row>
    <row r="135" spans="2:16" x14ac:dyDescent="0.25">
      <c r="B135" s="196" t="s">
        <v>295</v>
      </c>
      <c r="C135" s="182">
        <v>15455318687</v>
      </c>
      <c r="D135" s="182">
        <v>1088881023.23</v>
      </c>
      <c r="E135" s="182">
        <v>1089651033.52</v>
      </c>
      <c r="F135" s="182">
        <v>1086127148.22</v>
      </c>
      <c r="G135" s="182">
        <v>1090603995.9100001</v>
      </c>
      <c r="H135" s="182">
        <v>1086766609.98</v>
      </c>
      <c r="I135" s="182"/>
      <c r="J135" s="181"/>
      <c r="K135" s="181"/>
      <c r="L135" s="181"/>
      <c r="M135" s="181"/>
      <c r="N135" s="181"/>
      <c r="O135" s="181">
        <v>0</v>
      </c>
      <c r="P135" s="181">
        <f t="shared" si="9"/>
        <v>5442029810.8600006</v>
      </c>
    </row>
    <row r="136" spans="2:16" x14ac:dyDescent="0.25">
      <c r="B136" s="196" t="s">
        <v>296</v>
      </c>
      <c r="C136" s="182">
        <v>215545437</v>
      </c>
      <c r="D136" s="182">
        <v>8499381.3199999984</v>
      </c>
      <c r="E136" s="182">
        <v>8591655.3100000005</v>
      </c>
      <c r="F136" s="182">
        <v>12280971</v>
      </c>
      <c r="G136" s="182">
        <v>15718755.899999999</v>
      </c>
      <c r="H136" s="182">
        <v>14113738.309999999</v>
      </c>
      <c r="I136" s="182"/>
      <c r="J136" s="181"/>
      <c r="K136" s="181"/>
      <c r="L136" s="181"/>
      <c r="M136" s="181"/>
      <c r="N136" s="181"/>
      <c r="O136" s="181">
        <v>0</v>
      </c>
      <c r="P136" s="181">
        <f t="shared" si="9"/>
        <v>59204501.840000004</v>
      </c>
    </row>
    <row r="137" spans="2:16" x14ac:dyDescent="0.25">
      <c r="B137" s="196" t="s">
        <v>402</v>
      </c>
      <c r="C137" s="182">
        <v>2403614449</v>
      </c>
      <c r="D137" s="182">
        <v>49206342.609999999</v>
      </c>
      <c r="E137" s="182">
        <v>119369336.28</v>
      </c>
      <c r="F137" s="182">
        <v>196175718.56999999</v>
      </c>
      <c r="G137" s="182">
        <v>181160108.21000001</v>
      </c>
      <c r="H137" s="182">
        <v>97473103.939999983</v>
      </c>
      <c r="I137" s="182"/>
      <c r="J137" s="181"/>
      <c r="K137" s="181"/>
      <c r="L137" s="181"/>
      <c r="M137" s="181"/>
      <c r="N137" s="181"/>
      <c r="O137" s="181">
        <v>0</v>
      </c>
      <c r="P137" s="181">
        <f t="shared" si="9"/>
        <v>643384609.6099999</v>
      </c>
    </row>
    <row r="138" spans="2:16" x14ac:dyDescent="0.25">
      <c r="B138" s="196" t="s">
        <v>403</v>
      </c>
      <c r="C138" s="182">
        <v>2707281872</v>
      </c>
      <c r="D138" s="182">
        <v>61095151.629999995</v>
      </c>
      <c r="E138" s="182">
        <v>152590482.19</v>
      </c>
      <c r="F138" s="182">
        <v>155264340.31000003</v>
      </c>
      <c r="G138" s="182">
        <v>138354404.16000003</v>
      </c>
      <c r="H138" s="182">
        <v>108066317.46000001</v>
      </c>
      <c r="I138" s="182"/>
      <c r="J138" s="181"/>
      <c r="K138" s="181"/>
      <c r="L138" s="181"/>
      <c r="M138" s="181"/>
      <c r="N138" s="181"/>
      <c r="O138" s="181">
        <v>0</v>
      </c>
      <c r="P138" s="181">
        <f t="shared" si="9"/>
        <v>615370695.75</v>
      </c>
    </row>
    <row r="139" spans="2:16" x14ac:dyDescent="0.25">
      <c r="B139" s="196" t="s">
        <v>299</v>
      </c>
      <c r="C139" s="182">
        <v>8336626554</v>
      </c>
      <c r="D139" s="182">
        <v>22289936.07</v>
      </c>
      <c r="E139" s="182">
        <v>690566691.94999981</v>
      </c>
      <c r="F139" s="182">
        <v>547674252.76999998</v>
      </c>
      <c r="G139" s="182">
        <v>465086130.18000001</v>
      </c>
      <c r="H139" s="182">
        <v>754624251.33999991</v>
      </c>
      <c r="I139" s="182"/>
      <c r="J139" s="181"/>
      <c r="K139" s="181"/>
      <c r="L139" s="181"/>
      <c r="M139" s="181"/>
      <c r="N139" s="181"/>
      <c r="O139" s="181">
        <v>0</v>
      </c>
      <c r="P139" s="181">
        <f t="shared" ref="P139:P202" si="13">SUM(D139:O139)</f>
        <v>2480241262.3099999</v>
      </c>
    </row>
    <row r="140" spans="2:16" x14ac:dyDescent="0.25">
      <c r="B140" s="196" t="s">
        <v>300</v>
      </c>
      <c r="C140" s="182">
        <v>28326058053</v>
      </c>
      <c r="D140" s="182">
        <v>1187934983.0200002</v>
      </c>
      <c r="E140" s="182">
        <v>2482360356.1300001</v>
      </c>
      <c r="F140" s="182">
        <v>2295005558.6200004</v>
      </c>
      <c r="G140" s="182">
        <v>1653621043.95</v>
      </c>
      <c r="H140" s="182">
        <v>1129890745.95</v>
      </c>
      <c r="I140" s="182"/>
      <c r="J140" s="181"/>
      <c r="K140" s="181"/>
      <c r="L140" s="181"/>
      <c r="M140" s="181"/>
      <c r="N140" s="181"/>
      <c r="O140" s="181">
        <v>0</v>
      </c>
      <c r="P140" s="181">
        <f t="shared" si="13"/>
        <v>8748812687.6700001</v>
      </c>
    </row>
    <row r="141" spans="2:16" s="44" customFormat="1" ht="15" customHeight="1" x14ac:dyDescent="0.25">
      <c r="B141" s="44" t="s">
        <v>81</v>
      </c>
      <c r="C141" s="183">
        <v>123452761388</v>
      </c>
      <c r="D141" s="183">
        <v>6580286206.7999992</v>
      </c>
      <c r="E141" s="180">
        <v>9408916033.3899975</v>
      </c>
      <c r="F141" s="180">
        <v>11446616583.74</v>
      </c>
      <c r="G141" s="180">
        <v>8734230453.6700001</v>
      </c>
      <c r="H141" s="180">
        <v>10343685461.710001</v>
      </c>
      <c r="I141" s="180"/>
      <c r="J141" s="180"/>
      <c r="K141" s="180"/>
      <c r="L141" s="180"/>
      <c r="M141" s="180"/>
      <c r="N141" s="180"/>
      <c r="O141" s="180">
        <f t="shared" ref="O141" si="14">O142</f>
        <v>0</v>
      </c>
      <c r="P141" s="180">
        <f t="shared" si="13"/>
        <v>46513734739.309998</v>
      </c>
    </row>
    <row r="142" spans="2:16" s="44" customFormat="1" ht="15" customHeight="1" x14ac:dyDescent="0.25">
      <c r="B142" s="197" t="s">
        <v>301</v>
      </c>
      <c r="C142" s="183">
        <v>123452761388</v>
      </c>
      <c r="D142" s="183">
        <v>6580286206.7999983</v>
      </c>
      <c r="E142" s="183">
        <v>9408916033.3899994</v>
      </c>
      <c r="F142" s="183">
        <v>11446616583.74</v>
      </c>
      <c r="G142" s="183">
        <v>8734230453.670002</v>
      </c>
      <c r="H142" s="183">
        <v>10343685461.710001</v>
      </c>
      <c r="I142" s="183"/>
      <c r="J142" s="180"/>
      <c r="K142" s="180"/>
      <c r="L142" s="180"/>
      <c r="M142" s="180"/>
      <c r="N142" s="180"/>
      <c r="O142" s="180">
        <v>0</v>
      </c>
      <c r="P142" s="180">
        <f t="shared" si="13"/>
        <v>46513734739.310005</v>
      </c>
    </row>
    <row r="143" spans="2:16" x14ac:dyDescent="0.25">
      <c r="B143" s="196" t="s">
        <v>302</v>
      </c>
      <c r="C143" s="182">
        <v>114824796924</v>
      </c>
      <c r="D143" s="182">
        <v>6343824723.8699989</v>
      </c>
      <c r="E143" s="182">
        <v>8554511194.3799992</v>
      </c>
      <c r="F143" s="182">
        <v>10461754614.82</v>
      </c>
      <c r="G143" s="182">
        <v>7990947655.2000008</v>
      </c>
      <c r="H143" s="182">
        <v>9469608953.6000004</v>
      </c>
      <c r="I143" s="182"/>
      <c r="J143" s="181"/>
      <c r="K143" s="181"/>
      <c r="L143" s="181"/>
      <c r="M143" s="181"/>
      <c r="N143" s="181"/>
      <c r="O143" s="181">
        <v>0</v>
      </c>
      <c r="P143" s="181">
        <f t="shared" si="13"/>
        <v>42820647141.870003</v>
      </c>
    </row>
    <row r="144" spans="2:16" x14ac:dyDescent="0.25">
      <c r="B144" s="196" t="s">
        <v>306</v>
      </c>
      <c r="C144" s="182">
        <v>241775024</v>
      </c>
      <c r="D144" s="182">
        <v>8051873.4199999999</v>
      </c>
      <c r="E144" s="182">
        <v>10648046.779999999</v>
      </c>
      <c r="F144" s="182">
        <v>13504301.189999999</v>
      </c>
      <c r="G144" s="182">
        <v>11163118.709999999</v>
      </c>
      <c r="H144" s="182">
        <v>9361646.7400000002</v>
      </c>
      <c r="I144" s="182"/>
      <c r="J144" s="181"/>
      <c r="K144" s="181"/>
      <c r="L144" s="181"/>
      <c r="M144" s="181"/>
      <c r="N144" s="181"/>
      <c r="O144" s="181">
        <v>0</v>
      </c>
      <c r="P144" s="181">
        <f t="shared" si="13"/>
        <v>52728986.840000004</v>
      </c>
    </row>
    <row r="145" spans="2:16" x14ac:dyDescent="0.25">
      <c r="B145" s="196" t="s">
        <v>307</v>
      </c>
      <c r="C145" s="182">
        <v>8386189440</v>
      </c>
      <c r="D145" s="182">
        <v>228409609.50999999</v>
      </c>
      <c r="E145" s="182">
        <v>805559577.27999997</v>
      </c>
      <c r="F145" s="182">
        <v>950015519.23000002</v>
      </c>
      <c r="G145" s="182">
        <v>708933828.32999992</v>
      </c>
      <c r="H145" s="182">
        <v>841040067.76999986</v>
      </c>
      <c r="I145" s="182"/>
      <c r="J145" s="181"/>
      <c r="K145" s="181"/>
      <c r="L145" s="181"/>
      <c r="M145" s="181"/>
      <c r="N145" s="181"/>
      <c r="O145" s="181">
        <v>0</v>
      </c>
      <c r="P145" s="181">
        <f t="shared" si="13"/>
        <v>3533958602.1199999</v>
      </c>
    </row>
    <row r="146" spans="2:16" x14ac:dyDescent="0.25">
      <c r="B146" s="196" t="s">
        <v>410</v>
      </c>
      <c r="C146" s="182">
        <v>0</v>
      </c>
      <c r="D146" s="182">
        <v>0</v>
      </c>
      <c r="E146" s="182">
        <v>38197214.950000003</v>
      </c>
      <c r="F146" s="182">
        <v>21342148.500000004</v>
      </c>
      <c r="G146" s="182">
        <v>23185851.43</v>
      </c>
      <c r="H146" s="182">
        <v>23674793.600000005</v>
      </c>
      <c r="I146" s="182"/>
      <c r="J146" s="181"/>
      <c r="K146" s="181"/>
      <c r="L146" s="181"/>
      <c r="M146" s="181"/>
      <c r="N146" s="181"/>
      <c r="O146" s="181"/>
      <c r="P146" s="181">
        <f t="shared" si="13"/>
        <v>106400008.48</v>
      </c>
    </row>
    <row r="147" spans="2:16" s="44" customFormat="1" ht="15" customHeight="1" x14ac:dyDescent="0.25">
      <c r="B147" s="44" t="s">
        <v>164</v>
      </c>
      <c r="C147" s="183">
        <v>2890580897</v>
      </c>
      <c r="D147" s="180">
        <v>101141905.34999999</v>
      </c>
      <c r="E147" s="180">
        <v>177771072.50999999</v>
      </c>
      <c r="F147" s="180">
        <v>290659685.06999999</v>
      </c>
      <c r="G147" s="180">
        <v>199719150.62</v>
      </c>
      <c r="H147" s="180">
        <v>220891137.97000003</v>
      </c>
      <c r="I147" s="180"/>
      <c r="J147" s="180"/>
      <c r="K147" s="180"/>
      <c r="L147" s="180"/>
      <c r="M147" s="180"/>
      <c r="N147" s="180"/>
      <c r="O147" s="180">
        <f t="shared" ref="O147" si="15">O148</f>
        <v>0</v>
      </c>
      <c r="P147" s="180">
        <f t="shared" si="13"/>
        <v>990182951.5200001</v>
      </c>
    </row>
    <row r="148" spans="2:16" s="44" customFormat="1" ht="15" customHeight="1" x14ac:dyDescent="0.25">
      <c r="B148" s="197" t="s">
        <v>310</v>
      </c>
      <c r="C148" s="183">
        <v>2890580897</v>
      </c>
      <c r="D148" s="183">
        <v>101141905.35000001</v>
      </c>
      <c r="E148" s="183">
        <v>177771072.50999999</v>
      </c>
      <c r="F148" s="183">
        <v>290659685.07000005</v>
      </c>
      <c r="G148" s="183">
        <v>199719150.62</v>
      </c>
      <c r="H148" s="183">
        <v>220891137.97000006</v>
      </c>
      <c r="I148" s="183"/>
      <c r="J148" s="180"/>
      <c r="K148" s="180"/>
      <c r="L148" s="180"/>
      <c r="M148" s="180"/>
      <c r="N148" s="180"/>
      <c r="O148" s="180">
        <v>0</v>
      </c>
      <c r="P148" s="180">
        <f t="shared" si="13"/>
        <v>990182951.5200001</v>
      </c>
    </row>
    <row r="149" spans="2:16" x14ac:dyDescent="0.25">
      <c r="B149" s="196" t="s">
        <v>311</v>
      </c>
      <c r="C149" s="182">
        <v>2746095827</v>
      </c>
      <c r="D149" s="182">
        <v>101141905.34999999</v>
      </c>
      <c r="E149" s="182">
        <v>167079220.41</v>
      </c>
      <c r="F149" s="182">
        <v>285080827.01999998</v>
      </c>
      <c r="G149" s="182">
        <v>193699812.23000002</v>
      </c>
      <c r="H149" s="182">
        <v>215308021.10999998</v>
      </c>
      <c r="I149" s="182"/>
      <c r="J149" s="181"/>
      <c r="K149" s="181"/>
      <c r="L149" s="181"/>
      <c r="M149" s="181"/>
      <c r="N149" s="181"/>
      <c r="O149" s="181">
        <v>0</v>
      </c>
      <c r="P149" s="181">
        <f t="shared" si="13"/>
        <v>962309786.12</v>
      </c>
    </row>
    <row r="150" spans="2:16" x14ac:dyDescent="0.25">
      <c r="B150" s="196" t="s">
        <v>390</v>
      </c>
      <c r="C150" s="182">
        <v>144485070</v>
      </c>
      <c r="D150" s="182">
        <v>0</v>
      </c>
      <c r="E150" s="182">
        <v>10691852.1</v>
      </c>
      <c r="F150" s="182">
        <v>5578858.0499999998</v>
      </c>
      <c r="G150" s="182">
        <v>6019338.3899999997</v>
      </c>
      <c r="H150" s="182">
        <v>5583116.8599999994</v>
      </c>
      <c r="I150" s="182"/>
      <c r="J150" s="181"/>
      <c r="K150" s="181"/>
      <c r="L150" s="181"/>
      <c r="M150" s="181"/>
      <c r="N150" s="181"/>
      <c r="O150" s="181"/>
      <c r="P150" s="181">
        <f t="shared" si="13"/>
        <v>27873165.399999999</v>
      </c>
    </row>
    <row r="151" spans="2:16" s="44" customFormat="1" ht="15" customHeight="1" x14ac:dyDescent="0.25">
      <c r="B151" s="44" t="s">
        <v>83</v>
      </c>
      <c r="C151" s="180">
        <v>3321764347</v>
      </c>
      <c r="D151" s="180">
        <v>22184006.73</v>
      </c>
      <c r="E151" s="180">
        <v>138131989.20000002</v>
      </c>
      <c r="F151" s="180">
        <v>82492163.099999994</v>
      </c>
      <c r="G151" s="180">
        <v>336844760.25999999</v>
      </c>
      <c r="H151" s="180">
        <v>188195291.53999999</v>
      </c>
      <c r="I151" s="180"/>
      <c r="J151" s="180"/>
      <c r="K151" s="180"/>
      <c r="L151" s="180"/>
      <c r="M151" s="180"/>
      <c r="N151" s="180"/>
      <c r="O151" s="180">
        <f t="shared" ref="O151" si="16">O152</f>
        <v>0</v>
      </c>
      <c r="P151" s="180">
        <f t="shared" si="13"/>
        <v>767848210.82999992</v>
      </c>
    </row>
    <row r="152" spans="2:16" s="44" customFormat="1" ht="15" customHeight="1" x14ac:dyDescent="0.25">
      <c r="B152" s="197" t="s">
        <v>312</v>
      </c>
      <c r="C152" s="183">
        <v>3321764347</v>
      </c>
      <c r="D152" s="183">
        <v>22184006.73</v>
      </c>
      <c r="E152" s="183">
        <v>138131989.19999999</v>
      </c>
      <c r="F152" s="183">
        <v>82492163.099999994</v>
      </c>
      <c r="G152" s="183">
        <v>336844760.25999999</v>
      </c>
      <c r="H152" s="183">
        <v>188195291.53999999</v>
      </c>
      <c r="I152" s="183"/>
      <c r="J152" s="180"/>
      <c r="K152" s="180"/>
      <c r="L152" s="180"/>
      <c r="M152" s="180"/>
      <c r="N152" s="180"/>
      <c r="O152" s="180">
        <v>0</v>
      </c>
      <c r="P152" s="180">
        <f t="shared" si="13"/>
        <v>767848210.82999992</v>
      </c>
    </row>
    <row r="153" spans="2:16" x14ac:dyDescent="0.25">
      <c r="B153" s="196" t="s">
        <v>313</v>
      </c>
      <c r="C153" s="182">
        <v>3321764347</v>
      </c>
      <c r="D153" s="182">
        <v>22184006.73</v>
      </c>
      <c r="E153" s="182">
        <v>138131989.20000002</v>
      </c>
      <c r="F153" s="182">
        <v>82492163.100000009</v>
      </c>
      <c r="G153" s="182">
        <v>336844760.25999999</v>
      </c>
      <c r="H153" s="182">
        <v>188195291.54000002</v>
      </c>
      <c r="I153" s="182"/>
      <c r="J153" s="181"/>
      <c r="K153" s="181"/>
      <c r="L153" s="181"/>
      <c r="M153" s="181"/>
      <c r="N153" s="181"/>
      <c r="O153" s="181">
        <v>0</v>
      </c>
      <c r="P153" s="181">
        <f t="shared" si="13"/>
        <v>767848210.82999992</v>
      </c>
    </row>
    <row r="154" spans="2:16" s="44" customFormat="1" ht="15" customHeight="1" x14ac:dyDescent="0.25">
      <c r="B154" s="44" t="s">
        <v>84</v>
      </c>
      <c r="C154" s="183">
        <v>15702169538</v>
      </c>
      <c r="D154" s="180">
        <v>1022872888.9</v>
      </c>
      <c r="E154" s="180">
        <v>1329586210.1499999</v>
      </c>
      <c r="F154" s="180">
        <v>1050591284.49</v>
      </c>
      <c r="G154" s="180">
        <v>2097923852.3000002</v>
      </c>
      <c r="H154" s="180">
        <v>1398041405.2299998</v>
      </c>
      <c r="I154" s="180"/>
      <c r="J154" s="180"/>
      <c r="K154" s="180"/>
      <c r="L154" s="180"/>
      <c r="M154" s="180"/>
      <c r="N154" s="180"/>
      <c r="O154" s="180">
        <f t="shared" ref="O154" si="17">O155</f>
        <v>0</v>
      </c>
      <c r="P154" s="180">
        <f t="shared" si="13"/>
        <v>6899015641.0699997</v>
      </c>
    </row>
    <row r="155" spans="2:16" s="44" customFormat="1" ht="15" customHeight="1" x14ac:dyDescent="0.25">
      <c r="B155" s="197" t="s">
        <v>314</v>
      </c>
      <c r="C155" s="183">
        <v>15702169538</v>
      </c>
      <c r="D155" s="183">
        <v>1022872888.8999999</v>
      </c>
      <c r="E155" s="183">
        <v>1329586210.1499999</v>
      </c>
      <c r="F155" s="183">
        <v>1050591284.49</v>
      </c>
      <c r="G155" s="183">
        <v>2097923852.3000002</v>
      </c>
      <c r="H155" s="183">
        <v>1398041405.2299998</v>
      </c>
      <c r="I155" s="183"/>
      <c r="J155" s="180"/>
      <c r="K155" s="180"/>
      <c r="L155" s="180"/>
      <c r="M155" s="180"/>
      <c r="N155" s="180"/>
      <c r="O155" s="180">
        <v>0</v>
      </c>
      <c r="P155" s="180">
        <f t="shared" si="13"/>
        <v>6899015641.0699997</v>
      </c>
    </row>
    <row r="156" spans="2:16" x14ac:dyDescent="0.25">
      <c r="B156" s="196" t="s">
        <v>315</v>
      </c>
      <c r="C156" s="182">
        <v>14875474831</v>
      </c>
      <c r="D156" s="182">
        <v>986442128.00999999</v>
      </c>
      <c r="E156" s="182">
        <v>1274693427.6199999</v>
      </c>
      <c r="F156" s="182">
        <v>1001503140.26</v>
      </c>
      <c r="G156" s="182">
        <v>2045304144.5500004</v>
      </c>
      <c r="H156" s="182">
        <v>1347101448.5399997</v>
      </c>
      <c r="I156" s="182"/>
      <c r="J156" s="181"/>
      <c r="K156" s="181"/>
      <c r="L156" s="181"/>
      <c r="M156" s="181"/>
      <c r="N156" s="181"/>
      <c r="O156" s="181">
        <v>0</v>
      </c>
      <c r="P156" s="181">
        <f t="shared" si="13"/>
        <v>6655044288.9800005</v>
      </c>
    </row>
    <row r="157" spans="2:16" x14ac:dyDescent="0.25">
      <c r="B157" s="196" t="s">
        <v>316</v>
      </c>
      <c r="C157" s="182">
        <v>649454641</v>
      </c>
      <c r="D157" s="182">
        <v>35669053.780000001</v>
      </c>
      <c r="E157" s="182">
        <v>41933713.25</v>
      </c>
      <c r="F157" s="182">
        <v>40762703.939999998</v>
      </c>
      <c r="G157" s="182">
        <v>44758775.589999996</v>
      </c>
      <c r="H157" s="182">
        <v>42810440.349999994</v>
      </c>
      <c r="I157" s="182"/>
      <c r="J157" s="181"/>
      <c r="K157" s="181"/>
      <c r="L157" s="181"/>
      <c r="M157" s="181"/>
      <c r="N157" s="181"/>
      <c r="O157" s="181">
        <v>0</v>
      </c>
      <c r="P157" s="181">
        <f t="shared" si="13"/>
        <v>205934686.91</v>
      </c>
    </row>
    <row r="158" spans="2:16" x14ac:dyDescent="0.25">
      <c r="B158" s="196" t="s">
        <v>317</v>
      </c>
      <c r="C158" s="182">
        <v>27240066</v>
      </c>
      <c r="D158" s="182">
        <v>761707.11</v>
      </c>
      <c r="E158" s="182">
        <v>2001807.76</v>
      </c>
      <c r="F158" s="182">
        <v>1543140.56</v>
      </c>
      <c r="G158" s="182">
        <v>1012564.82</v>
      </c>
      <c r="H158" s="182">
        <v>1010338.4199999999</v>
      </c>
      <c r="I158" s="182"/>
      <c r="J158" s="181"/>
      <c r="K158" s="181"/>
      <c r="L158" s="181"/>
      <c r="M158" s="181"/>
      <c r="N158" s="181"/>
      <c r="O158" s="181">
        <v>0</v>
      </c>
      <c r="P158" s="181">
        <f t="shared" si="13"/>
        <v>6329558.6699999999</v>
      </c>
    </row>
    <row r="159" spans="2:16" x14ac:dyDescent="0.25">
      <c r="B159" s="196" t="s">
        <v>404</v>
      </c>
      <c r="C159" s="182">
        <v>150000000</v>
      </c>
      <c r="D159" s="182">
        <v>0</v>
      </c>
      <c r="E159" s="182">
        <v>10957261.520000001</v>
      </c>
      <c r="F159" s="182">
        <v>6782299.7299999995</v>
      </c>
      <c r="G159" s="182">
        <v>6848367.339999998</v>
      </c>
      <c r="H159" s="182">
        <v>7119177.9199999999</v>
      </c>
      <c r="I159" s="182"/>
      <c r="J159" s="181"/>
      <c r="K159" s="181"/>
      <c r="L159" s="181"/>
      <c r="M159" s="181"/>
      <c r="N159" s="181"/>
      <c r="O159" s="181"/>
      <c r="P159" s="181">
        <f t="shared" si="13"/>
        <v>31707106.509999998</v>
      </c>
    </row>
    <row r="160" spans="2:16" s="44" customFormat="1" ht="15" customHeight="1" x14ac:dyDescent="0.25">
      <c r="B160" s="44" t="s">
        <v>318</v>
      </c>
      <c r="C160" s="183">
        <v>48295382533</v>
      </c>
      <c r="D160" s="180">
        <v>771161548.94999993</v>
      </c>
      <c r="E160" s="180">
        <v>2292269967.4000001</v>
      </c>
      <c r="F160" s="180">
        <v>2644279394.9500003</v>
      </c>
      <c r="G160" s="180">
        <v>2106287016.1800003</v>
      </c>
      <c r="H160" s="180">
        <v>2695438154.04</v>
      </c>
      <c r="I160" s="180"/>
      <c r="J160" s="180"/>
      <c r="K160" s="180"/>
      <c r="L160" s="180"/>
      <c r="M160" s="180"/>
      <c r="N160" s="180"/>
      <c r="O160" s="180">
        <f t="shared" ref="O160" si="18">O161</f>
        <v>0</v>
      </c>
      <c r="P160" s="180">
        <f t="shared" si="13"/>
        <v>10509436081.52</v>
      </c>
    </row>
    <row r="161" spans="2:16" s="44" customFormat="1" ht="15" customHeight="1" x14ac:dyDescent="0.25">
      <c r="B161" s="197" t="s">
        <v>319</v>
      </c>
      <c r="C161" s="183">
        <v>48295382533</v>
      </c>
      <c r="D161" s="183">
        <v>771161548.94999993</v>
      </c>
      <c r="E161" s="183">
        <v>2292269967.3999996</v>
      </c>
      <c r="F161" s="183">
        <v>2644279394.9500003</v>
      </c>
      <c r="G161" s="183">
        <v>2106287016.1800001</v>
      </c>
      <c r="H161" s="183">
        <v>2695438154.04</v>
      </c>
      <c r="I161" s="183"/>
      <c r="J161" s="180"/>
      <c r="K161" s="180"/>
      <c r="L161" s="180"/>
      <c r="M161" s="180"/>
      <c r="N161" s="180"/>
      <c r="O161" s="180">
        <v>0</v>
      </c>
      <c r="P161" s="180">
        <f t="shared" si="13"/>
        <v>10509436081.52</v>
      </c>
    </row>
    <row r="162" spans="2:16" x14ac:dyDescent="0.25">
      <c r="B162" s="196" t="s">
        <v>320</v>
      </c>
      <c r="C162" s="182">
        <v>36273193816</v>
      </c>
      <c r="D162" s="182">
        <v>464973476.51000005</v>
      </c>
      <c r="E162" s="182">
        <v>1782416111.7</v>
      </c>
      <c r="F162" s="182">
        <v>1868484579.1000001</v>
      </c>
      <c r="G162" s="182">
        <v>1025604720.23</v>
      </c>
      <c r="H162" s="182">
        <v>1660965239.6700001</v>
      </c>
      <c r="I162" s="182"/>
      <c r="J162" s="181"/>
      <c r="K162" s="181"/>
      <c r="L162" s="181"/>
      <c r="M162" s="181"/>
      <c r="N162" s="181"/>
      <c r="O162" s="181">
        <v>0</v>
      </c>
      <c r="P162" s="181">
        <f t="shared" si="13"/>
        <v>6802444127.210001</v>
      </c>
    </row>
    <row r="163" spans="2:16" x14ac:dyDescent="0.25">
      <c r="B163" s="196" t="s">
        <v>321</v>
      </c>
      <c r="C163" s="182">
        <v>373839875</v>
      </c>
      <c r="D163" s="182">
        <v>18355772.060000002</v>
      </c>
      <c r="E163" s="182">
        <v>20834030.16</v>
      </c>
      <c r="F163" s="182">
        <v>24563690.309999999</v>
      </c>
      <c r="G163" s="182">
        <v>22462952.660000004</v>
      </c>
      <c r="H163" s="182">
        <v>21093146.040000003</v>
      </c>
      <c r="I163" s="182"/>
      <c r="J163" s="181"/>
      <c r="K163" s="181"/>
      <c r="L163" s="181"/>
      <c r="M163" s="181"/>
      <c r="N163" s="181"/>
      <c r="O163" s="181">
        <v>0</v>
      </c>
      <c r="P163" s="181">
        <f t="shared" si="13"/>
        <v>107309591.23</v>
      </c>
    </row>
    <row r="164" spans="2:16" x14ac:dyDescent="0.25">
      <c r="B164" s="196" t="s">
        <v>322</v>
      </c>
      <c r="C164" s="182">
        <v>8979667454</v>
      </c>
      <c r="D164" s="182">
        <v>160058450.48000002</v>
      </c>
      <c r="E164" s="182">
        <v>339310075.22000003</v>
      </c>
      <c r="F164" s="182">
        <v>583587150.19000006</v>
      </c>
      <c r="G164" s="182">
        <v>787678909.77999997</v>
      </c>
      <c r="H164" s="182">
        <v>844499282.1500001</v>
      </c>
      <c r="I164" s="182"/>
      <c r="J164" s="181"/>
      <c r="K164" s="181"/>
      <c r="L164" s="181"/>
      <c r="M164" s="181"/>
      <c r="N164" s="181"/>
      <c r="O164" s="181">
        <v>0</v>
      </c>
      <c r="P164" s="181">
        <f t="shared" si="13"/>
        <v>2715133867.8200002</v>
      </c>
    </row>
    <row r="165" spans="2:16" x14ac:dyDescent="0.25">
      <c r="B165" s="196" t="s">
        <v>323</v>
      </c>
      <c r="C165" s="182">
        <v>2264240745</v>
      </c>
      <c r="D165" s="182">
        <v>106125644.89999998</v>
      </c>
      <c r="E165" s="182">
        <v>123824328.02000001</v>
      </c>
      <c r="F165" s="182">
        <v>133812077.13</v>
      </c>
      <c r="G165" s="182">
        <v>246170056.54999998</v>
      </c>
      <c r="H165" s="182">
        <v>140047161.98000002</v>
      </c>
      <c r="I165" s="182"/>
      <c r="J165" s="181"/>
      <c r="K165" s="181"/>
      <c r="L165" s="181"/>
      <c r="M165" s="181"/>
      <c r="N165" s="181"/>
      <c r="O165" s="181">
        <v>0</v>
      </c>
      <c r="P165" s="181">
        <f t="shared" si="13"/>
        <v>749979268.57999992</v>
      </c>
    </row>
    <row r="166" spans="2:16" x14ac:dyDescent="0.25">
      <c r="B166" s="196" t="s">
        <v>324</v>
      </c>
      <c r="C166" s="182">
        <v>152886760</v>
      </c>
      <c r="D166" s="182">
        <v>8482556.0899999999</v>
      </c>
      <c r="E166" s="182">
        <v>9994091.5099999998</v>
      </c>
      <c r="F166" s="182">
        <v>16272133.239999998</v>
      </c>
      <c r="G166" s="182">
        <v>9311779.3499999978</v>
      </c>
      <c r="H166" s="182">
        <v>10470288.989999998</v>
      </c>
      <c r="I166" s="182"/>
      <c r="J166" s="181"/>
      <c r="K166" s="181"/>
      <c r="L166" s="181"/>
      <c r="M166" s="181"/>
      <c r="N166" s="181"/>
      <c r="O166" s="181">
        <v>0</v>
      </c>
      <c r="P166" s="181">
        <f t="shared" si="13"/>
        <v>54530849.179999992</v>
      </c>
    </row>
    <row r="167" spans="2:16" x14ac:dyDescent="0.25">
      <c r="B167" s="196" t="s">
        <v>325</v>
      </c>
      <c r="C167" s="182">
        <v>195688996</v>
      </c>
      <c r="D167" s="182">
        <v>10981119.880000003</v>
      </c>
      <c r="E167" s="182">
        <v>13309194.9</v>
      </c>
      <c r="F167" s="182">
        <v>13632308.690000001</v>
      </c>
      <c r="G167" s="182">
        <v>12734866.559999999</v>
      </c>
      <c r="H167" s="182">
        <v>14778056.079999998</v>
      </c>
      <c r="I167" s="182"/>
      <c r="J167" s="181"/>
      <c r="K167" s="181"/>
      <c r="L167" s="181"/>
      <c r="M167" s="181"/>
      <c r="N167" s="181"/>
      <c r="O167" s="181">
        <v>0</v>
      </c>
      <c r="P167" s="181">
        <f t="shared" si="13"/>
        <v>65435546.109999999</v>
      </c>
    </row>
    <row r="168" spans="2:16" x14ac:dyDescent="0.25">
      <c r="B168" s="196" t="s">
        <v>326</v>
      </c>
      <c r="C168" s="182">
        <v>55864887</v>
      </c>
      <c r="D168" s="182">
        <v>2184529.0300000003</v>
      </c>
      <c r="E168" s="182">
        <v>2582135.89</v>
      </c>
      <c r="F168" s="182">
        <v>3927456.29</v>
      </c>
      <c r="G168" s="182">
        <v>2323731.0500000003</v>
      </c>
      <c r="H168" s="182">
        <v>3584979.1300000004</v>
      </c>
      <c r="I168" s="182"/>
      <c r="J168" s="181"/>
      <c r="K168" s="181"/>
      <c r="L168" s="181"/>
      <c r="M168" s="181"/>
      <c r="N168" s="181"/>
      <c r="O168" s="181">
        <v>0</v>
      </c>
      <c r="P168" s="181">
        <f t="shared" si="13"/>
        <v>14602831.390000002</v>
      </c>
    </row>
    <row r="169" spans="2:16" s="44" customFormat="1" ht="15" customHeight="1" x14ac:dyDescent="0.25">
      <c r="B169" s="44" t="s">
        <v>327</v>
      </c>
      <c r="C169" s="183">
        <v>6771009965</v>
      </c>
      <c r="D169" s="180">
        <v>334784010.97999996</v>
      </c>
      <c r="E169" s="180">
        <v>540025591.06999993</v>
      </c>
      <c r="F169" s="180">
        <v>623523355.47000003</v>
      </c>
      <c r="G169" s="180">
        <v>631311978.5</v>
      </c>
      <c r="H169" s="180">
        <v>890011962.60000014</v>
      </c>
      <c r="I169" s="180"/>
      <c r="J169" s="180"/>
      <c r="K169" s="180"/>
      <c r="L169" s="180"/>
      <c r="M169" s="180"/>
      <c r="N169" s="180"/>
      <c r="O169" s="180">
        <f t="shared" ref="O169" si="19">O170</f>
        <v>0</v>
      </c>
      <c r="P169" s="180">
        <f t="shared" si="13"/>
        <v>3019656898.6199999</v>
      </c>
    </row>
    <row r="170" spans="2:16" s="44" customFormat="1" ht="15" customHeight="1" x14ac:dyDescent="0.25">
      <c r="B170" s="197" t="s">
        <v>328</v>
      </c>
      <c r="C170" s="183">
        <v>6771009965</v>
      </c>
      <c r="D170" s="183">
        <v>334784010.97999996</v>
      </c>
      <c r="E170" s="183">
        <v>540025591.07000005</v>
      </c>
      <c r="F170" s="183">
        <v>623523355.46999991</v>
      </c>
      <c r="G170" s="183">
        <v>631311978.5</v>
      </c>
      <c r="H170" s="183">
        <v>890011962.60000002</v>
      </c>
      <c r="I170" s="183"/>
      <c r="J170" s="180"/>
      <c r="K170" s="180"/>
      <c r="L170" s="180"/>
      <c r="M170" s="180"/>
      <c r="N170" s="180"/>
      <c r="O170" s="180">
        <v>0</v>
      </c>
      <c r="P170" s="180">
        <f t="shared" si="13"/>
        <v>3019656898.6199999</v>
      </c>
    </row>
    <row r="171" spans="2:16" x14ac:dyDescent="0.25">
      <c r="B171" s="196" t="s">
        <v>329</v>
      </c>
      <c r="C171" s="182">
        <v>6306319011</v>
      </c>
      <c r="D171" s="182">
        <v>311641122.73999995</v>
      </c>
      <c r="E171" s="182">
        <v>510181509.10999995</v>
      </c>
      <c r="F171" s="182">
        <v>586839503.93999994</v>
      </c>
      <c r="G171" s="182">
        <v>595894410.67999995</v>
      </c>
      <c r="H171" s="182">
        <v>843843371.66000009</v>
      </c>
      <c r="I171" s="182"/>
      <c r="J171" s="181"/>
      <c r="K171" s="181"/>
      <c r="L171" s="181"/>
      <c r="M171" s="181"/>
      <c r="N171" s="181"/>
      <c r="O171" s="181">
        <v>0</v>
      </c>
      <c r="P171" s="181">
        <f t="shared" si="13"/>
        <v>2848399918.1300001</v>
      </c>
    </row>
    <row r="172" spans="2:16" x14ac:dyDescent="0.25">
      <c r="B172" s="196" t="s">
        <v>330</v>
      </c>
      <c r="C172" s="182">
        <v>190938467</v>
      </c>
      <c r="D172" s="182">
        <v>8487967.3900000006</v>
      </c>
      <c r="E172" s="182">
        <v>14291777.779999999</v>
      </c>
      <c r="F172" s="182">
        <v>17351906.109999999</v>
      </c>
      <c r="G172" s="182">
        <v>10925943.390000001</v>
      </c>
      <c r="H172" s="182">
        <v>29448831.249999996</v>
      </c>
      <c r="I172" s="182"/>
      <c r="J172" s="181"/>
      <c r="K172" s="181"/>
      <c r="L172" s="181"/>
      <c r="M172" s="181"/>
      <c r="N172" s="181"/>
      <c r="O172" s="181">
        <v>0</v>
      </c>
      <c r="P172" s="181">
        <f t="shared" si="13"/>
        <v>80506425.920000002</v>
      </c>
    </row>
    <row r="173" spans="2:16" x14ac:dyDescent="0.25">
      <c r="B173" s="196" t="s">
        <v>331</v>
      </c>
      <c r="C173" s="182">
        <v>141264040</v>
      </c>
      <c r="D173" s="182">
        <v>7432620.3700000001</v>
      </c>
      <c r="E173" s="182">
        <v>7580658.29</v>
      </c>
      <c r="F173" s="182">
        <v>10955011.920000002</v>
      </c>
      <c r="G173" s="182">
        <v>12596887.93</v>
      </c>
      <c r="H173" s="182">
        <v>8421047.2000000011</v>
      </c>
      <c r="I173" s="182"/>
      <c r="J173" s="181"/>
      <c r="K173" s="181"/>
      <c r="L173" s="181"/>
      <c r="M173" s="181"/>
      <c r="N173" s="181"/>
      <c r="O173" s="181">
        <v>0</v>
      </c>
      <c r="P173" s="181">
        <f t="shared" si="13"/>
        <v>46986225.710000008</v>
      </c>
    </row>
    <row r="174" spans="2:16" x14ac:dyDescent="0.25">
      <c r="B174" s="196" t="s">
        <v>332</v>
      </c>
      <c r="C174" s="182">
        <v>54094771</v>
      </c>
      <c r="D174" s="182">
        <v>2519870.59</v>
      </c>
      <c r="E174" s="182">
        <v>3314684.6399999997</v>
      </c>
      <c r="F174" s="182">
        <v>3461925.37</v>
      </c>
      <c r="G174" s="182">
        <v>6672269.6500000004</v>
      </c>
      <c r="H174" s="182">
        <v>3585600.59</v>
      </c>
      <c r="I174" s="182"/>
      <c r="J174" s="181"/>
      <c r="K174" s="181"/>
      <c r="L174" s="181"/>
      <c r="M174" s="181"/>
      <c r="N174" s="181"/>
      <c r="O174" s="181">
        <v>0</v>
      </c>
      <c r="P174" s="181">
        <f t="shared" si="13"/>
        <v>19554350.84</v>
      </c>
    </row>
    <row r="175" spans="2:16" x14ac:dyDescent="0.25">
      <c r="B175" s="196" t="s">
        <v>333</v>
      </c>
      <c r="C175" s="182">
        <v>78393676</v>
      </c>
      <c r="D175" s="182">
        <v>4702429.8900000006</v>
      </c>
      <c r="E175" s="182">
        <v>4656961.25</v>
      </c>
      <c r="F175" s="182">
        <v>4915008.13</v>
      </c>
      <c r="G175" s="182">
        <v>5222466.8499999996</v>
      </c>
      <c r="H175" s="182">
        <v>4713111.8999999994</v>
      </c>
      <c r="I175" s="182"/>
      <c r="J175" s="181"/>
      <c r="K175" s="181"/>
      <c r="L175" s="181"/>
      <c r="M175" s="181"/>
      <c r="N175" s="181"/>
      <c r="O175" s="181">
        <v>0</v>
      </c>
      <c r="P175" s="181">
        <f t="shared" si="13"/>
        <v>24209978.019999996</v>
      </c>
    </row>
    <row r="176" spans="2:16" s="44" customFormat="1" ht="15" customHeight="1" x14ac:dyDescent="0.25">
      <c r="B176" s="44" t="s">
        <v>87</v>
      </c>
      <c r="C176" s="183">
        <v>6472352809</v>
      </c>
      <c r="D176" s="180">
        <v>123933476.04000001</v>
      </c>
      <c r="E176" s="180">
        <v>214758736.06</v>
      </c>
      <c r="F176" s="180">
        <v>181415348.33000001</v>
      </c>
      <c r="G176" s="180">
        <v>522338545.23000002</v>
      </c>
      <c r="H176" s="180">
        <v>221405646.70999998</v>
      </c>
      <c r="I176" s="180"/>
      <c r="J176" s="180"/>
      <c r="K176" s="180"/>
      <c r="L176" s="180"/>
      <c r="M176" s="180"/>
      <c r="N176" s="180"/>
      <c r="O176" s="180">
        <f t="shared" ref="O176" si="20">O177</f>
        <v>0</v>
      </c>
      <c r="P176" s="180">
        <f t="shared" si="13"/>
        <v>1263851752.3700001</v>
      </c>
    </row>
    <row r="177" spans="2:16" s="44" customFormat="1" ht="15" customHeight="1" x14ac:dyDescent="0.25">
      <c r="B177" s="197" t="s">
        <v>334</v>
      </c>
      <c r="C177" s="183">
        <v>6472352809</v>
      </c>
      <c r="D177" s="183">
        <v>123933476.04000001</v>
      </c>
      <c r="E177" s="183">
        <v>214758736.06</v>
      </c>
      <c r="F177" s="183">
        <v>181415348.33000001</v>
      </c>
      <c r="G177" s="183">
        <v>522338545.23000002</v>
      </c>
      <c r="H177" s="183">
        <v>221405646.71000001</v>
      </c>
      <c r="I177" s="183"/>
      <c r="J177" s="180"/>
      <c r="K177" s="180"/>
      <c r="L177" s="180"/>
      <c r="M177" s="180"/>
      <c r="N177" s="180"/>
      <c r="O177" s="180">
        <v>0</v>
      </c>
      <c r="P177" s="180">
        <f t="shared" si="13"/>
        <v>1263851752.3700001</v>
      </c>
    </row>
    <row r="178" spans="2:16" x14ac:dyDescent="0.25">
      <c r="B178" s="196" t="s">
        <v>335</v>
      </c>
      <c r="C178" s="182">
        <v>4478884603</v>
      </c>
      <c r="D178" s="182">
        <v>92809426.530000016</v>
      </c>
      <c r="E178" s="182">
        <v>166994577.45999995</v>
      </c>
      <c r="F178" s="182">
        <v>155347793.95999998</v>
      </c>
      <c r="G178" s="182">
        <v>211480321.88999999</v>
      </c>
      <c r="H178" s="182">
        <v>168028114.14999998</v>
      </c>
      <c r="I178" s="182"/>
      <c r="J178" s="181"/>
      <c r="K178" s="181"/>
      <c r="L178" s="181"/>
      <c r="M178" s="181"/>
      <c r="N178" s="181"/>
      <c r="O178" s="181">
        <v>0</v>
      </c>
      <c r="P178" s="181">
        <f t="shared" si="13"/>
        <v>794660233.98999989</v>
      </c>
    </row>
    <row r="179" spans="2:16" x14ac:dyDescent="0.25">
      <c r="B179" s="196" t="s">
        <v>336</v>
      </c>
      <c r="C179" s="182">
        <v>1993468206</v>
      </c>
      <c r="D179" s="182">
        <v>31124049.510000002</v>
      </c>
      <c r="E179" s="182">
        <v>47764158.599999994</v>
      </c>
      <c r="F179" s="182">
        <v>26067554.370000005</v>
      </c>
      <c r="G179" s="182">
        <v>310858223.34000003</v>
      </c>
      <c r="H179" s="182">
        <v>53377532.560000002</v>
      </c>
      <c r="I179" s="182"/>
      <c r="J179" s="181"/>
      <c r="K179" s="181"/>
      <c r="L179" s="181"/>
      <c r="M179" s="181"/>
      <c r="N179" s="181"/>
      <c r="O179" s="181">
        <v>0</v>
      </c>
      <c r="P179" s="181">
        <f t="shared" si="13"/>
        <v>469191518.38000005</v>
      </c>
    </row>
    <row r="180" spans="2:16" s="44" customFormat="1" ht="15" customHeight="1" x14ac:dyDescent="0.25">
      <c r="B180" s="44" t="s">
        <v>337</v>
      </c>
      <c r="C180" s="183">
        <v>8399310777</v>
      </c>
      <c r="D180" s="180">
        <v>677577575.63</v>
      </c>
      <c r="E180" s="180">
        <v>671622493.47000003</v>
      </c>
      <c r="F180" s="180">
        <v>1022900695.92</v>
      </c>
      <c r="G180" s="180">
        <v>653967948.29999995</v>
      </c>
      <c r="H180" s="180">
        <v>653533061.24999976</v>
      </c>
      <c r="I180" s="180"/>
      <c r="J180" s="180"/>
      <c r="K180" s="180"/>
      <c r="L180" s="180"/>
      <c r="M180" s="180"/>
      <c r="N180" s="180"/>
      <c r="O180" s="180">
        <f t="shared" ref="O180" si="21">O181</f>
        <v>0</v>
      </c>
      <c r="P180" s="180">
        <f t="shared" si="13"/>
        <v>3679601774.5699997</v>
      </c>
    </row>
    <row r="181" spans="2:16" s="44" customFormat="1" ht="15" customHeight="1" x14ac:dyDescent="0.25">
      <c r="B181" s="197" t="s">
        <v>338</v>
      </c>
      <c r="C181" s="183">
        <v>8399310777</v>
      </c>
      <c r="D181" s="183">
        <v>677577575.63000011</v>
      </c>
      <c r="E181" s="183">
        <v>671622493.46999979</v>
      </c>
      <c r="F181" s="183">
        <v>1022900695.9200001</v>
      </c>
      <c r="G181" s="183">
        <v>653967948.29999995</v>
      </c>
      <c r="H181" s="183">
        <v>653533061.25</v>
      </c>
      <c r="I181" s="183"/>
      <c r="J181" s="180"/>
      <c r="K181" s="180"/>
      <c r="L181" s="180"/>
      <c r="M181" s="180"/>
      <c r="N181" s="180"/>
      <c r="O181" s="180">
        <v>0</v>
      </c>
      <c r="P181" s="180">
        <f t="shared" si="13"/>
        <v>3679601774.5699997</v>
      </c>
    </row>
    <row r="182" spans="2:16" x14ac:dyDescent="0.25">
      <c r="B182" s="196" t="s">
        <v>339</v>
      </c>
      <c r="C182" s="182">
        <v>8399310777</v>
      </c>
      <c r="D182" s="182">
        <v>677577575.63</v>
      </c>
      <c r="E182" s="182">
        <v>671622493.47000003</v>
      </c>
      <c r="F182" s="182">
        <v>1022900695.92</v>
      </c>
      <c r="G182" s="182">
        <v>653967948.30000007</v>
      </c>
      <c r="H182" s="182">
        <v>653533061.25</v>
      </c>
      <c r="I182" s="182"/>
      <c r="J182" s="181"/>
      <c r="K182" s="181"/>
      <c r="L182" s="181"/>
      <c r="M182" s="181"/>
      <c r="N182" s="181"/>
      <c r="O182" s="181">
        <v>0</v>
      </c>
      <c r="P182" s="181">
        <f t="shared" si="13"/>
        <v>3679601774.5700002</v>
      </c>
    </row>
    <row r="183" spans="2:16" s="44" customFormat="1" ht="15" customHeight="1" x14ac:dyDescent="0.25">
      <c r="B183" s="44" t="s">
        <v>88</v>
      </c>
      <c r="C183" s="183">
        <v>1206917122</v>
      </c>
      <c r="D183" s="180">
        <v>68138998.88000001</v>
      </c>
      <c r="E183" s="180">
        <v>68141596.420000017</v>
      </c>
      <c r="F183" s="180">
        <v>86237893.609999999</v>
      </c>
      <c r="G183" s="180">
        <v>111322751.59999999</v>
      </c>
      <c r="H183" s="180">
        <v>81487180.389999986</v>
      </c>
      <c r="I183" s="180"/>
      <c r="J183" s="180"/>
      <c r="K183" s="180"/>
      <c r="L183" s="180"/>
      <c r="M183" s="180"/>
      <c r="N183" s="180"/>
      <c r="O183" s="180">
        <f t="shared" ref="O183" si="22">O184</f>
        <v>0</v>
      </c>
      <c r="P183" s="180">
        <f t="shared" si="13"/>
        <v>415328420.89999998</v>
      </c>
    </row>
    <row r="184" spans="2:16" s="44" customFormat="1" ht="15" customHeight="1" x14ac:dyDescent="0.25">
      <c r="B184" s="197" t="s">
        <v>340</v>
      </c>
      <c r="C184" s="183">
        <v>1206917122</v>
      </c>
      <c r="D184" s="183">
        <v>68138998.879999995</v>
      </c>
      <c r="E184" s="183">
        <v>68141596.420000002</v>
      </c>
      <c r="F184" s="183">
        <v>86237893.610000014</v>
      </c>
      <c r="G184" s="183">
        <v>111322751.59999999</v>
      </c>
      <c r="H184" s="183">
        <v>81487180.390000001</v>
      </c>
      <c r="I184" s="183"/>
      <c r="J184" s="180"/>
      <c r="K184" s="180"/>
      <c r="L184" s="180"/>
      <c r="M184" s="180"/>
      <c r="N184" s="180"/>
      <c r="O184" s="180">
        <v>0</v>
      </c>
      <c r="P184" s="180">
        <f t="shared" si="13"/>
        <v>415328420.89999998</v>
      </c>
    </row>
    <row r="185" spans="2:16" x14ac:dyDescent="0.25">
      <c r="B185" s="196" t="s">
        <v>341</v>
      </c>
      <c r="C185" s="182">
        <v>1206917122</v>
      </c>
      <c r="D185" s="182">
        <v>68138998.88000001</v>
      </c>
      <c r="E185" s="182">
        <v>68141596.420000002</v>
      </c>
      <c r="F185" s="182">
        <v>86237893.609999999</v>
      </c>
      <c r="G185" s="182">
        <v>111322751.60000001</v>
      </c>
      <c r="H185" s="182">
        <v>81487180.389999986</v>
      </c>
      <c r="I185" s="182"/>
      <c r="J185" s="181"/>
      <c r="K185" s="181"/>
      <c r="L185" s="181"/>
      <c r="M185" s="181"/>
      <c r="N185" s="181"/>
      <c r="O185" s="181">
        <v>0</v>
      </c>
      <c r="P185" s="181">
        <f t="shared" si="13"/>
        <v>415328420.90000004</v>
      </c>
    </row>
    <row r="186" spans="2:16" s="44" customFormat="1" ht="15" customHeight="1" x14ac:dyDescent="0.25">
      <c r="B186" s="44" t="s">
        <v>89</v>
      </c>
      <c r="C186" s="183">
        <v>3017699205</v>
      </c>
      <c r="D186" s="180">
        <v>147778188.30000001</v>
      </c>
      <c r="E186" s="180">
        <v>193226159.91</v>
      </c>
      <c r="F186" s="180">
        <v>225164099.02000001</v>
      </c>
      <c r="G186" s="180">
        <v>197365589.28000003</v>
      </c>
      <c r="H186" s="180">
        <v>199536758.47</v>
      </c>
      <c r="I186" s="180"/>
      <c r="J186" s="180"/>
      <c r="K186" s="180"/>
      <c r="L186" s="180"/>
      <c r="M186" s="180"/>
      <c r="N186" s="180"/>
      <c r="O186" s="180">
        <f t="shared" ref="O186" si="23">O187</f>
        <v>0</v>
      </c>
      <c r="P186" s="180">
        <f t="shared" si="13"/>
        <v>963070794.98000002</v>
      </c>
    </row>
    <row r="187" spans="2:16" s="44" customFormat="1" ht="15" customHeight="1" x14ac:dyDescent="0.25">
      <c r="B187" s="197" t="s">
        <v>342</v>
      </c>
      <c r="C187" s="183">
        <v>3017699205</v>
      </c>
      <c r="D187" s="183">
        <v>147778188.30000001</v>
      </c>
      <c r="E187" s="183">
        <v>193226159.91</v>
      </c>
      <c r="F187" s="183">
        <v>225164099.01999998</v>
      </c>
      <c r="G187" s="183">
        <v>197365589.28000003</v>
      </c>
      <c r="H187" s="183">
        <v>199536758.47000003</v>
      </c>
      <c r="I187" s="183"/>
      <c r="J187" s="180"/>
      <c r="K187" s="180"/>
      <c r="L187" s="180"/>
      <c r="M187" s="180"/>
      <c r="N187" s="180"/>
      <c r="O187" s="180">
        <v>0</v>
      </c>
      <c r="P187" s="180">
        <f t="shared" si="13"/>
        <v>963070794.98000002</v>
      </c>
    </row>
    <row r="188" spans="2:16" x14ac:dyDescent="0.25">
      <c r="B188" s="196" t="s">
        <v>343</v>
      </c>
      <c r="C188" s="182">
        <v>2115775488</v>
      </c>
      <c r="D188" s="182">
        <v>99347377.019999996</v>
      </c>
      <c r="E188" s="182">
        <v>139818822.73000002</v>
      </c>
      <c r="F188" s="182">
        <v>168705501.16999999</v>
      </c>
      <c r="G188" s="182">
        <v>139330584.18000001</v>
      </c>
      <c r="H188" s="182">
        <v>143679639.97</v>
      </c>
      <c r="I188" s="182"/>
      <c r="J188" s="181"/>
      <c r="K188" s="181"/>
      <c r="L188" s="181"/>
      <c r="M188" s="181"/>
      <c r="N188" s="181"/>
      <c r="O188" s="181">
        <v>0</v>
      </c>
      <c r="P188" s="181">
        <f t="shared" si="13"/>
        <v>690881925.06999993</v>
      </c>
    </row>
    <row r="189" spans="2:16" x14ac:dyDescent="0.25">
      <c r="B189" s="196" t="s">
        <v>344</v>
      </c>
      <c r="C189" s="182">
        <v>100117122</v>
      </c>
      <c r="D189" s="182">
        <v>5573680.8300000001</v>
      </c>
      <c r="E189" s="182">
        <v>5573680.8299999991</v>
      </c>
      <c r="F189" s="182">
        <v>8135208.4400000004</v>
      </c>
      <c r="G189" s="182">
        <v>6156711.209999999</v>
      </c>
      <c r="H189" s="182">
        <v>8025660.7300000004</v>
      </c>
      <c r="I189" s="182"/>
      <c r="J189" s="181"/>
      <c r="K189" s="181"/>
      <c r="L189" s="181"/>
      <c r="M189" s="181"/>
      <c r="N189" s="181"/>
      <c r="O189" s="181">
        <v>0</v>
      </c>
      <c r="P189" s="181">
        <f t="shared" si="13"/>
        <v>33464942.040000003</v>
      </c>
    </row>
    <row r="190" spans="2:16" x14ac:dyDescent="0.25">
      <c r="B190" s="196" t="s">
        <v>345</v>
      </c>
      <c r="C190" s="182">
        <v>148779208</v>
      </c>
      <c r="D190" s="182">
        <v>8062411.1399999997</v>
      </c>
      <c r="E190" s="182">
        <v>11958946.190000001</v>
      </c>
      <c r="F190" s="182">
        <v>9459703.4800000004</v>
      </c>
      <c r="G190" s="182">
        <v>10974003.550000001</v>
      </c>
      <c r="H190" s="182">
        <v>8256631.0699999984</v>
      </c>
      <c r="I190" s="182"/>
      <c r="J190" s="181"/>
      <c r="K190" s="181"/>
      <c r="L190" s="181"/>
      <c r="M190" s="181"/>
      <c r="N190" s="181"/>
      <c r="O190" s="181">
        <v>0</v>
      </c>
      <c r="P190" s="181">
        <f t="shared" si="13"/>
        <v>48711695.43</v>
      </c>
    </row>
    <row r="191" spans="2:16" x14ac:dyDescent="0.25">
      <c r="B191" s="196" t="s">
        <v>346</v>
      </c>
      <c r="C191" s="182">
        <v>653027387</v>
      </c>
      <c r="D191" s="182">
        <v>34794719.310000002</v>
      </c>
      <c r="E191" s="182">
        <v>35874710.159999996</v>
      </c>
      <c r="F191" s="182">
        <v>38863685.93</v>
      </c>
      <c r="G191" s="182">
        <v>40904290.339999996</v>
      </c>
      <c r="H191" s="182">
        <v>39574826.699999996</v>
      </c>
      <c r="I191" s="182"/>
      <c r="J191" s="181"/>
      <c r="K191" s="181"/>
      <c r="L191" s="181"/>
      <c r="M191" s="181"/>
      <c r="N191" s="181"/>
      <c r="O191" s="181">
        <v>0</v>
      </c>
      <c r="P191" s="181">
        <f t="shared" si="13"/>
        <v>190012232.44</v>
      </c>
    </row>
    <row r="192" spans="2:16" s="44" customFormat="1" ht="15" customHeight="1" x14ac:dyDescent="0.25">
      <c r="B192" s="44" t="s">
        <v>90</v>
      </c>
      <c r="C192" s="183">
        <v>660646782</v>
      </c>
      <c r="D192" s="180">
        <v>14598394.84</v>
      </c>
      <c r="E192" s="180">
        <v>23825446.98</v>
      </c>
      <c r="F192" s="180">
        <v>83142540.820000008</v>
      </c>
      <c r="G192" s="180">
        <v>34844243.110000007</v>
      </c>
      <c r="H192" s="180">
        <v>40230639.43</v>
      </c>
      <c r="I192" s="180"/>
      <c r="J192" s="180"/>
      <c r="K192" s="180"/>
      <c r="L192" s="180"/>
      <c r="M192" s="180"/>
      <c r="N192" s="180"/>
      <c r="O192" s="180">
        <f t="shared" ref="O192" si="24">O193</f>
        <v>0</v>
      </c>
      <c r="P192" s="180">
        <f t="shared" si="13"/>
        <v>196641265.18000004</v>
      </c>
    </row>
    <row r="193" spans="2:16" s="44" customFormat="1" ht="15" customHeight="1" x14ac:dyDescent="0.25">
      <c r="B193" s="197" t="s">
        <v>347</v>
      </c>
      <c r="C193" s="183">
        <v>660646782</v>
      </c>
      <c r="D193" s="183">
        <v>14598394.84</v>
      </c>
      <c r="E193" s="183">
        <v>23825446.979999997</v>
      </c>
      <c r="F193" s="183">
        <v>83142540.820000008</v>
      </c>
      <c r="G193" s="183">
        <v>34844243.110000007</v>
      </c>
      <c r="H193" s="183">
        <v>40230639.43</v>
      </c>
      <c r="I193" s="183"/>
      <c r="J193" s="180"/>
      <c r="K193" s="180"/>
      <c r="L193" s="180"/>
      <c r="M193" s="180"/>
      <c r="N193" s="180"/>
      <c r="O193" s="180">
        <v>0</v>
      </c>
      <c r="P193" s="180">
        <f t="shared" si="13"/>
        <v>196641265.18000001</v>
      </c>
    </row>
    <row r="194" spans="2:16" x14ac:dyDescent="0.25">
      <c r="B194" s="196" t="s">
        <v>348</v>
      </c>
      <c r="C194" s="182">
        <v>660646782</v>
      </c>
      <c r="D194" s="182">
        <v>14598394.84</v>
      </c>
      <c r="E194" s="182">
        <v>23825446.98</v>
      </c>
      <c r="F194" s="182">
        <v>83142540.820000023</v>
      </c>
      <c r="G194" s="182">
        <v>34844243.109999999</v>
      </c>
      <c r="H194" s="182">
        <v>40230639.43</v>
      </c>
      <c r="I194" s="182"/>
      <c r="J194" s="181"/>
      <c r="K194" s="181"/>
      <c r="L194" s="181"/>
      <c r="M194" s="181"/>
      <c r="N194" s="181"/>
      <c r="O194" s="181">
        <v>0</v>
      </c>
      <c r="P194" s="181">
        <f t="shared" si="13"/>
        <v>196641265.18000001</v>
      </c>
    </row>
    <row r="195" spans="2:16" s="44" customFormat="1" ht="15" customHeight="1" x14ac:dyDescent="0.25">
      <c r="B195" s="44" t="s">
        <v>98</v>
      </c>
      <c r="C195" s="183">
        <v>12135451604</v>
      </c>
      <c r="D195" s="180">
        <v>397572315.67000008</v>
      </c>
      <c r="E195" s="180">
        <v>966767170.93000007</v>
      </c>
      <c r="F195" s="180">
        <v>1101122050.8699999</v>
      </c>
      <c r="G195" s="180">
        <v>974791065.0400002</v>
      </c>
      <c r="H195" s="180">
        <v>1024029736.6000001</v>
      </c>
      <c r="I195" s="180"/>
      <c r="J195" s="180"/>
      <c r="K195" s="180"/>
      <c r="L195" s="180"/>
      <c r="M195" s="180"/>
      <c r="N195" s="180"/>
      <c r="O195" s="180">
        <f t="shared" ref="O195" si="25">O196</f>
        <v>0</v>
      </c>
      <c r="P195" s="180">
        <f t="shared" si="13"/>
        <v>4464282339.1100006</v>
      </c>
    </row>
    <row r="196" spans="2:16" s="44" customFormat="1" ht="15" customHeight="1" x14ac:dyDescent="0.25">
      <c r="B196" s="197" t="s">
        <v>349</v>
      </c>
      <c r="C196" s="183">
        <v>12135451604</v>
      </c>
      <c r="D196" s="183">
        <v>397572315.67000008</v>
      </c>
      <c r="E196" s="183">
        <v>966767170.92999995</v>
      </c>
      <c r="F196" s="183">
        <v>1101122050.8700001</v>
      </c>
      <c r="G196" s="183">
        <v>974791065.04000008</v>
      </c>
      <c r="H196" s="183">
        <v>1024029736.6000001</v>
      </c>
      <c r="I196" s="183"/>
      <c r="J196" s="180"/>
      <c r="K196" s="180"/>
      <c r="L196" s="180"/>
      <c r="M196" s="180"/>
      <c r="N196" s="180"/>
      <c r="O196" s="180">
        <v>0</v>
      </c>
      <c r="P196" s="180">
        <f t="shared" si="13"/>
        <v>4464282339.1100006</v>
      </c>
    </row>
    <row r="197" spans="2:16" x14ac:dyDescent="0.25">
      <c r="B197" s="196" t="s">
        <v>350</v>
      </c>
      <c r="C197" s="182">
        <v>11082462961</v>
      </c>
      <c r="D197" s="182">
        <v>393676455.28000003</v>
      </c>
      <c r="E197" s="182">
        <v>927659920.87000012</v>
      </c>
      <c r="F197" s="182">
        <v>894067730.66999996</v>
      </c>
      <c r="G197" s="182">
        <v>927290479.00999999</v>
      </c>
      <c r="H197" s="182">
        <v>955772647.27000022</v>
      </c>
      <c r="I197" s="182"/>
      <c r="J197" s="181"/>
      <c r="K197" s="181"/>
      <c r="L197" s="181"/>
      <c r="M197" s="181"/>
      <c r="N197" s="181"/>
      <c r="O197" s="181">
        <v>0</v>
      </c>
      <c r="P197" s="181">
        <f t="shared" si="13"/>
        <v>4098467233.1000004</v>
      </c>
    </row>
    <row r="198" spans="2:16" x14ac:dyDescent="0.25">
      <c r="B198" s="196" t="s">
        <v>351</v>
      </c>
      <c r="C198" s="182">
        <v>1052988643</v>
      </c>
      <c r="D198" s="182">
        <v>3895860.3899999997</v>
      </c>
      <c r="E198" s="182">
        <v>39107250.059999995</v>
      </c>
      <c r="F198" s="182">
        <v>207054320.20000002</v>
      </c>
      <c r="G198" s="182">
        <v>47500586.030000001</v>
      </c>
      <c r="H198" s="182">
        <v>68257089.329999998</v>
      </c>
      <c r="I198" s="182"/>
      <c r="J198" s="181"/>
      <c r="K198" s="181"/>
      <c r="L198" s="181"/>
      <c r="M198" s="181"/>
      <c r="N198" s="181"/>
      <c r="O198" s="181">
        <v>0</v>
      </c>
      <c r="P198" s="181">
        <f t="shared" si="13"/>
        <v>365815106.00999999</v>
      </c>
    </row>
    <row r="199" spans="2:16" s="44" customFormat="1" ht="15" customHeight="1" x14ac:dyDescent="0.25">
      <c r="B199" s="44" t="s">
        <v>352</v>
      </c>
      <c r="C199" s="183">
        <v>15535507827</v>
      </c>
      <c r="D199" s="180">
        <v>831437208.74000001</v>
      </c>
      <c r="E199" s="180">
        <v>1208195773.04</v>
      </c>
      <c r="F199" s="180">
        <v>1250827179.0500002</v>
      </c>
      <c r="G199" s="180">
        <v>1128365798.0599999</v>
      </c>
      <c r="H199" s="180">
        <v>1230368980.6800001</v>
      </c>
      <c r="I199" s="180"/>
      <c r="J199" s="180"/>
      <c r="K199" s="180"/>
      <c r="L199" s="180"/>
      <c r="M199" s="180"/>
      <c r="N199" s="180"/>
      <c r="O199" s="180">
        <f t="shared" ref="O199" si="26">O200</f>
        <v>0</v>
      </c>
      <c r="P199" s="180">
        <f t="shared" si="13"/>
        <v>5649194939.5699997</v>
      </c>
    </row>
    <row r="200" spans="2:16" s="44" customFormat="1" ht="15" customHeight="1" x14ac:dyDescent="0.25">
      <c r="B200" s="197" t="s">
        <v>353</v>
      </c>
      <c r="C200" s="183">
        <v>15535507827</v>
      </c>
      <c r="D200" s="183">
        <v>831437208.74000001</v>
      </c>
      <c r="E200" s="183">
        <v>1208195773.04</v>
      </c>
      <c r="F200" s="183">
        <v>1250827179.0500002</v>
      </c>
      <c r="G200" s="183">
        <v>1128365798.0600002</v>
      </c>
      <c r="H200" s="183">
        <v>1230368980.6800003</v>
      </c>
      <c r="I200" s="183"/>
      <c r="J200" s="180"/>
      <c r="K200" s="180"/>
      <c r="L200" s="180"/>
      <c r="M200" s="180"/>
      <c r="N200" s="180"/>
      <c r="O200" s="180">
        <v>0</v>
      </c>
      <c r="P200" s="180">
        <f t="shared" si="13"/>
        <v>5649194939.5700006</v>
      </c>
    </row>
    <row r="201" spans="2:16" x14ac:dyDescent="0.25">
      <c r="B201" s="196" t="s">
        <v>354</v>
      </c>
      <c r="C201" s="182">
        <v>14321235398</v>
      </c>
      <c r="D201" s="182">
        <v>773236656.91000021</v>
      </c>
      <c r="E201" s="182">
        <v>1143412075.22</v>
      </c>
      <c r="F201" s="182">
        <v>1148156868.7300003</v>
      </c>
      <c r="G201" s="182">
        <v>1025024827.1700001</v>
      </c>
      <c r="H201" s="182">
        <v>1154277253.1200001</v>
      </c>
      <c r="I201" s="182"/>
      <c r="J201" s="181"/>
      <c r="K201" s="181"/>
      <c r="L201" s="181"/>
      <c r="M201" s="181"/>
      <c r="N201" s="181"/>
      <c r="O201" s="181">
        <v>0</v>
      </c>
      <c r="P201" s="181">
        <f t="shared" si="13"/>
        <v>5244107681.1500006</v>
      </c>
    </row>
    <row r="202" spans="2:16" x14ac:dyDescent="0.25">
      <c r="B202" s="196" t="s">
        <v>355</v>
      </c>
      <c r="C202" s="182">
        <v>595209094</v>
      </c>
      <c r="D202" s="182">
        <v>19798829.41</v>
      </c>
      <c r="E202" s="182">
        <v>32099128.520000007</v>
      </c>
      <c r="F202" s="182">
        <v>45844279.980000004</v>
      </c>
      <c r="G202" s="182">
        <v>52488626.460000001</v>
      </c>
      <c r="H202" s="182">
        <v>36962481.770000003</v>
      </c>
      <c r="I202" s="182"/>
      <c r="J202" s="181"/>
      <c r="K202" s="181"/>
      <c r="L202" s="181"/>
      <c r="M202" s="181"/>
      <c r="N202" s="181"/>
      <c r="O202" s="181">
        <v>0</v>
      </c>
      <c r="P202" s="181">
        <f t="shared" si="13"/>
        <v>187193346.14000002</v>
      </c>
    </row>
    <row r="203" spans="2:16" x14ac:dyDescent="0.25">
      <c r="B203" s="196" t="s">
        <v>405</v>
      </c>
      <c r="C203" s="182">
        <v>580483181</v>
      </c>
      <c r="D203" s="182">
        <v>36514601.420000002</v>
      </c>
      <c r="E203" s="182">
        <v>30413546.729999997</v>
      </c>
      <c r="F203" s="182">
        <v>54670017.390000001</v>
      </c>
      <c r="G203" s="182">
        <v>48399172.00999999</v>
      </c>
      <c r="H203" s="182">
        <v>36429648.060000002</v>
      </c>
      <c r="I203" s="182"/>
      <c r="J203" s="181"/>
      <c r="K203" s="181"/>
      <c r="L203" s="181"/>
      <c r="M203" s="181"/>
      <c r="N203" s="181"/>
      <c r="O203" s="181">
        <v>0</v>
      </c>
      <c r="P203" s="181">
        <f t="shared" ref="P203:P246" si="27">SUM(D203:O203)</f>
        <v>206426985.60999998</v>
      </c>
    </row>
    <row r="204" spans="2:16" x14ac:dyDescent="0.25">
      <c r="B204" s="196" t="s">
        <v>357</v>
      </c>
      <c r="C204" s="182">
        <v>38580154</v>
      </c>
      <c r="D204" s="182">
        <v>1887120.9999999998</v>
      </c>
      <c r="E204" s="182">
        <v>2271022.5699999998</v>
      </c>
      <c r="F204" s="182">
        <v>2156012.9500000002</v>
      </c>
      <c r="G204" s="182">
        <v>2453172.42</v>
      </c>
      <c r="H204" s="182">
        <v>2699597.73</v>
      </c>
      <c r="I204" s="182"/>
      <c r="J204" s="181"/>
      <c r="K204" s="181"/>
      <c r="L204" s="181"/>
      <c r="M204" s="181"/>
      <c r="N204" s="181"/>
      <c r="O204" s="181">
        <v>0</v>
      </c>
      <c r="P204" s="181">
        <f t="shared" si="27"/>
        <v>11466926.67</v>
      </c>
    </row>
    <row r="205" spans="2:16" s="44" customFormat="1" ht="15" customHeight="1" x14ac:dyDescent="0.25">
      <c r="B205" s="44" t="s">
        <v>358</v>
      </c>
      <c r="C205" s="183">
        <v>5697312972</v>
      </c>
      <c r="D205" s="180">
        <v>168211437.28999999</v>
      </c>
      <c r="E205" s="180">
        <v>173127031.84000003</v>
      </c>
      <c r="F205" s="180">
        <v>170079865.26999998</v>
      </c>
      <c r="G205" s="180">
        <v>382037169.02999991</v>
      </c>
      <c r="H205" s="180">
        <v>158401829.07999998</v>
      </c>
      <c r="I205" s="180"/>
      <c r="J205" s="180"/>
      <c r="K205" s="180"/>
      <c r="L205" s="180"/>
      <c r="M205" s="180"/>
      <c r="N205" s="180"/>
      <c r="O205" s="180">
        <f t="shared" ref="O205" si="28">O206</f>
        <v>0</v>
      </c>
      <c r="P205" s="180">
        <f t="shared" si="27"/>
        <v>1051857332.5099998</v>
      </c>
    </row>
    <row r="206" spans="2:16" s="119" customFormat="1" ht="15" customHeight="1" x14ac:dyDescent="0.25">
      <c r="B206" s="197" t="s">
        <v>359</v>
      </c>
      <c r="C206" s="183">
        <v>5697312972</v>
      </c>
      <c r="D206" s="183">
        <v>168211437.29000002</v>
      </c>
      <c r="E206" s="183">
        <v>173127031.84</v>
      </c>
      <c r="F206" s="183">
        <v>170079865.27000001</v>
      </c>
      <c r="G206" s="183">
        <v>382037169.02999997</v>
      </c>
      <c r="H206" s="183">
        <v>158401829.08000001</v>
      </c>
      <c r="I206" s="183"/>
      <c r="J206" s="180"/>
      <c r="K206" s="180"/>
      <c r="L206" s="180"/>
      <c r="M206" s="180"/>
      <c r="N206" s="180"/>
      <c r="O206" s="180">
        <v>0</v>
      </c>
      <c r="P206" s="180">
        <f t="shared" si="27"/>
        <v>1051857332.51</v>
      </c>
    </row>
    <row r="207" spans="2:16" s="12" customFormat="1" x14ac:dyDescent="0.25">
      <c r="B207" s="196" t="s">
        <v>360</v>
      </c>
      <c r="C207" s="182">
        <v>2679122491</v>
      </c>
      <c r="D207" s="182">
        <v>142766453.27000001</v>
      </c>
      <c r="E207" s="182">
        <v>131380158.47</v>
      </c>
      <c r="F207" s="182">
        <v>112561048.56999999</v>
      </c>
      <c r="G207" s="182">
        <v>331745022.87999994</v>
      </c>
      <c r="H207" s="182">
        <v>109026862.16000001</v>
      </c>
      <c r="I207" s="182"/>
      <c r="J207" s="203"/>
      <c r="K207" s="203"/>
      <c r="L207" s="203"/>
      <c r="M207" s="203"/>
      <c r="N207" s="203"/>
      <c r="O207" s="203">
        <v>0</v>
      </c>
      <c r="P207" s="182">
        <f t="shared" si="27"/>
        <v>827479545.3499999</v>
      </c>
    </row>
    <row r="208" spans="2:16" s="12" customFormat="1" x14ac:dyDescent="0.25">
      <c r="B208" s="196" t="s">
        <v>391</v>
      </c>
      <c r="C208" s="182">
        <v>276622900</v>
      </c>
      <c r="D208" s="182">
        <v>0</v>
      </c>
      <c r="E208" s="182">
        <v>0</v>
      </c>
      <c r="F208" s="182">
        <v>0</v>
      </c>
      <c r="G208" s="182">
        <v>0</v>
      </c>
      <c r="H208" s="182"/>
      <c r="I208" s="182"/>
      <c r="J208" s="203"/>
      <c r="K208" s="203"/>
      <c r="L208" s="203"/>
      <c r="M208" s="203"/>
      <c r="N208" s="203"/>
      <c r="O208" s="203"/>
      <c r="P208" s="182">
        <f t="shared" si="27"/>
        <v>0</v>
      </c>
    </row>
    <row r="209" spans="2:19" s="12" customFormat="1" x14ac:dyDescent="0.25">
      <c r="B209" s="196" t="s">
        <v>361</v>
      </c>
      <c r="C209" s="182">
        <v>2691494249</v>
      </c>
      <c r="D209" s="182">
        <v>23400530.810000002</v>
      </c>
      <c r="E209" s="182">
        <v>39374268.880000003</v>
      </c>
      <c r="F209" s="182">
        <v>51422282.349999994</v>
      </c>
      <c r="G209" s="182">
        <v>47936721.289999999</v>
      </c>
      <c r="H209" s="182">
        <v>43959498.360000014</v>
      </c>
      <c r="I209" s="182"/>
      <c r="J209" s="203"/>
      <c r="K209" s="203"/>
      <c r="L209" s="203"/>
      <c r="M209" s="203"/>
      <c r="N209" s="203"/>
      <c r="O209" s="203">
        <v>0</v>
      </c>
      <c r="P209" s="182">
        <f t="shared" si="27"/>
        <v>206093301.69</v>
      </c>
    </row>
    <row r="210" spans="2:19" s="12" customFormat="1" x14ac:dyDescent="0.25">
      <c r="B210" s="196" t="s">
        <v>362</v>
      </c>
      <c r="C210" s="182">
        <v>50073332</v>
      </c>
      <c r="D210" s="182">
        <v>2044453.21</v>
      </c>
      <c r="E210" s="182">
        <v>2372604.4899999998</v>
      </c>
      <c r="F210" s="182">
        <v>6096534.3499999996</v>
      </c>
      <c r="G210" s="182">
        <v>2355424.86</v>
      </c>
      <c r="H210" s="182">
        <v>5415468.5599999996</v>
      </c>
      <c r="I210" s="182"/>
      <c r="J210" s="203"/>
      <c r="K210" s="203"/>
      <c r="L210" s="203"/>
      <c r="M210" s="203"/>
      <c r="N210" s="203"/>
      <c r="O210" s="203">
        <v>0</v>
      </c>
      <c r="P210" s="182">
        <f t="shared" si="27"/>
        <v>18284485.469999999</v>
      </c>
    </row>
    <row r="211" spans="2:19" s="44" customFormat="1" ht="15" customHeight="1" x14ac:dyDescent="0.25">
      <c r="B211" s="44" t="s">
        <v>363</v>
      </c>
      <c r="C211" s="183">
        <v>1857951622</v>
      </c>
      <c r="D211" s="180">
        <v>77850770.269999996</v>
      </c>
      <c r="E211" s="180">
        <v>92504293.189999998</v>
      </c>
      <c r="F211" s="180">
        <v>103550673.08999999</v>
      </c>
      <c r="G211" s="180">
        <v>115412960.41000001</v>
      </c>
      <c r="H211" s="180">
        <v>138375064.28</v>
      </c>
      <c r="I211" s="180"/>
      <c r="J211" s="180"/>
      <c r="K211" s="180"/>
      <c r="L211" s="180"/>
      <c r="M211" s="180"/>
      <c r="N211" s="180"/>
      <c r="O211" s="180">
        <f t="shared" ref="O211" si="29">O212</f>
        <v>0</v>
      </c>
      <c r="P211" s="180">
        <f t="shared" si="27"/>
        <v>527693761.24000001</v>
      </c>
    </row>
    <row r="212" spans="2:19" s="119" customFormat="1" ht="15" customHeight="1" x14ac:dyDescent="0.25">
      <c r="B212" s="197" t="s">
        <v>364</v>
      </c>
      <c r="C212" s="183">
        <v>1857951622</v>
      </c>
      <c r="D212" s="183">
        <v>77850770.270000011</v>
      </c>
      <c r="E212" s="183">
        <v>92504293.189999998</v>
      </c>
      <c r="F212" s="183">
        <v>103550673.08999999</v>
      </c>
      <c r="G212" s="183">
        <v>115412960.41</v>
      </c>
      <c r="H212" s="183">
        <v>138375064.28</v>
      </c>
      <c r="I212" s="183"/>
      <c r="J212" s="180"/>
      <c r="K212" s="180"/>
      <c r="L212" s="180"/>
      <c r="M212" s="180"/>
      <c r="N212" s="180"/>
      <c r="O212" s="180">
        <v>0</v>
      </c>
      <c r="P212" s="180">
        <f t="shared" si="27"/>
        <v>527693761.24000001</v>
      </c>
    </row>
    <row r="213" spans="2:19" s="12" customFormat="1" x14ac:dyDescent="0.25">
      <c r="B213" s="196" t="s">
        <v>365</v>
      </c>
      <c r="C213" s="182">
        <v>1000969087</v>
      </c>
      <c r="D213" s="182">
        <v>36530683.339999996</v>
      </c>
      <c r="E213" s="182">
        <v>48822473.040000007</v>
      </c>
      <c r="F213" s="182">
        <v>56443039.890000001</v>
      </c>
      <c r="G213" s="182">
        <v>71194517.919999987</v>
      </c>
      <c r="H213" s="182">
        <v>72823475.930000007</v>
      </c>
      <c r="I213" s="182"/>
      <c r="J213" s="203"/>
      <c r="K213" s="203"/>
      <c r="L213" s="203"/>
      <c r="M213" s="203"/>
      <c r="N213" s="203"/>
      <c r="O213" s="203">
        <v>0</v>
      </c>
      <c r="P213" s="182">
        <f t="shared" si="27"/>
        <v>285814190.12</v>
      </c>
    </row>
    <row r="214" spans="2:19" s="12" customFormat="1" x14ac:dyDescent="0.25">
      <c r="B214" s="196" t="s">
        <v>366</v>
      </c>
      <c r="C214" s="182">
        <v>186188488</v>
      </c>
      <c r="D214" s="182">
        <v>9033126.0500000007</v>
      </c>
      <c r="E214" s="182">
        <v>10679896.67</v>
      </c>
      <c r="F214" s="182">
        <v>12658498.359999999</v>
      </c>
      <c r="G214" s="182">
        <v>10585240.48</v>
      </c>
      <c r="H214" s="182">
        <v>14125469.990000002</v>
      </c>
      <c r="I214" s="182"/>
      <c r="J214" s="203"/>
      <c r="K214" s="203"/>
      <c r="L214" s="203"/>
      <c r="M214" s="203"/>
      <c r="N214" s="203"/>
      <c r="O214" s="203">
        <v>0</v>
      </c>
      <c r="P214" s="182">
        <f t="shared" si="27"/>
        <v>57082231.550000004</v>
      </c>
    </row>
    <row r="215" spans="2:19" s="12" customFormat="1" x14ac:dyDescent="0.25">
      <c r="B215" s="196" t="s">
        <v>392</v>
      </c>
      <c r="C215" s="182">
        <v>670794047</v>
      </c>
      <c r="D215" s="182">
        <v>32286960.880000003</v>
      </c>
      <c r="E215" s="182">
        <v>33001923.479999997</v>
      </c>
      <c r="F215" s="182">
        <v>34449134.839999996</v>
      </c>
      <c r="G215" s="182">
        <v>33633202.009999998</v>
      </c>
      <c r="H215" s="182">
        <v>51426118.360000007</v>
      </c>
      <c r="I215" s="182"/>
      <c r="J215" s="203"/>
      <c r="K215" s="203"/>
      <c r="L215" s="203"/>
      <c r="M215" s="203"/>
      <c r="N215" s="203"/>
      <c r="O215" s="203"/>
      <c r="P215" s="182">
        <f t="shared" si="27"/>
        <v>184797339.56999999</v>
      </c>
    </row>
    <row r="216" spans="2:19" s="44" customFormat="1" ht="15" customHeight="1" x14ac:dyDescent="0.25">
      <c r="B216" s="44" t="s">
        <v>130</v>
      </c>
      <c r="C216" s="183">
        <v>3551479482</v>
      </c>
      <c r="D216" s="180">
        <v>71162297.75999999</v>
      </c>
      <c r="E216" s="180">
        <v>165664163.19999999</v>
      </c>
      <c r="F216" s="180">
        <v>143217349.38</v>
      </c>
      <c r="G216" s="180">
        <v>142459411.5</v>
      </c>
      <c r="H216" s="180">
        <v>122749756.01000001</v>
      </c>
      <c r="I216" s="180"/>
      <c r="J216" s="180"/>
      <c r="K216" s="180"/>
      <c r="L216" s="180"/>
      <c r="M216" s="180"/>
      <c r="N216" s="180"/>
      <c r="O216" s="180">
        <f t="shared" ref="O216" si="30">O217</f>
        <v>0</v>
      </c>
      <c r="P216" s="180">
        <f t="shared" si="27"/>
        <v>645252977.85000002</v>
      </c>
    </row>
    <row r="217" spans="2:19" s="119" customFormat="1" ht="15" customHeight="1" x14ac:dyDescent="0.25">
      <c r="B217" s="197" t="s">
        <v>367</v>
      </c>
      <c r="C217" s="183">
        <v>3551479482</v>
      </c>
      <c r="D217" s="183">
        <v>71162297.75999999</v>
      </c>
      <c r="E217" s="183">
        <v>165664163.19999999</v>
      </c>
      <c r="F217" s="183">
        <v>143217349.38000003</v>
      </c>
      <c r="G217" s="183">
        <v>142459411.49999997</v>
      </c>
      <c r="H217" s="183">
        <v>122749756.01000002</v>
      </c>
      <c r="I217" s="183"/>
      <c r="J217" s="180"/>
      <c r="K217" s="180"/>
      <c r="L217" s="180"/>
      <c r="M217" s="180"/>
      <c r="N217" s="180"/>
      <c r="O217" s="180">
        <v>0</v>
      </c>
      <c r="P217" s="180">
        <f t="shared" si="27"/>
        <v>645252977.85000002</v>
      </c>
    </row>
    <row r="218" spans="2:19" s="12" customFormat="1" x14ac:dyDescent="0.25">
      <c r="B218" s="196" t="s">
        <v>368</v>
      </c>
      <c r="C218" s="182">
        <v>3366336226</v>
      </c>
      <c r="D218" s="182">
        <v>61637469.07</v>
      </c>
      <c r="E218" s="182">
        <v>153617560.35999998</v>
      </c>
      <c r="F218" s="182">
        <v>131961796.19</v>
      </c>
      <c r="G218" s="182">
        <v>130035714.12</v>
      </c>
      <c r="H218" s="182">
        <v>103616535.28</v>
      </c>
      <c r="I218" s="182"/>
      <c r="J218" s="203"/>
      <c r="K218" s="203"/>
      <c r="L218" s="203"/>
      <c r="M218" s="203"/>
      <c r="N218" s="203"/>
      <c r="O218" s="203">
        <v>0</v>
      </c>
      <c r="P218" s="182">
        <f t="shared" si="27"/>
        <v>580869075.01999998</v>
      </c>
    </row>
    <row r="219" spans="2:19" s="12" customFormat="1" x14ac:dyDescent="0.25">
      <c r="B219" s="196" t="s">
        <v>369</v>
      </c>
      <c r="C219" s="182">
        <v>185143256</v>
      </c>
      <c r="D219" s="182">
        <v>9524828.6899999995</v>
      </c>
      <c r="E219" s="182">
        <v>12046602.840000002</v>
      </c>
      <c r="F219" s="182">
        <v>11255553.189999999</v>
      </c>
      <c r="G219" s="182">
        <v>12423697.380000001</v>
      </c>
      <c r="H219" s="182">
        <v>19133220.73</v>
      </c>
      <c r="I219" s="182"/>
      <c r="J219" s="203"/>
      <c r="K219" s="203"/>
      <c r="L219" s="203"/>
      <c r="M219" s="203"/>
      <c r="N219" s="203"/>
      <c r="O219" s="203">
        <v>0</v>
      </c>
      <c r="P219" s="182">
        <f t="shared" si="27"/>
        <v>64383902.829999998</v>
      </c>
    </row>
    <row r="220" spans="2:19" s="12" customFormat="1" x14ac:dyDescent="0.25">
      <c r="B220" s="44" t="s">
        <v>393</v>
      </c>
      <c r="C220" s="183">
        <v>14115198200</v>
      </c>
      <c r="D220" s="183">
        <v>320050740.08999997</v>
      </c>
      <c r="E220" s="183">
        <v>794982172.49000001</v>
      </c>
      <c r="F220" s="183">
        <v>775618666.21999991</v>
      </c>
      <c r="G220" s="183">
        <v>487147903.19999999</v>
      </c>
      <c r="H220" s="183">
        <v>3062896201.3099999</v>
      </c>
      <c r="I220" s="183"/>
      <c r="J220" s="226"/>
      <c r="K220" s="226"/>
      <c r="L220" s="226"/>
      <c r="M220" s="226"/>
      <c r="N220" s="226"/>
      <c r="O220" s="226"/>
      <c r="P220" s="183">
        <f t="shared" si="27"/>
        <v>5440695683.3099995</v>
      </c>
    </row>
    <row r="221" spans="2:19" s="12" customFormat="1" x14ac:dyDescent="0.25">
      <c r="B221" s="218" t="s">
        <v>394</v>
      </c>
      <c r="C221" s="183">
        <v>14115198200</v>
      </c>
      <c r="D221" s="183">
        <v>320050740.09000003</v>
      </c>
      <c r="E221" s="183">
        <v>794982172.48999989</v>
      </c>
      <c r="F221" s="183">
        <v>775618666.21999991</v>
      </c>
      <c r="G221" s="183">
        <v>487147903.20000005</v>
      </c>
      <c r="H221" s="183">
        <v>3062896201.3099999</v>
      </c>
      <c r="I221" s="183"/>
      <c r="J221" s="226"/>
      <c r="K221" s="226"/>
      <c r="L221" s="226"/>
      <c r="M221" s="226"/>
      <c r="N221" s="226"/>
      <c r="O221" s="226"/>
      <c r="P221" s="183">
        <f t="shared" si="27"/>
        <v>5440695683.3099995</v>
      </c>
    </row>
    <row r="222" spans="2:19" s="12" customFormat="1" x14ac:dyDescent="0.25">
      <c r="B222" s="219" t="s">
        <v>395</v>
      </c>
      <c r="C222" s="182">
        <v>14115198200</v>
      </c>
      <c r="D222" s="182">
        <v>320050740.09000003</v>
      </c>
      <c r="E222" s="182">
        <v>794982172.49000001</v>
      </c>
      <c r="F222" s="182">
        <v>775618666.22000003</v>
      </c>
      <c r="G222" s="182">
        <v>487147903.19999999</v>
      </c>
      <c r="H222" s="182">
        <v>3062896201.3099999</v>
      </c>
      <c r="I222" s="182"/>
      <c r="J222" s="203"/>
      <c r="K222" s="203"/>
      <c r="L222" s="203"/>
      <c r="M222" s="203"/>
      <c r="N222" s="203"/>
      <c r="O222" s="203"/>
      <c r="P222" s="182">
        <f t="shared" si="27"/>
        <v>5440695683.3099995</v>
      </c>
    </row>
    <row r="223" spans="2:19" s="12" customFormat="1" x14ac:dyDescent="0.25">
      <c r="B223" s="44" t="s">
        <v>101</v>
      </c>
      <c r="C223" s="183">
        <v>217039052885</v>
      </c>
      <c r="D223" s="180">
        <v>32591870266.77</v>
      </c>
      <c r="E223" s="180">
        <v>13004240148.58</v>
      </c>
      <c r="F223" s="180">
        <v>15142799725.610001</v>
      </c>
      <c r="G223" s="180">
        <v>4350896030.3599997</v>
      </c>
      <c r="H223" s="180">
        <v>12673823220.780001</v>
      </c>
      <c r="I223" s="180"/>
      <c r="J223" s="180"/>
      <c r="K223" s="180"/>
      <c r="L223" s="180"/>
      <c r="M223" s="180"/>
      <c r="N223" s="180"/>
      <c r="O223" s="180">
        <f t="shared" ref="O223" si="31">O224</f>
        <v>0</v>
      </c>
      <c r="P223" s="180">
        <f t="shared" si="27"/>
        <v>77763629392.100006</v>
      </c>
      <c r="S223" s="119"/>
    </row>
    <row r="224" spans="2:19" s="12" customFormat="1" x14ac:dyDescent="0.25">
      <c r="B224" s="197" t="s">
        <v>371</v>
      </c>
      <c r="C224" s="183">
        <v>217039052885</v>
      </c>
      <c r="D224" s="183">
        <v>32591870266.77</v>
      </c>
      <c r="E224" s="183">
        <v>13004240148.580002</v>
      </c>
      <c r="F224" s="183">
        <v>15142799725.610001</v>
      </c>
      <c r="G224" s="183">
        <v>4350896030.3599997</v>
      </c>
      <c r="H224" s="183">
        <v>12673823220.780001</v>
      </c>
      <c r="I224" s="183"/>
      <c r="J224" s="180"/>
      <c r="K224" s="180"/>
      <c r="L224" s="180"/>
      <c r="M224" s="180"/>
      <c r="N224" s="180"/>
      <c r="O224" s="180">
        <v>0</v>
      </c>
      <c r="P224" s="180">
        <f t="shared" si="27"/>
        <v>77763629392.100006</v>
      </c>
    </row>
    <row r="225" spans="2:16" s="12" customFormat="1" x14ac:dyDescent="0.25">
      <c r="B225" s="196" t="s">
        <v>372</v>
      </c>
      <c r="C225" s="182">
        <v>217039052885</v>
      </c>
      <c r="D225" s="182">
        <v>32591870266.77</v>
      </c>
      <c r="E225" s="182">
        <v>13004240148.58</v>
      </c>
      <c r="F225" s="182">
        <v>15142799725.610001</v>
      </c>
      <c r="G225" s="182">
        <v>4350896030.3600006</v>
      </c>
      <c r="H225" s="182">
        <v>12673823220.780003</v>
      </c>
      <c r="I225" s="182"/>
      <c r="J225" s="203"/>
      <c r="K225" s="203"/>
      <c r="L225" s="203"/>
      <c r="M225" s="203"/>
      <c r="N225" s="203"/>
      <c r="O225" s="203">
        <v>0</v>
      </c>
      <c r="P225" s="182">
        <f t="shared" si="27"/>
        <v>77763629392.100006</v>
      </c>
    </row>
    <row r="226" spans="2:16" s="12" customFormat="1" x14ac:dyDescent="0.25">
      <c r="B226" s="44" t="s">
        <v>95</v>
      </c>
      <c r="C226" s="183">
        <v>88319678959</v>
      </c>
      <c r="D226" s="180">
        <v>6298078270.9799995</v>
      </c>
      <c r="E226" s="180">
        <v>7497604893.0699997</v>
      </c>
      <c r="F226" s="180">
        <v>7533673448.460001</v>
      </c>
      <c r="G226" s="180">
        <v>10362093483.200001</v>
      </c>
      <c r="H226" s="180">
        <v>8453850258.7700005</v>
      </c>
      <c r="I226" s="180"/>
      <c r="J226" s="180"/>
      <c r="K226" s="180"/>
      <c r="L226" s="180"/>
      <c r="M226" s="180"/>
      <c r="N226" s="180"/>
      <c r="O226" s="180">
        <f t="shared" ref="O226" si="32">O227</f>
        <v>0</v>
      </c>
      <c r="P226" s="180">
        <f t="shared" si="27"/>
        <v>40145300354.480003</v>
      </c>
    </row>
    <row r="227" spans="2:16" s="12" customFormat="1" x14ac:dyDescent="0.25">
      <c r="B227" s="197" t="s">
        <v>373</v>
      </c>
      <c r="C227" s="183">
        <v>88319678959</v>
      </c>
      <c r="D227" s="183">
        <v>6298078270.9800005</v>
      </c>
      <c r="E227" s="183">
        <v>7497604893.0699997</v>
      </c>
      <c r="F227" s="183">
        <v>7533673448.460001</v>
      </c>
      <c r="G227" s="183">
        <v>10362093483.200001</v>
      </c>
      <c r="H227" s="183">
        <v>8453850258.7700005</v>
      </c>
      <c r="I227" s="183"/>
      <c r="J227" s="180"/>
      <c r="K227" s="180"/>
      <c r="L227" s="180"/>
      <c r="M227" s="180"/>
      <c r="N227" s="180"/>
      <c r="O227" s="180">
        <v>0</v>
      </c>
      <c r="P227" s="180">
        <f t="shared" si="27"/>
        <v>40145300354.480003</v>
      </c>
    </row>
    <row r="228" spans="2:16" s="12" customFormat="1" x14ac:dyDescent="0.25">
      <c r="B228" s="196" t="s">
        <v>374</v>
      </c>
      <c r="C228" s="182">
        <v>88319678959</v>
      </c>
      <c r="D228" s="182">
        <v>6298078270.9799995</v>
      </c>
      <c r="E228" s="182">
        <v>7497604893.0699997</v>
      </c>
      <c r="F228" s="182">
        <v>7533673448.460001</v>
      </c>
      <c r="G228" s="182">
        <v>10362093483.199999</v>
      </c>
      <c r="H228" s="182">
        <v>8453850258.7700005</v>
      </c>
      <c r="I228" s="182"/>
      <c r="J228" s="203"/>
      <c r="K228" s="203"/>
      <c r="L228" s="203"/>
      <c r="M228" s="203"/>
      <c r="N228" s="203"/>
      <c r="O228" s="203">
        <v>0</v>
      </c>
      <c r="P228" s="182">
        <f t="shared" si="27"/>
        <v>40145300354.479996</v>
      </c>
    </row>
    <row r="229" spans="2:16" s="44" customFormat="1" ht="15" customHeight="1" x14ac:dyDescent="0.25">
      <c r="B229" s="192" t="s">
        <v>43</v>
      </c>
      <c r="C229" s="193">
        <v>9087263346</v>
      </c>
      <c r="D229" s="193">
        <v>757271927.98000002</v>
      </c>
      <c r="E229" s="193">
        <v>757271927.96000004</v>
      </c>
      <c r="F229" s="193">
        <v>757271927.86000001</v>
      </c>
      <c r="G229" s="193">
        <v>757271926.8900001</v>
      </c>
      <c r="H229" s="193">
        <v>757271927.95999992</v>
      </c>
      <c r="I229" s="193"/>
      <c r="J229" s="193"/>
      <c r="K229" s="193"/>
      <c r="L229" s="193"/>
      <c r="M229" s="193"/>
      <c r="N229" s="193"/>
      <c r="O229" s="193">
        <f t="shared" ref="O229" si="33">O230</f>
        <v>0</v>
      </c>
      <c r="P229" s="193">
        <f t="shared" si="27"/>
        <v>3786359638.6500006</v>
      </c>
    </row>
    <row r="230" spans="2:16" s="119" customFormat="1" ht="15" customHeight="1" x14ac:dyDescent="0.25">
      <c r="B230" s="197" t="s">
        <v>375</v>
      </c>
      <c r="C230" s="183">
        <v>9087263346</v>
      </c>
      <c r="D230" s="183">
        <v>757271927.98000014</v>
      </c>
      <c r="E230" s="183">
        <v>757271927.96000004</v>
      </c>
      <c r="F230" s="183">
        <v>757271927.86000001</v>
      </c>
      <c r="G230" s="183">
        <v>757271926.8900001</v>
      </c>
      <c r="H230" s="183">
        <v>757271927.95999992</v>
      </c>
      <c r="I230" s="183"/>
      <c r="J230" s="180"/>
      <c r="K230" s="180"/>
      <c r="L230" s="180"/>
      <c r="M230" s="180"/>
      <c r="N230" s="180"/>
      <c r="O230" s="180">
        <v>0</v>
      </c>
      <c r="P230" s="180">
        <f t="shared" si="27"/>
        <v>3786359638.6500006</v>
      </c>
    </row>
    <row r="231" spans="2:16" s="12" customFormat="1" x14ac:dyDescent="0.25">
      <c r="B231" s="196" t="s">
        <v>376</v>
      </c>
      <c r="C231" s="182">
        <v>9087263346</v>
      </c>
      <c r="D231" s="182">
        <v>757271927.98000002</v>
      </c>
      <c r="E231" s="182">
        <v>757271927.96000004</v>
      </c>
      <c r="F231" s="182">
        <v>757271927.86000001</v>
      </c>
      <c r="G231" s="182">
        <v>757271926.8900001</v>
      </c>
      <c r="H231" s="182">
        <v>757271927.96000004</v>
      </c>
      <c r="I231" s="182"/>
      <c r="J231" s="203"/>
      <c r="K231" s="203"/>
      <c r="L231" s="203"/>
      <c r="M231" s="203"/>
      <c r="N231" s="203"/>
      <c r="O231" s="203">
        <v>0</v>
      </c>
      <c r="P231" s="182">
        <f t="shared" si="27"/>
        <v>3786359638.6500006</v>
      </c>
    </row>
    <row r="232" spans="2:16" s="44" customFormat="1" ht="15" customHeight="1" x14ac:dyDescent="0.25">
      <c r="B232" s="192" t="s">
        <v>44</v>
      </c>
      <c r="C232" s="193">
        <v>5511291957</v>
      </c>
      <c r="D232" s="193">
        <v>459274323.67000008</v>
      </c>
      <c r="E232" s="193">
        <v>459274316</v>
      </c>
      <c r="F232" s="193">
        <v>459274316</v>
      </c>
      <c r="G232" s="193">
        <v>459274316</v>
      </c>
      <c r="H232" s="193">
        <v>459274316</v>
      </c>
      <c r="I232" s="193"/>
      <c r="J232" s="193"/>
      <c r="K232" s="193"/>
      <c r="L232" s="193"/>
      <c r="M232" s="193"/>
      <c r="N232" s="193"/>
      <c r="O232" s="193">
        <f t="shared" ref="O232" si="34">O233</f>
        <v>0</v>
      </c>
      <c r="P232" s="193">
        <f t="shared" si="27"/>
        <v>2296371587.6700001</v>
      </c>
    </row>
    <row r="233" spans="2:16" s="119" customFormat="1" ht="15" customHeight="1" x14ac:dyDescent="0.25">
      <c r="B233" s="197" t="s">
        <v>377</v>
      </c>
      <c r="C233" s="183">
        <v>5511291957</v>
      </c>
      <c r="D233" s="183">
        <v>459274323.67000002</v>
      </c>
      <c r="E233" s="183">
        <v>459274316</v>
      </c>
      <c r="F233" s="183">
        <v>459274316</v>
      </c>
      <c r="G233" s="183">
        <v>459274316</v>
      </c>
      <c r="H233" s="183">
        <v>459274316</v>
      </c>
      <c r="I233" s="183"/>
      <c r="J233" s="180"/>
      <c r="K233" s="180"/>
      <c r="L233" s="180"/>
      <c r="M233" s="180"/>
      <c r="N233" s="180"/>
      <c r="O233" s="180">
        <v>0</v>
      </c>
      <c r="P233" s="180">
        <f t="shared" si="27"/>
        <v>2296371587.6700001</v>
      </c>
    </row>
    <row r="234" spans="2:16" s="12" customFormat="1" x14ac:dyDescent="0.25">
      <c r="B234" s="196" t="s">
        <v>378</v>
      </c>
      <c r="C234" s="182">
        <v>5511291957</v>
      </c>
      <c r="D234" s="182">
        <v>459274323.66999996</v>
      </c>
      <c r="E234" s="182">
        <v>459274316</v>
      </c>
      <c r="F234" s="182">
        <v>459274316</v>
      </c>
      <c r="G234" s="182">
        <v>459274316</v>
      </c>
      <c r="H234" s="182">
        <v>459274316</v>
      </c>
      <c r="I234" s="182"/>
      <c r="J234" s="203"/>
      <c r="K234" s="203"/>
      <c r="L234" s="203"/>
      <c r="M234" s="203"/>
      <c r="N234" s="203"/>
      <c r="O234" s="203">
        <v>0</v>
      </c>
      <c r="P234" s="182">
        <f t="shared" si="27"/>
        <v>2296371587.6700001</v>
      </c>
    </row>
    <row r="235" spans="2:16" s="44" customFormat="1" x14ac:dyDescent="0.25">
      <c r="B235" s="192" t="s">
        <v>45</v>
      </c>
      <c r="C235" s="193">
        <v>1474248087</v>
      </c>
      <c r="D235" s="193">
        <v>94593731.099999994</v>
      </c>
      <c r="E235" s="193">
        <v>135993184.43000004</v>
      </c>
      <c r="F235" s="193">
        <v>123221388.8</v>
      </c>
      <c r="G235" s="193">
        <v>124489478.71000001</v>
      </c>
      <c r="H235" s="193">
        <v>124286452.28999999</v>
      </c>
      <c r="I235" s="193"/>
      <c r="J235" s="193"/>
      <c r="K235" s="193"/>
      <c r="L235" s="193"/>
      <c r="M235" s="193"/>
      <c r="N235" s="193"/>
      <c r="O235" s="193">
        <f t="shared" ref="O235" si="35">O236</f>
        <v>0</v>
      </c>
      <c r="P235" s="193">
        <f t="shared" si="27"/>
        <v>602584235.33000004</v>
      </c>
    </row>
    <row r="236" spans="2:16" s="119" customFormat="1" x14ac:dyDescent="0.25">
      <c r="B236" s="197" t="s">
        <v>379</v>
      </c>
      <c r="C236" s="183">
        <v>1474248087</v>
      </c>
      <c r="D236" s="183">
        <v>94593731.099999994</v>
      </c>
      <c r="E236" s="183">
        <v>135993184.43000001</v>
      </c>
      <c r="F236" s="183">
        <v>123221388.80000001</v>
      </c>
      <c r="G236" s="183">
        <v>124489478.71000002</v>
      </c>
      <c r="H236" s="183">
        <v>124286452.28999999</v>
      </c>
      <c r="I236" s="183"/>
      <c r="J236" s="180"/>
      <c r="K236" s="180"/>
      <c r="L236" s="180"/>
      <c r="M236" s="180"/>
      <c r="N236" s="180"/>
      <c r="O236" s="180">
        <v>0</v>
      </c>
      <c r="P236" s="180">
        <f t="shared" si="27"/>
        <v>602584235.33000004</v>
      </c>
    </row>
    <row r="237" spans="2:16" s="12" customFormat="1" x14ac:dyDescent="0.25">
      <c r="B237" s="196" t="s">
        <v>380</v>
      </c>
      <c r="C237" s="182">
        <v>1474248087</v>
      </c>
      <c r="D237" s="182">
        <v>94593731.100000009</v>
      </c>
      <c r="E237" s="182">
        <v>135993184.43000001</v>
      </c>
      <c r="F237" s="182">
        <v>123221388.8</v>
      </c>
      <c r="G237" s="182">
        <v>124489478.70999999</v>
      </c>
      <c r="H237" s="182">
        <v>124286452.28999999</v>
      </c>
      <c r="I237" s="182"/>
      <c r="J237" s="203"/>
      <c r="K237" s="203"/>
      <c r="L237" s="203"/>
      <c r="M237" s="203"/>
      <c r="N237" s="203"/>
      <c r="O237" s="203">
        <v>0</v>
      </c>
      <c r="P237" s="182">
        <f t="shared" si="27"/>
        <v>602584235.33000004</v>
      </c>
    </row>
    <row r="238" spans="2:16" s="44" customFormat="1" x14ac:dyDescent="0.25">
      <c r="B238" s="192" t="s">
        <v>103</v>
      </c>
      <c r="C238" s="193">
        <v>1575371875</v>
      </c>
      <c r="D238" s="193">
        <v>131280972.75</v>
      </c>
      <c r="E238" s="193">
        <v>131280978.51000001</v>
      </c>
      <c r="F238" s="193">
        <v>131280974.63</v>
      </c>
      <c r="G238" s="193">
        <v>131280974.63</v>
      </c>
      <c r="H238" s="193">
        <v>131280974.63</v>
      </c>
      <c r="I238" s="193"/>
      <c r="J238" s="193"/>
      <c r="K238" s="193"/>
      <c r="L238" s="193"/>
      <c r="M238" s="193"/>
      <c r="N238" s="193"/>
      <c r="O238" s="193">
        <f t="shared" ref="O238" si="36">O239</f>
        <v>0</v>
      </c>
      <c r="P238" s="193">
        <f t="shared" si="27"/>
        <v>656404875.14999998</v>
      </c>
    </row>
    <row r="239" spans="2:16" s="119" customFormat="1" x14ac:dyDescent="0.25">
      <c r="B239" s="197" t="s">
        <v>381</v>
      </c>
      <c r="C239" s="183">
        <v>1575371875</v>
      </c>
      <c r="D239" s="183">
        <v>131280972.75</v>
      </c>
      <c r="E239" s="183">
        <v>131280978.50999999</v>
      </c>
      <c r="F239" s="183">
        <v>131280974.63</v>
      </c>
      <c r="G239" s="183">
        <v>131280974.63000001</v>
      </c>
      <c r="H239" s="183">
        <v>131280974.63</v>
      </c>
      <c r="I239" s="183"/>
      <c r="J239" s="180"/>
      <c r="K239" s="180"/>
      <c r="L239" s="180"/>
      <c r="M239" s="180"/>
      <c r="N239" s="180"/>
      <c r="O239" s="180">
        <v>0</v>
      </c>
      <c r="P239" s="180">
        <f t="shared" si="27"/>
        <v>656404875.14999998</v>
      </c>
    </row>
    <row r="240" spans="2:16" s="12" customFormat="1" x14ac:dyDescent="0.25">
      <c r="B240" s="196" t="s">
        <v>382</v>
      </c>
      <c r="C240" s="182">
        <v>1575371875</v>
      </c>
      <c r="D240" s="182">
        <v>131280972.75</v>
      </c>
      <c r="E240" s="182">
        <v>131280978.51000001</v>
      </c>
      <c r="F240" s="182">
        <v>131280974.63000001</v>
      </c>
      <c r="G240" s="182">
        <v>131280974.63000001</v>
      </c>
      <c r="H240" s="182">
        <v>131280974.63</v>
      </c>
      <c r="I240" s="182"/>
      <c r="J240" s="203"/>
      <c r="K240" s="203"/>
      <c r="L240" s="203"/>
      <c r="M240" s="203"/>
      <c r="N240" s="203"/>
      <c r="O240" s="203">
        <v>0</v>
      </c>
      <c r="P240" s="182">
        <f t="shared" si="27"/>
        <v>656404875.14999998</v>
      </c>
    </row>
    <row r="241" spans="2:16" s="44" customFormat="1" x14ac:dyDescent="0.25">
      <c r="B241" s="192" t="s">
        <v>131</v>
      </c>
      <c r="C241" s="193">
        <v>247728228</v>
      </c>
      <c r="D241" s="193">
        <v>15525816.850000001</v>
      </c>
      <c r="E241" s="193">
        <v>17803154.880000003</v>
      </c>
      <c r="F241" s="193">
        <v>20156248.700000003</v>
      </c>
      <c r="G241" s="193">
        <v>25394027.380000003</v>
      </c>
      <c r="H241" s="193">
        <v>26463085.780000001</v>
      </c>
      <c r="I241" s="193"/>
      <c r="J241" s="193"/>
      <c r="K241" s="193"/>
      <c r="L241" s="193"/>
      <c r="M241" s="193"/>
      <c r="N241" s="193"/>
      <c r="O241" s="193">
        <f t="shared" ref="O241" si="37">O242</f>
        <v>0</v>
      </c>
      <c r="P241" s="193">
        <f t="shared" si="27"/>
        <v>105342333.59</v>
      </c>
    </row>
    <row r="242" spans="2:16" s="119" customFormat="1" x14ac:dyDescent="0.25">
      <c r="B242" s="197" t="s">
        <v>383</v>
      </c>
      <c r="C242" s="183">
        <v>247728228</v>
      </c>
      <c r="D242" s="183">
        <v>15525816.849999998</v>
      </c>
      <c r="E242" s="183">
        <v>17803154.879999999</v>
      </c>
      <c r="F242" s="183">
        <v>20156248.700000003</v>
      </c>
      <c r="G242" s="183">
        <v>25394027.380000003</v>
      </c>
      <c r="H242" s="183">
        <v>26463085.779999994</v>
      </c>
      <c r="I242" s="183"/>
      <c r="J242" s="180"/>
      <c r="K242" s="180"/>
      <c r="L242" s="180"/>
      <c r="M242" s="180"/>
      <c r="N242" s="180"/>
      <c r="O242" s="180">
        <v>0</v>
      </c>
      <c r="P242" s="180">
        <f t="shared" si="27"/>
        <v>105342333.59</v>
      </c>
    </row>
    <row r="243" spans="2:16" s="12" customFormat="1" x14ac:dyDescent="0.25">
      <c r="B243" s="196" t="s">
        <v>384</v>
      </c>
      <c r="C243" s="182">
        <v>247728228</v>
      </c>
      <c r="D243" s="182">
        <v>15525816.849999998</v>
      </c>
      <c r="E243" s="182">
        <v>17803154.879999999</v>
      </c>
      <c r="F243" s="182">
        <v>20156248.699999999</v>
      </c>
      <c r="G243" s="182">
        <v>25394027.380000003</v>
      </c>
      <c r="H243" s="182">
        <v>26463085.779999997</v>
      </c>
      <c r="I243" s="182"/>
      <c r="J243" s="203"/>
      <c r="K243" s="203"/>
      <c r="L243" s="203"/>
      <c r="M243" s="203"/>
      <c r="N243" s="203"/>
      <c r="O243" s="203">
        <v>0</v>
      </c>
      <c r="P243" s="182">
        <f t="shared" si="27"/>
        <v>105342333.59</v>
      </c>
    </row>
    <row r="244" spans="2:16" s="44" customFormat="1" x14ac:dyDescent="0.25">
      <c r="B244" s="192" t="s">
        <v>385</v>
      </c>
      <c r="C244" s="193">
        <v>901881669</v>
      </c>
      <c r="D244" s="193">
        <v>75156794</v>
      </c>
      <c r="E244" s="193">
        <v>75156794</v>
      </c>
      <c r="F244" s="193">
        <v>75156794</v>
      </c>
      <c r="G244" s="193">
        <v>75156794</v>
      </c>
      <c r="H244" s="193">
        <v>75156792.800000012</v>
      </c>
      <c r="I244" s="193"/>
      <c r="J244" s="193"/>
      <c r="K244" s="193"/>
      <c r="L244" s="193"/>
      <c r="M244" s="193"/>
      <c r="N244" s="193"/>
      <c r="O244" s="193">
        <f t="shared" ref="O244" si="38">O245</f>
        <v>0</v>
      </c>
      <c r="P244" s="193">
        <f t="shared" si="27"/>
        <v>375783968.80000001</v>
      </c>
    </row>
    <row r="245" spans="2:16" s="119" customFormat="1" x14ac:dyDescent="0.25">
      <c r="B245" s="197" t="s">
        <v>386</v>
      </c>
      <c r="C245" s="183">
        <v>901881669</v>
      </c>
      <c r="D245" s="183">
        <v>75156794</v>
      </c>
      <c r="E245" s="183">
        <v>75156794.000000015</v>
      </c>
      <c r="F245" s="183">
        <v>75156794</v>
      </c>
      <c r="G245" s="183">
        <v>75156794</v>
      </c>
      <c r="H245" s="183">
        <v>75156792.800000012</v>
      </c>
      <c r="I245" s="183"/>
      <c r="J245" s="180"/>
      <c r="K245" s="180"/>
      <c r="L245" s="180"/>
      <c r="M245" s="180"/>
      <c r="N245" s="180"/>
      <c r="O245" s="180">
        <v>0</v>
      </c>
      <c r="P245" s="180">
        <f t="shared" si="27"/>
        <v>375783968.80000001</v>
      </c>
    </row>
    <row r="246" spans="2:16" s="12" customFormat="1" x14ac:dyDescent="0.25">
      <c r="B246" s="196" t="s">
        <v>387</v>
      </c>
      <c r="C246" s="182">
        <v>901881669</v>
      </c>
      <c r="D246" s="182">
        <v>75156793.999999985</v>
      </c>
      <c r="E246" s="182">
        <v>75156794</v>
      </c>
      <c r="F246" s="182">
        <v>75156794</v>
      </c>
      <c r="G246" s="182">
        <v>75156794.000000015</v>
      </c>
      <c r="H246" s="182">
        <v>75156792.799999997</v>
      </c>
      <c r="I246" s="182"/>
      <c r="J246" s="203"/>
      <c r="K246" s="203"/>
      <c r="L246" s="203"/>
      <c r="M246" s="203"/>
      <c r="N246" s="203"/>
      <c r="O246" s="203">
        <v>0</v>
      </c>
      <c r="P246" s="182">
        <f t="shared" si="27"/>
        <v>375783968.80000001</v>
      </c>
    </row>
    <row r="247" spans="2:16" x14ac:dyDescent="0.25">
      <c r="B247" s="215" t="s">
        <v>69</v>
      </c>
      <c r="C247" s="191">
        <f t="shared" ref="C247:O247" si="39">C10+C17+C229+C232+C235+C238+C241+C244</f>
        <v>1046280711338</v>
      </c>
      <c r="D247" s="184">
        <f>D10+D17+D229+D232+D235+D238+D241+D244</f>
        <v>78518282734.329987</v>
      </c>
      <c r="E247" s="184">
        <f t="shared" ref="E247:F247" si="40">E10+E17+E229+E232+E235+E238+E241+E244</f>
        <v>73461078897.87999</v>
      </c>
      <c r="F247" s="184">
        <f t="shared" si="40"/>
        <v>78457901267.749985</v>
      </c>
      <c r="G247" s="184">
        <f t="shared" si="39"/>
        <v>69350811211.020035</v>
      </c>
      <c r="H247" s="184">
        <f t="shared" si="39"/>
        <v>77927938164.980011</v>
      </c>
      <c r="I247" s="184">
        <f t="shared" si="39"/>
        <v>0</v>
      </c>
      <c r="J247" s="184">
        <f t="shared" si="39"/>
        <v>0</v>
      </c>
      <c r="K247" s="184">
        <f t="shared" si="39"/>
        <v>0</v>
      </c>
      <c r="L247" s="184">
        <f t="shared" si="39"/>
        <v>0</v>
      </c>
      <c r="M247" s="184">
        <f t="shared" si="39"/>
        <v>0</v>
      </c>
      <c r="N247" s="184">
        <f t="shared" si="39"/>
        <v>0</v>
      </c>
      <c r="O247" s="184">
        <f t="shared" si="39"/>
        <v>0</v>
      </c>
      <c r="P247" s="184">
        <f>SUM(D247:O247)</f>
        <v>377716012275.95996</v>
      </c>
    </row>
    <row r="249" spans="2:16" x14ac:dyDescent="0.25">
      <c r="B249" s="215"/>
      <c r="C249" s="28"/>
      <c r="D249" s="15" t="s">
        <v>10</v>
      </c>
      <c r="E249" s="15" t="s">
        <v>11</v>
      </c>
      <c r="F249" s="15" t="s">
        <v>12</v>
      </c>
      <c r="G249" s="15" t="s">
        <v>13</v>
      </c>
      <c r="H249" s="15" t="s">
        <v>14</v>
      </c>
      <c r="I249" s="15" t="s">
        <v>15</v>
      </c>
      <c r="J249" s="15" t="s">
        <v>16</v>
      </c>
      <c r="K249" s="15" t="s">
        <v>17</v>
      </c>
      <c r="L249" s="15" t="s">
        <v>124</v>
      </c>
      <c r="M249" s="15" t="s">
        <v>19</v>
      </c>
      <c r="N249" s="15" t="s">
        <v>20</v>
      </c>
      <c r="O249" s="15" t="s">
        <v>21</v>
      </c>
      <c r="P249" s="15" t="s">
        <v>22</v>
      </c>
    </row>
    <row r="250" spans="2:16" s="44" customFormat="1" x14ac:dyDescent="0.25">
      <c r="B250" s="192" t="s">
        <v>84</v>
      </c>
      <c r="C250" s="193">
        <v>2350000000</v>
      </c>
      <c r="D250" s="193">
        <v>195826666.63</v>
      </c>
      <c r="E250" s="193">
        <v>195826666.63</v>
      </c>
      <c r="F250" s="193">
        <v>195826666.63</v>
      </c>
      <c r="G250" s="193"/>
      <c r="H250" s="193">
        <v>333333333.25999999</v>
      </c>
      <c r="I250" s="193"/>
      <c r="J250" s="193"/>
      <c r="K250" s="193"/>
      <c r="L250" s="193"/>
      <c r="M250" s="193"/>
      <c r="N250" s="193"/>
      <c r="O250" s="193">
        <v>0</v>
      </c>
      <c r="P250" s="193">
        <f t="shared" ref="P250:P262" si="41">SUM(D250:O250)</f>
        <v>920813333.14999998</v>
      </c>
    </row>
    <row r="251" spans="2:16" x14ac:dyDescent="0.25">
      <c r="B251" s="197" t="s">
        <v>314</v>
      </c>
      <c r="C251" s="183">
        <v>2350000000</v>
      </c>
      <c r="D251" s="200">
        <v>195826666.63</v>
      </c>
      <c r="E251" s="200">
        <v>195826666.63</v>
      </c>
      <c r="F251" s="200">
        <v>195826666.63</v>
      </c>
      <c r="G251" s="200"/>
      <c r="H251" s="200">
        <v>333333333.25999999</v>
      </c>
      <c r="I251" s="200"/>
      <c r="J251" s="181"/>
      <c r="K251" s="181"/>
      <c r="L251" s="181"/>
      <c r="M251" s="181"/>
      <c r="N251" s="181"/>
      <c r="O251" s="181">
        <v>0</v>
      </c>
      <c r="P251" s="201">
        <f t="shared" si="41"/>
        <v>920813333.14999998</v>
      </c>
    </row>
    <row r="252" spans="2:16" x14ac:dyDescent="0.25">
      <c r="B252" s="196" t="s">
        <v>315</v>
      </c>
      <c r="C252" s="182">
        <v>2350000000</v>
      </c>
      <c r="D252" s="204">
        <v>195826666.63</v>
      </c>
      <c r="E252" s="204">
        <v>195826666.63</v>
      </c>
      <c r="F252" s="204">
        <v>195826666.63</v>
      </c>
      <c r="G252" s="204"/>
      <c r="H252" s="204">
        <v>333333333.25999999</v>
      </c>
      <c r="I252" s="204"/>
      <c r="J252" s="181"/>
      <c r="K252" s="181"/>
      <c r="L252" s="181"/>
      <c r="M252" s="181"/>
      <c r="N252" s="181"/>
      <c r="O252" s="181">
        <v>0</v>
      </c>
      <c r="P252" s="202">
        <f t="shared" si="41"/>
        <v>920813333.14999998</v>
      </c>
    </row>
    <row r="253" spans="2:16" s="44" customFormat="1" x14ac:dyDescent="0.25">
      <c r="B253" s="192" t="s">
        <v>318</v>
      </c>
      <c r="C253" s="193">
        <v>1895267687</v>
      </c>
      <c r="D253" s="193">
        <v>0</v>
      </c>
      <c r="E253" s="193">
        <v>192104172.13</v>
      </c>
      <c r="F253" s="193">
        <v>86274901.189999998</v>
      </c>
      <c r="G253" s="193">
        <v>38277253.210000001</v>
      </c>
      <c r="H253" s="193">
        <v>68557144.390000001</v>
      </c>
      <c r="I253" s="193"/>
      <c r="J253" s="193"/>
      <c r="K253" s="193"/>
      <c r="L253" s="193"/>
      <c r="M253" s="193"/>
      <c r="N253" s="193"/>
      <c r="O253" s="193">
        <v>0</v>
      </c>
      <c r="P253" s="193">
        <f t="shared" si="41"/>
        <v>385213470.91999996</v>
      </c>
    </row>
    <row r="254" spans="2:16" x14ac:dyDescent="0.25">
      <c r="B254" s="197" t="s">
        <v>319</v>
      </c>
      <c r="C254" s="183">
        <v>1895267687</v>
      </c>
      <c r="D254" s="200">
        <v>0</v>
      </c>
      <c r="E254" s="200">
        <v>192104172.13</v>
      </c>
      <c r="F254" s="200">
        <v>86274901.189999998</v>
      </c>
      <c r="G254" s="200">
        <v>38277253.210000001</v>
      </c>
      <c r="H254" s="200">
        <v>68557144.390000001</v>
      </c>
      <c r="I254" s="200"/>
      <c r="J254" s="181"/>
      <c r="K254" s="181"/>
      <c r="L254" s="181"/>
      <c r="M254" s="181"/>
      <c r="N254" s="181"/>
      <c r="O254" s="181">
        <v>0</v>
      </c>
      <c r="P254" s="201">
        <f t="shared" si="41"/>
        <v>385213470.91999996</v>
      </c>
    </row>
    <row r="255" spans="2:16" x14ac:dyDescent="0.25">
      <c r="B255" s="196" t="s">
        <v>320</v>
      </c>
      <c r="C255" s="182">
        <v>1895267687</v>
      </c>
      <c r="D255" s="204">
        <v>0</v>
      </c>
      <c r="E255" s="204">
        <v>192104172.13</v>
      </c>
      <c r="F255" s="204">
        <v>86274901.189999998</v>
      </c>
      <c r="G255" s="204">
        <v>38277253.210000001</v>
      </c>
      <c r="H255" s="204">
        <v>68557144.390000001</v>
      </c>
      <c r="I255" s="204"/>
      <c r="J255" s="181"/>
      <c r="K255" s="181"/>
      <c r="L255" s="181"/>
      <c r="M255" s="181"/>
      <c r="N255" s="181"/>
      <c r="O255" s="181">
        <v>0</v>
      </c>
      <c r="P255" s="202">
        <f t="shared" si="41"/>
        <v>385213470.91999996</v>
      </c>
    </row>
    <row r="256" spans="2:16" x14ac:dyDescent="0.25">
      <c r="B256" s="196" t="s">
        <v>323</v>
      </c>
      <c r="C256" s="182">
        <v>0</v>
      </c>
      <c r="D256" s="182">
        <v>0</v>
      </c>
      <c r="E256" s="182">
        <v>0</v>
      </c>
      <c r="F256" s="182">
        <v>0</v>
      </c>
      <c r="G256" s="182">
        <v>0</v>
      </c>
      <c r="H256" s="182"/>
      <c r="I256" s="182"/>
      <c r="J256" s="182"/>
      <c r="K256" s="182"/>
      <c r="L256" s="182"/>
      <c r="M256" s="182"/>
      <c r="N256" s="182"/>
      <c r="O256" s="182">
        <v>0</v>
      </c>
      <c r="P256" s="202">
        <f>SUM(D256:O256)</f>
        <v>0</v>
      </c>
    </row>
    <row r="257" spans="2:16" s="44" customFormat="1" x14ac:dyDescent="0.25">
      <c r="B257" s="192" t="s">
        <v>101</v>
      </c>
      <c r="C257" s="193">
        <v>71515639145</v>
      </c>
      <c r="D257" s="193">
        <v>8245828337.5700006</v>
      </c>
      <c r="E257" s="193">
        <v>18963877054.029999</v>
      </c>
      <c r="F257" s="193">
        <v>4908964034.4300003</v>
      </c>
      <c r="G257" s="193">
        <v>3106451465.2900004</v>
      </c>
      <c r="H257" s="193">
        <v>6196528329.1999989</v>
      </c>
      <c r="I257" s="193"/>
      <c r="J257" s="193"/>
      <c r="K257" s="193"/>
      <c r="L257" s="193"/>
      <c r="M257" s="193"/>
      <c r="N257" s="193"/>
      <c r="O257" s="193">
        <v>0</v>
      </c>
      <c r="P257" s="193">
        <f t="shared" si="41"/>
        <v>41421649220.519997</v>
      </c>
    </row>
    <row r="258" spans="2:16" x14ac:dyDescent="0.25">
      <c r="B258" s="197" t="s">
        <v>371</v>
      </c>
      <c r="C258" s="183">
        <v>71515639145</v>
      </c>
      <c r="D258" s="183">
        <v>8245828337.5700006</v>
      </c>
      <c r="E258" s="183">
        <v>18963877054.029999</v>
      </c>
      <c r="F258" s="183">
        <v>4908964034.4300003</v>
      </c>
      <c r="G258" s="183">
        <v>3106451465.29</v>
      </c>
      <c r="H258" s="183">
        <v>6196528329.2000008</v>
      </c>
      <c r="I258" s="183"/>
      <c r="J258" s="183"/>
      <c r="K258" s="183"/>
      <c r="L258" s="183"/>
      <c r="M258" s="183"/>
      <c r="N258" s="183"/>
      <c r="O258" s="183">
        <v>0</v>
      </c>
      <c r="P258" s="183">
        <f t="shared" si="41"/>
        <v>41421649220.520004</v>
      </c>
    </row>
    <row r="259" spans="2:16" x14ac:dyDescent="0.25">
      <c r="B259" s="196" t="s">
        <v>372</v>
      </c>
      <c r="C259" s="182">
        <v>71515639145</v>
      </c>
      <c r="D259" s="204">
        <v>8245828337.5700006</v>
      </c>
      <c r="E259" s="204">
        <v>18963877054.029999</v>
      </c>
      <c r="F259" s="204">
        <v>4908964034.4300003</v>
      </c>
      <c r="G259" s="204">
        <v>3106451465.29</v>
      </c>
      <c r="H259" s="204">
        <v>6196528329.1999998</v>
      </c>
      <c r="I259" s="204"/>
      <c r="J259" s="181"/>
      <c r="K259" s="181"/>
      <c r="L259" s="181"/>
      <c r="M259" s="181"/>
      <c r="N259" s="181"/>
      <c r="O259" s="181">
        <v>0</v>
      </c>
      <c r="P259" s="202">
        <f t="shared" si="41"/>
        <v>41421649220.519997</v>
      </c>
    </row>
    <row r="260" spans="2:16" s="44" customFormat="1" x14ac:dyDescent="0.25">
      <c r="B260" s="192" t="s">
        <v>95</v>
      </c>
      <c r="C260" s="193">
        <v>33523692480</v>
      </c>
      <c r="D260" s="193">
        <v>0</v>
      </c>
      <c r="E260" s="193">
        <v>283794147.52999997</v>
      </c>
      <c r="F260" s="193">
        <v>3789402.73</v>
      </c>
      <c r="G260" s="193">
        <v>291406717.77999997</v>
      </c>
      <c r="H260" s="193">
        <v>432171084.26999998</v>
      </c>
      <c r="I260" s="193"/>
      <c r="J260" s="193"/>
      <c r="K260" s="193"/>
      <c r="L260" s="193"/>
      <c r="M260" s="193"/>
      <c r="N260" s="193"/>
      <c r="O260" s="193">
        <v>0</v>
      </c>
      <c r="P260" s="193">
        <f t="shared" si="41"/>
        <v>1011161352.3099999</v>
      </c>
    </row>
    <row r="261" spans="2:16" x14ac:dyDescent="0.25">
      <c r="B261" s="197" t="s">
        <v>373</v>
      </c>
      <c r="C261" s="183">
        <v>33523692480</v>
      </c>
      <c r="D261" s="200">
        <v>0</v>
      </c>
      <c r="E261" s="200">
        <v>283794147.52999997</v>
      </c>
      <c r="F261" s="200">
        <v>3789402.73</v>
      </c>
      <c r="G261" s="200">
        <v>291406717.77999997</v>
      </c>
      <c r="H261" s="200">
        <v>432171084.26999998</v>
      </c>
      <c r="I261" s="200"/>
      <c r="J261" s="181"/>
      <c r="K261" s="181"/>
      <c r="L261" s="181"/>
      <c r="M261" s="181"/>
      <c r="N261" s="181"/>
      <c r="O261" s="181">
        <v>0</v>
      </c>
      <c r="P261" s="201">
        <f t="shared" si="41"/>
        <v>1011161352.3099999</v>
      </c>
    </row>
    <row r="262" spans="2:16" x14ac:dyDescent="0.25">
      <c r="B262" s="196" t="s">
        <v>374</v>
      </c>
      <c r="C262" s="182">
        <v>33523692480</v>
      </c>
      <c r="D262" s="204">
        <v>0</v>
      </c>
      <c r="E262" s="204">
        <v>283794147.53000003</v>
      </c>
      <c r="F262" s="204">
        <v>3789402.73</v>
      </c>
      <c r="G262" s="204">
        <v>291406717.77999997</v>
      </c>
      <c r="H262" s="204">
        <v>432171084.26999998</v>
      </c>
      <c r="I262" s="204"/>
      <c r="J262" s="181"/>
      <c r="K262" s="181"/>
      <c r="L262" s="181"/>
      <c r="M262" s="181"/>
      <c r="N262" s="181"/>
      <c r="O262" s="181">
        <v>0</v>
      </c>
      <c r="P262" s="202">
        <f t="shared" si="41"/>
        <v>1011161352.3099999</v>
      </c>
    </row>
    <row r="263" spans="2:16" x14ac:dyDescent="0.25">
      <c r="B263" s="215" t="s">
        <v>70</v>
      </c>
      <c r="C263" s="191">
        <f>C250+C253+C257+C260</f>
        <v>109284599312</v>
      </c>
      <c r="D263" s="184">
        <f t="shared" ref="D263:P263" si="42">D250+D253+D257+D260</f>
        <v>8441655004.2000008</v>
      </c>
      <c r="E263" s="184">
        <f t="shared" si="42"/>
        <v>19635602040.319996</v>
      </c>
      <c r="F263" s="184">
        <f t="shared" si="42"/>
        <v>5194855004.9799995</v>
      </c>
      <c r="G263" s="184">
        <f t="shared" si="42"/>
        <v>3436135436.2800007</v>
      </c>
      <c r="H263" s="184">
        <f t="shared" si="42"/>
        <v>7030589891.1199989</v>
      </c>
      <c r="I263" s="191">
        <f t="shared" si="42"/>
        <v>0</v>
      </c>
      <c r="J263" s="191">
        <f t="shared" si="42"/>
        <v>0</v>
      </c>
      <c r="K263" s="191">
        <f t="shared" si="42"/>
        <v>0</v>
      </c>
      <c r="L263" s="191">
        <f t="shared" si="42"/>
        <v>0</v>
      </c>
      <c r="M263" s="191">
        <f t="shared" si="42"/>
        <v>0</v>
      </c>
      <c r="N263" s="191">
        <f t="shared" si="42"/>
        <v>0</v>
      </c>
      <c r="O263" s="191">
        <f t="shared" si="42"/>
        <v>0</v>
      </c>
      <c r="P263" s="184">
        <f t="shared" si="42"/>
        <v>43738837376.899994</v>
      </c>
    </row>
    <row r="264" spans="2:16" x14ac:dyDescent="0.25">
      <c r="B264" s="30"/>
      <c r="C264" s="25"/>
      <c r="D264" s="186"/>
      <c r="E264" s="186"/>
      <c r="F264" s="186"/>
      <c r="G264" s="186"/>
      <c r="H264" s="186"/>
      <c r="I264" s="186"/>
      <c r="J264" s="186"/>
      <c r="K264" s="186"/>
      <c r="L264" s="186"/>
      <c r="M264" s="186"/>
      <c r="N264" s="186"/>
      <c r="O264" s="186"/>
      <c r="P264" s="186"/>
    </row>
    <row r="265" spans="2:16" x14ac:dyDescent="0.25">
      <c r="B265" s="215" t="s">
        <v>51</v>
      </c>
      <c r="C265" s="191">
        <f t="shared" ref="C265:P265" si="43">C247+C263</f>
        <v>1155565310650</v>
      </c>
      <c r="D265" s="184">
        <f t="shared" si="43"/>
        <v>86959937738.529984</v>
      </c>
      <c r="E265" s="184">
        <f t="shared" si="43"/>
        <v>93096680938.199982</v>
      </c>
      <c r="F265" s="184">
        <f t="shared" si="43"/>
        <v>83652756272.72998</v>
      </c>
      <c r="G265" s="184">
        <f t="shared" si="43"/>
        <v>72786946647.300034</v>
      </c>
      <c r="H265" s="184">
        <f t="shared" si="43"/>
        <v>84958528056.100006</v>
      </c>
      <c r="I265" s="184">
        <f t="shared" si="43"/>
        <v>0</v>
      </c>
      <c r="J265" s="184">
        <f t="shared" si="43"/>
        <v>0</v>
      </c>
      <c r="K265" s="184">
        <f t="shared" si="43"/>
        <v>0</v>
      </c>
      <c r="L265" s="184">
        <f t="shared" si="43"/>
        <v>0</v>
      </c>
      <c r="M265" s="184">
        <f t="shared" si="43"/>
        <v>0</v>
      </c>
      <c r="N265" s="184">
        <f t="shared" si="43"/>
        <v>0</v>
      </c>
      <c r="O265" s="184">
        <f t="shared" si="43"/>
        <v>0</v>
      </c>
      <c r="P265" s="184">
        <f t="shared" si="43"/>
        <v>421454849652.85999</v>
      </c>
    </row>
    <row r="266" spans="2:16" x14ac:dyDescent="0.25">
      <c r="B266" s="162" t="s">
        <v>409</v>
      </c>
      <c r="C266" s="178"/>
      <c r="P266" s="11"/>
    </row>
    <row r="267" spans="2:16" x14ac:dyDescent="0.25">
      <c r="B267" s="162" t="s">
        <v>388</v>
      </c>
      <c r="C267" s="24"/>
      <c r="L267" s="169"/>
      <c r="M267" s="169"/>
      <c r="N267" s="169"/>
      <c r="O267" s="169"/>
      <c r="P267" s="170"/>
    </row>
    <row r="268" spans="2:16" x14ac:dyDescent="0.25">
      <c r="B268" s="225" t="s">
        <v>412</v>
      </c>
      <c r="D268" s="24"/>
      <c r="E268" s="171"/>
      <c r="F268" s="171"/>
      <c r="G268" s="171"/>
      <c r="H268" s="171"/>
      <c r="I268" s="171"/>
      <c r="J268" s="171"/>
      <c r="K268" s="171"/>
      <c r="L268" s="171"/>
      <c r="M268" s="171"/>
      <c r="N268" s="171"/>
      <c r="O268" s="171"/>
      <c r="P268" s="171"/>
    </row>
    <row r="269" spans="2:16" x14ac:dyDescent="0.25">
      <c r="B269" s="35" t="s">
        <v>168</v>
      </c>
    </row>
  </sheetData>
  <mergeCells count="6">
    <mergeCell ref="B2:P2"/>
    <mergeCell ref="B3:P3"/>
    <mergeCell ref="B4:P4"/>
    <mergeCell ref="B5:P5"/>
    <mergeCell ref="B8:B9"/>
    <mergeCell ref="D8:P8"/>
  </mergeCells>
  <pageMargins left="0.7" right="0.7" top="0.75" bottom="0.75" header="0.3" footer="0.3"/>
  <pageSetup orientation="portrait" horizontalDpi="4294967295" verticalDpi="4294967295" r:id="rId1"/>
  <ignoredErrors>
    <ignoredError sqref="P250:P262 P9 P12:P247"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61"/>
  <sheetViews>
    <sheetView showGridLines="0" zoomScale="89" zoomScaleNormal="89" workbookViewId="0">
      <selection activeCell="T27" sqref="T27"/>
    </sheetView>
  </sheetViews>
  <sheetFormatPr baseColWidth="10" defaultColWidth="11.42578125" defaultRowHeight="15" x14ac:dyDescent="0.25"/>
  <cols>
    <col min="1" max="1" width="10.42578125" customWidth="1"/>
    <col min="2" max="2" width="46" customWidth="1"/>
    <col min="3" max="3" width="13" customWidth="1"/>
    <col min="4" max="4" width="15.7109375" customWidth="1"/>
    <col min="5" max="12" width="10.7109375" customWidth="1"/>
    <col min="13" max="13" width="12.85546875" customWidth="1"/>
    <col min="14" max="14" width="10.7109375" customWidth="1"/>
    <col min="15" max="15" width="12.85546875" customWidth="1"/>
    <col min="16" max="16" width="13" customWidth="1"/>
    <col min="17" max="17" width="10.7109375" customWidth="1"/>
  </cols>
  <sheetData>
    <row r="2" spans="2:19" ht="28.5" x14ac:dyDescent="0.25">
      <c r="B2" s="230" t="s">
        <v>0</v>
      </c>
      <c r="C2" s="230"/>
      <c r="D2" s="230"/>
      <c r="E2" s="230"/>
      <c r="F2" s="230"/>
      <c r="G2" s="230"/>
      <c r="H2" s="230"/>
      <c r="I2" s="230"/>
      <c r="J2" s="230"/>
      <c r="K2" s="230"/>
      <c r="L2" s="230"/>
      <c r="M2" s="230"/>
      <c r="N2" s="230"/>
      <c r="O2" s="230"/>
      <c r="P2" s="230"/>
      <c r="Q2" s="230"/>
    </row>
    <row r="3" spans="2:19" ht="21" x14ac:dyDescent="0.25">
      <c r="B3" s="231" t="s">
        <v>1</v>
      </c>
      <c r="C3" s="231"/>
      <c r="D3" s="231"/>
      <c r="E3" s="231"/>
      <c r="F3" s="231"/>
      <c r="G3" s="231"/>
      <c r="H3" s="231"/>
      <c r="I3" s="231"/>
      <c r="J3" s="231"/>
      <c r="K3" s="231"/>
      <c r="L3" s="231"/>
      <c r="M3" s="231"/>
      <c r="N3" s="231"/>
      <c r="O3" s="231"/>
      <c r="P3" s="231"/>
      <c r="Q3" s="231"/>
    </row>
    <row r="4" spans="2:19" ht="15.75" x14ac:dyDescent="0.25">
      <c r="B4" s="232" t="s">
        <v>2</v>
      </c>
      <c r="C4" s="232"/>
      <c r="D4" s="232"/>
      <c r="E4" s="232"/>
      <c r="F4" s="232"/>
      <c r="G4" s="232"/>
      <c r="H4" s="232"/>
      <c r="I4" s="232"/>
      <c r="J4" s="232"/>
      <c r="K4" s="232"/>
      <c r="L4" s="232"/>
      <c r="M4" s="232"/>
      <c r="N4" s="232"/>
      <c r="O4" s="232"/>
      <c r="P4" s="232"/>
      <c r="Q4" s="232"/>
    </row>
    <row r="5" spans="2:19" ht="15.75" x14ac:dyDescent="0.25">
      <c r="B5" s="232" t="s">
        <v>3</v>
      </c>
      <c r="C5" s="232"/>
      <c r="D5" s="232"/>
      <c r="E5" s="232"/>
      <c r="F5" s="232"/>
      <c r="G5" s="232"/>
      <c r="H5" s="232"/>
      <c r="I5" s="232"/>
      <c r="J5" s="232"/>
      <c r="K5" s="232"/>
      <c r="L5" s="232"/>
      <c r="M5" s="232"/>
      <c r="N5" s="232"/>
      <c r="O5" s="232"/>
      <c r="P5" s="232"/>
      <c r="Q5" s="232"/>
    </row>
    <row r="6" spans="2:19" ht="15.75" customHeight="1" x14ac:dyDescent="0.25">
      <c r="B6" s="30"/>
      <c r="C6" s="30"/>
      <c r="D6" s="30"/>
    </row>
    <row r="7" spans="2:19" x14ac:dyDescent="0.25">
      <c r="B7" s="30" t="s">
        <v>56</v>
      </c>
      <c r="C7" s="30"/>
      <c r="D7" s="30"/>
      <c r="Q7" s="43" t="s">
        <v>5</v>
      </c>
    </row>
    <row r="8" spans="2:19" ht="21" customHeight="1" x14ac:dyDescent="0.25">
      <c r="B8" s="233" t="s">
        <v>6</v>
      </c>
      <c r="C8" s="235" t="s">
        <v>7</v>
      </c>
      <c r="D8" s="235" t="s">
        <v>8</v>
      </c>
      <c r="E8" s="227" t="s">
        <v>9</v>
      </c>
      <c r="F8" s="228"/>
      <c r="G8" s="228"/>
      <c r="H8" s="228"/>
      <c r="I8" s="228"/>
      <c r="J8" s="228"/>
      <c r="K8" s="228"/>
      <c r="L8" s="228"/>
      <c r="M8" s="228"/>
      <c r="N8" s="228"/>
      <c r="O8" s="228"/>
      <c r="P8" s="228"/>
      <c r="Q8" s="229"/>
    </row>
    <row r="9" spans="2:19" ht="24.75"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12" t="s">
        <v>23</v>
      </c>
      <c r="C10" s="47">
        <v>2357.8949670000002</v>
      </c>
      <c r="D10" s="47">
        <v>2634.6749557899993</v>
      </c>
      <c r="E10" s="46">
        <v>182.29145567999998</v>
      </c>
      <c r="F10" s="46">
        <v>182.29145499999998</v>
      </c>
      <c r="G10" s="46">
        <v>182.29145499999998</v>
      </c>
      <c r="H10" s="46">
        <v>182.29145499999998</v>
      </c>
      <c r="I10" s="46">
        <v>182.29145499999998</v>
      </c>
      <c r="J10" s="46">
        <v>182.29145499999998</v>
      </c>
      <c r="K10" s="46">
        <v>187.99790640000001</v>
      </c>
      <c r="L10" s="46">
        <v>182.29145499999998</v>
      </c>
      <c r="M10" s="46">
        <v>182.29145489999996</v>
      </c>
      <c r="N10" s="46">
        <v>182.29145407999997</v>
      </c>
      <c r="O10" s="46">
        <v>182.29145287999998</v>
      </c>
      <c r="P10" s="46">
        <v>623.7624644</v>
      </c>
      <c r="Q10" s="46">
        <v>2634.6749183400002</v>
      </c>
    </row>
    <row r="11" spans="2:19" x14ac:dyDescent="0.25">
      <c r="B11" s="12" t="s">
        <v>24</v>
      </c>
      <c r="C11" s="47">
        <v>23983.066176</v>
      </c>
      <c r="D11" s="47">
        <v>40427.680433380025</v>
      </c>
      <c r="E11" s="46">
        <v>469.84293077000001</v>
      </c>
      <c r="F11" s="46">
        <v>1652.3250026599997</v>
      </c>
      <c r="G11" s="46">
        <v>1241.6927117900002</v>
      </c>
      <c r="H11" s="46">
        <v>2068.0519913500007</v>
      </c>
      <c r="I11" s="46">
        <v>2749.3584173600002</v>
      </c>
      <c r="J11" s="46">
        <v>2113.4955254700008</v>
      </c>
      <c r="K11" s="46">
        <v>1426.9649122299998</v>
      </c>
      <c r="L11" s="46">
        <v>1674.0404499699991</v>
      </c>
      <c r="M11" s="46">
        <v>3157.0058989299987</v>
      </c>
      <c r="N11" s="46">
        <v>3421.8968155100019</v>
      </c>
      <c r="O11" s="46">
        <v>4861.6736067400034</v>
      </c>
      <c r="P11" s="46">
        <v>5941.821429270004</v>
      </c>
      <c r="Q11" s="46">
        <v>30778.169692049996</v>
      </c>
    </row>
    <row r="12" spans="2:19" x14ac:dyDescent="0.25">
      <c r="B12" s="12" t="s">
        <v>25</v>
      </c>
      <c r="C12" s="47">
        <v>13434.660098</v>
      </c>
      <c r="D12" s="47">
        <v>16563.048953940008</v>
      </c>
      <c r="E12" s="46">
        <v>952.63317434999999</v>
      </c>
      <c r="F12" s="46">
        <v>1270.8122488400004</v>
      </c>
      <c r="G12" s="46">
        <v>1120.2909999800002</v>
      </c>
      <c r="H12" s="46">
        <v>1135.3122139700006</v>
      </c>
      <c r="I12" s="46">
        <v>1463.2816431799999</v>
      </c>
      <c r="J12" s="46">
        <v>1344.8151372500001</v>
      </c>
      <c r="K12" s="46">
        <v>1374.9361785399997</v>
      </c>
      <c r="L12" s="46">
        <v>1375.0250299099994</v>
      </c>
      <c r="M12" s="46">
        <v>1442.7873947700002</v>
      </c>
      <c r="N12" s="46">
        <v>1389.3704083200005</v>
      </c>
      <c r="O12" s="46">
        <v>1337.4434359999993</v>
      </c>
      <c r="P12" s="46">
        <v>1757.7236126999994</v>
      </c>
      <c r="Q12" s="46">
        <v>15964.431477809994</v>
      </c>
    </row>
    <row r="13" spans="2:19" x14ac:dyDescent="0.25">
      <c r="B13" s="12" t="s">
        <v>26</v>
      </c>
      <c r="C13" s="47">
        <v>7835.3918549999999</v>
      </c>
      <c r="D13" s="47">
        <v>9183.6065650799919</v>
      </c>
      <c r="E13" s="46">
        <v>480.40223808999997</v>
      </c>
      <c r="F13" s="46">
        <v>525.26183004999996</v>
      </c>
      <c r="G13" s="46">
        <v>678.58645150000007</v>
      </c>
      <c r="H13" s="46">
        <v>557.89643299000011</v>
      </c>
      <c r="I13" s="46">
        <v>573.49296437999988</v>
      </c>
      <c r="J13" s="46">
        <v>573.6906114599999</v>
      </c>
      <c r="K13" s="46">
        <v>603.40789691999998</v>
      </c>
      <c r="L13" s="46">
        <v>592.68150409999998</v>
      </c>
      <c r="M13" s="46">
        <v>645.68705948999968</v>
      </c>
      <c r="N13" s="46">
        <v>591.23295243000007</v>
      </c>
      <c r="O13" s="46">
        <v>608.48950685999989</v>
      </c>
      <c r="P13" s="46">
        <v>1874.2371632600002</v>
      </c>
      <c r="Q13" s="46">
        <v>8305.0666115299973</v>
      </c>
    </row>
    <row r="14" spans="2:19" x14ac:dyDescent="0.25">
      <c r="B14" s="12" t="s">
        <v>27</v>
      </c>
      <c r="C14" s="47">
        <v>1808.9253699999999</v>
      </c>
      <c r="D14" s="47">
        <v>2111.7091851700002</v>
      </c>
      <c r="E14" s="46">
        <v>56.028339030000005</v>
      </c>
      <c r="F14" s="46">
        <v>127.23359284000001</v>
      </c>
      <c r="G14" s="46">
        <v>102.69278811000001</v>
      </c>
      <c r="H14" s="46">
        <v>237.93063642999996</v>
      </c>
      <c r="I14" s="46">
        <v>144.24837471999999</v>
      </c>
      <c r="J14" s="46">
        <v>169.80180285</v>
      </c>
      <c r="K14" s="46">
        <v>149.50537338000001</v>
      </c>
      <c r="L14" s="46">
        <v>149.15357167000002</v>
      </c>
      <c r="M14" s="46">
        <v>181.66894788999997</v>
      </c>
      <c r="N14" s="46">
        <v>37.104818889999997</v>
      </c>
      <c r="O14" s="46">
        <v>274.17710254000008</v>
      </c>
      <c r="P14" s="46">
        <v>296.84594989000004</v>
      </c>
      <c r="Q14" s="46">
        <v>1926.3912982399997</v>
      </c>
    </row>
    <row r="15" spans="2:19" x14ac:dyDescent="0.25">
      <c r="B15" s="12" t="s">
        <v>28</v>
      </c>
      <c r="C15" s="47">
        <v>5550.5683049999998</v>
      </c>
      <c r="D15" s="47">
        <v>8624.6860123400002</v>
      </c>
      <c r="E15" s="46">
        <v>195.28837207000001</v>
      </c>
      <c r="F15" s="46">
        <v>188.95177365000001</v>
      </c>
      <c r="G15" s="46">
        <v>232.60848392000003</v>
      </c>
      <c r="H15" s="46">
        <v>239.01850457</v>
      </c>
      <c r="I15" s="46">
        <v>206.15267630000005</v>
      </c>
      <c r="J15" s="46">
        <v>227.45861877999997</v>
      </c>
      <c r="K15" s="46">
        <v>281.44498154999997</v>
      </c>
      <c r="L15" s="46">
        <v>287.50565538000006</v>
      </c>
      <c r="M15" s="46">
        <v>276.68712331999996</v>
      </c>
      <c r="N15" s="46">
        <v>252.62457557999994</v>
      </c>
      <c r="O15" s="46">
        <v>270.76480890000005</v>
      </c>
      <c r="P15" s="46">
        <v>3367.1384850700006</v>
      </c>
      <c r="Q15" s="46">
        <v>6025.6440590900002</v>
      </c>
    </row>
    <row r="16" spans="2:19" x14ac:dyDescent="0.25">
      <c r="B16" s="12" t="s">
        <v>29</v>
      </c>
      <c r="C16" s="47">
        <v>17091.352864</v>
      </c>
      <c r="D16" s="47">
        <v>17578.741690459996</v>
      </c>
      <c r="E16" s="46">
        <v>796.06294135999997</v>
      </c>
      <c r="F16" s="46">
        <v>1097.51656179</v>
      </c>
      <c r="G16" s="46">
        <v>1257.7440270400002</v>
      </c>
      <c r="H16" s="46">
        <v>1095.02804687</v>
      </c>
      <c r="I16" s="46">
        <v>1072.50247395</v>
      </c>
      <c r="J16" s="46">
        <v>1225.9592847500001</v>
      </c>
      <c r="K16" s="46">
        <v>1420.69082359</v>
      </c>
      <c r="L16" s="46">
        <v>1237.5843581099998</v>
      </c>
      <c r="M16" s="46">
        <v>1341.95295057</v>
      </c>
      <c r="N16" s="46">
        <v>1002.88811089</v>
      </c>
      <c r="O16" s="46">
        <v>1376.3911847799998</v>
      </c>
      <c r="P16" s="46">
        <v>2951.5215562900007</v>
      </c>
      <c r="Q16" s="46">
        <v>15875.842319990001</v>
      </c>
    </row>
    <row r="17" spans="2:17" x14ac:dyDescent="0.25">
      <c r="B17" s="12" t="s">
        <v>30</v>
      </c>
      <c r="C17" s="47">
        <v>17337.534377</v>
      </c>
      <c r="D17" s="47">
        <v>21339.126688489985</v>
      </c>
      <c r="E17" s="46">
        <v>612.67896175999999</v>
      </c>
      <c r="F17" s="46">
        <v>1076.7233169300002</v>
      </c>
      <c r="G17" s="46">
        <v>1221.57727688</v>
      </c>
      <c r="H17" s="46">
        <v>959.05701123999984</v>
      </c>
      <c r="I17" s="46">
        <v>1034.3303502599997</v>
      </c>
      <c r="J17" s="46">
        <v>1114.4030071199995</v>
      </c>
      <c r="K17" s="46">
        <v>1022.14566658</v>
      </c>
      <c r="L17" s="46">
        <v>1123.0436470000002</v>
      </c>
      <c r="M17" s="46">
        <v>1168.9056743699998</v>
      </c>
      <c r="N17" s="46">
        <v>1091.7164161499998</v>
      </c>
      <c r="O17" s="46">
        <v>1323.5791431</v>
      </c>
      <c r="P17" s="46">
        <v>7130.9670330899999</v>
      </c>
      <c r="Q17" s="46">
        <v>18879.127504480002</v>
      </c>
    </row>
    <row r="18" spans="2:17" x14ac:dyDescent="0.25">
      <c r="B18" s="12" t="s">
        <v>31</v>
      </c>
      <c r="C18" s="47">
        <v>1005.202584</v>
      </c>
      <c r="D18" s="47">
        <v>1440.5625219999999</v>
      </c>
      <c r="E18" s="46">
        <v>34.126968060000003</v>
      </c>
      <c r="F18" s="46">
        <v>28.435168170000001</v>
      </c>
      <c r="G18" s="46">
        <v>134.59256123</v>
      </c>
      <c r="H18" s="46">
        <v>33.034201470000006</v>
      </c>
      <c r="I18" s="46">
        <v>125.31530162999996</v>
      </c>
      <c r="J18" s="46">
        <v>141.33635142</v>
      </c>
      <c r="K18" s="46">
        <v>41.167463269999999</v>
      </c>
      <c r="L18" s="46">
        <v>80.695584769999996</v>
      </c>
      <c r="M18" s="46">
        <v>122.34780516000001</v>
      </c>
      <c r="N18" s="46">
        <v>51.720816739999997</v>
      </c>
      <c r="O18" s="46">
        <v>166.60060271999998</v>
      </c>
      <c r="P18" s="46">
        <v>334.20579006999981</v>
      </c>
      <c r="Q18" s="46">
        <v>1293.57861471</v>
      </c>
    </row>
    <row r="19" spans="2:17" x14ac:dyDescent="0.25">
      <c r="B19" s="12" t="s">
        <v>32</v>
      </c>
      <c r="C19" s="47">
        <v>665.64064199999996</v>
      </c>
      <c r="D19" s="47">
        <v>726.07621857999993</v>
      </c>
      <c r="E19" s="46">
        <v>33.12545102</v>
      </c>
      <c r="F19" s="46">
        <v>36.831483259999999</v>
      </c>
      <c r="G19" s="46">
        <v>53.735658610000009</v>
      </c>
      <c r="H19" s="46">
        <v>37.412436970000002</v>
      </c>
      <c r="I19" s="46">
        <v>44.058292840000007</v>
      </c>
      <c r="J19" s="46">
        <v>51.902287790000003</v>
      </c>
      <c r="K19" s="46">
        <v>42.272091809999999</v>
      </c>
      <c r="L19" s="46">
        <v>50.898852320000003</v>
      </c>
      <c r="M19" s="46">
        <v>39.807760859999995</v>
      </c>
      <c r="N19" s="46">
        <v>45.423743989999998</v>
      </c>
      <c r="O19" s="46">
        <v>45.493692100000004</v>
      </c>
      <c r="P19" s="46">
        <v>239.57257105000002</v>
      </c>
      <c r="Q19" s="46">
        <v>720.53432262000001</v>
      </c>
    </row>
    <row r="20" spans="2:17" x14ac:dyDescent="0.25">
      <c r="B20" s="12" t="s">
        <v>33</v>
      </c>
      <c r="C20" s="47">
        <v>5552.0824460000003</v>
      </c>
      <c r="D20" s="47">
        <v>7042.3388436900013</v>
      </c>
      <c r="E20" s="46">
        <v>213.40893315000002</v>
      </c>
      <c r="F20" s="46">
        <v>376.5419785800002</v>
      </c>
      <c r="G20" s="46">
        <v>1332.1371842999997</v>
      </c>
      <c r="H20" s="46">
        <v>261.16128716999992</v>
      </c>
      <c r="I20" s="46">
        <v>330.84718800000002</v>
      </c>
      <c r="J20" s="46">
        <v>345.19622277000008</v>
      </c>
      <c r="K20" s="46">
        <v>337.82891451000006</v>
      </c>
      <c r="L20" s="46">
        <v>338.80135840999986</v>
      </c>
      <c r="M20" s="46">
        <v>444.24020237000013</v>
      </c>
      <c r="N20" s="46">
        <v>301.60100181999996</v>
      </c>
      <c r="O20" s="46">
        <v>402.9810216100002</v>
      </c>
      <c r="P20" s="46">
        <v>925.06962029999977</v>
      </c>
      <c r="Q20" s="46">
        <v>5609.8149129900039</v>
      </c>
    </row>
    <row r="21" spans="2:17" x14ac:dyDescent="0.25">
      <c r="B21" s="12" t="s">
        <v>34</v>
      </c>
      <c r="C21" s="47">
        <v>5990.1925110000002</v>
      </c>
      <c r="D21" s="47">
        <v>9298.2176914899992</v>
      </c>
      <c r="E21" s="46">
        <v>56.399992300000001</v>
      </c>
      <c r="F21" s="46">
        <v>808.06485246</v>
      </c>
      <c r="G21" s="46">
        <v>467.78089033999998</v>
      </c>
      <c r="H21" s="46">
        <v>422.17990580999998</v>
      </c>
      <c r="I21" s="46">
        <v>509.28585724000004</v>
      </c>
      <c r="J21" s="46">
        <v>1298.05414681</v>
      </c>
      <c r="K21" s="46">
        <v>405.07562973000006</v>
      </c>
      <c r="L21" s="46">
        <v>651.4962247200001</v>
      </c>
      <c r="M21" s="46">
        <v>248.34299835999997</v>
      </c>
      <c r="N21" s="46">
        <v>282.32387261999997</v>
      </c>
      <c r="O21" s="46">
        <v>790.40375807999988</v>
      </c>
      <c r="P21" s="46">
        <v>1284.52242914</v>
      </c>
      <c r="Q21" s="46">
        <v>7223.9305576100014</v>
      </c>
    </row>
    <row r="22" spans="2:17" x14ac:dyDescent="0.25">
      <c r="B22" s="12" t="s">
        <v>35</v>
      </c>
      <c r="C22" s="47">
        <v>1004.230431</v>
      </c>
      <c r="D22" s="47">
        <v>1160.21714028</v>
      </c>
      <c r="E22" s="46">
        <v>24.196704070000006</v>
      </c>
      <c r="F22" s="46">
        <v>44.687024240000007</v>
      </c>
      <c r="G22" s="46">
        <v>114.08280287000002</v>
      </c>
      <c r="H22" s="46">
        <v>95.657609019999995</v>
      </c>
      <c r="I22" s="46">
        <v>78.125248830000004</v>
      </c>
      <c r="J22" s="46">
        <v>79.41024281</v>
      </c>
      <c r="K22" s="46">
        <v>84.221121279999991</v>
      </c>
      <c r="L22" s="46">
        <v>103.20067142000001</v>
      </c>
      <c r="M22" s="46">
        <v>92.260831609999983</v>
      </c>
      <c r="N22" s="46">
        <v>48.554855520000004</v>
      </c>
      <c r="O22" s="46">
        <v>118.12549584</v>
      </c>
      <c r="P22" s="46">
        <v>102.27385512000005</v>
      </c>
      <c r="Q22" s="46">
        <v>984.79646263000018</v>
      </c>
    </row>
    <row r="23" spans="2:17" x14ac:dyDescent="0.25">
      <c r="B23" s="12" t="s">
        <v>36</v>
      </c>
      <c r="C23" s="47">
        <v>925.72349999999994</v>
      </c>
      <c r="D23" s="47">
        <v>757.10033206999992</v>
      </c>
      <c r="E23" s="46">
        <v>46.122027499999994</v>
      </c>
      <c r="F23" s="46">
        <v>66.56657482</v>
      </c>
      <c r="G23" s="46">
        <v>59.688667529999996</v>
      </c>
      <c r="H23" s="46">
        <v>61.262857769999997</v>
      </c>
      <c r="I23" s="46">
        <v>57.375047609999996</v>
      </c>
      <c r="J23" s="46">
        <v>59.708940760000011</v>
      </c>
      <c r="K23" s="46">
        <v>54.339924320000009</v>
      </c>
      <c r="L23" s="46">
        <v>59.029153440000002</v>
      </c>
      <c r="M23" s="46">
        <v>61.886941399999998</v>
      </c>
      <c r="N23" s="46">
        <v>64.547341799999998</v>
      </c>
      <c r="O23" s="46">
        <v>43.467480830000007</v>
      </c>
      <c r="P23" s="46">
        <v>77.988165259999988</v>
      </c>
      <c r="Q23" s="46">
        <v>711.98312304000046</v>
      </c>
    </row>
    <row r="24" spans="2:17" x14ac:dyDescent="0.25">
      <c r="B24" s="12" t="s">
        <v>37</v>
      </c>
      <c r="C24" s="47">
        <v>1094.8448490000001</v>
      </c>
      <c r="D24" s="47">
        <v>1094.8448490000001</v>
      </c>
      <c r="E24" s="46">
        <v>89.076667080000007</v>
      </c>
      <c r="F24" s="46">
        <v>91.237071999999998</v>
      </c>
      <c r="G24" s="46">
        <v>91.237071</v>
      </c>
      <c r="H24" s="46">
        <v>91.237071</v>
      </c>
      <c r="I24" s="46">
        <v>91.237071</v>
      </c>
      <c r="J24" s="46">
        <v>91.237071</v>
      </c>
      <c r="K24" s="46">
        <v>89.076661659999999</v>
      </c>
      <c r="L24" s="46">
        <v>93.397472000000008</v>
      </c>
      <c r="M24" s="46">
        <v>89.076667</v>
      </c>
      <c r="N24" s="46">
        <v>91.237069000000005</v>
      </c>
      <c r="O24" s="46">
        <v>93.439101859999994</v>
      </c>
      <c r="P24" s="46">
        <v>93.355851459999997</v>
      </c>
      <c r="Q24" s="46">
        <v>1094.84484606</v>
      </c>
    </row>
    <row r="25" spans="2:17" x14ac:dyDescent="0.25">
      <c r="B25" s="12" t="s">
        <v>38</v>
      </c>
      <c r="C25" s="47">
        <v>180.06241</v>
      </c>
      <c r="D25" s="47">
        <v>173.91759548000005</v>
      </c>
      <c r="E25" s="46">
        <v>6.6558844399999995</v>
      </c>
      <c r="F25" s="46">
        <v>10.469617510000001</v>
      </c>
      <c r="G25" s="46">
        <v>12.364683490000001</v>
      </c>
      <c r="H25" s="46">
        <v>9.2963594999999994</v>
      </c>
      <c r="I25" s="46">
        <v>11.011324779999999</v>
      </c>
      <c r="J25" s="46">
        <v>10.823576760000002</v>
      </c>
      <c r="K25" s="46">
        <v>11.998191270000001</v>
      </c>
      <c r="L25" s="46">
        <v>8.4069204400000004</v>
      </c>
      <c r="M25" s="46">
        <v>14.688212959999998</v>
      </c>
      <c r="N25" s="46">
        <v>8.37057523</v>
      </c>
      <c r="O25" s="46">
        <v>14.216251209999999</v>
      </c>
      <c r="P25" s="46">
        <v>35.052176980000006</v>
      </c>
      <c r="Q25" s="46">
        <v>153.35377457000001</v>
      </c>
    </row>
    <row r="26" spans="2:17" x14ac:dyDescent="0.25">
      <c r="B26" s="12" t="s">
        <v>39</v>
      </c>
      <c r="C26" s="47">
        <v>584.94188299999996</v>
      </c>
      <c r="D26" s="47">
        <v>684.08082470999989</v>
      </c>
      <c r="E26" s="46">
        <v>33.319666120000001</v>
      </c>
      <c r="F26" s="46">
        <v>38.570763570000004</v>
      </c>
      <c r="G26" s="46">
        <v>42.060232040000002</v>
      </c>
      <c r="H26" s="46">
        <v>39.587813969999999</v>
      </c>
      <c r="I26" s="46">
        <v>38.784260549999999</v>
      </c>
      <c r="J26" s="46">
        <v>80.193351879999994</v>
      </c>
      <c r="K26" s="46">
        <v>48.356209859999993</v>
      </c>
      <c r="L26" s="46">
        <v>45.157547340000001</v>
      </c>
      <c r="M26" s="46">
        <v>47.841323070000008</v>
      </c>
      <c r="N26" s="46">
        <v>42.961311450000011</v>
      </c>
      <c r="O26" s="46">
        <v>61.152755289999988</v>
      </c>
      <c r="P26" s="46">
        <v>111.79678571999999</v>
      </c>
      <c r="Q26" s="46">
        <v>629.7820208600001</v>
      </c>
    </row>
    <row r="27" spans="2:17" x14ac:dyDescent="0.25">
      <c r="B27" s="12" t="s">
        <v>40</v>
      </c>
      <c r="C27" s="47">
        <v>150.110827</v>
      </c>
      <c r="D27" s="47">
        <v>206.21869206000002</v>
      </c>
      <c r="E27" s="46">
        <v>0</v>
      </c>
      <c r="F27" s="46">
        <v>11.856928979999999</v>
      </c>
      <c r="G27" s="46">
        <v>12.65947731</v>
      </c>
      <c r="H27" s="46">
        <v>6.27705643</v>
      </c>
      <c r="I27" s="46">
        <v>13.854618190000004</v>
      </c>
      <c r="J27" s="46">
        <v>10.839627459999999</v>
      </c>
      <c r="K27" s="46">
        <v>8.7381346299999993</v>
      </c>
      <c r="L27" s="46">
        <v>8.5178162400000001</v>
      </c>
      <c r="M27" s="46">
        <v>16.398080589999999</v>
      </c>
      <c r="N27" s="46">
        <v>11.575034860000001</v>
      </c>
      <c r="O27" s="46">
        <v>16.456237219999998</v>
      </c>
      <c r="P27" s="46">
        <v>43.398999470000007</v>
      </c>
      <c r="Q27" s="46">
        <v>160.57201137999999</v>
      </c>
    </row>
    <row r="28" spans="2:17" x14ac:dyDescent="0.25">
      <c r="B28" s="12" t="s">
        <v>41</v>
      </c>
      <c r="C28" s="47">
        <v>2219.8266050000002</v>
      </c>
      <c r="D28" s="47">
        <v>2478.7902987100001</v>
      </c>
      <c r="E28" s="46">
        <v>77.533551459999998</v>
      </c>
      <c r="F28" s="46">
        <v>157.58652397</v>
      </c>
      <c r="G28" s="46">
        <v>159.17267072000001</v>
      </c>
      <c r="H28" s="46">
        <v>152.85648141999999</v>
      </c>
      <c r="I28" s="46">
        <v>127.68729390999999</v>
      </c>
      <c r="J28" s="46">
        <v>147.38968628000001</v>
      </c>
      <c r="K28" s="46">
        <v>132.36306869000001</v>
      </c>
      <c r="L28" s="46">
        <v>173.87903238000004</v>
      </c>
      <c r="M28" s="46">
        <v>154.92405728</v>
      </c>
      <c r="N28" s="46">
        <v>124.92891483000002</v>
      </c>
      <c r="O28" s="46">
        <v>105.01084033000001</v>
      </c>
      <c r="P28" s="46">
        <v>666.76765563999959</v>
      </c>
      <c r="Q28" s="46">
        <v>2180.0997769099995</v>
      </c>
    </row>
    <row r="29" spans="2:17" x14ac:dyDescent="0.25">
      <c r="B29" s="12" t="s">
        <v>42</v>
      </c>
      <c r="C29" s="47">
        <v>2082.9622610000001</v>
      </c>
      <c r="D29" s="47">
        <v>2197.7132754699996</v>
      </c>
      <c r="E29" s="46">
        <v>134.50641719999999</v>
      </c>
      <c r="F29" s="46">
        <v>142.26599437000002</v>
      </c>
      <c r="G29" s="46">
        <v>153.99315284000005</v>
      </c>
      <c r="H29" s="46">
        <v>151.16928232000004</v>
      </c>
      <c r="I29" s="46">
        <v>142.17825647000006</v>
      </c>
      <c r="J29" s="46">
        <v>161.90612452000008</v>
      </c>
      <c r="K29" s="46">
        <v>154.00129835000001</v>
      </c>
      <c r="L29" s="46">
        <v>188.91805094999998</v>
      </c>
      <c r="M29" s="46">
        <v>208.42518942000001</v>
      </c>
      <c r="N29" s="46">
        <v>179.17291203000002</v>
      </c>
      <c r="O29" s="46">
        <v>183.96131649</v>
      </c>
      <c r="P29" s="46">
        <v>370.14454443999989</v>
      </c>
      <c r="Q29" s="46">
        <v>2170.6425394000007</v>
      </c>
    </row>
    <row r="30" spans="2:17" x14ac:dyDescent="0.25">
      <c r="B30" s="12" t="s">
        <v>43</v>
      </c>
      <c r="C30" s="47">
        <v>2203.9042800000002</v>
      </c>
      <c r="D30" s="47">
        <v>2327.6894281199998</v>
      </c>
      <c r="E30" s="46">
        <v>157.10641823999995</v>
      </c>
      <c r="F30" s="46">
        <v>170.42133675999995</v>
      </c>
      <c r="G30" s="46">
        <v>163.82847488999994</v>
      </c>
      <c r="H30" s="46">
        <v>163.72672357999994</v>
      </c>
      <c r="I30" s="46">
        <v>163.92266935999996</v>
      </c>
      <c r="J30" s="46">
        <v>163.91844357999997</v>
      </c>
      <c r="K30" s="46">
        <v>163.84212126999995</v>
      </c>
      <c r="L30" s="46">
        <v>163.99413986999997</v>
      </c>
      <c r="M30" s="46">
        <v>163.72672832999996</v>
      </c>
      <c r="N30" s="46">
        <v>166.21164316999997</v>
      </c>
      <c r="O30" s="46">
        <v>168.32618355</v>
      </c>
      <c r="P30" s="46">
        <v>516.47420516000011</v>
      </c>
      <c r="Q30" s="46">
        <v>2325.4990877599998</v>
      </c>
    </row>
    <row r="31" spans="2:17" x14ac:dyDescent="0.25">
      <c r="B31" s="12" t="s">
        <v>44</v>
      </c>
      <c r="C31" s="47">
        <v>1506</v>
      </c>
      <c r="D31" s="47">
        <v>1509.96015859</v>
      </c>
      <c r="E31" s="46">
        <v>122.32329472999999</v>
      </c>
      <c r="F31" s="46">
        <v>128.67670454999998</v>
      </c>
      <c r="G31" s="46">
        <v>121.68018280999999</v>
      </c>
      <c r="H31" s="46">
        <v>124.41694480999999</v>
      </c>
      <c r="I31" s="46">
        <v>124.11094451</v>
      </c>
      <c r="J31" s="46">
        <v>126.70557466</v>
      </c>
      <c r="K31" s="46">
        <v>129.33680056999998</v>
      </c>
      <c r="L31" s="46">
        <v>123.85105913999999</v>
      </c>
      <c r="M31" s="46">
        <v>129.07497913999998</v>
      </c>
      <c r="N31" s="46">
        <v>129.26278313999998</v>
      </c>
      <c r="O31" s="46">
        <v>123.99296414</v>
      </c>
      <c r="P31" s="46">
        <v>126.52792639</v>
      </c>
      <c r="Q31" s="46">
        <v>1509.96015859</v>
      </c>
    </row>
    <row r="32" spans="2:17" x14ac:dyDescent="0.25">
      <c r="B32" s="12" t="s">
        <v>45</v>
      </c>
      <c r="C32" s="47">
        <v>224.23</v>
      </c>
      <c r="D32" s="47">
        <v>224.23</v>
      </c>
      <c r="E32" s="46">
        <v>18.685833000000002</v>
      </c>
      <c r="F32" s="46">
        <v>18.685833000000002</v>
      </c>
      <c r="G32" s="46">
        <v>18.685833000000002</v>
      </c>
      <c r="H32" s="46">
        <v>18.685832999999999</v>
      </c>
      <c r="I32" s="46">
        <v>18.685832999999999</v>
      </c>
      <c r="J32" s="46">
        <v>18.685832999999999</v>
      </c>
      <c r="K32" s="46">
        <v>18.685833330000001</v>
      </c>
      <c r="L32" s="46">
        <v>18.685833330000001</v>
      </c>
      <c r="M32" s="46">
        <v>18.685833330000001</v>
      </c>
      <c r="N32" s="46">
        <v>18.685833339999999</v>
      </c>
      <c r="O32" s="46">
        <v>18.685833330000001</v>
      </c>
      <c r="P32" s="46">
        <v>18.685835340000001</v>
      </c>
      <c r="Q32" s="46">
        <v>224.23000000000002</v>
      </c>
    </row>
    <row r="33" spans="2:19" x14ac:dyDescent="0.25">
      <c r="B33" s="12" t="s">
        <v>46</v>
      </c>
      <c r="C33" s="47">
        <v>21870.5</v>
      </c>
      <c r="D33" s="47">
        <v>11525.53476769</v>
      </c>
      <c r="E33" s="46">
        <v>1255.0576174600001</v>
      </c>
      <c r="F33" s="46">
        <v>777.69793613999991</v>
      </c>
      <c r="G33" s="46">
        <v>487.63734883999996</v>
      </c>
      <c r="H33" s="46">
        <v>1464.9624312799999</v>
      </c>
      <c r="I33" s="46">
        <v>671.77944094999998</v>
      </c>
      <c r="J33" s="46">
        <v>1020.5595270400001</v>
      </c>
      <c r="K33" s="46">
        <v>381.87640563000002</v>
      </c>
      <c r="L33" s="46">
        <v>994.35703094999985</v>
      </c>
      <c r="M33" s="46">
        <v>560.67002101000003</v>
      </c>
      <c r="N33" s="46">
        <v>639.54669705000003</v>
      </c>
      <c r="O33" s="46">
        <v>717.33545826999989</v>
      </c>
      <c r="P33" s="46">
        <v>1820.07156906</v>
      </c>
      <c r="Q33" s="46">
        <v>10791.551483679999</v>
      </c>
    </row>
    <row r="34" spans="2:19" x14ac:dyDescent="0.25">
      <c r="B34" s="12" t="s">
        <v>47</v>
      </c>
      <c r="C34" s="47">
        <v>23492.194052999999</v>
      </c>
      <c r="D34" s="47">
        <v>27213.409952439997</v>
      </c>
      <c r="E34" s="46">
        <v>1793.0586110200002</v>
      </c>
      <c r="F34" s="46">
        <v>1952.4694338999998</v>
      </c>
      <c r="G34" s="46">
        <v>2277.2502256000002</v>
      </c>
      <c r="H34" s="46">
        <v>2177.5890434100002</v>
      </c>
      <c r="I34" s="46">
        <v>1849.3724359500002</v>
      </c>
      <c r="J34" s="46">
        <v>1439.7222399699999</v>
      </c>
      <c r="K34" s="46">
        <v>1298.4866676500001</v>
      </c>
      <c r="L34" s="46">
        <v>1231.51288378</v>
      </c>
      <c r="M34" s="46">
        <v>2193.4409537800002</v>
      </c>
      <c r="N34" s="46">
        <v>1241.1815626699999</v>
      </c>
      <c r="O34" s="46">
        <v>1822.2729193799998</v>
      </c>
      <c r="P34" s="46">
        <v>4926.8501206600004</v>
      </c>
      <c r="Q34" s="46">
        <v>24203.207097769999</v>
      </c>
    </row>
    <row r="35" spans="2:19" x14ac:dyDescent="0.25">
      <c r="B35" s="208" t="s">
        <v>48</v>
      </c>
      <c r="C35" s="37">
        <v>160152.04329399997</v>
      </c>
      <c r="D35" s="37">
        <v>188524.17707502993</v>
      </c>
      <c r="E35" s="205">
        <v>7839.9324499599998</v>
      </c>
      <c r="F35" s="206">
        <v>10982.181008039997</v>
      </c>
      <c r="G35" s="207">
        <v>11740.071311639998</v>
      </c>
      <c r="H35" s="205">
        <v>11785.09963135</v>
      </c>
      <c r="I35" s="206">
        <v>11823.289439969994</v>
      </c>
      <c r="J35" s="207">
        <v>12199.504691189999</v>
      </c>
      <c r="K35" s="205">
        <v>9868.7602770199992</v>
      </c>
      <c r="L35" s="206">
        <v>10956.125302639999</v>
      </c>
      <c r="M35" s="207">
        <v>13002.825089909998</v>
      </c>
      <c r="N35" s="205">
        <v>11416.431521110004</v>
      </c>
      <c r="O35" s="206">
        <v>15126.732154050005</v>
      </c>
      <c r="P35" s="207">
        <v>35636.775795230009</v>
      </c>
      <c r="Q35" s="36">
        <v>162377.72867211001</v>
      </c>
      <c r="S35" s="11"/>
    </row>
    <row r="36" spans="2:19" x14ac:dyDescent="0.25">
      <c r="E36" s="45"/>
      <c r="F36" s="45"/>
      <c r="G36" s="45"/>
      <c r="H36" s="45"/>
      <c r="I36" s="45"/>
      <c r="J36" s="45"/>
      <c r="K36" s="45"/>
      <c r="L36" s="45"/>
      <c r="M36" s="45"/>
      <c r="N36" s="45"/>
      <c r="O36" s="45"/>
      <c r="P36" s="45"/>
      <c r="Q36" s="45"/>
    </row>
    <row r="37" spans="2:19" x14ac:dyDescent="0.25">
      <c r="B37" s="208" t="s">
        <v>49</v>
      </c>
      <c r="C37" s="37"/>
      <c r="D37" s="37"/>
      <c r="E37" s="205"/>
      <c r="F37" s="206"/>
      <c r="G37" s="207"/>
      <c r="H37" s="205"/>
      <c r="I37" s="206"/>
      <c r="J37" s="207"/>
      <c r="K37" s="205"/>
      <c r="L37" s="206"/>
      <c r="M37" s="207"/>
      <c r="N37" s="205"/>
      <c r="O37" s="206"/>
      <c r="P37" s="207"/>
      <c r="Q37" s="36"/>
      <c r="S37" s="11"/>
    </row>
    <row r="38" spans="2:19" x14ac:dyDescent="0.25">
      <c r="B38" s="12" t="s">
        <v>23</v>
      </c>
      <c r="C38" s="47">
        <v>87.122533000000004</v>
      </c>
      <c r="D38" s="47">
        <v>87.122533000000004</v>
      </c>
      <c r="E38" s="46">
        <v>7.260211</v>
      </c>
      <c r="F38" s="46">
        <v>7.260211</v>
      </c>
      <c r="G38" s="46">
        <v>7.260211</v>
      </c>
      <c r="H38" s="46">
        <v>7.260211</v>
      </c>
      <c r="I38" s="46">
        <v>7.260211</v>
      </c>
      <c r="J38" s="46">
        <v>7.260211</v>
      </c>
      <c r="K38" s="46">
        <v>7.260211</v>
      </c>
      <c r="L38" s="46">
        <v>7.260211</v>
      </c>
      <c r="M38" s="46">
        <v>7.260211</v>
      </c>
      <c r="N38" s="46">
        <v>7.260211</v>
      </c>
      <c r="O38" s="46">
        <v>7.260211</v>
      </c>
      <c r="P38" s="46">
        <v>7.2602060000000002</v>
      </c>
      <c r="Q38" s="46">
        <v>87.122527000000005</v>
      </c>
    </row>
    <row r="39" spans="2:19" x14ac:dyDescent="0.25">
      <c r="B39" s="12" t="s">
        <v>24</v>
      </c>
      <c r="C39" s="47">
        <v>4.3783969999999997</v>
      </c>
      <c r="D39" s="47">
        <v>74.653396999999998</v>
      </c>
      <c r="E39" s="46">
        <v>0</v>
      </c>
      <c r="F39" s="46">
        <v>0</v>
      </c>
      <c r="G39" s="46">
        <v>0</v>
      </c>
      <c r="H39" s="46">
        <v>0</v>
      </c>
      <c r="I39" s="46">
        <v>0</v>
      </c>
      <c r="J39" s="46">
        <v>0</v>
      </c>
      <c r="K39" s="46">
        <v>0</v>
      </c>
      <c r="L39" s="46">
        <v>70</v>
      </c>
      <c r="M39" s="46">
        <v>0</v>
      </c>
      <c r="N39" s="46">
        <v>0</v>
      </c>
      <c r="O39" s="46">
        <v>0</v>
      </c>
      <c r="P39" s="46">
        <v>3.580425</v>
      </c>
      <c r="Q39" s="46">
        <v>73.580425000000005</v>
      </c>
    </row>
    <row r="40" spans="2:19" x14ac:dyDescent="0.25">
      <c r="B40" s="12" t="s">
        <v>31</v>
      </c>
      <c r="C40" s="47">
        <v>0</v>
      </c>
      <c r="D40" s="47">
        <v>8.1999999999999993</v>
      </c>
      <c r="E40" s="46">
        <v>0</v>
      </c>
      <c r="F40" s="46">
        <v>0</v>
      </c>
      <c r="G40" s="46">
        <v>5.3390776900000008</v>
      </c>
      <c r="H40" s="46">
        <v>-0.17539199999999999</v>
      </c>
      <c r="I40" s="46">
        <v>0</v>
      </c>
      <c r="J40" s="46">
        <v>2.9897803299999999</v>
      </c>
      <c r="K40" s="46">
        <v>0</v>
      </c>
      <c r="L40" s="46">
        <v>0</v>
      </c>
      <c r="M40" s="46">
        <v>0</v>
      </c>
      <c r="N40" s="46">
        <v>0</v>
      </c>
      <c r="O40" s="46">
        <v>0</v>
      </c>
      <c r="P40" s="46">
        <v>0</v>
      </c>
      <c r="Q40" s="46">
        <v>8.1534660199999998</v>
      </c>
    </row>
    <row r="41" spans="2:19" x14ac:dyDescent="0.25">
      <c r="B41" s="12" t="s">
        <v>35</v>
      </c>
      <c r="C41" s="47">
        <v>300</v>
      </c>
      <c r="D41" s="47">
        <v>754.26252599999998</v>
      </c>
      <c r="E41" s="46">
        <v>0</v>
      </c>
      <c r="F41" s="46">
        <v>30</v>
      </c>
      <c r="G41" s="46">
        <v>500</v>
      </c>
      <c r="H41" s="46">
        <v>25</v>
      </c>
      <c r="I41" s="46">
        <v>25</v>
      </c>
      <c r="J41" s="46">
        <v>50</v>
      </c>
      <c r="K41" s="46">
        <v>25</v>
      </c>
      <c r="L41" s="46">
        <v>0</v>
      </c>
      <c r="M41" s="46">
        <v>50</v>
      </c>
      <c r="N41" s="46">
        <v>45</v>
      </c>
      <c r="O41" s="46">
        <v>0</v>
      </c>
      <c r="P41" s="46">
        <v>4.2</v>
      </c>
      <c r="Q41" s="46">
        <v>754.2</v>
      </c>
    </row>
    <row r="42" spans="2:19" x14ac:dyDescent="0.25">
      <c r="B42" s="12" t="s">
        <v>43</v>
      </c>
      <c r="C42" s="47">
        <v>22.717950999999999</v>
      </c>
      <c r="D42" s="47">
        <v>22.717950999999999</v>
      </c>
      <c r="E42" s="46">
        <v>1.89316258</v>
      </c>
      <c r="F42" s="46">
        <v>1.8931629999999999</v>
      </c>
      <c r="G42" s="46">
        <v>1.8931634199999998</v>
      </c>
      <c r="H42" s="46">
        <v>1.89316258</v>
      </c>
      <c r="I42" s="46">
        <v>1.89316258</v>
      </c>
      <c r="J42" s="46">
        <v>1.89316258</v>
      </c>
      <c r="K42" s="46">
        <v>1.89316244</v>
      </c>
      <c r="L42" s="46">
        <v>1.89316244</v>
      </c>
      <c r="M42" s="46">
        <v>1.89316499</v>
      </c>
      <c r="N42" s="46">
        <v>1.89316258</v>
      </c>
      <c r="O42" s="46">
        <v>1.89316258</v>
      </c>
      <c r="P42" s="46">
        <v>1.89315923</v>
      </c>
      <c r="Q42" s="46">
        <v>22.717950999999999</v>
      </c>
    </row>
    <row r="43" spans="2:19" x14ac:dyDescent="0.25">
      <c r="B43" s="12" t="s">
        <v>44</v>
      </c>
      <c r="C43" s="47">
        <v>6.4309469999999997</v>
      </c>
      <c r="D43" s="47">
        <v>6.4309469999999997</v>
      </c>
      <c r="E43" s="46">
        <v>0.53591200000000005</v>
      </c>
      <c r="F43" s="46">
        <v>0.53591200000000005</v>
      </c>
      <c r="G43" s="46">
        <v>0.53591200000000005</v>
      </c>
      <c r="H43" s="46">
        <v>0.53591200000000005</v>
      </c>
      <c r="I43" s="46">
        <v>0.53591200000000005</v>
      </c>
      <c r="J43" s="46">
        <v>0.53591200000000005</v>
      </c>
      <c r="K43" s="46">
        <v>0.53591374999999997</v>
      </c>
      <c r="L43" s="46">
        <v>0.53591224999999998</v>
      </c>
      <c r="M43" s="46">
        <v>0.53591224999999998</v>
      </c>
      <c r="N43" s="46">
        <v>0.53591224999999998</v>
      </c>
      <c r="O43" s="46">
        <v>0.53591224999999998</v>
      </c>
      <c r="P43" s="46">
        <v>0.53591224999999998</v>
      </c>
      <c r="Q43" s="46">
        <v>6.4309469999999997</v>
      </c>
    </row>
    <row r="44" spans="2:19" x14ac:dyDescent="0.25">
      <c r="B44" s="12" t="s">
        <v>46</v>
      </c>
      <c r="C44" s="47">
        <v>42196.2</v>
      </c>
      <c r="D44" s="47">
        <v>43079.052496340002</v>
      </c>
      <c r="E44" s="46">
        <v>1346.4553449099999</v>
      </c>
      <c r="F44" s="46">
        <v>1423.04065829</v>
      </c>
      <c r="G44" s="46">
        <v>559.27244902999996</v>
      </c>
      <c r="H44" s="46">
        <v>1152.88509967</v>
      </c>
      <c r="I44" s="46">
        <v>1411.1060494899998</v>
      </c>
      <c r="J44" s="46">
        <v>1417.20464105</v>
      </c>
      <c r="K44" s="46">
        <v>1300.0362561500001</v>
      </c>
      <c r="L44" s="46">
        <v>1332.9566685599998</v>
      </c>
      <c r="M44" s="46">
        <v>335.14092266</v>
      </c>
      <c r="N44" s="46">
        <v>1156.3628079300001</v>
      </c>
      <c r="O44" s="46">
        <v>4791.2204778300002</v>
      </c>
      <c r="P44" s="46">
        <v>6182.4645892500002</v>
      </c>
      <c r="Q44" s="46">
        <v>22408.14596482</v>
      </c>
    </row>
    <row r="45" spans="2:19" x14ac:dyDescent="0.25">
      <c r="B45" s="12" t="s">
        <v>47</v>
      </c>
      <c r="C45" s="47">
        <v>3825</v>
      </c>
      <c r="D45" s="47">
        <v>3825</v>
      </c>
      <c r="E45" s="46">
        <v>0</v>
      </c>
      <c r="F45" s="46">
        <v>0</v>
      </c>
      <c r="G45" s="46">
        <v>0</v>
      </c>
      <c r="H45" s="46">
        <v>0</v>
      </c>
      <c r="I45" s="46">
        <v>0</v>
      </c>
      <c r="J45" s="46">
        <v>0</v>
      </c>
      <c r="K45" s="46">
        <v>0</v>
      </c>
      <c r="L45" s="46">
        <v>0</v>
      </c>
      <c r="M45" s="46">
        <v>0</v>
      </c>
      <c r="N45" s="46">
        <v>0</v>
      </c>
      <c r="O45" s="46">
        <v>0</v>
      </c>
      <c r="P45" s="46">
        <v>3825</v>
      </c>
      <c r="Q45" s="46">
        <v>3825</v>
      </c>
    </row>
    <row r="46" spans="2:19" x14ac:dyDescent="0.25">
      <c r="B46" s="208" t="s">
        <v>50</v>
      </c>
      <c r="C46" s="37">
        <v>46441.849827999999</v>
      </c>
      <c r="D46" s="37">
        <v>47857.439850340001</v>
      </c>
      <c r="E46" s="205">
        <v>1356.1446304899998</v>
      </c>
      <c r="F46" s="206">
        <v>1462.72994429</v>
      </c>
      <c r="G46" s="207">
        <v>1074.3008131399999</v>
      </c>
      <c r="H46" s="205">
        <v>1187.3989932500001</v>
      </c>
      <c r="I46" s="206">
        <v>1445.7953350699997</v>
      </c>
      <c r="J46" s="207">
        <v>1479.8837069599999</v>
      </c>
      <c r="K46" s="205">
        <v>1334.7255433400001</v>
      </c>
      <c r="L46" s="206">
        <v>1412.6459542499997</v>
      </c>
      <c r="M46" s="207">
        <v>394.8302109</v>
      </c>
      <c r="N46" s="205">
        <v>1211.0520937600002</v>
      </c>
      <c r="O46" s="206">
        <v>4800.90976366</v>
      </c>
      <c r="P46" s="207">
        <v>10024.93429173</v>
      </c>
      <c r="Q46" s="36">
        <v>27185.351280840001</v>
      </c>
      <c r="S46" s="11"/>
    </row>
    <row r="47" spans="2:19" x14ac:dyDescent="0.25">
      <c r="E47" s="45"/>
      <c r="F47" s="45"/>
      <c r="G47" s="45"/>
      <c r="H47" s="45"/>
      <c r="I47" s="45"/>
      <c r="J47" s="45"/>
      <c r="K47" s="45"/>
      <c r="L47" s="45"/>
      <c r="M47" s="45"/>
      <c r="N47" s="45"/>
      <c r="O47" s="45"/>
      <c r="P47" s="45"/>
      <c r="Q47" s="45"/>
    </row>
    <row r="48" spans="2:19" x14ac:dyDescent="0.25">
      <c r="B48" s="208" t="s">
        <v>57</v>
      </c>
      <c r="C48" s="37">
        <v>206593.89312199998</v>
      </c>
      <c r="D48" s="37">
        <v>236381.61692536995</v>
      </c>
      <c r="E48" s="205">
        <v>9196.0770804499989</v>
      </c>
      <c r="F48" s="206">
        <v>12444.910952329998</v>
      </c>
      <c r="G48" s="207">
        <v>12814.372124779999</v>
      </c>
      <c r="H48" s="205">
        <v>12972.498624600001</v>
      </c>
      <c r="I48" s="206">
        <v>13269.084775039993</v>
      </c>
      <c r="J48" s="207">
        <v>13679.388398149998</v>
      </c>
      <c r="K48" s="205">
        <v>11203.48582036</v>
      </c>
      <c r="L48" s="206">
        <v>12368.771256889999</v>
      </c>
      <c r="M48" s="207">
        <v>13397.655300809998</v>
      </c>
      <c r="N48" s="205">
        <v>12627.483614870003</v>
      </c>
      <c r="O48" s="206">
        <v>19927.641917710003</v>
      </c>
      <c r="P48" s="207">
        <v>45661.710086960011</v>
      </c>
      <c r="Q48" s="36">
        <v>189563.07995295001</v>
      </c>
      <c r="S48" s="11"/>
    </row>
    <row r="49" spans="2:17" x14ac:dyDescent="0.25">
      <c r="B49" s="35" t="s">
        <v>52</v>
      </c>
      <c r="C49" s="44"/>
      <c r="D49" s="44"/>
      <c r="E49" s="45"/>
      <c r="F49" s="45"/>
      <c r="G49" s="45"/>
      <c r="H49" s="45"/>
      <c r="I49" s="45"/>
      <c r="J49" s="45"/>
      <c r="K49" s="45"/>
      <c r="L49" s="45"/>
      <c r="M49" s="45"/>
      <c r="N49" s="45"/>
      <c r="O49" s="45"/>
      <c r="P49" s="45"/>
      <c r="Q49" s="45"/>
    </row>
    <row r="50" spans="2:17" x14ac:dyDescent="0.25">
      <c r="B50" s="35" t="s">
        <v>53</v>
      </c>
      <c r="C50" s="44"/>
      <c r="D50" s="44"/>
      <c r="E50" s="45"/>
      <c r="F50" s="45"/>
      <c r="G50" s="45"/>
      <c r="H50" s="45"/>
      <c r="I50" s="45"/>
      <c r="J50" s="45"/>
      <c r="K50" s="45"/>
      <c r="L50" s="45"/>
      <c r="M50" s="45"/>
      <c r="N50" s="45"/>
      <c r="O50" s="45"/>
      <c r="P50" s="45"/>
      <c r="Q50" s="45"/>
    </row>
    <row r="51" spans="2:17" x14ac:dyDescent="0.25">
      <c r="B51" s="35" t="s">
        <v>54</v>
      </c>
      <c r="C51" s="44"/>
      <c r="D51" s="44"/>
    </row>
    <row r="52" spans="2:17" x14ac:dyDescent="0.25">
      <c r="B52" s="35" t="s">
        <v>55</v>
      </c>
      <c r="C52" s="44"/>
      <c r="D52" s="44"/>
    </row>
    <row r="61" spans="2:17" x14ac:dyDescent="0.25">
      <c r="P61" s="39"/>
    </row>
  </sheetData>
  <mergeCells count="8">
    <mergeCell ref="E8:Q8"/>
    <mergeCell ref="B2:Q2"/>
    <mergeCell ref="B3:Q3"/>
    <mergeCell ref="B4:Q4"/>
    <mergeCell ref="B5:Q5"/>
    <mergeCell ref="B8:B9"/>
    <mergeCell ref="C8:C9"/>
    <mergeCell ref="D8:D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S61"/>
  <sheetViews>
    <sheetView showGridLines="0" zoomScale="89" zoomScaleNormal="89" workbookViewId="0">
      <selection activeCell="T20" sqref="T20"/>
    </sheetView>
  </sheetViews>
  <sheetFormatPr baseColWidth="10" defaultColWidth="11.42578125" defaultRowHeight="15" x14ac:dyDescent="0.25"/>
  <cols>
    <col min="1" max="1" width="9.42578125" customWidth="1"/>
    <col min="2" max="2" width="62.42578125" customWidth="1"/>
    <col min="3" max="3" width="13" customWidth="1"/>
    <col min="4" max="4" width="16.140625" customWidth="1"/>
    <col min="5" max="5" width="9.42578125" customWidth="1"/>
    <col min="6" max="12" width="10.42578125" customWidth="1"/>
    <col min="13" max="13" width="13.140625" customWidth="1"/>
    <col min="14" max="14" width="10.42578125" customWidth="1"/>
    <col min="15" max="15" width="13.42578125" customWidth="1"/>
    <col min="16" max="16" width="10.42578125" customWidth="1"/>
    <col min="17" max="17" width="12" customWidth="1"/>
  </cols>
  <sheetData>
    <row r="2" spans="2:19" ht="28.5" x14ac:dyDescent="0.25">
      <c r="B2" s="230" t="s">
        <v>0</v>
      </c>
      <c r="C2" s="230"/>
      <c r="D2" s="230"/>
      <c r="E2" s="230"/>
      <c r="F2" s="230"/>
      <c r="G2" s="230"/>
      <c r="H2" s="230"/>
      <c r="I2" s="230"/>
      <c r="J2" s="230"/>
      <c r="K2" s="230"/>
      <c r="L2" s="230"/>
      <c r="M2" s="230"/>
      <c r="N2" s="230"/>
      <c r="O2" s="230"/>
      <c r="P2" s="230"/>
      <c r="Q2" s="230"/>
    </row>
    <row r="3" spans="2:19" ht="21" x14ac:dyDescent="0.25">
      <c r="B3" s="231" t="s">
        <v>1</v>
      </c>
      <c r="C3" s="231"/>
      <c r="D3" s="231"/>
      <c r="E3" s="231"/>
      <c r="F3" s="231"/>
      <c r="G3" s="231"/>
      <c r="H3" s="231"/>
      <c r="I3" s="231"/>
      <c r="J3" s="231"/>
      <c r="K3" s="231"/>
      <c r="L3" s="231"/>
      <c r="M3" s="231"/>
      <c r="N3" s="231"/>
      <c r="O3" s="231"/>
      <c r="P3" s="231"/>
      <c r="Q3" s="231"/>
    </row>
    <row r="4" spans="2:19" ht="15.75" x14ac:dyDescent="0.25">
      <c r="B4" s="232" t="s">
        <v>2</v>
      </c>
      <c r="C4" s="232"/>
      <c r="D4" s="232"/>
      <c r="E4" s="232"/>
      <c r="F4" s="232"/>
      <c r="G4" s="232"/>
      <c r="H4" s="232"/>
      <c r="I4" s="232"/>
      <c r="J4" s="232"/>
      <c r="K4" s="232"/>
      <c r="L4" s="232"/>
      <c r="M4" s="232"/>
      <c r="N4" s="232"/>
      <c r="O4" s="232"/>
      <c r="P4" s="232"/>
      <c r="Q4" s="232"/>
    </row>
    <row r="5" spans="2:19" ht="15.75" x14ac:dyDescent="0.25">
      <c r="B5" s="232" t="s">
        <v>3</v>
      </c>
      <c r="C5" s="232"/>
      <c r="D5" s="232"/>
      <c r="E5" s="232"/>
      <c r="F5" s="232"/>
      <c r="G5" s="232"/>
      <c r="H5" s="232"/>
      <c r="I5" s="232"/>
      <c r="J5" s="232"/>
      <c r="K5" s="232"/>
      <c r="L5" s="232"/>
      <c r="M5" s="232"/>
      <c r="N5" s="232"/>
      <c r="O5" s="232"/>
      <c r="P5" s="232"/>
      <c r="Q5" s="232"/>
    </row>
    <row r="6" spans="2:19" ht="15.75" customHeight="1" x14ac:dyDescent="0.25">
      <c r="B6" s="30"/>
      <c r="C6" s="30"/>
      <c r="D6" s="30"/>
    </row>
    <row r="7" spans="2:19" x14ac:dyDescent="0.25">
      <c r="B7" s="30" t="s">
        <v>58</v>
      </c>
      <c r="C7" s="30"/>
      <c r="D7" s="30"/>
      <c r="Q7" s="43" t="s">
        <v>5</v>
      </c>
    </row>
    <row r="8" spans="2:19" ht="21" customHeight="1" x14ac:dyDescent="0.25">
      <c r="B8" s="233" t="s">
        <v>6</v>
      </c>
      <c r="C8" s="235" t="s">
        <v>7</v>
      </c>
      <c r="D8" s="235" t="s">
        <v>8</v>
      </c>
      <c r="E8" s="227" t="s">
        <v>9</v>
      </c>
      <c r="F8" s="228"/>
      <c r="G8" s="228"/>
      <c r="H8" s="228"/>
      <c r="I8" s="228"/>
      <c r="J8" s="228"/>
      <c r="K8" s="228"/>
      <c r="L8" s="228"/>
      <c r="M8" s="228"/>
      <c r="N8" s="228"/>
      <c r="O8" s="228"/>
      <c r="P8" s="228"/>
      <c r="Q8" s="229"/>
    </row>
    <row r="9" spans="2:19" ht="24.75"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12" t="s">
        <v>23</v>
      </c>
      <c r="C10" s="49">
        <v>3570.8588730000001</v>
      </c>
      <c r="D10" s="49">
        <v>3715.6008087600003</v>
      </c>
      <c r="E10" s="39">
        <v>182.29145377999998</v>
      </c>
      <c r="F10" s="39">
        <v>182.29145377999998</v>
      </c>
      <c r="G10" s="39">
        <v>417.60124077000012</v>
      </c>
      <c r="H10" s="39">
        <v>420.74079849999998</v>
      </c>
      <c r="I10" s="39">
        <v>320.27193917</v>
      </c>
      <c r="J10" s="39">
        <v>300.60118358</v>
      </c>
      <c r="K10" s="39">
        <v>294.79090361000004</v>
      </c>
      <c r="L10" s="39">
        <v>294.79090361000004</v>
      </c>
      <c r="M10" s="39">
        <v>294.79090361000004</v>
      </c>
      <c r="N10" s="39">
        <v>294.11338906000003</v>
      </c>
      <c r="O10" s="39">
        <v>294.11338903000006</v>
      </c>
      <c r="P10" s="39">
        <v>415.69605618999998</v>
      </c>
      <c r="Q10" s="39">
        <v>3712.0936146900003</v>
      </c>
    </row>
    <row r="11" spans="2:19" x14ac:dyDescent="0.25">
      <c r="B11" s="12" t="s">
        <v>24</v>
      </c>
      <c r="C11" s="49">
        <v>32278.255644000001</v>
      </c>
      <c r="D11" s="49">
        <v>34338.950315969967</v>
      </c>
      <c r="E11" s="39">
        <v>308.16233369999998</v>
      </c>
      <c r="F11" s="39">
        <v>2402.2766861000018</v>
      </c>
      <c r="G11" s="39">
        <v>3290.5848481700014</v>
      </c>
      <c r="H11" s="39">
        <v>2599.1809592299996</v>
      </c>
      <c r="I11" s="39">
        <v>3155.5623235700014</v>
      </c>
      <c r="J11" s="39">
        <v>1838.4313719299994</v>
      </c>
      <c r="K11" s="39">
        <v>2324.8706036900007</v>
      </c>
      <c r="L11" s="39">
        <v>2601.9096999600015</v>
      </c>
      <c r="M11" s="39">
        <v>2383.6732282000003</v>
      </c>
      <c r="N11" s="39">
        <v>2416.6110789100017</v>
      </c>
      <c r="O11" s="39">
        <v>2493.6919569799979</v>
      </c>
      <c r="P11" s="39">
        <v>4098.4358565999974</v>
      </c>
      <c r="Q11" s="39">
        <v>29913.39094703997</v>
      </c>
    </row>
    <row r="12" spans="2:19" x14ac:dyDescent="0.25">
      <c r="B12" s="12" t="s">
        <v>25</v>
      </c>
      <c r="C12" s="49">
        <v>18222.299223000002</v>
      </c>
      <c r="D12" s="49">
        <v>19272.284580230003</v>
      </c>
      <c r="E12" s="39">
        <v>351.99620688000005</v>
      </c>
      <c r="F12" s="39">
        <v>1329.8717299399998</v>
      </c>
      <c r="G12" s="39">
        <v>2652.5145341399998</v>
      </c>
      <c r="H12" s="39">
        <v>1456.631692590001</v>
      </c>
      <c r="I12" s="39">
        <v>1612.7144118400004</v>
      </c>
      <c r="J12" s="39">
        <v>1786.7496822299997</v>
      </c>
      <c r="K12" s="39">
        <v>1410.6887666699999</v>
      </c>
      <c r="L12" s="39">
        <v>1490.1884153600004</v>
      </c>
      <c r="M12" s="39">
        <v>1613.7785985199998</v>
      </c>
      <c r="N12" s="39">
        <v>1612.2561236699994</v>
      </c>
      <c r="O12" s="39">
        <v>1646.1400189199994</v>
      </c>
      <c r="P12" s="39">
        <v>2069.5709200800011</v>
      </c>
      <c r="Q12" s="39">
        <v>19033.101100839995</v>
      </c>
    </row>
    <row r="13" spans="2:19" x14ac:dyDescent="0.25">
      <c r="B13" s="12" t="s">
        <v>26</v>
      </c>
      <c r="C13" s="49">
        <v>8686.8124430000007</v>
      </c>
      <c r="D13" s="49">
        <v>8950.0708752500032</v>
      </c>
      <c r="E13" s="39">
        <v>544.63456128999997</v>
      </c>
      <c r="F13" s="39">
        <v>616.07931067999994</v>
      </c>
      <c r="G13" s="39">
        <v>797.0664598300001</v>
      </c>
      <c r="H13" s="39">
        <v>711.3591853299996</v>
      </c>
      <c r="I13" s="39">
        <v>747.63015307999967</v>
      </c>
      <c r="J13" s="39">
        <v>733.98479068999995</v>
      </c>
      <c r="K13" s="39">
        <v>621.92929134000008</v>
      </c>
      <c r="L13" s="39">
        <v>673.52020225000024</v>
      </c>
      <c r="M13" s="39">
        <v>686.54127975999995</v>
      </c>
      <c r="N13" s="39">
        <v>613.45314736000012</v>
      </c>
      <c r="O13" s="39">
        <v>683.64623837999977</v>
      </c>
      <c r="P13" s="39">
        <v>1190.9468220499998</v>
      </c>
      <c r="Q13" s="39">
        <v>8620.7914420400011</v>
      </c>
    </row>
    <row r="14" spans="2:19" x14ac:dyDescent="0.25">
      <c r="B14" s="12" t="s">
        <v>27</v>
      </c>
      <c r="C14" s="49">
        <v>2304.2599909999999</v>
      </c>
      <c r="D14" s="49">
        <v>2445.9720259999999</v>
      </c>
      <c r="E14" s="39">
        <v>45.617837340000008</v>
      </c>
      <c r="F14" s="39">
        <v>132.92402514999998</v>
      </c>
      <c r="G14" s="39">
        <v>339.28981571999998</v>
      </c>
      <c r="H14" s="39">
        <v>185.69199959999997</v>
      </c>
      <c r="I14" s="39">
        <v>212.32537660000003</v>
      </c>
      <c r="J14" s="39">
        <v>197.32634475999996</v>
      </c>
      <c r="K14" s="39">
        <v>162.53668352</v>
      </c>
      <c r="L14" s="39">
        <v>195.37719516000004</v>
      </c>
      <c r="M14" s="39">
        <v>215.90323358999999</v>
      </c>
      <c r="N14" s="39">
        <v>142.40570267000004</v>
      </c>
      <c r="O14" s="39">
        <v>173.90667438</v>
      </c>
      <c r="P14" s="39">
        <v>354.70125374999998</v>
      </c>
      <c r="Q14" s="39">
        <v>2358.0061422399995</v>
      </c>
    </row>
    <row r="15" spans="2:19" x14ac:dyDescent="0.25">
      <c r="B15" s="12" t="s">
        <v>28</v>
      </c>
      <c r="C15" s="49">
        <v>11608.228615</v>
      </c>
      <c r="D15" s="49">
        <v>12987.996631819997</v>
      </c>
      <c r="E15" s="39">
        <v>190.73248658</v>
      </c>
      <c r="F15" s="39">
        <v>202.24215841</v>
      </c>
      <c r="G15" s="39">
        <v>348.03183403000008</v>
      </c>
      <c r="H15" s="39">
        <v>237.80026107000006</v>
      </c>
      <c r="I15" s="39">
        <v>566.85623068000007</v>
      </c>
      <c r="J15" s="39">
        <v>679.28730448999977</v>
      </c>
      <c r="K15" s="39">
        <v>321.47704784000007</v>
      </c>
      <c r="L15" s="39">
        <v>527.17300233000003</v>
      </c>
      <c r="M15" s="39">
        <v>496.51706318999987</v>
      </c>
      <c r="N15" s="39">
        <v>475.16982939000013</v>
      </c>
      <c r="O15" s="39">
        <v>791.94820295999955</v>
      </c>
      <c r="P15" s="39">
        <v>4356.5334808400012</v>
      </c>
      <c r="Q15" s="39">
        <v>9193.7689018099918</v>
      </c>
    </row>
    <row r="16" spans="2:19" x14ac:dyDescent="0.25">
      <c r="B16" s="12" t="s">
        <v>29</v>
      </c>
      <c r="C16" s="49">
        <v>19860.244589000002</v>
      </c>
      <c r="D16" s="49">
        <v>19646.449798009999</v>
      </c>
      <c r="E16" s="39">
        <v>1182.58749633</v>
      </c>
      <c r="F16" s="39">
        <v>1069.8413238200001</v>
      </c>
      <c r="G16" s="39">
        <v>1959.4383263300003</v>
      </c>
      <c r="H16" s="39">
        <v>1446.2966367600002</v>
      </c>
      <c r="I16" s="39">
        <v>1274.48630905</v>
      </c>
      <c r="J16" s="39">
        <v>1429.1768515800004</v>
      </c>
      <c r="K16" s="39">
        <v>1235.0996960800001</v>
      </c>
      <c r="L16" s="39">
        <v>1534.2511110699998</v>
      </c>
      <c r="M16" s="39">
        <v>1203.1793402699998</v>
      </c>
      <c r="N16" s="39">
        <v>1219.36748182</v>
      </c>
      <c r="O16" s="39">
        <v>1654.38114909</v>
      </c>
      <c r="P16" s="39">
        <v>2715.8805621800007</v>
      </c>
      <c r="Q16" s="39">
        <v>17923.98628438</v>
      </c>
    </row>
    <row r="17" spans="2:17" x14ac:dyDescent="0.25">
      <c r="B17" s="12" t="s">
        <v>30</v>
      </c>
      <c r="C17" s="49">
        <v>23651.826499999999</v>
      </c>
      <c r="D17" s="49">
        <v>27561.449850099991</v>
      </c>
      <c r="E17" s="39">
        <v>814.00782994000008</v>
      </c>
      <c r="F17" s="39">
        <v>944.40623497000001</v>
      </c>
      <c r="G17" s="39">
        <v>1775.3740281399998</v>
      </c>
      <c r="H17" s="39">
        <v>2339.2841072000001</v>
      </c>
      <c r="I17" s="39">
        <v>1345.6552374999997</v>
      </c>
      <c r="J17" s="39">
        <v>1270.3491451099999</v>
      </c>
      <c r="K17" s="39">
        <v>1166.4403440400001</v>
      </c>
      <c r="L17" s="39">
        <v>1670.9329130200003</v>
      </c>
      <c r="M17" s="39">
        <v>1408.6222059500001</v>
      </c>
      <c r="N17" s="39">
        <v>1135.2144321499998</v>
      </c>
      <c r="O17" s="39">
        <v>1538.5352308499998</v>
      </c>
      <c r="P17" s="39">
        <v>6954.9682217900008</v>
      </c>
      <c r="Q17" s="39">
        <v>22363.789930659994</v>
      </c>
    </row>
    <row r="18" spans="2:17" x14ac:dyDescent="0.25">
      <c r="B18" s="12" t="s">
        <v>31</v>
      </c>
      <c r="C18" s="49">
        <v>1899.7679869999999</v>
      </c>
      <c r="D18" s="49">
        <v>1727.5673077500003</v>
      </c>
      <c r="E18" s="39">
        <v>0</v>
      </c>
      <c r="F18" s="39">
        <v>92.376334799999995</v>
      </c>
      <c r="G18" s="39">
        <v>278.68581732999991</v>
      </c>
      <c r="H18" s="39">
        <v>119.96350560999996</v>
      </c>
      <c r="I18" s="39">
        <v>95.752141620000017</v>
      </c>
      <c r="J18" s="39">
        <v>103.84799326000001</v>
      </c>
      <c r="K18" s="39">
        <v>102.31618516</v>
      </c>
      <c r="L18" s="39">
        <v>142.32619206000001</v>
      </c>
      <c r="M18" s="39">
        <v>115.51537595000001</v>
      </c>
      <c r="N18" s="39">
        <v>51.167532470000005</v>
      </c>
      <c r="O18" s="39">
        <v>134.62608522000002</v>
      </c>
      <c r="P18" s="39">
        <v>217.35636341999998</v>
      </c>
      <c r="Q18" s="39">
        <v>1453.9335269000005</v>
      </c>
    </row>
    <row r="19" spans="2:17" x14ac:dyDescent="0.25">
      <c r="B19" s="12" t="s">
        <v>32</v>
      </c>
      <c r="C19" s="49">
        <v>1327.330829</v>
      </c>
      <c r="D19" s="49">
        <v>1232.9505050499999</v>
      </c>
      <c r="E19" s="39">
        <v>10.750010570000001</v>
      </c>
      <c r="F19" s="39">
        <v>55.044710569999999</v>
      </c>
      <c r="G19" s="39">
        <v>57.819617850000007</v>
      </c>
      <c r="H19" s="39">
        <v>41.924525299999999</v>
      </c>
      <c r="I19" s="39">
        <v>44.123993770000006</v>
      </c>
      <c r="J19" s="39">
        <v>66.195710360000007</v>
      </c>
      <c r="K19" s="39">
        <v>40.593104750000002</v>
      </c>
      <c r="L19" s="39">
        <v>55.285313340000002</v>
      </c>
      <c r="M19" s="39">
        <v>57.047078990000003</v>
      </c>
      <c r="N19" s="39">
        <v>40.770892400000001</v>
      </c>
      <c r="O19" s="39">
        <v>45.416047160000005</v>
      </c>
      <c r="P19" s="39">
        <v>96.836757599999984</v>
      </c>
      <c r="Q19" s="39">
        <v>611.80776265999987</v>
      </c>
    </row>
    <row r="20" spans="2:17" x14ac:dyDescent="0.25">
      <c r="B20" s="12" t="s">
        <v>33</v>
      </c>
      <c r="C20" s="49">
        <v>6061.2786800000003</v>
      </c>
      <c r="D20" s="49">
        <v>6365.945646430001</v>
      </c>
      <c r="E20" s="39">
        <v>235.72694041000003</v>
      </c>
      <c r="F20" s="39">
        <v>264.19562182000004</v>
      </c>
      <c r="G20" s="39">
        <v>521.13181912000027</v>
      </c>
      <c r="H20" s="39">
        <v>372.41384862000001</v>
      </c>
      <c r="I20" s="39">
        <v>511.04521146000008</v>
      </c>
      <c r="J20" s="39">
        <v>407.06361939999982</v>
      </c>
      <c r="K20" s="39">
        <v>366.33731876000002</v>
      </c>
      <c r="L20" s="39">
        <v>425.54080238</v>
      </c>
      <c r="M20" s="39">
        <v>454.53417174999981</v>
      </c>
      <c r="N20" s="39">
        <v>439.19435726</v>
      </c>
      <c r="O20" s="39">
        <v>341.67146828000006</v>
      </c>
      <c r="P20" s="39">
        <v>1213.1934004900004</v>
      </c>
      <c r="Q20" s="39">
        <v>5552.0485797500014</v>
      </c>
    </row>
    <row r="21" spans="2:17" x14ac:dyDescent="0.25">
      <c r="B21" s="12" t="s">
        <v>59</v>
      </c>
      <c r="C21" s="49">
        <v>6847.7721789999996</v>
      </c>
      <c r="D21" s="49">
        <v>9649.717590940003</v>
      </c>
      <c r="E21" s="39">
        <v>530.58735812000009</v>
      </c>
      <c r="F21" s="39">
        <v>116.18794536999999</v>
      </c>
      <c r="G21" s="39">
        <v>1689.15153427</v>
      </c>
      <c r="H21" s="39">
        <v>1173.2497405899999</v>
      </c>
      <c r="I21" s="39">
        <v>332.84790242999992</v>
      </c>
      <c r="J21" s="39">
        <v>100.12794129999997</v>
      </c>
      <c r="K21" s="39">
        <v>290.32147345999999</v>
      </c>
      <c r="L21" s="39">
        <v>658.93180772999983</v>
      </c>
      <c r="M21" s="39">
        <v>636.65587887000004</v>
      </c>
      <c r="N21" s="39">
        <v>653.45552008999994</v>
      </c>
      <c r="O21" s="39">
        <v>722.31626219000009</v>
      </c>
      <c r="P21" s="39">
        <v>509.58401757999997</v>
      </c>
      <c r="Q21" s="39">
        <v>7413.4173819999996</v>
      </c>
    </row>
    <row r="22" spans="2:17" x14ac:dyDescent="0.25">
      <c r="B22" s="12" t="s">
        <v>35</v>
      </c>
      <c r="C22" s="49">
        <v>1136.2366750000001</v>
      </c>
      <c r="D22" s="49">
        <v>1037.6592265500001</v>
      </c>
      <c r="E22" s="39">
        <v>22.161776349999997</v>
      </c>
      <c r="F22" s="39">
        <v>43.632247980000002</v>
      </c>
      <c r="G22" s="39">
        <v>114.26055628000002</v>
      </c>
      <c r="H22" s="39">
        <v>57.158322510000012</v>
      </c>
      <c r="I22" s="39">
        <v>98.074073169999949</v>
      </c>
      <c r="J22" s="39">
        <v>45.34956316000001</v>
      </c>
      <c r="K22" s="39">
        <v>31.541210300000003</v>
      </c>
      <c r="L22" s="39">
        <v>71.745951639999987</v>
      </c>
      <c r="M22" s="39">
        <v>115.87498608999996</v>
      </c>
      <c r="N22" s="39">
        <v>31.03816745</v>
      </c>
      <c r="O22" s="39">
        <v>94.350638179999962</v>
      </c>
      <c r="P22" s="39">
        <v>160.89350617000005</v>
      </c>
      <c r="Q22" s="39">
        <v>886.08099928000001</v>
      </c>
    </row>
    <row r="23" spans="2:17" x14ac:dyDescent="0.25">
      <c r="B23" s="12" t="s">
        <v>36</v>
      </c>
      <c r="C23" s="49">
        <v>960.51379799999995</v>
      </c>
      <c r="D23" s="49">
        <v>809.37764500000003</v>
      </c>
      <c r="E23" s="39">
        <v>6.9863694000000001</v>
      </c>
      <c r="F23" s="39">
        <v>46.701925959999983</v>
      </c>
      <c r="G23" s="39">
        <v>82.254119250000002</v>
      </c>
      <c r="H23" s="39">
        <v>103.84845935</v>
      </c>
      <c r="I23" s="39">
        <v>78.70315162</v>
      </c>
      <c r="J23" s="39">
        <v>77.664322819999995</v>
      </c>
      <c r="K23" s="39">
        <v>45.900310010000005</v>
      </c>
      <c r="L23" s="39">
        <v>64.43879699</v>
      </c>
      <c r="M23" s="39">
        <v>96.266973339999993</v>
      </c>
      <c r="N23" s="39">
        <v>54.490540310000007</v>
      </c>
      <c r="O23" s="39">
        <v>54.27573927000001</v>
      </c>
      <c r="P23" s="39">
        <v>66.555643880000005</v>
      </c>
      <c r="Q23" s="39">
        <v>778.08635220000008</v>
      </c>
    </row>
    <row r="24" spans="2:17" x14ac:dyDescent="0.25">
      <c r="B24" s="12" t="s">
        <v>37</v>
      </c>
      <c r="C24" s="49">
        <v>1512.0925299999999</v>
      </c>
      <c r="D24" s="49">
        <v>1512.0925299999992</v>
      </c>
      <c r="E24" s="39">
        <v>89.076667999999998</v>
      </c>
      <c r="F24" s="39">
        <v>91.237070000000003</v>
      </c>
      <c r="G24" s="39">
        <v>171.15162336999995</v>
      </c>
      <c r="H24" s="39">
        <v>152.50462729000006</v>
      </c>
      <c r="I24" s="39">
        <v>126.00343059000001</v>
      </c>
      <c r="J24" s="39">
        <v>126.002</v>
      </c>
      <c r="K24" s="39">
        <v>125.98239356000001</v>
      </c>
      <c r="L24" s="39">
        <v>126.00593877999999</v>
      </c>
      <c r="M24" s="39">
        <v>126.03478810999999</v>
      </c>
      <c r="N24" s="39">
        <v>125.88278370999997</v>
      </c>
      <c r="O24" s="39">
        <v>125.69748741000001</v>
      </c>
      <c r="P24" s="39">
        <v>126.51369633</v>
      </c>
      <c r="Q24" s="39">
        <v>1512.0925071499998</v>
      </c>
    </row>
    <row r="25" spans="2:17" x14ac:dyDescent="0.25">
      <c r="B25" s="12" t="s">
        <v>38</v>
      </c>
      <c r="C25" s="49">
        <v>244.26923600000001</v>
      </c>
      <c r="D25" s="49">
        <v>218.56107101999999</v>
      </c>
      <c r="E25" s="39">
        <v>7.8524483299999996</v>
      </c>
      <c r="F25" s="39">
        <v>8.78866558</v>
      </c>
      <c r="G25" s="39">
        <v>17.274512950000002</v>
      </c>
      <c r="H25" s="39">
        <v>8.7461783399999984</v>
      </c>
      <c r="I25" s="39">
        <v>14.237624529999996</v>
      </c>
      <c r="J25" s="39">
        <v>18.066024859999999</v>
      </c>
      <c r="K25" s="39">
        <v>9.4641347200000006</v>
      </c>
      <c r="L25" s="39">
        <v>15.255616199999999</v>
      </c>
      <c r="M25" s="39">
        <v>13.070997890000001</v>
      </c>
      <c r="N25" s="39">
        <v>7.95609754</v>
      </c>
      <c r="O25" s="39">
        <v>13.068761779999999</v>
      </c>
      <c r="P25" s="39">
        <v>34.326071719999987</v>
      </c>
      <c r="Q25" s="39">
        <v>168.10713444000004</v>
      </c>
    </row>
    <row r="26" spans="2:17" x14ac:dyDescent="0.25">
      <c r="B26" s="12" t="s">
        <v>39</v>
      </c>
      <c r="C26" s="49">
        <v>883.37844099999995</v>
      </c>
      <c r="D26" s="49">
        <v>883.37844100000052</v>
      </c>
      <c r="E26" s="39">
        <v>33.505282819999998</v>
      </c>
      <c r="F26" s="39">
        <v>54.229349980000002</v>
      </c>
      <c r="G26" s="39">
        <v>80.629792809999998</v>
      </c>
      <c r="H26" s="39">
        <v>65.029647859999997</v>
      </c>
      <c r="I26" s="39">
        <v>64.149731779999996</v>
      </c>
      <c r="J26" s="39">
        <v>73.329050340000009</v>
      </c>
      <c r="K26" s="39">
        <v>54.230969730000005</v>
      </c>
      <c r="L26" s="39">
        <v>92.90370566</v>
      </c>
      <c r="M26" s="39">
        <v>93.982681170000006</v>
      </c>
      <c r="N26" s="39">
        <v>55.078913929999999</v>
      </c>
      <c r="O26" s="39">
        <v>56.900961150000001</v>
      </c>
      <c r="P26" s="39">
        <v>149.56682389000002</v>
      </c>
      <c r="Q26" s="39">
        <v>873.53691112000001</v>
      </c>
    </row>
    <row r="27" spans="2:17" x14ac:dyDescent="0.25">
      <c r="B27" s="12" t="s">
        <v>40</v>
      </c>
      <c r="C27" s="49">
        <v>194.49535499999999</v>
      </c>
      <c r="D27" s="49">
        <v>200.989081</v>
      </c>
      <c r="E27" s="39">
        <v>6.2253866100000002</v>
      </c>
      <c r="F27" s="39">
        <v>8.3576258699999997</v>
      </c>
      <c r="G27" s="39">
        <v>14.839621400000002</v>
      </c>
      <c r="H27" s="39">
        <v>20.962857650000004</v>
      </c>
      <c r="I27" s="39">
        <v>20.346992960000001</v>
      </c>
      <c r="J27" s="39">
        <v>14.24025956</v>
      </c>
      <c r="K27" s="39">
        <v>16.406123480000002</v>
      </c>
      <c r="L27" s="39">
        <v>17.832338410000002</v>
      </c>
      <c r="M27" s="39">
        <v>15.54854291</v>
      </c>
      <c r="N27" s="39">
        <v>10.02860583</v>
      </c>
      <c r="O27" s="39">
        <v>18.187080760000001</v>
      </c>
      <c r="P27" s="39">
        <v>35.802408249999999</v>
      </c>
      <c r="Q27" s="39">
        <v>198.77784369000003</v>
      </c>
    </row>
    <row r="28" spans="2:17" x14ac:dyDescent="0.25">
      <c r="B28" s="12" t="s">
        <v>41</v>
      </c>
      <c r="C28" s="49">
        <v>2839.265754</v>
      </c>
      <c r="D28" s="49">
        <v>2915.8259079900013</v>
      </c>
      <c r="E28" s="39">
        <v>77.277983579999997</v>
      </c>
      <c r="F28" s="39">
        <v>109.34615715</v>
      </c>
      <c r="G28" s="39">
        <v>318.93763712999998</v>
      </c>
      <c r="H28" s="39">
        <v>212.108946</v>
      </c>
      <c r="I28" s="39">
        <v>196.64790671999998</v>
      </c>
      <c r="J28" s="39">
        <v>103.42181032000001</v>
      </c>
      <c r="K28" s="39">
        <v>141.06587512000002</v>
      </c>
      <c r="L28" s="39">
        <v>212.56883827999999</v>
      </c>
      <c r="M28" s="39">
        <v>168.00520791000002</v>
      </c>
      <c r="N28" s="39">
        <v>108.20747246000001</v>
      </c>
      <c r="O28" s="39">
        <v>118.41350091</v>
      </c>
      <c r="P28" s="39">
        <v>284.47968836999996</v>
      </c>
      <c r="Q28" s="39">
        <v>2050.4810239499998</v>
      </c>
    </row>
    <row r="29" spans="2:17" x14ac:dyDescent="0.25">
      <c r="B29" s="12" t="s">
        <v>42</v>
      </c>
      <c r="C29" s="49">
        <v>2811.2187279999998</v>
      </c>
      <c r="D29" s="49">
        <v>2861.7393565799994</v>
      </c>
      <c r="E29" s="39">
        <v>144.88066651999998</v>
      </c>
      <c r="F29" s="39">
        <v>159.15597269000003</v>
      </c>
      <c r="G29" s="39">
        <v>300.39969803000008</v>
      </c>
      <c r="H29" s="39">
        <v>265.38107204999989</v>
      </c>
      <c r="I29" s="39">
        <v>216.92784558</v>
      </c>
      <c r="J29" s="39">
        <v>214.37837397999999</v>
      </c>
      <c r="K29" s="39">
        <v>196.45555520999994</v>
      </c>
      <c r="L29" s="39">
        <v>227.27396208999997</v>
      </c>
      <c r="M29" s="39">
        <v>212.88968627</v>
      </c>
      <c r="N29" s="39">
        <v>198.07304563</v>
      </c>
      <c r="O29" s="39">
        <v>200.2713349600001</v>
      </c>
      <c r="P29" s="39">
        <v>438.38030049000008</v>
      </c>
      <c r="Q29" s="39">
        <v>2774.4675135000007</v>
      </c>
    </row>
    <row r="30" spans="2:17" x14ac:dyDescent="0.25">
      <c r="B30" s="12" t="s">
        <v>43</v>
      </c>
      <c r="C30" s="49">
        <v>3177.709719</v>
      </c>
      <c r="D30" s="49">
        <v>3230.4251270999994</v>
      </c>
      <c r="E30" s="39">
        <v>163.72672129999998</v>
      </c>
      <c r="F30" s="39">
        <v>163.72672129999995</v>
      </c>
      <c r="G30" s="39">
        <v>361.66235573999995</v>
      </c>
      <c r="H30" s="39">
        <v>362.03615422999985</v>
      </c>
      <c r="I30" s="39">
        <v>264.72593443999995</v>
      </c>
      <c r="J30" s="39">
        <v>263.10808459999998</v>
      </c>
      <c r="K30" s="39">
        <v>262.87508882999998</v>
      </c>
      <c r="L30" s="39">
        <v>267.04071872999998</v>
      </c>
      <c r="M30" s="39">
        <v>265.14300102999999</v>
      </c>
      <c r="N30" s="39">
        <v>262.81791937999998</v>
      </c>
      <c r="O30" s="39">
        <v>265.30293202999997</v>
      </c>
      <c r="P30" s="39">
        <v>296.73136043</v>
      </c>
      <c r="Q30" s="39">
        <v>3198.8969920399995</v>
      </c>
    </row>
    <row r="31" spans="2:17" x14ac:dyDescent="0.25">
      <c r="B31" s="12" t="s">
        <v>44</v>
      </c>
      <c r="C31" s="49">
        <v>2477.2490050000001</v>
      </c>
      <c r="D31" s="49">
        <v>2477.2490050000006</v>
      </c>
      <c r="E31" s="39">
        <v>100.26986805999999</v>
      </c>
      <c r="F31" s="39">
        <v>477.66578785000002</v>
      </c>
      <c r="G31" s="39">
        <v>814.82957909999948</v>
      </c>
      <c r="H31" s="39">
        <v>278.86176231000002</v>
      </c>
      <c r="I31" s="39">
        <v>278.86176095000002</v>
      </c>
      <c r="J31" s="39">
        <v>75.251418350000009</v>
      </c>
      <c r="K31" s="39">
        <v>75.251463389999998</v>
      </c>
      <c r="L31" s="39">
        <v>75.251463389999998</v>
      </c>
      <c r="M31" s="39">
        <v>75.251463389999998</v>
      </c>
      <c r="N31" s="39">
        <v>75.251463389999998</v>
      </c>
      <c r="O31" s="39">
        <v>75.25146337000001</v>
      </c>
      <c r="P31" s="39">
        <v>73.14374195000002</v>
      </c>
      <c r="Q31" s="39">
        <v>2475.1412355000002</v>
      </c>
    </row>
    <row r="32" spans="2:17" x14ac:dyDescent="0.25">
      <c r="B32" s="12" t="s">
        <v>45</v>
      </c>
      <c r="C32" s="49">
        <v>356.68594400000001</v>
      </c>
      <c r="D32" s="49">
        <v>356.68594400000001</v>
      </c>
      <c r="E32" s="39">
        <v>18.685835340000001</v>
      </c>
      <c r="F32" s="39">
        <v>18.685835340000001</v>
      </c>
      <c r="G32" s="39">
        <v>40.761821999999995</v>
      </c>
      <c r="H32" s="39">
        <v>40.757655319999998</v>
      </c>
      <c r="I32" s="39">
        <v>29.72382872</v>
      </c>
      <c r="J32" s="39">
        <v>29.723828560000001</v>
      </c>
      <c r="K32" s="39">
        <v>29.724519000000001</v>
      </c>
      <c r="L32" s="39">
        <v>29.724519000000001</v>
      </c>
      <c r="M32" s="39">
        <v>29.724519000000001</v>
      </c>
      <c r="N32" s="39">
        <v>29.724479039999999</v>
      </c>
      <c r="O32" s="39">
        <v>29.724479039999999</v>
      </c>
      <c r="P32" s="39">
        <v>29.724623640000004</v>
      </c>
      <c r="Q32" s="39">
        <v>356.68594400000006</v>
      </c>
    </row>
    <row r="33" spans="2:19" x14ac:dyDescent="0.25">
      <c r="B33" s="12" t="s">
        <v>60</v>
      </c>
      <c r="C33" s="49">
        <v>17841.966733000001</v>
      </c>
      <c r="D33" s="49">
        <v>17445.86455961</v>
      </c>
      <c r="E33" s="39">
        <v>907.86850063000009</v>
      </c>
      <c r="F33" s="39">
        <v>1080.18109218</v>
      </c>
      <c r="G33" s="39">
        <v>1948.46881024</v>
      </c>
      <c r="H33" s="39">
        <v>1344.7437419399998</v>
      </c>
      <c r="I33" s="39">
        <v>309.18311053999997</v>
      </c>
      <c r="J33" s="39">
        <v>1043.0700288600001</v>
      </c>
      <c r="K33" s="39">
        <v>1101.0172797999999</v>
      </c>
      <c r="L33" s="39">
        <v>993.37637528999994</v>
      </c>
      <c r="M33" s="39">
        <v>1309.1441239000001</v>
      </c>
      <c r="N33" s="39">
        <v>1890.1312742</v>
      </c>
      <c r="O33" s="39">
        <v>600.06248387999995</v>
      </c>
      <c r="P33" s="39">
        <v>970.92516867999996</v>
      </c>
      <c r="Q33" s="39">
        <v>13498.171990140001</v>
      </c>
    </row>
    <row r="34" spans="2:19" x14ac:dyDescent="0.25">
      <c r="B34" s="12" t="s">
        <v>61</v>
      </c>
      <c r="C34" s="49">
        <v>23431.630722000002</v>
      </c>
      <c r="D34" s="49">
        <v>30870.34202358</v>
      </c>
      <c r="E34" s="39">
        <v>1000.066553</v>
      </c>
      <c r="F34" s="39">
        <v>2728.5507302000001</v>
      </c>
      <c r="G34" s="39">
        <v>4068.8156127299999</v>
      </c>
      <c r="H34" s="39">
        <v>1244.9456408199999</v>
      </c>
      <c r="I34" s="39">
        <v>3073.82836563</v>
      </c>
      <c r="J34" s="39">
        <v>2227.8625683299997</v>
      </c>
      <c r="K34" s="39">
        <v>2388.80901464</v>
      </c>
      <c r="L34" s="39">
        <v>1900.8122279499999</v>
      </c>
      <c r="M34" s="39">
        <v>2234.6712357900001</v>
      </c>
      <c r="N34" s="39">
        <v>1760.49670778</v>
      </c>
      <c r="O34" s="39">
        <v>2229.0281040099999</v>
      </c>
      <c r="P34" s="39">
        <v>5583.5234585799999</v>
      </c>
      <c r="Q34" s="39">
        <v>30441.410219459998</v>
      </c>
    </row>
    <row r="35" spans="2:19" x14ac:dyDescent="0.25">
      <c r="B35" s="208" t="s">
        <v>62</v>
      </c>
      <c r="C35" s="37">
        <v>194185.64819299997</v>
      </c>
      <c r="D35" s="48">
        <v>212715.14585473994</v>
      </c>
      <c r="E35" s="205">
        <v>6975.6785748799985</v>
      </c>
      <c r="F35" s="206">
        <v>12397.996717490005</v>
      </c>
      <c r="G35" s="207">
        <v>22460.97561673</v>
      </c>
      <c r="H35" s="205">
        <v>15261.622326069999</v>
      </c>
      <c r="I35" s="206">
        <v>14990.684988000001</v>
      </c>
      <c r="J35" s="207">
        <v>13224.609272429998</v>
      </c>
      <c r="K35" s="205">
        <v>12816.125356709999</v>
      </c>
      <c r="L35" s="206">
        <v>14364.458010679997</v>
      </c>
      <c r="M35" s="207">
        <v>14322.36656545</v>
      </c>
      <c r="N35" s="205">
        <v>13702.3569579</v>
      </c>
      <c r="O35" s="206">
        <v>14400.927690189994</v>
      </c>
      <c r="P35" s="207">
        <v>32444.27020495</v>
      </c>
      <c r="Q35" s="36">
        <v>187362.07228148001</v>
      </c>
      <c r="S35" s="11"/>
    </row>
    <row r="37" spans="2:19" x14ac:dyDescent="0.25">
      <c r="B37" s="208" t="s">
        <v>49</v>
      </c>
      <c r="C37" s="37"/>
      <c r="D37" s="48"/>
      <c r="E37" s="205"/>
      <c r="F37" s="206"/>
      <c r="G37" s="207"/>
      <c r="H37" s="205"/>
      <c r="I37" s="206"/>
      <c r="J37" s="207"/>
      <c r="K37" s="205"/>
      <c r="L37" s="206"/>
      <c r="M37" s="207"/>
      <c r="N37" s="205"/>
      <c r="O37" s="206"/>
      <c r="P37" s="207"/>
      <c r="Q37" s="36"/>
      <c r="S37" s="11"/>
    </row>
    <row r="38" spans="2:19" x14ac:dyDescent="0.25">
      <c r="B38" s="12" t="s">
        <v>23</v>
      </c>
      <c r="C38" s="49">
        <v>114.895878</v>
      </c>
      <c r="D38" s="49">
        <v>114.895878</v>
      </c>
      <c r="E38" s="50">
        <v>7.2602060000000002</v>
      </c>
      <c r="F38" s="39">
        <v>7.2602060000000002</v>
      </c>
      <c r="G38" s="39">
        <v>7.13954573</v>
      </c>
      <c r="H38" s="39">
        <v>4</v>
      </c>
      <c r="I38" s="39">
        <v>6.54504617</v>
      </c>
      <c r="J38" s="39">
        <v>6.54504617</v>
      </c>
      <c r="K38" s="39">
        <v>12.355326939999999</v>
      </c>
      <c r="L38" s="39">
        <v>12.355326939999999</v>
      </c>
      <c r="M38" s="39">
        <v>12.355326939999999</v>
      </c>
      <c r="N38" s="39">
        <v>13.026615699999999</v>
      </c>
      <c r="O38" s="39">
        <v>13.026615699999999</v>
      </c>
      <c r="P38" s="39">
        <v>13.02661569</v>
      </c>
      <c r="Q38" s="39">
        <v>114.89587797999999</v>
      </c>
    </row>
    <row r="39" spans="2:19" x14ac:dyDescent="0.25">
      <c r="B39" s="12" t="s">
        <v>24</v>
      </c>
      <c r="C39" s="49">
        <v>3.7224210000000002</v>
      </c>
      <c r="D39" s="49">
        <v>0</v>
      </c>
      <c r="E39" s="39">
        <v>0</v>
      </c>
      <c r="F39" s="39">
        <v>0</v>
      </c>
      <c r="G39" s="39">
        <v>0</v>
      </c>
      <c r="H39" s="39">
        <v>0</v>
      </c>
      <c r="I39" s="39">
        <v>0</v>
      </c>
      <c r="J39" s="39">
        <v>0</v>
      </c>
      <c r="K39" s="39">
        <v>0</v>
      </c>
      <c r="L39" s="39">
        <v>0</v>
      </c>
      <c r="M39" s="39">
        <v>0</v>
      </c>
      <c r="N39" s="39">
        <v>0</v>
      </c>
      <c r="O39" s="39">
        <v>0</v>
      </c>
      <c r="P39" s="39">
        <v>0</v>
      </c>
      <c r="Q39" s="39">
        <v>0</v>
      </c>
    </row>
    <row r="40" spans="2:19" x14ac:dyDescent="0.25">
      <c r="B40" s="12" t="s">
        <v>43</v>
      </c>
      <c r="C40" s="49">
        <v>40</v>
      </c>
      <c r="D40" s="49">
        <v>40</v>
      </c>
      <c r="E40" s="39">
        <v>1.89315923</v>
      </c>
      <c r="F40" s="39">
        <v>1.89315923</v>
      </c>
      <c r="G40" s="39">
        <v>4.7735073200000002</v>
      </c>
      <c r="H40" s="39">
        <v>4.7735074500000003</v>
      </c>
      <c r="I40" s="39">
        <v>3.3333333299999999</v>
      </c>
      <c r="J40" s="39">
        <v>3.3333333299999999</v>
      </c>
      <c r="K40" s="39">
        <v>3.3333333500000002</v>
      </c>
      <c r="L40" s="39">
        <v>3.3333333500000002</v>
      </c>
      <c r="M40" s="39">
        <v>3.3333333500000002</v>
      </c>
      <c r="N40" s="39">
        <v>3.3333333500000002</v>
      </c>
      <c r="O40" s="39">
        <v>3.3333333500000002</v>
      </c>
      <c r="P40" s="39">
        <v>3.3333333599999997</v>
      </c>
      <c r="Q40" s="39">
        <v>40</v>
      </c>
    </row>
    <row r="41" spans="2:19" x14ac:dyDescent="0.25">
      <c r="B41" s="12" t="s">
        <v>44</v>
      </c>
      <c r="C41" s="49">
        <v>10.430944</v>
      </c>
      <c r="D41" s="49">
        <v>10.430944</v>
      </c>
      <c r="E41" s="39">
        <v>0.53591224999999998</v>
      </c>
      <c r="F41" s="39">
        <v>0.53591224999999998</v>
      </c>
      <c r="G41" s="39">
        <v>0.82924538000000003</v>
      </c>
      <c r="H41" s="39">
        <v>1.2225787100000001</v>
      </c>
      <c r="I41" s="39">
        <v>1.2225787100000001</v>
      </c>
      <c r="J41" s="39">
        <v>0.86924537999999996</v>
      </c>
      <c r="K41" s="39">
        <v>0.86924537999999996</v>
      </c>
      <c r="L41" s="39">
        <v>0.86924537999999996</v>
      </c>
      <c r="M41" s="39">
        <v>0.86924537999999996</v>
      </c>
      <c r="N41" s="39">
        <v>0.86924537999999996</v>
      </c>
      <c r="O41" s="39">
        <v>0.86924537999999996</v>
      </c>
      <c r="P41" s="39">
        <v>0.86924442000000002</v>
      </c>
      <c r="Q41" s="39">
        <v>10.430944</v>
      </c>
    </row>
    <row r="42" spans="2:19" x14ac:dyDescent="0.25">
      <c r="B42" s="12" t="s">
        <v>60</v>
      </c>
      <c r="C42" s="49">
        <v>45076.059899</v>
      </c>
      <c r="D42" s="49">
        <v>45396.681048389997</v>
      </c>
      <c r="E42" s="39">
        <v>884.24463951000007</v>
      </c>
      <c r="F42" s="39">
        <v>1650.3144310900002</v>
      </c>
      <c r="G42" s="39">
        <v>2211.56479003</v>
      </c>
      <c r="H42" s="39">
        <v>1700.17193873</v>
      </c>
      <c r="I42" s="39">
        <v>637.72991640999999</v>
      </c>
      <c r="J42" s="39">
        <v>2917.3894418899999</v>
      </c>
      <c r="K42" s="39">
        <v>1720.18105436</v>
      </c>
      <c r="L42" s="39">
        <v>2464.2006082299999</v>
      </c>
      <c r="M42" s="39">
        <v>2384.94422983</v>
      </c>
      <c r="N42" s="39">
        <v>12451.5997902</v>
      </c>
      <c r="O42" s="39">
        <v>1302.1725415999999</v>
      </c>
      <c r="P42" s="39">
        <v>2766.4039014800001</v>
      </c>
      <c r="Q42" s="39">
        <v>33090.917283360002</v>
      </c>
    </row>
    <row r="43" spans="2:19" x14ac:dyDescent="0.25">
      <c r="B43" s="208" t="s">
        <v>50</v>
      </c>
      <c r="C43" s="37">
        <v>45245.109142000001</v>
      </c>
      <c r="D43" s="48">
        <v>45562.00787039</v>
      </c>
      <c r="E43" s="205">
        <v>893.93391699000006</v>
      </c>
      <c r="F43" s="206">
        <v>1660.0037085700003</v>
      </c>
      <c r="G43" s="207">
        <v>2224.3070884600002</v>
      </c>
      <c r="H43" s="205">
        <v>1710.16802489</v>
      </c>
      <c r="I43" s="206">
        <v>648.83087462000003</v>
      </c>
      <c r="J43" s="207">
        <v>2928.1370667699998</v>
      </c>
      <c r="K43" s="205">
        <v>1736.73896003</v>
      </c>
      <c r="L43" s="206">
        <v>2480.7585138999998</v>
      </c>
      <c r="M43" s="207">
        <v>2401.5021354999999</v>
      </c>
      <c r="N43" s="205">
        <v>12468.828984629999</v>
      </c>
      <c r="O43" s="206">
        <v>1319.4017360299999</v>
      </c>
      <c r="P43" s="207">
        <v>2783.6330949500002</v>
      </c>
      <c r="Q43" s="36">
        <v>33256.244105340003</v>
      </c>
      <c r="S43" s="11"/>
    </row>
    <row r="45" spans="2:19" x14ac:dyDescent="0.25">
      <c r="B45" s="208" t="s">
        <v>57</v>
      </c>
      <c r="C45" s="37">
        <v>239430.75733499997</v>
      </c>
      <c r="D45" s="48">
        <v>258277.15372512993</v>
      </c>
      <c r="E45" s="205">
        <v>7869.6124918699988</v>
      </c>
      <c r="F45" s="206">
        <v>14058.000426060005</v>
      </c>
      <c r="G45" s="207">
        <v>24685.282705190002</v>
      </c>
      <c r="H45" s="205">
        <v>16971.79035096</v>
      </c>
      <c r="I45" s="206">
        <v>15639.515862620001</v>
      </c>
      <c r="J45" s="207">
        <v>16152.746339199997</v>
      </c>
      <c r="K45" s="205">
        <v>14552.864316739999</v>
      </c>
      <c r="L45" s="206">
        <v>16845.216524579995</v>
      </c>
      <c r="M45" s="207">
        <v>16723.868700949999</v>
      </c>
      <c r="N45" s="205">
        <v>26171.185942529999</v>
      </c>
      <c r="O45" s="206">
        <v>15720.329426219994</v>
      </c>
      <c r="P45" s="207">
        <v>35227.903299899997</v>
      </c>
      <c r="Q45" s="36">
        <v>220618.31638682002</v>
      </c>
      <c r="S45" s="11"/>
    </row>
    <row r="46" spans="2:19" x14ac:dyDescent="0.25">
      <c r="B46" s="35" t="s">
        <v>52</v>
      </c>
      <c r="C46" s="44"/>
      <c r="D46" s="44"/>
    </row>
    <row r="47" spans="2:19" x14ac:dyDescent="0.25">
      <c r="B47" s="35" t="s">
        <v>53</v>
      </c>
      <c r="C47" s="44"/>
      <c r="D47" s="44"/>
    </row>
    <row r="48" spans="2:19" x14ac:dyDescent="0.25">
      <c r="B48" s="35" t="s">
        <v>54</v>
      </c>
      <c r="C48" s="44"/>
      <c r="D48" s="44"/>
    </row>
    <row r="49" spans="2:16" x14ac:dyDescent="0.25">
      <c r="B49" s="35" t="s">
        <v>55</v>
      </c>
      <c r="C49" s="44"/>
      <c r="D49" s="44"/>
    </row>
    <row r="61" spans="2:16" x14ac:dyDescent="0.25">
      <c r="P61" s="39"/>
    </row>
  </sheetData>
  <mergeCells count="8">
    <mergeCell ref="E8:Q8"/>
    <mergeCell ref="B2:Q2"/>
    <mergeCell ref="B3:Q3"/>
    <mergeCell ref="B4:Q4"/>
    <mergeCell ref="B5:Q5"/>
    <mergeCell ref="B8:B9"/>
    <mergeCell ref="C8:C9"/>
    <mergeCell ref="D8:D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62"/>
  <sheetViews>
    <sheetView showGridLines="0" zoomScale="89" zoomScaleNormal="89" workbookViewId="0">
      <selection activeCell="K24" sqref="K24"/>
    </sheetView>
  </sheetViews>
  <sheetFormatPr baseColWidth="10" defaultColWidth="11.42578125" defaultRowHeight="15" x14ac:dyDescent="0.25"/>
  <cols>
    <col min="1" max="1" width="10" customWidth="1"/>
    <col min="2" max="2" width="65.42578125" customWidth="1"/>
    <col min="3" max="3" width="13" customWidth="1"/>
    <col min="4" max="4" width="17.42578125" customWidth="1"/>
    <col min="5" max="12" width="11.42578125" customWidth="1"/>
    <col min="13" max="13" width="14.28515625" customWidth="1"/>
    <col min="14" max="14" width="11.42578125" customWidth="1"/>
    <col min="15" max="15" width="13" customWidth="1"/>
    <col min="16" max="16" width="12.7109375" customWidth="1"/>
    <col min="17" max="17" width="11.42578125" customWidth="1"/>
  </cols>
  <sheetData>
    <row r="2" spans="2:19" ht="28.5" x14ac:dyDescent="0.25">
      <c r="B2" s="230" t="s">
        <v>0</v>
      </c>
      <c r="C2" s="230"/>
      <c r="D2" s="230"/>
      <c r="E2" s="230"/>
      <c r="F2" s="230"/>
      <c r="G2" s="230"/>
      <c r="H2" s="230"/>
      <c r="I2" s="230"/>
      <c r="J2" s="230"/>
      <c r="K2" s="230"/>
      <c r="L2" s="230"/>
      <c r="M2" s="230"/>
      <c r="N2" s="230"/>
      <c r="O2" s="230"/>
      <c r="P2" s="230"/>
      <c r="Q2" s="230"/>
    </row>
    <row r="3" spans="2:19" ht="21" x14ac:dyDescent="0.25">
      <c r="B3" s="231" t="s">
        <v>1</v>
      </c>
      <c r="C3" s="231"/>
      <c r="D3" s="231"/>
      <c r="E3" s="231"/>
      <c r="F3" s="231"/>
      <c r="G3" s="231"/>
      <c r="H3" s="231"/>
      <c r="I3" s="231"/>
      <c r="J3" s="231"/>
      <c r="K3" s="231"/>
      <c r="L3" s="231"/>
      <c r="M3" s="231"/>
      <c r="N3" s="231"/>
      <c r="O3" s="231"/>
      <c r="P3" s="231"/>
      <c r="Q3" s="231"/>
    </row>
    <row r="4" spans="2:19" ht="15.75" x14ac:dyDescent="0.25">
      <c r="B4" s="232" t="s">
        <v>2</v>
      </c>
      <c r="C4" s="232"/>
      <c r="D4" s="232"/>
      <c r="E4" s="232"/>
      <c r="F4" s="232"/>
      <c r="G4" s="232"/>
      <c r="H4" s="232"/>
      <c r="I4" s="232"/>
      <c r="J4" s="232"/>
      <c r="K4" s="232"/>
      <c r="L4" s="232"/>
      <c r="M4" s="232"/>
      <c r="N4" s="232"/>
      <c r="O4" s="232"/>
      <c r="P4" s="232"/>
      <c r="Q4" s="232"/>
    </row>
    <row r="5" spans="2:19" ht="15.75" x14ac:dyDescent="0.25">
      <c r="B5" s="232" t="s">
        <v>3</v>
      </c>
      <c r="C5" s="232"/>
      <c r="D5" s="232"/>
      <c r="E5" s="232"/>
      <c r="F5" s="232"/>
      <c r="G5" s="232"/>
      <c r="H5" s="232"/>
      <c r="I5" s="232"/>
      <c r="J5" s="232"/>
      <c r="K5" s="232"/>
      <c r="L5" s="232"/>
      <c r="M5" s="232"/>
      <c r="N5" s="232"/>
      <c r="O5" s="232"/>
      <c r="P5" s="232"/>
      <c r="Q5" s="232"/>
    </row>
    <row r="6" spans="2:19" ht="15.75" customHeight="1" x14ac:dyDescent="0.25">
      <c r="B6" s="30"/>
      <c r="C6" s="30"/>
      <c r="D6" s="30"/>
    </row>
    <row r="7" spans="2:19" x14ac:dyDescent="0.25">
      <c r="B7" s="30" t="s">
        <v>63</v>
      </c>
      <c r="C7" s="30"/>
      <c r="D7" s="30"/>
      <c r="Q7" s="43" t="s">
        <v>5</v>
      </c>
    </row>
    <row r="8" spans="2:19" ht="21" customHeight="1" x14ac:dyDescent="0.25">
      <c r="B8" s="233" t="s">
        <v>6</v>
      </c>
      <c r="C8" s="235" t="s">
        <v>7</v>
      </c>
      <c r="D8" s="235" t="s">
        <v>8</v>
      </c>
      <c r="E8" s="227" t="s">
        <v>9</v>
      </c>
      <c r="F8" s="228"/>
      <c r="G8" s="228"/>
      <c r="H8" s="228"/>
      <c r="I8" s="228"/>
      <c r="J8" s="228"/>
      <c r="K8" s="228"/>
      <c r="L8" s="228"/>
      <c r="M8" s="228"/>
      <c r="N8" s="228"/>
      <c r="O8" s="228"/>
      <c r="P8" s="228"/>
      <c r="Q8" s="229"/>
    </row>
    <row r="9" spans="2:19" ht="24.75"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12" t="s">
        <v>23</v>
      </c>
      <c r="C10" s="47">
        <v>3908.2546510000002</v>
      </c>
      <c r="D10" s="47">
        <v>4308.2546510000002</v>
      </c>
      <c r="E10" s="46">
        <v>325.68788730999995</v>
      </c>
      <c r="F10" s="46">
        <v>325.68788730999995</v>
      </c>
      <c r="G10" s="46">
        <v>325.68788730999995</v>
      </c>
      <c r="H10" s="46">
        <v>325.68788730999995</v>
      </c>
      <c r="I10" s="46">
        <v>325.68788730999995</v>
      </c>
      <c r="J10" s="46">
        <v>325.68788730999995</v>
      </c>
      <c r="K10" s="46">
        <v>325.68788738999996</v>
      </c>
      <c r="L10" s="46">
        <v>325.68788738999996</v>
      </c>
      <c r="M10" s="46">
        <v>325.68788738999996</v>
      </c>
      <c r="N10" s="46">
        <v>325.68755441000008</v>
      </c>
      <c r="O10" s="46">
        <v>325.68755441000008</v>
      </c>
      <c r="P10" s="46">
        <v>725.68755352999983</v>
      </c>
      <c r="Q10" s="46">
        <v>4308.2536483799995</v>
      </c>
    </row>
    <row r="11" spans="2:19" x14ac:dyDescent="0.25">
      <c r="B11" s="12" t="s">
        <v>24</v>
      </c>
      <c r="C11" s="47">
        <v>27699.924944999999</v>
      </c>
      <c r="D11" s="47">
        <v>36172.900338979976</v>
      </c>
      <c r="E11" s="46">
        <v>660.84588904999998</v>
      </c>
      <c r="F11" s="46">
        <v>2709.8642657600008</v>
      </c>
      <c r="G11" s="46">
        <v>3009.5499589300002</v>
      </c>
      <c r="H11" s="46">
        <v>2975.7302041900011</v>
      </c>
      <c r="I11" s="46">
        <v>2575.2903919400023</v>
      </c>
      <c r="J11" s="46">
        <v>2724.6176525900009</v>
      </c>
      <c r="K11" s="46">
        <v>2130.9784985500005</v>
      </c>
      <c r="L11" s="46">
        <v>1202.4183757199999</v>
      </c>
      <c r="M11" s="46">
        <v>1646.4122750999995</v>
      </c>
      <c r="N11" s="46">
        <v>1446.3605931799998</v>
      </c>
      <c r="O11" s="46">
        <v>3443.7679071900002</v>
      </c>
      <c r="P11" s="46">
        <v>9069.365602479993</v>
      </c>
      <c r="Q11" s="46">
        <v>33595.201614680009</v>
      </c>
    </row>
    <row r="12" spans="2:19" x14ac:dyDescent="0.25">
      <c r="B12" s="12" t="s">
        <v>25</v>
      </c>
      <c r="C12" s="47">
        <v>18625.197797000001</v>
      </c>
      <c r="D12" s="47">
        <v>20622.292185319991</v>
      </c>
      <c r="E12" s="46">
        <v>260.81782000000004</v>
      </c>
      <c r="F12" s="46">
        <v>2611.3119178799998</v>
      </c>
      <c r="G12" s="46">
        <v>1811.4042430899995</v>
      </c>
      <c r="H12" s="46">
        <v>1719.8596951000004</v>
      </c>
      <c r="I12" s="46">
        <v>1815.6857146500006</v>
      </c>
      <c r="J12" s="46">
        <v>1740.5383291500002</v>
      </c>
      <c r="K12" s="46">
        <v>1683.6495006799998</v>
      </c>
      <c r="L12" s="46">
        <v>1692.2313959000001</v>
      </c>
      <c r="M12" s="46">
        <v>1629.4046228499992</v>
      </c>
      <c r="N12" s="46">
        <v>1683.9748433299994</v>
      </c>
      <c r="O12" s="46">
        <v>1679.6628778499994</v>
      </c>
      <c r="P12" s="46">
        <v>2247.0287283199987</v>
      </c>
      <c r="Q12" s="46">
        <v>20575.569688800006</v>
      </c>
    </row>
    <row r="13" spans="2:19" x14ac:dyDescent="0.25">
      <c r="B13" s="12" t="s">
        <v>26</v>
      </c>
      <c r="C13" s="47">
        <v>8977.5274570000001</v>
      </c>
      <c r="D13" s="47">
        <v>9163.8744781000096</v>
      </c>
      <c r="E13" s="46">
        <v>549.79376945000013</v>
      </c>
      <c r="F13" s="46">
        <v>666.44420958000001</v>
      </c>
      <c r="G13" s="46">
        <v>686.83436440999992</v>
      </c>
      <c r="H13" s="46">
        <v>676.83188740000003</v>
      </c>
      <c r="I13" s="46">
        <v>721.01734695999994</v>
      </c>
      <c r="J13" s="46">
        <v>721.98241849999999</v>
      </c>
      <c r="K13" s="46">
        <v>742.9552384399999</v>
      </c>
      <c r="L13" s="46">
        <v>736.13927602999991</v>
      </c>
      <c r="M13" s="46">
        <v>693.30011880999996</v>
      </c>
      <c r="N13" s="46">
        <v>714.91585180999982</v>
      </c>
      <c r="O13" s="46">
        <v>744.86082868000017</v>
      </c>
      <c r="P13" s="46">
        <v>1498.2391289900006</v>
      </c>
      <c r="Q13" s="46">
        <v>9153.314439060001</v>
      </c>
    </row>
    <row r="14" spans="2:19" x14ac:dyDescent="0.25">
      <c r="B14" s="12" t="s">
        <v>27</v>
      </c>
      <c r="C14" s="47">
        <v>2614.58995</v>
      </c>
      <c r="D14" s="47">
        <v>2839.2380234499979</v>
      </c>
      <c r="E14" s="46">
        <v>27.606409030000002</v>
      </c>
      <c r="F14" s="46">
        <v>282.68652584000006</v>
      </c>
      <c r="G14" s="46">
        <v>122.93552715999999</v>
      </c>
      <c r="H14" s="46">
        <v>321.06043456000003</v>
      </c>
      <c r="I14" s="46">
        <v>207.78947895999997</v>
      </c>
      <c r="J14" s="46">
        <v>165.98758530999999</v>
      </c>
      <c r="K14" s="46">
        <v>241.09084314</v>
      </c>
      <c r="L14" s="46">
        <v>246.99828233000005</v>
      </c>
      <c r="M14" s="46">
        <v>142.99055245999998</v>
      </c>
      <c r="N14" s="46">
        <v>291.00749864999995</v>
      </c>
      <c r="O14" s="46">
        <v>184.36974043000004</v>
      </c>
      <c r="P14" s="46">
        <v>584.10753187</v>
      </c>
      <c r="Q14" s="46">
        <v>2818.6304097399998</v>
      </c>
    </row>
    <row r="15" spans="2:19" x14ac:dyDescent="0.25">
      <c r="B15" s="12" t="s">
        <v>64</v>
      </c>
      <c r="C15" s="47">
        <v>9010.0919752499995</v>
      </c>
      <c r="D15" s="47">
        <v>9688.6376438499974</v>
      </c>
      <c r="E15" s="46">
        <v>424.14584980000006</v>
      </c>
      <c r="F15" s="46">
        <v>451.48816567999978</v>
      </c>
      <c r="G15" s="46">
        <v>452.89029501999971</v>
      </c>
      <c r="H15" s="46">
        <v>478.82189797000001</v>
      </c>
      <c r="I15" s="46">
        <v>474.04666796999982</v>
      </c>
      <c r="J15" s="46">
        <v>476.21753713000027</v>
      </c>
      <c r="K15" s="46">
        <v>453.85659097999996</v>
      </c>
      <c r="L15" s="46">
        <v>461.67459939999986</v>
      </c>
      <c r="M15" s="46">
        <v>454.47361158000001</v>
      </c>
      <c r="N15" s="46">
        <v>475.77059169000034</v>
      </c>
      <c r="O15" s="46">
        <v>1332.8949827500001</v>
      </c>
      <c r="P15" s="46">
        <v>3660.1449007199972</v>
      </c>
      <c r="Q15" s="46">
        <v>9596.4256906899991</v>
      </c>
    </row>
    <row r="16" spans="2:19" x14ac:dyDescent="0.25">
      <c r="B16" s="12" t="s">
        <v>29</v>
      </c>
      <c r="C16" s="47">
        <v>24832.796579999998</v>
      </c>
      <c r="D16" s="47">
        <v>25371.065571480023</v>
      </c>
      <c r="E16" s="46">
        <v>1030.94402412</v>
      </c>
      <c r="F16" s="46">
        <v>1493.8908019799999</v>
      </c>
      <c r="G16" s="46">
        <v>1615.55211889</v>
      </c>
      <c r="H16" s="46">
        <v>1682.84449425</v>
      </c>
      <c r="I16" s="46">
        <v>2105.8743471899998</v>
      </c>
      <c r="J16" s="46">
        <v>1821.5895791699998</v>
      </c>
      <c r="K16" s="46">
        <v>2033.7692886</v>
      </c>
      <c r="L16" s="46">
        <v>1922.1046706700001</v>
      </c>
      <c r="M16" s="46">
        <v>1808.05217464</v>
      </c>
      <c r="N16" s="46">
        <v>1911.08069643</v>
      </c>
      <c r="O16" s="46">
        <v>2262.0331846599997</v>
      </c>
      <c r="P16" s="46">
        <v>4636.0872095699997</v>
      </c>
      <c r="Q16" s="46">
        <v>24323.822590169999</v>
      </c>
    </row>
    <row r="17" spans="2:17" x14ac:dyDescent="0.25">
      <c r="B17" s="12" t="s">
        <v>30</v>
      </c>
      <c r="C17" s="47">
        <v>25029.064300600003</v>
      </c>
      <c r="D17" s="47">
        <v>27965.230842080004</v>
      </c>
      <c r="E17" s="46">
        <v>866.58364182000014</v>
      </c>
      <c r="F17" s="46">
        <v>1402.6658552800002</v>
      </c>
      <c r="G17" s="46">
        <v>2237.7024106100002</v>
      </c>
      <c r="H17" s="46">
        <v>1607.4545274800007</v>
      </c>
      <c r="I17" s="46">
        <v>1840.9557241999994</v>
      </c>
      <c r="J17" s="46">
        <v>1501.6970418199996</v>
      </c>
      <c r="K17" s="46">
        <v>2227.3942859199983</v>
      </c>
      <c r="L17" s="46">
        <v>1556.7603730699998</v>
      </c>
      <c r="M17" s="46">
        <v>1371.3774613900002</v>
      </c>
      <c r="N17" s="46">
        <v>1865.3112223600001</v>
      </c>
      <c r="O17" s="46">
        <v>3111.3464535100024</v>
      </c>
      <c r="P17" s="46">
        <v>7222.2893653199981</v>
      </c>
      <c r="Q17" s="46">
        <v>26811.538362780007</v>
      </c>
    </row>
    <row r="18" spans="2:17" x14ac:dyDescent="0.25">
      <c r="B18" s="12" t="s">
        <v>31</v>
      </c>
      <c r="C18" s="47">
        <v>1901.483354</v>
      </c>
      <c r="D18" s="47">
        <v>1875.7833539999992</v>
      </c>
      <c r="E18" s="46">
        <v>27.55679495</v>
      </c>
      <c r="F18" s="46">
        <v>131.40665453999998</v>
      </c>
      <c r="G18" s="46">
        <v>142.32277202</v>
      </c>
      <c r="H18" s="46">
        <v>144.13136557999999</v>
      </c>
      <c r="I18" s="46">
        <v>136.31102852999999</v>
      </c>
      <c r="J18" s="46">
        <v>118.30152682000003</v>
      </c>
      <c r="K18" s="46">
        <v>157.01594814000001</v>
      </c>
      <c r="L18" s="46">
        <v>122.27246854000001</v>
      </c>
      <c r="M18" s="46">
        <v>161.57205291999998</v>
      </c>
      <c r="N18" s="46">
        <v>331.16456585999998</v>
      </c>
      <c r="O18" s="46">
        <v>99.719898400000034</v>
      </c>
      <c r="P18" s="46">
        <v>234.99735795000004</v>
      </c>
      <c r="Q18" s="46">
        <v>1806.772434250001</v>
      </c>
    </row>
    <row r="19" spans="2:17" x14ac:dyDescent="0.25">
      <c r="B19" s="12" t="s">
        <v>32</v>
      </c>
      <c r="C19" s="47">
        <v>810.10605299999997</v>
      </c>
      <c r="D19" s="47">
        <v>1017.83140289</v>
      </c>
      <c r="E19" s="46">
        <v>36.934068090000004</v>
      </c>
      <c r="F19" s="46">
        <v>52.360834259999997</v>
      </c>
      <c r="G19" s="46">
        <v>58.361052899999997</v>
      </c>
      <c r="H19" s="46">
        <v>57.282827070000003</v>
      </c>
      <c r="I19" s="46">
        <v>59.609009450000009</v>
      </c>
      <c r="J19" s="46">
        <v>72.126692180000006</v>
      </c>
      <c r="K19" s="46">
        <v>58.236849629999995</v>
      </c>
      <c r="L19" s="46">
        <v>72.360840649999986</v>
      </c>
      <c r="M19" s="46">
        <v>54.54306133</v>
      </c>
      <c r="N19" s="46">
        <v>138.44551772000003</v>
      </c>
      <c r="O19" s="46">
        <v>138.10073263999999</v>
      </c>
      <c r="P19" s="46">
        <v>159.70737484000003</v>
      </c>
      <c r="Q19" s="46">
        <v>958.06886076000001</v>
      </c>
    </row>
    <row r="20" spans="2:17" x14ac:dyDescent="0.25">
      <c r="B20" s="12" t="s">
        <v>33</v>
      </c>
      <c r="C20" s="47">
        <v>6284.1036530000001</v>
      </c>
      <c r="D20" s="47">
        <v>7122.9361195699985</v>
      </c>
      <c r="E20" s="46">
        <v>209.02345549999998</v>
      </c>
      <c r="F20" s="46">
        <v>421.16787913000002</v>
      </c>
      <c r="G20" s="46">
        <v>463.77604911999998</v>
      </c>
      <c r="H20" s="46">
        <v>397.54089227999998</v>
      </c>
      <c r="I20" s="46">
        <v>467.60011009999999</v>
      </c>
      <c r="J20" s="46">
        <v>325.11173167999993</v>
      </c>
      <c r="K20" s="46">
        <v>460.3072314399999</v>
      </c>
      <c r="L20" s="46">
        <v>448.59191675000005</v>
      </c>
      <c r="M20" s="46">
        <v>505.24374361000008</v>
      </c>
      <c r="N20" s="46">
        <v>389.84692896999996</v>
      </c>
      <c r="O20" s="46">
        <v>625.91905045999988</v>
      </c>
      <c r="P20" s="46">
        <v>2243.1424367499999</v>
      </c>
      <c r="Q20" s="46">
        <v>6957.2714257899997</v>
      </c>
    </row>
    <row r="21" spans="2:17" x14ac:dyDescent="0.25">
      <c r="B21" s="12" t="s">
        <v>59</v>
      </c>
      <c r="C21" s="47">
        <v>21992.509945000002</v>
      </c>
      <c r="D21" s="47">
        <v>23284.572788469985</v>
      </c>
      <c r="E21" s="46">
        <v>522.86197901000014</v>
      </c>
      <c r="F21" s="46">
        <v>1402.16928977</v>
      </c>
      <c r="G21" s="46">
        <v>2119.5633170599995</v>
      </c>
      <c r="H21" s="46">
        <v>1742.29902021</v>
      </c>
      <c r="I21" s="46">
        <v>1361.1654237699997</v>
      </c>
      <c r="J21" s="46">
        <v>1467.6231723599999</v>
      </c>
      <c r="K21" s="46">
        <v>1209.0832837999999</v>
      </c>
      <c r="L21" s="46">
        <v>985.06321650999996</v>
      </c>
      <c r="M21" s="46">
        <v>1228.83403972</v>
      </c>
      <c r="N21" s="46">
        <v>1003.7173787900001</v>
      </c>
      <c r="O21" s="46">
        <v>952.26413685000034</v>
      </c>
      <c r="P21" s="46">
        <v>8598.293117090001</v>
      </c>
      <c r="Q21" s="46">
        <v>22592.937374939997</v>
      </c>
    </row>
    <row r="22" spans="2:17" x14ac:dyDescent="0.25">
      <c r="B22" s="12" t="s">
        <v>35</v>
      </c>
      <c r="C22" s="47">
        <v>1405.7340240000001</v>
      </c>
      <c r="D22" s="47">
        <v>1252.5952079999995</v>
      </c>
      <c r="E22" s="46">
        <v>14.86225406</v>
      </c>
      <c r="F22" s="46">
        <v>49.834220839999993</v>
      </c>
      <c r="G22" s="46">
        <v>108.86480677000002</v>
      </c>
      <c r="H22" s="46">
        <v>84.724880499999998</v>
      </c>
      <c r="I22" s="46">
        <v>120.55056466000001</v>
      </c>
      <c r="J22" s="46">
        <v>91.481293440000016</v>
      </c>
      <c r="K22" s="46">
        <v>47.766649829999999</v>
      </c>
      <c r="L22" s="46">
        <v>166.28541437000001</v>
      </c>
      <c r="M22" s="46">
        <v>61.119097259999997</v>
      </c>
      <c r="N22" s="46">
        <v>134.38521875999999</v>
      </c>
      <c r="O22" s="46">
        <v>152.29348702000001</v>
      </c>
      <c r="P22" s="46">
        <v>162.52213511000002</v>
      </c>
      <c r="Q22" s="46">
        <v>1194.69002262</v>
      </c>
    </row>
    <row r="23" spans="2:17" x14ac:dyDescent="0.25">
      <c r="B23" s="12" t="s">
        <v>36</v>
      </c>
      <c r="C23" s="47">
        <v>978.79541900000004</v>
      </c>
      <c r="D23" s="47">
        <v>806.39541899999995</v>
      </c>
      <c r="E23" s="46">
        <v>6.91496099</v>
      </c>
      <c r="F23" s="46">
        <v>83.092023429999998</v>
      </c>
      <c r="G23" s="46">
        <v>69.906568419999999</v>
      </c>
      <c r="H23" s="46">
        <v>72.020072139999996</v>
      </c>
      <c r="I23" s="46">
        <v>74.571434960000005</v>
      </c>
      <c r="J23" s="46">
        <v>92.539734610000011</v>
      </c>
      <c r="K23" s="46">
        <v>93.988044980000012</v>
      </c>
      <c r="L23" s="46">
        <v>91.310814820000004</v>
      </c>
      <c r="M23" s="46">
        <v>73.324443500000015</v>
      </c>
      <c r="N23" s="46">
        <v>39.700358989999998</v>
      </c>
      <c r="O23" s="46">
        <v>33.943856599999997</v>
      </c>
      <c r="P23" s="46">
        <v>49.783702340000012</v>
      </c>
      <c r="Q23" s="46">
        <v>781.09601577999956</v>
      </c>
    </row>
    <row r="24" spans="2:17" x14ac:dyDescent="0.25">
      <c r="B24" s="12" t="s">
        <v>37</v>
      </c>
      <c r="C24" s="47">
        <v>1999.9597719999999</v>
      </c>
      <c r="D24" s="47">
        <v>1999.9597720000004</v>
      </c>
      <c r="E24" s="46">
        <v>166.66331433000002</v>
      </c>
      <c r="F24" s="46">
        <v>166.66331433000002</v>
      </c>
      <c r="G24" s="46">
        <v>166.65706431999999</v>
      </c>
      <c r="H24" s="46">
        <v>166.66331432999996</v>
      </c>
      <c r="I24" s="46">
        <v>166.66331432999996</v>
      </c>
      <c r="J24" s="46">
        <v>166.66331333999997</v>
      </c>
      <c r="K24" s="46">
        <v>166.66300000000001</v>
      </c>
      <c r="L24" s="46">
        <v>166.66300000000001</v>
      </c>
      <c r="M24" s="46">
        <v>166.51424797999996</v>
      </c>
      <c r="N24" s="46">
        <v>166.69446045000001</v>
      </c>
      <c r="O24" s="46">
        <v>166.68322333999998</v>
      </c>
      <c r="P24" s="46">
        <v>166.76819044000001</v>
      </c>
      <c r="Q24" s="46">
        <v>1999.9597571899994</v>
      </c>
    </row>
    <row r="25" spans="2:17" x14ac:dyDescent="0.25">
      <c r="B25" s="12" t="s">
        <v>38</v>
      </c>
      <c r="C25" s="47">
        <v>223.91899900000001</v>
      </c>
      <c r="D25" s="47">
        <v>211.61958020000006</v>
      </c>
      <c r="E25" s="46">
        <v>7.5113618000000004</v>
      </c>
      <c r="F25" s="46">
        <v>10.834757890000001</v>
      </c>
      <c r="G25" s="46">
        <v>14.04991901</v>
      </c>
      <c r="H25" s="46">
        <v>9.3175587499999999</v>
      </c>
      <c r="I25" s="46">
        <v>11.85329301</v>
      </c>
      <c r="J25" s="46">
        <v>14.312364449999999</v>
      </c>
      <c r="K25" s="46">
        <v>10.950242729999999</v>
      </c>
      <c r="L25" s="46">
        <v>20.821165090000004</v>
      </c>
      <c r="M25" s="46">
        <v>11.07538572</v>
      </c>
      <c r="N25" s="46">
        <v>18.278196299999998</v>
      </c>
      <c r="O25" s="46">
        <v>15.004441529999999</v>
      </c>
      <c r="P25" s="46">
        <v>42.448512609999995</v>
      </c>
      <c r="Q25" s="46">
        <v>186.45719889000003</v>
      </c>
    </row>
    <row r="26" spans="2:17" x14ac:dyDescent="0.25">
      <c r="B26" s="12" t="s">
        <v>39</v>
      </c>
      <c r="C26" s="47">
        <v>986.78729499999997</v>
      </c>
      <c r="D26" s="47">
        <v>967.577269</v>
      </c>
      <c r="E26" s="46">
        <v>34.808160710000003</v>
      </c>
      <c r="F26" s="46">
        <v>72.411905730000001</v>
      </c>
      <c r="G26" s="46">
        <v>67.415633869999994</v>
      </c>
      <c r="H26" s="46">
        <v>56.554603360000002</v>
      </c>
      <c r="I26" s="46">
        <v>85.97844289999999</v>
      </c>
      <c r="J26" s="46">
        <v>60.958327039999979</v>
      </c>
      <c r="K26" s="46">
        <v>59.31319564999999</v>
      </c>
      <c r="L26" s="46">
        <v>132.74571147</v>
      </c>
      <c r="M26" s="46">
        <v>61.389723769999996</v>
      </c>
      <c r="N26" s="46">
        <v>63.341079549999982</v>
      </c>
      <c r="O26" s="46">
        <v>80.926199289999985</v>
      </c>
      <c r="P26" s="46">
        <v>137.92338638000007</v>
      </c>
      <c r="Q26" s="46">
        <v>913.76636971999972</v>
      </c>
    </row>
    <row r="27" spans="2:17" x14ac:dyDescent="0.25">
      <c r="B27" s="12" t="s">
        <v>40</v>
      </c>
      <c r="C27" s="47">
        <v>190.31428</v>
      </c>
      <c r="D27" s="47">
        <v>225.31428000000002</v>
      </c>
      <c r="E27" s="46">
        <v>6.8012850900000004</v>
      </c>
      <c r="F27" s="46">
        <v>14.165375239999999</v>
      </c>
      <c r="G27" s="46">
        <v>15.57544777</v>
      </c>
      <c r="H27" s="46">
        <v>13.157184449999999</v>
      </c>
      <c r="I27" s="46">
        <v>23.194907400000002</v>
      </c>
      <c r="J27" s="46">
        <v>19.39326325</v>
      </c>
      <c r="K27" s="46">
        <v>12.78811571</v>
      </c>
      <c r="L27" s="46">
        <v>18.830662959999998</v>
      </c>
      <c r="M27" s="46">
        <v>10.214520579999999</v>
      </c>
      <c r="N27" s="46">
        <v>13.622419570000002</v>
      </c>
      <c r="O27" s="46">
        <v>15.889899950000004</v>
      </c>
      <c r="P27" s="46">
        <v>58.241897679999994</v>
      </c>
      <c r="Q27" s="46">
        <v>221.87497964999997</v>
      </c>
    </row>
    <row r="28" spans="2:17" x14ac:dyDescent="0.25">
      <c r="B28" s="12" t="s">
        <v>41</v>
      </c>
      <c r="C28" s="47">
        <v>2917.9813680000002</v>
      </c>
      <c r="D28" s="47">
        <v>3240.96638209</v>
      </c>
      <c r="E28" s="46">
        <v>73.794587269999994</v>
      </c>
      <c r="F28" s="46">
        <v>155.02022513000003</v>
      </c>
      <c r="G28" s="46">
        <v>190.02572294000001</v>
      </c>
      <c r="H28" s="46">
        <v>221.86238925999999</v>
      </c>
      <c r="I28" s="46">
        <v>160.51576235000002</v>
      </c>
      <c r="J28" s="46">
        <v>156.23484765000001</v>
      </c>
      <c r="K28" s="46">
        <v>223.03739739999997</v>
      </c>
      <c r="L28" s="46">
        <v>187.05908119999998</v>
      </c>
      <c r="M28" s="46">
        <v>170.67386404000004</v>
      </c>
      <c r="N28" s="46">
        <v>151.08571946000001</v>
      </c>
      <c r="O28" s="46">
        <v>215.39163639999995</v>
      </c>
      <c r="P28" s="46">
        <v>1080.7049361699999</v>
      </c>
      <c r="Q28" s="46">
        <v>2985.4061692700002</v>
      </c>
    </row>
    <row r="29" spans="2:17" x14ac:dyDescent="0.25">
      <c r="B29" s="12" t="s">
        <v>42</v>
      </c>
      <c r="C29" s="47">
        <v>3631.8668210000001</v>
      </c>
      <c r="D29" s="47">
        <v>4312.4569251899993</v>
      </c>
      <c r="E29" s="46">
        <v>191.61173564999999</v>
      </c>
      <c r="F29" s="46">
        <v>269.13434332999998</v>
      </c>
      <c r="G29" s="46">
        <v>263.97896267000004</v>
      </c>
      <c r="H29" s="46">
        <v>298.05897461999996</v>
      </c>
      <c r="I29" s="46">
        <v>273.96344761000023</v>
      </c>
      <c r="J29" s="46">
        <v>235.34858598000002</v>
      </c>
      <c r="K29" s="46">
        <v>261.01436329000006</v>
      </c>
      <c r="L29" s="46">
        <v>310.31907186000001</v>
      </c>
      <c r="M29" s="46">
        <v>302.93741301000006</v>
      </c>
      <c r="N29" s="46">
        <v>436.35635073000009</v>
      </c>
      <c r="O29" s="46">
        <v>758.86710248999998</v>
      </c>
      <c r="P29" s="46">
        <v>677.56134634000011</v>
      </c>
      <c r="Q29" s="46">
        <v>4279.1516975800005</v>
      </c>
    </row>
    <row r="30" spans="2:17" x14ac:dyDescent="0.25">
      <c r="B30" s="12" t="s">
        <v>43</v>
      </c>
      <c r="C30" s="47">
        <v>3155.4371470000001</v>
      </c>
      <c r="D30" s="47">
        <v>3170.4371469999996</v>
      </c>
      <c r="E30" s="46">
        <v>260.21794662000008</v>
      </c>
      <c r="F30" s="46">
        <v>264.03415759000006</v>
      </c>
      <c r="G30" s="46">
        <v>263.16650791000012</v>
      </c>
      <c r="H30" s="46">
        <v>263.49527538000007</v>
      </c>
      <c r="I30" s="46">
        <v>264.19862887000005</v>
      </c>
      <c r="J30" s="46">
        <v>260.81869675000007</v>
      </c>
      <c r="K30" s="46">
        <v>262.50517951000012</v>
      </c>
      <c r="L30" s="46">
        <v>264.52044801000011</v>
      </c>
      <c r="M30" s="46">
        <v>266.34530595000001</v>
      </c>
      <c r="N30" s="46">
        <v>260.22004676000006</v>
      </c>
      <c r="O30" s="46">
        <v>260.21794676000007</v>
      </c>
      <c r="P30" s="46">
        <v>275.83926718999999</v>
      </c>
      <c r="Q30" s="46">
        <v>3165.5794073000006</v>
      </c>
    </row>
    <row r="31" spans="2:17" x14ac:dyDescent="0.25">
      <c r="B31" s="12" t="s">
        <v>44</v>
      </c>
      <c r="C31" s="47">
        <v>1824.8570420000001</v>
      </c>
      <c r="D31" s="47">
        <v>1824.8570420000001</v>
      </c>
      <c r="E31" s="46">
        <v>152.540211</v>
      </c>
      <c r="F31" s="46">
        <v>152.540211</v>
      </c>
      <c r="G31" s="46">
        <v>152.540211</v>
      </c>
      <c r="H31" s="46">
        <v>152.701346</v>
      </c>
      <c r="I31" s="46">
        <v>152.701346</v>
      </c>
      <c r="J31" s="46">
        <v>152.701346</v>
      </c>
      <c r="K31" s="46">
        <v>152.701346</v>
      </c>
      <c r="L31" s="46">
        <v>152.701346</v>
      </c>
      <c r="M31" s="46">
        <v>152.701346</v>
      </c>
      <c r="N31" s="46">
        <v>152.70146700000004</v>
      </c>
      <c r="O31" s="46">
        <v>152.70143000000002</v>
      </c>
      <c r="P31" s="46">
        <v>145.17385003000001</v>
      </c>
      <c r="Q31" s="46">
        <v>1824.4054560299999</v>
      </c>
    </row>
    <row r="32" spans="2:17" x14ac:dyDescent="0.25">
      <c r="B32" s="12" t="s">
        <v>45</v>
      </c>
      <c r="C32" s="47">
        <v>381.68594400000001</v>
      </c>
      <c r="D32" s="47">
        <v>396.68594400000001</v>
      </c>
      <c r="E32" s="46">
        <v>31.807162000000002</v>
      </c>
      <c r="F32" s="46">
        <v>31.807162000000002</v>
      </c>
      <c r="G32" s="46">
        <v>31.807162000000002</v>
      </c>
      <c r="H32" s="46">
        <v>31.807162000000002</v>
      </c>
      <c r="I32" s="46">
        <v>31.807162000000002</v>
      </c>
      <c r="J32" s="46">
        <v>31.807162000000002</v>
      </c>
      <c r="K32" s="46">
        <v>31.807162000000002</v>
      </c>
      <c r="L32" s="46">
        <v>31.807162000000002</v>
      </c>
      <c r="M32" s="46">
        <v>31.807162000000002</v>
      </c>
      <c r="N32" s="46">
        <v>31.807069290000001</v>
      </c>
      <c r="O32" s="46">
        <v>31.807069290000001</v>
      </c>
      <c r="P32" s="46">
        <v>46.807069290000001</v>
      </c>
      <c r="Q32" s="46">
        <v>396.68566587000009</v>
      </c>
    </row>
    <row r="33" spans="2:19" x14ac:dyDescent="0.25">
      <c r="B33" s="12" t="s">
        <v>60</v>
      </c>
      <c r="C33" s="47">
        <v>19515.3</v>
      </c>
      <c r="D33" s="47">
        <v>15667.593870999999</v>
      </c>
      <c r="E33" s="46">
        <v>1860.0125940700002</v>
      </c>
      <c r="F33" s="46">
        <v>1010.5337258199999</v>
      </c>
      <c r="G33" s="46">
        <v>1752.2142979299999</v>
      </c>
      <c r="H33" s="46">
        <v>1678.8901250800002</v>
      </c>
      <c r="I33" s="46">
        <v>634.62115451</v>
      </c>
      <c r="J33" s="46">
        <v>1079.3466418800001</v>
      </c>
      <c r="K33" s="46">
        <v>1654.0541351700001</v>
      </c>
      <c r="L33" s="46">
        <v>903.95892402999993</v>
      </c>
      <c r="M33" s="46">
        <v>1847.1882700299998</v>
      </c>
      <c r="N33" s="46">
        <v>1523.48062852</v>
      </c>
      <c r="O33" s="46">
        <v>1396.82932074</v>
      </c>
      <c r="P33" s="46">
        <v>319.77280431999998</v>
      </c>
      <c r="Q33" s="46">
        <v>15660.902622099999</v>
      </c>
    </row>
    <row r="34" spans="2:19" x14ac:dyDescent="0.25">
      <c r="B34" s="12" t="s">
        <v>61</v>
      </c>
      <c r="C34" s="47">
        <v>28237.348581999999</v>
      </c>
      <c r="D34" s="47">
        <v>35866.799724509998</v>
      </c>
      <c r="E34" s="46">
        <v>1700.0946191400001</v>
      </c>
      <c r="F34" s="46">
        <v>2517.1952182999999</v>
      </c>
      <c r="G34" s="46">
        <v>4106.1805052899999</v>
      </c>
      <c r="H34" s="46">
        <v>2087.14829508</v>
      </c>
      <c r="I34" s="46">
        <v>2443.44411498</v>
      </c>
      <c r="J34" s="46">
        <v>3015.8723061299997</v>
      </c>
      <c r="K34" s="46">
        <v>2620.3528451900002</v>
      </c>
      <c r="L34" s="46">
        <v>1495.4626382400002</v>
      </c>
      <c r="M34" s="46">
        <v>3742.9234394600003</v>
      </c>
      <c r="N34" s="46">
        <v>1768.1409111099999</v>
      </c>
      <c r="O34" s="46">
        <v>3358.3727218700001</v>
      </c>
      <c r="P34" s="46">
        <v>6846.5058171600003</v>
      </c>
      <c r="Q34" s="46">
        <v>35701.693431949992</v>
      </c>
    </row>
    <row r="35" spans="2:19" x14ac:dyDescent="0.25">
      <c r="B35" s="208" t="s">
        <v>48</v>
      </c>
      <c r="C35" s="37">
        <v>217135.63735384995</v>
      </c>
      <c r="D35" s="48">
        <v>239375.87596317995</v>
      </c>
      <c r="E35" s="205">
        <v>9450.441780860001</v>
      </c>
      <c r="F35" s="206">
        <v>16748.410927639998</v>
      </c>
      <c r="G35" s="207">
        <v>20248.962806419993</v>
      </c>
      <c r="H35" s="205">
        <v>17265.946314350003</v>
      </c>
      <c r="I35" s="206">
        <v>16535.096704610001</v>
      </c>
      <c r="J35" s="207">
        <v>16838.959036539993</v>
      </c>
      <c r="K35" s="205">
        <v>17320.967124169998</v>
      </c>
      <c r="L35" s="206">
        <v>13714.788743009998</v>
      </c>
      <c r="M35" s="207">
        <v>16920.105821099998</v>
      </c>
      <c r="N35" s="205">
        <v>15337.09716969</v>
      </c>
      <c r="O35" s="206">
        <v>21539.555683110004</v>
      </c>
      <c r="P35" s="207">
        <v>50889.143222489984</v>
      </c>
      <c r="Q35" s="36">
        <v>232809.47533399003</v>
      </c>
      <c r="S35" s="11"/>
    </row>
    <row r="36" spans="2:19" x14ac:dyDescent="0.25">
      <c r="E36" s="45"/>
      <c r="F36" s="45"/>
      <c r="G36" s="45"/>
      <c r="H36" s="45"/>
      <c r="I36" s="45"/>
      <c r="J36" s="45"/>
      <c r="K36" s="45"/>
      <c r="L36" s="45"/>
      <c r="M36" s="45"/>
      <c r="N36" s="45"/>
      <c r="O36" s="45"/>
      <c r="P36" s="45"/>
      <c r="Q36" s="45"/>
    </row>
    <row r="37" spans="2:19" x14ac:dyDescent="0.25">
      <c r="B37" s="208" t="s">
        <v>49</v>
      </c>
      <c r="C37" s="37"/>
      <c r="D37" s="48"/>
      <c r="E37" s="205"/>
      <c r="F37" s="206"/>
      <c r="G37" s="207"/>
      <c r="H37" s="205"/>
      <c r="I37" s="206"/>
      <c r="J37" s="207"/>
      <c r="K37" s="205"/>
      <c r="L37" s="206"/>
      <c r="M37" s="207"/>
      <c r="N37" s="205"/>
      <c r="O37" s="206"/>
      <c r="P37" s="207"/>
      <c r="Q37" s="36"/>
      <c r="S37" s="11"/>
    </row>
    <row r="38" spans="2:19" ht="17.25" customHeight="1" x14ac:dyDescent="0.25">
      <c r="B38" s="12" t="s">
        <v>23</v>
      </c>
      <c r="C38" s="47">
        <v>77.500100000000003</v>
      </c>
      <c r="D38" s="47">
        <v>77.500100000000003</v>
      </c>
      <c r="E38" s="46">
        <v>6.4583416700000003</v>
      </c>
      <c r="F38" s="46">
        <v>6.4583416700000003</v>
      </c>
      <c r="G38" s="46">
        <v>6.4583416700000003</v>
      </c>
      <c r="H38" s="46">
        <v>6.4583416700000003</v>
      </c>
      <c r="I38" s="46">
        <v>6.4583416700000003</v>
      </c>
      <c r="J38" s="46">
        <v>6.4583416700000003</v>
      </c>
      <c r="K38" s="46">
        <v>6.4583416700000003</v>
      </c>
      <c r="L38" s="46">
        <v>6.4583416700000003</v>
      </c>
      <c r="M38" s="46">
        <v>6.4583416700000003</v>
      </c>
      <c r="N38" s="46">
        <v>6.4583416500000004</v>
      </c>
      <c r="O38" s="46">
        <v>6.4583416500000004</v>
      </c>
      <c r="P38" s="46">
        <v>6.4583416300000005</v>
      </c>
      <c r="Q38" s="46">
        <v>77.500099959999986</v>
      </c>
    </row>
    <row r="39" spans="2:19" x14ac:dyDescent="0.25">
      <c r="B39" s="12" t="s">
        <v>24</v>
      </c>
      <c r="C39" s="47">
        <v>0.188967</v>
      </c>
      <c r="D39" s="47">
        <v>47.570513750000003</v>
      </c>
      <c r="E39" s="46">
        <v>0</v>
      </c>
      <c r="F39" s="46">
        <v>0</v>
      </c>
      <c r="G39" s="46">
        <v>0</v>
      </c>
      <c r="H39" s="46">
        <v>0</v>
      </c>
      <c r="I39" s="46">
        <v>1.05308947</v>
      </c>
      <c r="J39" s="46">
        <v>0</v>
      </c>
      <c r="K39" s="46">
        <v>0.13886364000000001</v>
      </c>
      <c r="L39" s="46">
        <v>0.18766648999999999</v>
      </c>
      <c r="M39" s="46">
        <v>0.37890927000000002</v>
      </c>
      <c r="N39" s="46">
        <v>0.18362938000000001</v>
      </c>
      <c r="O39" s="46">
        <v>0.18444167</v>
      </c>
      <c r="P39" s="46">
        <v>45.116993190000002</v>
      </c>
      <c r="Q39" s="46">
        <v>47.243593109999999</v>
      </c>
    </row>
    <row r="40" spans="2:19" x14ac:dyDescent="0.25">
      <c r="B40" s="12" t="s">
        <v>25</v>
      </c>
      <c r="C40" s="47">
        <v>55.099856000000003</v>
      </c>
      <c r="D40" s="47">
        <v>50.126407230000005</v>
      </c>
      <c r="E40" s="46">
        <v>0</v>
      </c>
      <c r="F40" s="46">
        <v>8.3518299000000003</v>
      </c>
      <c r="G40" s="46">
        <v>4.1913426300000003</v>
      </c>
      <c r="H40" s="46">
        <v>4.1759149500000001</v>
      </c>
      <c r="I40" s="46">
        <v>4.1759149500000001</v>
      </c>
      <c r="J40" s="46">
        <v>4.1759149500000001</v>
      </c>
      <c r="K40" s="46">
        <v>4.1759149500000001</v>
      </c>
      <c r="L40" s="46">
        <v>4.1759149500000001</v>
      </c>
      <c r="M40" s="46">
        <v>4.1759149500000001</v>
      </c>
      <c r="N40" s="46">
        <v>4.1759149500000001</v>
      </c>
      <c r="O40" s="46">
        <v>4.1759149500000001</v>
      </c>
      <c r="P40" s="46">
        <v>4.1759149500000001</v>
      </c>
      <c r="Q40" s="46">
        <v>50.12640708</v>
      </c>
    </row>
    <row r="41" spans="2:19" x14ac:dyDescent="0.25">
      <c r="B41" s="12" t="s">
        <v>64</v>
      </c>
      <c r="C41" s="47">
        <v>645</v>
      </c>
      <c r="D41" s="47">
        <v>645</v>
      </c>
      <c r="E41" s="46">
        <v>0</v>
      </c>
      <c r="F41" s="46">
        <v>107.5</v>
      </c>
      <c r="G41" s="46">
        <v>53.75</v>
      </c>
      <c r="H41" s="46">
        <v>53.75</v>
      </c>
      <c r="I41" s="46">
        <v>53.75</v>
      </c>
      <c r="J41" s="46">
        <v>53.75</v>
      </c>
      <c r="K41" s="46">
        <v>53.75</v>
      </c>
      <c r="L41" s="46">
        <v>53.75</v>
      </c>
      <c r="M41" s="46">
        <v>53.75</v>
      </c>
      <c r="N41" s="46">
        <v>53.75</v>
      </c>
      <c r="O41" s="46">
        <v>53.75</v>
      </c>
      <c r="P41" s="46">
        <v>53.75</v>
      </c>
      <c r="Q41" s="46">
        <v>645</v>
      </c>
    </row>
    <row r="42" spans="2:19" x14ac:dyDescent="0.25">
      <c r="B42" s="12" t="s">
        <v>42</v>
      </c>
      <c r="C42" s="47">
        <v>66</v>
      </c>
      <c r="D42" s="47">
        <v>58.810994899999997</v>
      </c>
      <c r="E42" s="46">
        <v>0</v>
      </c>
      <c r="F42" s="46">
        <v>0</v>
      </c>
      <c r="G42" s="46">
        <v>11.484921009999999</v>
      </c>
      <c r="H42" s="46">
        <v>4.9173455599999993</v>
      </c>
      <c r="I42" s="46">
        <v>4.9993013200000007</v>
      </c>
      <c r="J42" s="46">
        <v>5.0826230099999998</v>
      </c>
      <c r="K42" s="46">
        <v>5.1673340000000003</v>
      </c>
      <c r="L42" s="46">
        <v>5.2534559999999999</v>
      </c>
      <c r="M42" s="46">
        <v>5.3410140000000004</v>
      </c>
      <c r="N42" s="46">
        <v>5.4300336700000003</v>
      </c>
      <c r="O42" s="46">
        <v>5.5205342300000009</v>
      </c>
      <c r="P42" s="46">
        <v>5.6125431399999997</v>
      </c>
      <c r="Q42" s="46">
        <v>58.809105939999995</v>
      </c>
    </row>
    <row r="43" spans="2:19" x14ac:dyDescent="0.25">
      <c r="B43" s="12" t="s">
        <v>43</v>
      </c>
      <c r="C43" s="47">
        <v>40</v>
      </c>
      <c r="D43" s="47">
        <v>40</v>
      </c>
      <c r="E43" s="46">
        <v>3.3333333299999999</v>
      </c>
      <c r="F43" s="46">
        <v>3.3333333299999999</v>
      </c>
      <c r="G43" s="46">
        <v>3.3333333399999998</v>
      </c>
      <c r="H43" s="46">
        <v>3.3333333299999999</v>
      </c>
      <c r="I43" s="46">
        <v>3.3333333299999999</v>
      </c>
      <c r="J43" s="46">
        <v>3.3333333399999998</v>
      </c>
      <c r="K43" s="46">
        <v>3.3333333299999999</v>
      </c>
      <c r="L43" s="46">
        <v>3.3333333299999999</v>
      </c>
      <c r="M43" s="46">
        <v>3.3333333399999998</v>
      </c>
      <c r="N43" s="46">
        <v>3.3333333299999999</v>
      </c>
      <c r="O43" s="46">
        <v>3.3333333299999999</v>
      </c>
      <c r="P43" s="46">
        <v>3.3333333399999998</v>
      </c>
      <c r="Q43" s="46">
        <v>40</v>
      </c>
    </row>
    <row r="44" spans="2:19" x14ac:dyDescent="0.25">
      <c r="B44" s="12" t="s">
        <v>44</v>
      </c>
      <c r="C44" s="47">
        <v>10.430944999999999</v>
      </c>
      <c r="D44" s="47">
        <v>10.430944999999999</v>
      </c>
      <c r="E44" s="46">
        <v>0.86924500000000005</v>
      </c>
      <c r="F44" s="46">
        <v>0.86924500000000005</v>
      </c>
      <c r="G44" s="46">
        <v>0.86924500000000005</v>
      </c>
      <c r="H44" s="46">
        <v>0.86924500000000005</v>
      </c>
      <c r="I44" s="46">
        <v>0.86924500000000005</v>
      </c>
      <c r="J44" s="46">
        <v>0.86924500000000005</v>
      </c>
      <c r="K44" s="46">
        <v>0.86924500000000005</v>
      </c>
      <c r="L44" s="46">
        <v>0.86924500000000005</v>
      </c>
      <c r="M44" s="46">
        <v>0.86924500000000005</v>
      </c>
      <c r="N44" s="46">
        <v>0.86924999999999997</v>
      </c>
      <c r="O44" s="46">
        <v>0.86924500000000005</v>
      </c>
      <c r="P44" s="46">
        <v>0.86924500000000005</v>
      </c>
      <c r="Q44" s="46">
        <v>10.430944999999999</v>
      </c>
    </row>
    <row r="45" spans="2:19" x14ac:dyDescent="0.25">
      <c r="B45" s="12" t="s">
        <v>60</v>
      </c>
      <c r="C45" s="47">
        <v>40449.689308000001</v>
      </c>
      <c r="D45" s="47">
        <v>41431.655808000003</v>
      </c>
      <c r="E45" s="46">
        <v>2031.4538580200001</v>
      </c>
      <c r="F45" s="46">
        <v>3864.4074075999997</v>
      </c>
      <c r="G45" s="46">
        <v>3861.26257313</v>
      </c>
      <c r="H45" s="46">
        <v>1835.0976964499998</v>
      </c>
      <c r="I45" s="46">
        <v>1631.6950071699998</v>
      </c>
      <c r="J45" s="46">
        <v>3426.5615603099995</v>
      </c>
      <c r="K45" s="46">
        <v>2593.6763743400002</v>
      </c>
      <c r="L45" s="46">
        <v>3080.4797857000003</v>
      </c>
      <c r="M45" s="46">
        <v>3521.5342741099998</v>
      </c>
      <c r="N45" s="46">
        <v>2607.3037971800004</v>
      </c>
      <c r="O45" s="46">
        <v>3791.9073512400005</v>
      </c>
      <c r="P45" s="46">
        <v>4635.0072429099991</v>
      </c>
      <c r="Q45" s="46">
        <v>36880.386928159998</v>
      </c>
    </row>
    <row r="46" spans="2:19" x14ac:dyDescent="0.25">
      <c r="B46" s="208" t="s">
        <v>50</v>
      </c>
      <c r="C46" s="37">
        <v>41343.909176000001</v>
      </c>
      <c r="D46" s="37">
        <v>42361.094768880001</v>
      </c>
      <c r="E46" s="205">
        <v>2042.1147780200001</v>
      </c>
      <c r="F46" s="206">
        <v>3990.9201574999997</v>
      </c>
      <c r="G46" s="207">
        <v>3941.34975678</v>
      </c>
      <c r="H46" s="205">
        <v>1908.6018769599998</v>
      </c>
      <c r="I46" s="206">
        <v>1706.3342329099999</v>
      </c>
      <c r="J46" s="207">
        <v>3500.2310182799997</v>
      </c>
      <c r="K46" s="205">
        <v>2667.5694069300002</v>
      </c>
      <c r="L46" s="206">
        <v>3154.5077431400005</v>
      </c>
      <c r="M46" s="207">
        <v>3595.8410323399999</v>
      </c>
      <c r="N46" s="205">
        <v>2681.5043001600002</v>
      </c>
      <c r="O46" s="206">
        <v>3866.1991620700005</v>
      </c>
      <c r="P46" s="207">
        <v>4754.3236141599991</v>
      </c>
      <c r="Q46" s="36">
        <v>37809.497079249995</v>
      </c>
      <c r="S46" s="11"/>
    </row>
    <row r="47" spans="2:19" x14ac:dyDescent="0.25">
      <c r="E47" s="45"/>
      <c r="F47" s="45"/>
      <c r="G47" s="45"/>
      <c r="H47" s="45"/>
      <c r="I47" s="45"/>
      <c r="J47" s="45"/>
      <c r="K47" s="45"/>
      <c r="L47" s="45"/>
      <c r="M47" s="45"/>
      <c r="N47" s="45"/>
      <c r="O47" s="45"/>
      <c r="P47" s="45"/>
      <c r="Q47" s="45"/>
    </row>
    <row r="48" spans="2:19" x14ac:dyDescent="0.25">
      <c r="B48" s="208" t="s">
        <v>57</v>
      </c>
      <c r="C48" s="37">
        <v>258479.54652984993</v>
      </c>
      <c r="D48" s="48">
        <v>281736.97073205997</v>
      </c>
      <c r="E48" s="205">
        <v>11492.556558880002</v>
      </c>
      <c r="F48" s="206">
        <v>20739.331085139998</v>
      </c>
      <c r="G48" s="207">
        <v>24190.312563199994</v>
      </c>
      <c r="H48" s="205">
        <v>19174.548191310005</v>
      </c>
      <c r="I48" s="206">
        <v>18241.430937520003</v>
      </c>
      <c r="J48" s="207">
        <v>20339.190054819992</v>
      </c>
      <c r="K48" s="205">
        <v>19988.536531099999</v>
      </c>
      <c r="L48" s="206">
        <v>16869.29648615</v>
      </c>
      <c r="M48" s="207">
        <v>20515.946853439997</v>
      </c>
      <c r="N48" s="205">
        <v>18018.60146985</v>
      </c>
      <c r="O48" s="206">
        <v>25405.754845180003</v>
      </c>
      <c r="P48" s="207">
        <v>55643.466836649983</v>
      </c>
      <c r="Q48" s="36">
        <v>270618.97241324</v>
      </c>
      <c r="S48" s="11"/>
    </row>
    <row r="49" spans="2:17" x14ac:dyDescent="0.25">
      <c r="B49" s="35" t="s">
        <v>52</v>
      </c>
      <c r="C49" s="44"/>
      <c r="D49" s="44"/>
      <c r="E49" s="45"/>
      <c r="F49" s="45"/>
      <c r="G49" s="45"/>
      <c r="H49" s="45"/>
      <c r="I49" s="45"/>
      <c r="J49" s="45"/>
      <c r="K49" s="45"/>
      <c r="L49" s="45"/>
      <c r="M49" s="45"/>
      <c r="N49" s="45"/>
      <c r="O49" s="45"/>
      <c r="P49" s="45"/>
      <c r="Q49" s="45"/>
    </row>
    <row r="50" spans="2:17" x14ac:dyDescent="0.25">
      <c r="B50" s="35" t="s">
        <v>65</v>
      </c>
      <c r="C50" s="44"/>
      <c r="D50" s="44"/>
      <c r="E50" s="45"/>
      <c r="F50" s="45"/>
      <c r="G50" s="45"/>
      <c r="H50" s="45"/>
      <c r="I50" s="45"/>
      <c r="J50" s="45"/>
      <c r="K50" s="45"/>
      <c r="L50" s="45"/>
      <c r="M50" s="45"/>
      <c r="N50" s="45"/>
      <c r="O50" s="45"/>
      <c r="P50" s="45"/>
      <c r="Q50" s="45"/>
    </row>
    <row r="51" spans="2:17" x14ac:dyDescent="0.25">
      <c r="B51" s="35" t="s">
        <v>54</v>
      </c>
      <c r="C51" s="44"/>
      <c r="D51" s="44"/>
      <c r="E51" s="45"/>
      <c r="F51" s="45"/>
      <c r="G51" s="45"/>
      <c r="H51" s="45"/>
      <c r="I51" s="45"/>
      <c r="J51" s="45"/>
      <c r="K51" s="45"/>
      <c r="L51" s="45"/>
      <c r="M51" s="45"/>
      <c r="N51" s="45"/>
      <c r="O51" s="45"/>
      <c r="P51" s="45"/>
      <c r="Q51" s="45"/>
    </row>
    <row r="52" spans="2:17" x14ac:dyDescent="0.25">
      <c r="B52" s="35" t="s">
        <v>55</v>
      </c>
      <c r="C52" s="44"/>
      <c r="D52" s="44"/>
      <c r="E52" s="45"/>
      <c r="F52" s="45"/>
      <c r="G52" s="45"/>
      <c r="H52" s="45"/>
      <c r="I52" s="45"/>
      <c r="J52" s="45"/>
      <c r="K52" s="45"/>
      <c r="L52" s="45"/>
      <c r="M52" s="45"/>
      <c r="N52" s="45"/>
      <c r="O52" s="45"/>
      <c r="P52" s="45"/>
      <c r="Q52" s="45"/>
    </row>
    <row r="62" spans="2:17" x14ac:dyDescent="0.25">
      <c r="P62" s="39"/>
    </row>
  </sheetData>
  <mergeCells count="8">
    <mergeCell ref="B2:Q2"/>
    <mergeCell ref="B3:Q3"/>
    <mergeCell ref="B4:Q4"/>
    <mergeCell ref="B5:Q5"/>
    <mergeCell ref="B8:B9"/>
    <mergeCell ref="C8:C9"/>
    <mergeCell ref="D8:D9"/>
    <mergeCell ref="E8:Q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S63"/>
  <sheetViews>
    <sheetView showGridLines="0" zoomScale="89" zoomScaleNormal="89" workbookViewId="0">
      <selection activeCell="R21" sqref="R21"/>
    </sheetView>
  </sheetViews>
  <sheetFormatPr baseColWidth="10" defaultColWidth="11.42578125" defaultRowHeight="15" x14ac:dyDescent="0.25"/>
  <cols>
    <col min="1" max="1" width="10.85546875" customWidth="1"/>
    <col min="2" max="2" width="67.140625" customWidth="1"/>
    <col min="3" max="3" width="13" customWidth="1"/>
    <col min="4" max="4" width="16.140625" customWidth="1"/>
    <col min="5" max="17" width="11.7109375" customWidth="1"/>
  </cols>
  <sheetData>
    <row r="2" spans="2:19" ht="28.5" x14ac:dyDescent="0.25">
      <c r="B2" s="230" t="s">
        <v>0</v>
      </c>
      <c r="C2" s="230"/>
      <c r="D2" s="230"/>
      <c r="E2" s="230"/>
      <c r="F2" s="230"/>
      <c r="G2" s="230"/>
      <c r="H2" s="230"/>
      <c r="I2" s="230"/>
      <c r="J2" s="230"/>
      <c r="K2" s="230"/>
      <c r="L2" s="230"/>
      <c r="M2" s="230"/>
      <c r="N2" s="230"/>
      <c r="O2" s="230"/>
      <c r="P2" s="230"/>
      <c r="Q2" s="230"/>
    </row>
    <row r="3" spans="2:19" ht="21" x14ac:dyDescent="0.25">
      <c r="B3" s="231" t="s">
        <v>1</v>
      </c>
      <c r="C3" s="231"/>
      <c r="D3" s="231"/>
      <c r="E3" s="231"/>
      <c r="F3" s="231"/>
      <c r="G3" s="231"/>
      <c r="H3" s="231"/>
      <c r="I3" s="231"/>
      <c r="J3" s="231"/>
      <c r="K3" s="231"/>
      <c r="L3" s="231"/>
      <c r="M3" s="231"/>
      <c r="N3" s="231"/>
      <c r="O3" s="231"/>
      <c r="P3" s="231"/>
      <c r="Q3" s="231"/>
    </row>
    <row r="4" spans="2:19" ht="15.75" x14ac:dyDescent="0.25">
      <c r="B4" s="232" t="s">
        <v>2</v>
      </c>
      <c r="C4" s="232"/>
      <c r="D4" s="232"/>
      <c r="E4" s="232"/>
      <c r="F4" s="232"/>
      <c r="G4" s="232"/>
      <c r="H4" s="232"/>
      <c r="I4" s="232"/>
      <c r="J4" s="232"/>
      <c r="K4" s="232"/>
      <c r="L4" s="232"/>
      <c r="M4" s="232"/>
      <c r="N4" s="232"/>
      <c r="O4" s="232"/>
      <c r="P4" s="232"/>
      <c r="Q4" s="232"/>
    </row>
    <row r="5" spans="2:19" ht="15.75" x14ac:dyDescent="0.25">
      <c r="B5" s="232" t="s">
        <v>3</v>
      </c>
      <c r="C5" s="232"/>
      <c r="D5" s="232"/>
      <c r="E5" s="232"/>
      <c r="F5" s="232"/>
      <c r="G5" s="232"/>
      <c r="H5" s="232"/>
      <c r="I5" s="232"/>
      <c r="J5" s="232"/>
      <c r="K5" s="232"/>
      <c r="L5" s="232"/>
      <c r="M5" s="232"/>
      <c r="N5" s="232"/>
      <c r="O5" s="232"/>
      <c r="P5" s="232"/>
      <c r="Q5" s="232"/>
    </row>
    <row r="6" spans="2:19" x14ac:dyDescent="0.25">
      <c r="B6" s="30"/>
      <c r="C6" s="30"/>
      <c r="D6" s="30"/>
    </row>
    <row r="7" spans="2:19" x14ac:dyDescent="0.25">
      <c r="B7" s="30" t="s">
        <v>66</v>
      </c>
      <c r="C7" s="30"/>
      <c r="D7" s="30"/>
      <c r="Q7" s="43" t="s">
        <v>5</v>
      </c>
    </row>
    <row r="8" spans="2:19" ht="20.25" customHeight="1" x14ac:dyDescent="0.25">
      <c r="B8" s="233" t="s">
        <v>6</v>
      </c>
      <c r="C8" s="235" t="s">
        <v>7</v>
      </c>
      <c r="D8" s="235" t="s">
        <v>8</v>
      </c>
      <c r="E8" s="227" t="s">
        <v>9</v>
      </c>
      <c r="F8" s="228"/>
      <c r="G8" s="228"/>
      <c r="H8" s="228"/>
      <c r="I8" s="228"/>
      <c r="J8" s="228"/>
      <c r="K8" s="228"/>
      <c r="L8" s="228"/>
      <c r="M8" s="228"/>
      <c r="N8" s="228"/>
      <c r="O8" s="228"/>
      <c r="P8" s="228"/>
      <c r="Q8" s="229"/>
    </row>
    <row r="9" spans="2:19" ht="30"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12" t="s">
        <v>23</v>
      </c>
      <c r="C10" s="51">
        <v>4783.015128</v>
      </c>
      <c r="D10" s="51">
        <v>4883.015128</v>
      </c>
      <c r="E10" s="46">
        <v>398.58459397999991</v>
      </c>
      <c r="F10" s="46">
        <v>398.58459398999992</v>
      </c>
      <c r="G10" s="46">
        <v>398.58459398999992</v>
      </c>
      <c r="H10" s="46">
        <v>398.58459398999992</v>
      </c>
      <c r="I10" s="46">
        <v>398.58459398999992</v>
      </c>
      <c r="J10" s="46">
        <v>398.58459398999992</v>
      </c>
      <c r="K10" s="46">
        <v>398.58459398999992</v>
      </c>
      <c r="L10" s="46">
        <v>398.58459398999992</v>
      </c>
      <c r="M10" s="52">
        <v>398.58459398999992</v>
      </c>
      <c r="N10" s="46">
        <v>398.58447823000006</v>
      </c>
      <c r="O10" s="46">
        <v>398.58448625999995</v>
      </c>
      <c r="P10" s="46">
        <v>498.58476733999998</v>
      </c>
      <c r="Q10" s="46">
        <v>4883.0150777300014</v>
      </c>
    </row>
    <row r="11" spans="2:19" x14ac:dyDescent="0.25">
      <c r="B11" s="12" t="s">
        <v>24</v>
      </c>
      <c r="C11" s="51">
        <v>28294.946633</v>
      </c>
      <c r="D11" s="51">
        <v>36157.13592820998</v>
      </c>
      <c r="E11" s="46">
        <v>1498.9245502999995</v>
      </c>
      <c r="F11" s="46">
        <v>2670.2157329499996</v>
      </c>
      <c r="G11" s="46">
        <v>3515.181849430001</v>
      </c>
      <c r="H11" s="46">
        <v>2935.6933538800022</v>
      </c>
      <c r="I11" s="46">
        <v>3399.7549049900017</v>
      </c>
      <c r="J11" s="46">
        <v>1559.9855898599997</v>
      </c>
      <c r="K11" s="46">
        <v>4856.2600548299988</v>
      </c>
      <c r="L11" s="46">
        <v>1586.5469747300003</v>
      </c>
      <c r="M11" s="52">
        <v>2433.0005411900001</v>
      </c>
      <c r="N11" s="46">
        <v>2074.2317138499998</v>
      </c>
      <c r="O11" s="46">
        <v>2031.4373603999995</v>
      </c>
      <c r="P11" s="46">
        <v>7517.8086697399985</v>
      </c>
      <c r="Q11" s="46">
        <v>36079.04129614999</v>
      </c>
    </row>
    <row r="12" spans="2:19" x14ac:dyDescent="0.25">
      <c r="B12" s="12" t="s">
        <v>25</v>
      </c>
      <c r="C12" s="51">
        <v>22075.492171999998</v>
      </c>
      <c r="D12" s="51">
        <v>22985.257041000004</v>
      </c>
      <c r="E12" s="46">
        <v>1758.7424965900004</v>
      </c>
      <c r="F12" s="46">
        <v>1900.1334172099994</v>
      </c>
      <c r="G12" s="46">
        <v>1823.6630195099997</v>
      </c>
      <c r="H12" s="46">
        <v>1944.800677069999</v>
      </c>
      <c r="I12" s="46">
        <v>1912.9513248499991</v>
      </c>
      <c r="J12" s="46">
        <v>1865.7623155899996</v>
      </c>
      <c r="K12" s="46">
        <v>1830.3268657899998</v>
      </c>
      <c r="L12" s="46">
        <v>1955.4985135499999</v>
      </c>
      <c r="M12" s="52">
        <v>1930.2740712599996</v>
      </c>
      <c r="N12" s="46">
        <v>1817.0595350400001</v>
      </c>
      <c r="O12" s="46">
        <v>1783.3888466200005</v>
      </c>
      <c r="P12" s="46">
        <v>2437.6909441499997</v>
      </c>
      <c r="Q12" s="46">
        <v>22960.292027229982</v>
      </c>
    </row>
    <row r="13" spans="2:19" x14ac:dyDescent="0.25">
      <c r="B13" s="12" t="s">
        <v>26</v>
      </c>
      <c r="C13" s="51">
        <v>9621.053328</v>
      </c>
      <c r="D13" s="51">
        <v>11641.900307799999</v>
      </c>
      <c r="E13" s="46">
        <v>669.70072885000013</v>
      </c>
      <c r="F13" s="46">
        <v>837.43872165000005</v>
      </c>
      <c r="G13" s="46">
        <v>779.84040319999997</v>
      </c>
      <c r="H13" s="46">
        <v>801.99303252999994</v>
      </c>
      <c r="I13" s="46">
        <v>737.96560973999999</v>
      </c>
      <c r="J13" s="46">
        <v>769.58170263000022</v>
      </c>
      <c r="K13" s="46">
        <v>732.70020814999998</v>
      </c>
      <c r="L13" s="46">
        <v>803.05547161999982</v>
      </c>
      <c r="M13" s="52">
        <v>808.70343830000036</v>
      </c>
      <c r="N13" s="46">
        <v>793.74802142000021</v>
      </c>
      <c r="O13" s="46">
        <v>802.34732649000011</v>
      </c>
      <c r="P13" s="46">
        <v>3092.1900263199987</v>
      </c>
      <c r="Q13" s="46">
        <v>11629.264690899998</v>
      </c>
    </row>
    <row r="14" spans="2:19" x14ac:dyDescent="0.25">
      <c r="B14" s="12" t="s">
        <v>27</v>
      </c>
      <c r="C14" s="51">
        <v>2935.9771449999998</v>
      </c>
      <c r="D14" s="51">
        <v>3348.8730421799996</v>
      </c>
      <c r="E14" s="46">
        <v>221.28953071999999</v>
      </c>
      <c r="F14" s="46">
        <v>386.50855300000001</v>
      </c>
      <c r="G14" s="46">
        <v>257.98029029999998</v>
      </c>
      <c r="H14" s="46">
        <v>259.40369827000001</v>
      </c>
      <c r="I14" s="46">
        <v>266.54435547999998</v>
      </c>
      <c r="J14" s="46">
        <v>270.20858549999997</v>
      </c>
      <c r="K14" s="46">
        <v>282.21906218999999</v>
      </c>
      <c r="L14" s="46">
        <v>252.82084282</v>
      </c>
      <c r="M14" s="52">
        <v>259.09886760999996</v>
      </c>
      <c r="N14" s="46">
        <v>260.62412256000005</v>
      </c>
      <c r="O14" s="46">
        <v>223.89841029000002</v>
      </c>
      <c r="P14" s="46">
        <v>407.96947562000003</v>
      </c>
      <c r="Q14" s="46">
        <v>3348.5657943599999</v>
      </c>
    </row>
    <row r="15" spans="2:19" x14ac:dyDescent="0.25">
      <c r="B15" s="12" t="s">
        <v>64</v>
      </c>
      <c r="C15" s="51">
        <v>9670.6224590000002</v>
      </c>
      <c r="D15" s="51">
        <v>15871.992369700003</v>
      </c>
      <c r="E15" s="46">
        <v>602.28517509000005</v>
      </c>
      <c r="F15" s="46">
        <v>632.61816037999984</v>
      </c>
      <c r="G15" s="46">
        <v>962.74048260000006</v>
      </c>
      <c r="H15" s="46">
        <v>1015.5420915000007</v>
      </c>
      <c r="I15" s="46">
        <v>837.36859660999983</v>
      </c>
      <c r="J15" s="46">
        <v>2104.7413074399992</v>
      </c>
      <c r="K15" s="46">
        <v>520.87178939</v>
      </c>
      <c r="L15" s="46">
        <v>536.4224220499998</v>
      </c>
      <c r="M15" s="52">
        <v>595.12617717000001</v>
      </c>
      <c r="N15" s="46">
        <v>906.5899058800004</v>
      </c>
      <c r="O15" s="46">
        <v>533.46581662000006</v>
      </c>
      <c r="P15" s="46">
        <v>6598.8852824899959</v>
      </c>
      <c r="Q15" s="46">
        <v>15846.657207219989</v>
      </c>
    </row>
    <row r="16" spans="2:19" x14ac:dyDescent="0.25">
      <c r="B16" s="12" t="s">
        <v>29</v>
      </c>
      <c r="C16" s="51">
        <v>26789.21254</v>
      </c>
      <c r="D16" s="51">
        <v>28824.72551362</v>
      </c>
      <c r="E16" s="46">
        <v>1497.93403833</v>
      </c>
      <c r="F16" s="46">
        <v>2047.16195354</v>
      </c>
      <c r="G16" s="46">
        <v>2447.6670770700002</v>
      </c>
      <c r="H16" s="46">
        <v>2500.7777443500004</v>
      </c>
      <c r="I16" s="46">
        <v>1981.8360864999997</v>
      </c>
      <c r="J16" s="46">
        <v>2560.9017182499992</v>
      </c>
      <c r="K16" s="46">
        <v>2050.6424447599998</v>
      </c>
      <c r="L16" s="46">
        <v>2167.8248936700002</v>
      </c>
      <c r="M16" s="52">
        <v>2173.0787511399994</v>
      </c>
      <c r="N16" s="46">
        <v>2426.8356291600003</v>
      </c>
      <c r="O16" s="46">
        <v>2193.1780867000002</v>
      </c>
      <c r="P16" s="46">
        <v>4737.3280294899996</v>
      </c>
      <c r="Q16" s="46">
        <v>28785.166452959995</v>
      </c>
    </row>
    <row r="17" spans="2:17" x14ac:dyDescent="0.25">
      <c r="B17" s="12" t="s">
        <v>30</v>
      </c>
      <c r="C17" s="51">
        <v>26902.166762000001</v>
      </c>
      <c r="D17" s="51">
        <v>31204.033174459986</v>
      </c>
      <c r="E17" s="46">
        <v>1578.1939128100003</v>
      </c>
      <c r="F17" s="46">
        <v>2341.6508156499999</v>
      </c>
      <c r="G17" s="46">
        <v>2470.5881074800004</v>
      </c>
      <c r="H17" s="46">
        <v>2282.5347660100006</v>
      </c>
      <c r="I17" s="46">
        <v>2133.0938995200004</v>
      </c>
      <c r="J17" s="46">
        <v>2480.3172080599993</v>
      </c>
      <c r="K17" s="46">
        <v>1716.22294063</v>
      </c>
      <c r="L17" s="46">
        <v>1980.0627897600007</v>
      </c>
      <c r="M17" s="52">
        <v>2310.3763257899996</v>
      </c>
      <c r="N17" s="46">
        <v>2747.9178811199995</v>
      </c>
      <c r="O17" s="46">
        <v>2152.4732084699999</v>
      </c>
      <c r="P17" s="46">
        <v>6954.3979610299984</v>
      </c>
      <c r="Q17" s="46">
        <v>31147.829816329995</v>
      </c>
    </row>
    <row r="18" spans="2:17" x14ac:dyDescent="0.25">
      <c r="B18" s="12" t="s">
        <v>31</v>
      </c>
      <c r="C18" s="51">
        <v>1973.7748730000001</v>
      </c>
      <c r="D18" s="51">
        <v>1817.0131256800003</v>
      </c>
      <c r="E18" s="46">
        <v>87.542795370000007</v>
      </c>
      <c r="F18" s="46">
        <v>116.60139952</v>
      </c>
      <c r="G18" s="46">
        <v>306.89506311000002</v>
      </c>
      <c r="H18" s="46">
        <v>144.08386486999999</v>
      </c>
      <c r="I18" s="46">
        <v>131.18897018999999</v>
      </c>
      <c r="J18" s="46">
        <v>157.64658247999995</v>
      </c>
      <c r="K18" s="46">
        <v>167.85774713999999</v>
      </c>
      <c r="L18" s="46">
        <v>118.10084996000003</v>
      </c>
      <c r="M18" s="52">
        <v>160.93786047</v>
      </c>
      <c r="N18" s="46">
        <v>101.16359221000002</v>
      </c>
      <c r="O18" s="46">
        <v>94.410022590000011</v>
      </c>
      <c r="P18" s="46">
        <v>183.11327474999996</v>
      </c>
      <c r="Q18" s="46">
        <v>1769.5420226600006</v>
      </c>
    </row>
    <row r="19" spans="2:17" x14ac:dyDescent="0.25">
      <c r="B19" s="12" t="s">
        <v>32</v>
      </c>
      <c r="C19" s="51">
        <v>1448.3333620000001</v>
      </c>
      <c r="D19" s="51">
        <v>1281.0016587599998</v>
      </c>
      <c r="E19" s="46">
        <v>87.291412739999998</v>
      </c>
      <c r="F19" s="46">
        <v>101.24238994999999</v>
      </c>
      <c r="G19" s="46">
        <v>101.70936803000001</v>
      </c>
      <c r="H19" s="46">
        <v>106.67585857999998</v>
      </c>
      <c r="I19" s="46">
        <v>132.57402926000003</v>
      </c>
      <c r="J19" s="46">
        <v>122.64015101999999</v>
      </c>
      <c r="K19" s="46">
        <v>95.957457449999993</v>
      </c>
      <c r="L19" s="46">
        <v>99.038816670000003</v>
      </c>
      <c r="M19" s="52">
        <v>83.960446599999997</v>
      </c>
      <c r="N19" s="46">
        <v>119.03683405999999</v>
      </c>
      <c r="O19" s="46">
        <v>74.809282960000004</v>
      </c>
      <c r="P19" s="46">
        <v>151.32577846000004</v>
      </c>
      <c r="Q19" s="46">
        <v>1276.26182578</v>
      </c>
    </row>
    <row r="20" spans="2:17" x14ac:dyDescent="0.25">
      <c r="B20" s="12" t="s">
        <v>33</v>
      </c>
      <c r="C20" s="51">
        <v>6680.2302129999998</v>
      </c>
      <c r="D20" s="51">
        <v>9820.4742226400012</v>
      </c>
      <c r="E20" s="46">
        <v>355.64342302000006</v>
      </c>
      <c r="F20" s="46">
        <v>646.77840357000002</v>
      </c>
      <c r="G20" s="46">
        <v>726.56298244999994</v>
      </c>
      <c r="H20" s="46">
        <v>528.79382121999993</v>
      </c>
      <c r="I20" s="46">
        <v>767.35406298000009</v>
      </c>
      <c r="J20" s="46">
        <v>840.00558948000025</v>
      </c>
      <c r="K20" s="46">
        <v>438.54577829999994</v>
      </c>
      <c r="L20" s="46">
        <v>684.79805063000015</v>
      </c>
      <c r="M20" s="52">
        <v>526.68325721000019</v>
      </c>
      <c r="N20" s="46">
        <v>1173.5921841999998</v>
      </c>
      <c r="O20" s="46">
        <v>516.24015437999981</v>
      </c>
      <c r="P20" s="46">
        <v>2580.6039178100004</v>
      </c>
      <c r="Q20" s="46">
        <v>9785.6016252500031</v>
      </c>
    </row>
    <row r="21" spans="2:17" x14ac:dyDescent="0.25">
      <c r="B21" s="12" t="s">
        <v>67</v>
      </c>
      <c r="C21" s="51">
        <v>23670.332158000001</v>
      </c>
      <c r="D21" s="51">
        <v>28881.134404880009</v>
      </c>
      <c r="E21" s="46">
        <v>1987.0312752900004</v>
      </c>
      <c r="F21" s="46">
        <v>3987.3193627299975</v>
      </c>
      <c r="G21" s="46">
        <v>3027.5896783699986</v>
      </c>
      <c r="H21" s="46">
        <v>3080.0238683400025</v>
      </c>
      <c r="I21" s="46">
        <v>2110.6747204200001</v>
      </c>
      <c r="J21" s="46">
        <v>1492.0016400800002</v>
      </c>
      <c r="K21" s="46">
        <v>1295.4752519300005</v>
      </c>
      <c r="L21" s="46">
        <v>1138.59739584</v>
      </c>
      <c r="M21" s="52">
        <v>1560.07884704</v>
      </c>
      <c r="N21" s="46">
        <v>1752.7046379000001</v>
      </c>
      <c r="O21" s="46">
        <v>524.54544034000003</v>
      </c>
      <c r="P21" s="46">
        <v>6895.2171550800012</v>
      </c>
      <c r="Q21" s="46">
        <v>28851.259273360003</v>
      </c>
    </row>
    <row r="22" spans="2:17" x14ac:dyDescent="0.25">
      <c r="B22" s="12" t="s">
        <v>35</v>
      </c>
      <c r="C22" s="51">
        <v>1482.645415</v>
      </c>
      <c r="D22" s="51">
        <v>1636.2838009999996</v>
      </c>
      <c r="E22" s="46">
        <v>42.193032210000005</v>
      </c>
      <c r="F22" s="46">
        <v>125.34036291</v>
      </c>
      <c r="G22" s="46">
        <v>154.07707913000002</v>
      </c>
      <c r="H22" s="46">
        <v>68.90204528000001</v>
      </c>
      <c r="I22" s="46">
        <v>189.82357559000002</v>
      </c>
      <c r="J22" s="46">
        <v>132.89776421000002</v>
      </c>
      <c r="K22" s="46">
        <v>152.12149567999998</v>
      </c>
      <c r="L22" s="46">
        <v>270.57206935000011</v>
      </c>
      <c r="M22" s="52">
        <v>113.35854233999997</v>
      </c>
      <c r="N22" s="46">
        <v>98.882947130000005</v>
      </c>
      <c r="O22" s="46">
        <v>74.833096690000019</v>
      </c>
      <c r="P22" s="46">
        <v>206.59234057</v>
      </c>
      <c r="Q22" s="46">
        <v>1629.5943510899997</v>
      </c>
    </row>
    <row r="23" spans="2:17" x14ac:dyDescent="0.25">
      <c r="B23" s="12" t="s">
        <v>36</v>
      </c>
      <c r="C23" s="51">
        <v>978.79541900000004</v>
      </c>
      <c r="D23" s="51">
        <v>723.70009526999991</v>
      </c>
      <c r="E23" s="46">
        <v>50.174474170000003</v>
      </c>
      <c r="F23" s="46">
        <v>57.277018850000005</v>
      </c>
      <c r="G23" s="46">
        <v>54.004462199999992</v>
      </c>
      <c r="H23" s="46">
        <v>68.98667798000001</v>
      </c>
      <c r="I23" s="46">
        <v>79.619831570000002</v>
      </c>
      <c r="J23" s="46">
        <v>74.663393959999993</v>
      </c>
      <c r="K23" s="46">
        <v>66.407925730000002</v>
      </c>
      <c r="L23" s="46">
        <v>64.578671689999993</v>
      </c>
      <c r="M23" s="52">
        <v>46.120154240000005</v>
      </c>
      <c r="N23" s="46">
        <v>64.600416460000005</v>
      </c>
      <c r="O23" s="46">
        <v>16.57608449</v>
      </c>
      <c r="P23" s="46">
        <v>78.290983929999996</v>
      </c>
      <c r="Q23" s="46">
        <v>721.30009527000016</v>
      </c>
    </row>
    <row r="24" spans="2:17" x14ac:dyDescent="0.25">
      <c r="B24" s="12" t="s">
        <v>37</v>
      </c>
      <c r="C24" s="51">
        <v>2366.1574350000001</v>
      </c>
      <c r="D24" s="51">
        <v>2568.1574350000001</v>
      </c>
      <c r="E24" s="46">
        <v>197.17978593000001</v>
      </c>
      <c r="F24" s="46">
        <v>237.17978593000001</v>
      </c>
      <c r="G24" s="46">
        <v>217.17978689000003</v>
      </c>
      <c r="H24" s="46">
        <v>219.17978593000001</v>
      </c>
      <c r="I24" s="46">
        <v>197.17978593000001</v>
      </c>
      <c r="J24" s="46">
        <v>197.17978685000003</v>
      </c>
      <c r="K24" s="46">
        <v>197.16034135000001</v>
      </c>
      <c r="L24" s="46">
        <v>221.19678579999999</v>
      </c>
      <c r="M24" s="52">
        <v>221.18223024999998</v>
      </c>
      <c r="N24" s="46">
        <v>221.17977299999998</v>
      </c>
      <c r="O24" s="46">
        <v>221.17977299999998</v>
      </c>
      <c r="P24" s="46">
        <v>221.17978613999995</v>
      </c>
      <c r="Q24" s="46">
        <v>2568.1574070000001</v>
      </c>
    </row>
    <row r="25" spans="2:17" x14ac:dyDescent="0.25">
      <c r="B25" s="12" t="s">
        <v>38</v>
      </c>
      <c r="C25" s="51">
        <v>327.26185700000002</v>
      </c>
      <c r="D25" s="51">
        <v>286.36029787000001</v>
      </c>
      <c r="E25" s="46">
        <v>10.6875746</v>
      </c>
      <c r="F25" s="46">
        <v>26.006780450000001</v>
      </c>
      <c r="G25" s="46">
        <v>17.063296619999999</v>
      </c>
      <c r="H25" s="46">
        <v>14.33738159</v>
      </c>
      <c r="I25" s="46">
        <v>23.419700819999996</v>
      </c>
      <c r="J25" s="46">
        <v>21.71015796</v>
      </c>
      <c r="K25" s="46">
        <v>15.172890089999999</v>
      </c>
      <c r="L25" s="46">
        <v>16.407251759999998</v>
      </c>
      <c r="M25" s="52">
        <v>17.0867939</v>
      </c>
      <c r="N25" s="46">
        <v>16.762375890000001</v>
      </c>
      <c r="O25" s="46">
        <v>23.998807150000005</v>
      </c>
      <c r="P25" s="46">
        <v>40.346069189999994</v>
      </c>
      <c r="Q25" s="46">
        <v>242.99908001999998</v>
      </c>
    </row>
    <row r="26" spans="2:17" x14ac:dyDescent="0.25">
      <c r="B26" s="12" t="s">
        <v>39</v>
      </c>
      <c r="C26" s="51">
        <v>1124.4208699999999</v>
      </c>
      <c r="D26" s="51">
        <v>1048.828974</v>
      </c>
      <c r="E26" s="46">
        <v>56.713057129999996</v>
      </c>
      <c r="F26" s="46">
        <v>84.306177600000012</v>
      </c>
      <c r="G26" s="46">
        <v>143.93522332000001</v>
      </c>
      <c r="H26" s="46">
        <v>69.633178289999989</v>
      </c>
      <c r="I26" s="46">
        <v>92.689569860000006</v>
      </c>
      <c r="J26" s="46">
        <v>75.203271569999984</v>
      </c>
      <c r="K26" s="46">
        <v>77.326895340000007</v>
      </c>
      <c r="L26" s="46">
        <v>81.938609599999978</v>
      </c>
      <c r="M26" s="52">
        <v>76.955818099999988</v>
      </c>
      <c r="N26" s="46">
        <v>74.17972662999999</v>
      </c>
      <c r="O26" s="46">
        <v>64.951958269999992</v>
      </c>
      <c r="P26" s="46">
        <v>122.23460862999997</v>
      </c>
      <c r="Q26" s="46">
        <v>1020.0680943399998</v>
      </c>
    </row>
    <row r="27" spans="2:17" x14ac:dyDescent="0.25">
      <c r="B27" s="12" t="s">
        <v>40</v>
      </c>
      <c r="C27" s="51">
        <v>286.86065200000002</v>
      </c>
      <c r="D27" s="51">
        <v>325.65471200000002</v>
      </c>
      <c r="E27" s="46">
        <v>9.4802013400000007</v>
      </c>
      <c r="F27" s="46">
        <v>32.910404</v>
      </c>
      <c r="G27" s="46">
        <v>25.889786560000001</v>
      </c>
      <c r="H27" s="46">
        <v>44.764465969999996</v>
      </c>
      <c r="I27" s="46">
        <v>25.08746313</v>
      </c>
      <c r="J27" s="46">
        <v>27.439988660000001</v>
      </c>
      <c r="K27" s="46">
        <v>27.854599690000001</v>
      </c>
      <c r="L27" s="46">
        <v>19.675096120000003</v>
      </c>
      <c r="M27" s="52">
        <v>16.404106209999998</v>
      </c>
      <c r="N27" s="46">
        <v>24.790894429999994</v>
      </c>
      <c r="O27" s="46">
        <v>22.417072409999999</v>
      </c>
      <c r="P27" s="46">
        <v>38.449734300000003</v>
      </c>
      <c r="Q27" s="46">
        <v>315.16381281999998</v>
      </c>
    </row>
    <row r="28" spans="2:17" x14ac:dyDescent="0.25">
      <c r="B28" s="12" t="s">
        <v>41</v>
      </c>
      <c r="C28" s="51">
        <v>3391.1019329999999</v>
      </c>
      <c r="D28" s="51">
        <v>3082.2613678900002</v>
      </c>
      <c r="E28" s="46">
        <v>116.08295009</v>
      </c>
      <c r="F28" s="46">
        <v>341.61411273999994</v>
      </c>
      <c r="G28" s="46">
        <v>398.71303935999998</v>
      </c>
      <c r="H28" s="46">
        <v>346.97495161000001</v>
      </c>
      <c r="I28" s="46">
        <v>355.02730009999999</v>
      </c>
      <c r="J28" s="46">
        <v>175.70371315999998</v>
      </c>
      <c r="K28" s="46">
        <v>157.46763231000003</v>
      </c>
      <c r="L28" s="46">
        <v>151.66520926999999</v>
      </c>
      <c r="M28" s="52">
        <v>232.16616345</v>
      </c>
      <c r="N28" s="46">
        <v>188.51453327000002</v>
      </c>
      <c r="O28" s="46">
        <v>159.87435137999995</v>
      </c>
      <c r="P28" s="46">
        <v>413.19656998000005</v>
      </c>
      <c r="Q28" s="46">
        <v>3037.0005267199999</v>
      </c>
    </row>
    <row r="29" spans="2:17" x14ac:dyDescent="0.25">
      <c r="B29" s="12" t="s">
        <v>42</v>
      </c>
      <c r="C29" s="51">
        <v>3955.9512260000001</v>
      </c>
      <c r="D29" s="51">
        <v>4602.0175509999999</v>
      </c>
      <c r="E29" s="46">
        <v>289.88185059000006</v>
      </c>
      <c r="F29" s="46">
        <v>330.51516722000002</v>
      </c>
      <c r="G29" s="46">
        <v>322.3856945199999</v>
      </c>
      <c r="H29" s="46">
        <v>343.24775997000006</v>
      </c>
      <c r="I29" s="46">
        <v>362.29735431000023</v>
      </c>
      <c r="J29" s="46">
        <v>378.77023282999994</v>
      </c>
      <c r="K29" s="46">
        <v>367.84477285999998</v>
      </c>
      <c r="L29" s="46">
        <v>414.90602162999994</v>
      </c>
      <c r="M29" s="52">
        <v>431.48578162000001</v>
      </c>
      <c r="N29" s="46">
        <v>324.82884718999998</v>
      </c>
      <c r="O29" s="46">
        <v>364.16464144000003</v>
      </c>
      <c r="P29" s="46">
        <v>671.27608873000008</v>
      </c>
      <c r="Q29" s="46">
        <v>4601.6042129099997</v>
      </c>
    </row>
    <row r="30" spans="2:17" x14ac:dyDescent="0.25">
      <c r="B30" s="12" t="s">
        <v>68</v>
      </c>
      <c r="C30" s="51">
        <v>7094.7150540000002</v>
      </c>
      <c r="D30" s="51">
        <v>4679.5603139299992</v>
      </c>
      <c r="E30" s="46">
        <v>88.455191229999997</v>
      </c>
      <c r="F30" s="46">
        <v>569.69627250999974</v>
      </c>
      <c r="G30" s="46">
        <v>488.4890472199998</v>
      </c>
      <c r="H30" s="46">
        <v>553.93358274000002</v>
      </c>
      <c r="I30" s="46">
        <v>528.56193343999996</v>
      </c>
      <c r="J30" s="46">
        <v>425.69609365999992</v>
      </c>
      <c r="K30" s="46">
        <v>109.48209776999998</v>
      </c>
      <c r="L30" s="46">
        <v>104.27198200000001</v>
      </c>
      <c r="M30" s="52">
        <v>183.85997351</v>
      </c>
      <c r="N30" s="46">
        <v>126.35270614000001</v>
      </c>
      <c r="O30" s="46">
        <v>205.66978875999993</v>
      </c>
      <c r="P30" s="46">
        <v>1107.8983642499991</v>
      </c>
      <c r="Q30" s="46">
        <v>4492.3670332299989</v>
      </c>
    </row>
    <row r="31" spans="2:17" x14ac:dyDescent="0.25">
      <c r="B31" s="12" t="s">
        <v>43</v>
      </c>
      <c r="C31" s="51">
        <v>3589.4100079999998</v>
      </c>
      <c r="D31" s="51">
        <v>3519.77829673</v>
      </c>
      <c r="E31" s="46">
        <v>292.19694297000001</v>
      </c>
      <c r="F31" s="46">
        <v>292.19694318999996</v>
      </c>
      <c r="G31" s="46">
        <v>292.19694308999999</v>
      </c>
      <c r="H31" s="46">
        <v>292.19694307999998</v>
      </c>
      <c r="I31" s="46">
        <v>292.19694307999998</v>
      </c>
      <c r="J31" s="46">
        <v>292.19694308999999</v>
      </c>
      <c r="K31" s="46">
        <v>292.19694307999998</v>
      </c>
      <c r="L31" s="46">
        <v>292.19694307999998</v>
      </c>
      <c r="M31" s="52">
        <v>292.19694308999999</v>
      </c>
      <c r="N31" s="46">
        <v>292.196933</v>
      </c>
      <c r="O31" s="46">
        <v>292.196933</v>
      </c>
      <c r="P31" s="46">
        <v>298.71662672999997</v>
      </c>
      <c r="Q31" s="46">
        <v>3512.8829804800002</v>
      </c>
    </row>
    <row r="32" spans="2:17" x14ac:dyDescent="0.25">
      <c r="B32" s="12" t="s">
        <v>44</v>
      </c>
      <c r="C32" s="51">
        <v>3537.3113619999999</v>
      </c>
      <c r="D32" s="51">
        <v>4073.211362</v>
      </c>
      <c r="E32" s="46">
        <v>349.20866799999993</v>
      </c>
      <c r="F32" s="46">
        <v>499.20076100000011</v>
      </c>
      <c r="G32" s="46">
        <v>1717.5569</v>
      </c>
      <c r="H32" s="46">
        <v>364.0820710000001</v>
      </c>
      <c r="I32" s="46">
        <v>226.81575099999998</v>
      </c>
      <c r="J32" s="46">
        <v>151.81575100000001</v>
      </c>
      <c r="K32" s="46">
        <v>151.81575100000001</v>
      </c>
      <c r="L32" s="46">
        <v>121.708665</v>
      </c>
      <c r="M32" s="52">
        <v>122.75176100000002</v>
      </c>
      <c r="N32" s="46">
        <v>122.75176100000002</v>
      </c>
      <c r="O32" s="46">
        <v>122.75176100000002</v>
      </c>
      <c r="P32" s="46">
        <v>122.75176100000002</v>
      </c>
      <c r="Q32" s="46">
        <v>4073.2113620000009</v>
      </c>
    </row>
    <row r="33" spans="2:19" x14ac:dyDescent="0.25">
      <c r="B33" s="12" t="s">
        <v>45</v>
      </c>
      <c r="C33" s="51">
        <v>423.861897</v>
      </c>
      <c r="D33" s="51">
        <v>423.861897</v>
      </c>
      <c r="E33" s="46">
        <v>35.321824680000006</v>
      </c>
      <c r="F33" s="46">
        <v>35.321824700000001</v>
      </c>
      <c r="G33" s="46">
        <v>35.32182469</v>
      </c>
      <c r="H33" s="46">
        <v>35.32182469</v>
      </c>
      <c r="I33" s="46">
        <v>35.32182469</v>
      </c>
      <c r="J33" s="46">
        <v>35.32182469</v>
      </c>
      <c r="K33" s="46">
        <v>35.239491319999999</v>
      </c>
      <c r="L33" s="46">
        <v>34.993899689999999</v>
      </c>
      <c r="M33" s="52">
        <v>34.993899689999999</v>
      </c>
      <c r="N33" s="46">
        <v>35.567867</v>
      </c>
      <c r="O33" s="46">
        <v>35.567869999999999</v>
      </c>
      <c r="P33" s="46">
        <v>35.567870679999999</v>
      </c>
      <c r="Q33" s="46">
        <v>423.86184652000003</v>
      </c>
    </row>
    <row r="34" spans="2:19" x14ac:dyDescent="0.25">
      <c r="B34" s="12" t="s">
        <v>60</v>
      </c>
      <c r="C34" s="51">
        <v>30078.188215999999</v>
      </c>
      <c r="D34" s="51">
        <v>21641.399970679999</v>
      </c>
      <c r="E34" s="46">
        <v>1854.8261070599999</v>
      </c>
      <c r="F34" s="46">
        <v>1669.5552754</v>
      </c>
      <c r="G34" s="46">
        <v>2175.8295821199999</v>
      </c>
      <c r="H34" s="46">
        <v>723.10904875000006</v>
      </c>
      <c r="I34" s="46">
        <v>970.03841258999989</v>
      </c>
      <c r="J34" s="46">
        <v>5694.8315121599999</v>
      </c>
      <c r="K34" s="46">
        <v>862.89352734000011</v>
      </c>
      <c r="L34" s="46">
        <v>1410.5422510799999</v>
      </c>
      <c r="M34" s="52">
        <v>2165.8510900000001</v>
      </c>
      <c r="N34" s="46">
        <v>704.98156352000001</v>
      </c>
      <c r="O34" s="46">
        <v>974.74311113999988</v>
      </c>
      <c r="P34" s="46">
        <v>2394.1984894900002</v>
      </c>
      <c r="Q34" s="46">
        <v>21601.39997065</v>
      </c>
    </row>
    <row r="35" spans="2:19" x14ac:dyDescent="0.25">
      <c r="B35" s="12" t="s">
        <v>61</v>
      </c>
      <c r="C35" s="51">
        <v>36300.755563999999</v>
      </c>
      <c r="D35" s="51">
        <v>59596.140830050012</v>
      </c>
      <c r="E35" s="46">
        <v>5015.2268660999998</v>
      </c>
      <c r="F35" s="46">
        <v>2991.8281856800004</v>
      </c>
      <c r="G35" s="46">
        <v>5049.1422726099991</v>
      </c>
      <c r="H35" s="46">
        <v>3214.7326855400001</v>
      </c>
      <c r="I35" s="46">
        <v>3155.2906990800002</v>
      </c>
      <c r="J35" s="46">
        <v>4177.5202275000001</v>
      </c>
      <c r="K35" s="46">
        <v>3645.0927464300003</v>
      </c>
      <c r="L35" s="46">
        <v>5527.3299694899988</v>
      </c>
      <c r="M35" s="52">
        <v>4800.79786539</v>
      </c>
      <c r="N35" s="46">
        <v>3362.2356930700003</v>
      </c>
      <c r="O35" s="46">
        <v>3592.6327123599999</v>
      </c>
      <c r="P35" s="46">
        <v>15061.842338819999</v>
      </c>
      <c r="Q35" s="46">
        <v>59593.672262069987</v>
      </c>
    </row>
    <row r="36" spans="2:19" x14ac:dyDescent="0.25">
      <c r="B36" s="208" t="s">
        <v>69</v>
      </c>
      <c r="C36" s="37">
        <v>259782.59368100006</v>
      </c>
      <c r="D36" s="37">
        <v>304923.77282135002</v>
      </c>
      <c r="E36" s="205">
        <v>19150.792459190001</v>
      </c>
      <c r="F36" s="206">
        <v>23359.202576319993</v>
      </c>
      <c r="G36" s="207">
        <v>27910.787853869988</v>
      </c>
      <c r="H36" s="205">
        <v>22358.309773030003</v>
      </c>
      <c r="I36" s="206">
        <v>21343.261299720001</v>
      </c>
      <c r="J36" s="207">
        <v>26483.327645679994</v>
      </c>
      <c r="K36" s="205">
        <v>20543.741304539999</v>
      </c>
      <c r="L36" s="206">
        <v>20453.335040850001</v>
      </c>
      <c r="M36" s="207">
        <v>21995.114300559999</v>
      </c>
      <c r="N36" s="205">
        <v>20229.914573359998</v>
      </c>
      <c r="O36" s="206">
        <v>17500.33640321</v>
      </c>
      <c r="P36" s="207">
        <v>62867.656914719992</v>
      </c>
      <c r="Q36" s="36">
        <v>304195.78014504997</v>
      </c>
      <c r="S36" s="11"/>
    </row>
    <row r="37" spans="2:19" x14ac:dyDescent="0.25">
      <c r="B37" s="45"/>
      <c r="C37" s="45"/>
      <c r="D37" s="45"/>
      <c r="E37" s="45"/>
      <c r="F37" s="45"/>
      <c r="G37" s="45"/>
      <c r="H37" s="45"/>
      <c r="I37" s="45"/>
      <c r="J37" s="45"/>
      <c r="K37" s="45"/>
      <c r="L37" s="45"/>
      <c r="M37" s="45"/>
      <c r="N37" s="45"/>
      <c r="O37" s="45"/>
      <c r="P37" s="45"/>
      <c r="Q37" s="45"/>
    </row>
    <row r="38" spans="2:19" x14ac:dyDescent="0.25">
      <c r="B38" s="208" t="s">
        <v>49</v>
      </c>
      <c r="C38" s="37"/>
      <c r="D38" s="48"/>
      <c r="E38" s="205"/>
      <c r="F38" s="206"/>
      <c r="G38" s="207"/>
      <c r="H38" s="205"/>
      <c r="I38" s="206"/>
      <c r="J38" s="207"/>
      <c r="K38" s="205"/>
      <c r="L38" s="206"/>
      <c r="M38" s="207"/>
      <c r="N38" s="205"/>
      <c r="O38" s="206"/>
      <c r="P38" s="207"/>
      <c r="Q38" s="36"/>
      <c r="S38" s="11"/>
    </row>
    <row r="39" spans="2:19" x14ac:dyDescent="0.25">
      <c r="B39" s="12" t="s">
        <v>23</v>
      </c>
      <c r="C39" s="51">
        <v>90.121973999999994</v>
      </c>
      <c r="D39" s="51">
        <v>90.121973999999994</v>
      </c>
      <c r="E39" s="46">
        <v>7.5101645000000001</v>
      </c>
      <c r="F39" s="46">
        <v>7.5101645000000001</v>
      </c>
      <c r="G39" s="46">
        <v>7.5101645000000001</v>
      </c>
      <c r="H39" s="46">
        <v>7.5101645000000001</v>
      </c>
      <c r="I39" s="46">
        <v>7.5101645000000001</v>
      </c>
      <c r="J39" s="46">
        <v>7.5101645000000001</v>
      </c>
      <c r="K39" s="46">
        <v>7.5101645000000001</v>
      </c>
      <c r="L39" s="46">
        <v>7.5101645000000001</v>
      </c>
      <c r="M39" s="46">
        <v>7.5101645000000001</v>
      </c>
      <c r="N39" s="46">
        <v>7.5101639999999996</v>
      </c>
      <c r="O39" s="46">
        <v>7.5101639999999996</v>
      </c>
      <c r="P39" s="46">
        <v>7.5101649999999998</v>
      </c>
      <c r="Q39" s="46">
        <v>90.121973499999996</v>
      </c>
    </row>
    <row r="40" spans="2:19" x14ac:dyDescent="0.25">
      <c r="B40" s="12" t="s">
        <v>24</v>
      </c>
      <c r="C40" s="51">
        <v>1</v>
      </c>
      <c r="D40" s="51">
        <v>0.44600000000000001</v>
      </c>
      <c r="E40" s="46">
        <v>0</v>
      </c>
      <c r="F40" s="46">
        <v>6.0800970000000003E-2</v>
      </c>
      <c r="G40" s="46">
        <v>0.11022264999999999</v>
      </c>
      <c r="H40" s="46">
        <v>4.5884309999999998E-2</v>
      </c>
      <c r="I40" s="46">
        <v>0</v>
      </c>
      <c r="J40" s="46">
        <v>0.12167047</v>
      </c>
      <c r="K40" s="46">
        <v>0.10678799</v>
      </c>
      <c r="L40" s="46">
        <v>0</v>
      </c>
      <c r="M40" s="46">
        <v>0</v>
      </c>
      <c r="N40" s="46">
        <v>0</v>
      </c>
      <c r="O40" s="46">
        <v>0</v>
      </c>
      <c r="P40" s="46">
        <v>0</v>
      </c>
      <c r="Q40" s="46">
        <v>0.44536639</v>
      </c>
    </row>
    <row r="41" spans="2:19" x14ac:dyDescent="0.25">
      <c r="B41" s="12" t="s">
        <v>25</v>
      </c>
      <c r="C41" s="51">
        <v>50.134121</v>
      </c>
      <c r="D41" s="51">
        <v>41.761353999999997</v>
      </c>
      <c r="E41" s="46">
        <v>4.1759149500000001</v>
      </c>
      <c r="F41" s="46">
        <v>4.1759149500000001</v>
      </c>
      <c r="G41" s="46">
        <v>4.1781189000000003</v>
      </c>
      <c r="H41" s="46">
        <v>4.1759149500000001</v>
      </c>
      <c r="I41" s="46">
        <v>4.1759149500000001</v>
      </c>
      <c r="J41" s="46">
        <v>4.1759149500000001</v>
      </c>
      <c r="K41" s="46">
        <v>4.1759149500000001</v>
      </c>
      <c r="L41" s="46">
        <v>4.1759149500000001</v>
      </c>
      <c r="M41" s="46">
        <v>4.1759149500000001</v>
      </c>
      <c r="N41" s="46">
        <v>4.1759149500000001</v>
      </c>
      <c r="O41" s="46">
        <v>0</v>
      </c>
      <c r="P41" s="46">
        <v>0</v>
      </c>
      <c r="Q41" s="46">
        <v>41.761353450000001</v>
      </c>
    </row>
    <row r="42" spans="2:19" x14ac:dyDescent="0.25">
      <c r="B42" s="12" t="s">
        <v>64</v>
      </c>
      <c r="C42" s="51">
        <v>682.47450000000003</v>
      </c>
      <c r="D42" s="51">
        <v>682.47450000000003</v>
      </c>
      <c r="E42" s="46">
        <v>56.872875000000001</v>
      </c>
      <c r="F42" s="46">
        <v>56.872875000000001</v>
      </c>
      <c r="G42" s="46">
        <v>56.872875000000001</v>
      </c>
      <c r="H42" s="46">
        <v>56.872875000000001</v>
      </c>
      <c r="I42" s="46">
        <v>56.872875000000001</v>
      </c>
      <c r="J42" s="46">
        <v>56.872875000000001</v>
      </c>
      <c r="K42" s="46">
        <v>56.872875000000001</v>
      </c>
      <c r="L42" s="46">
        <v>56.872875000000001</v>
      </c>
      <c r="M42" s="46">
        <v>56.872875000000001</v>
      </c>
      <c r="N42" s="46">
        <v>56.872875000000001</v>
      </c>
      <c r="O42" s="46">
        <v>0</v>
      </c>
      <c r="P42" s="46">
        <v>113.74575</v>
      </c>
      <c r="Q42" s="46">
        <v>682.47450000000003</v>
      </c>
    </row>
    <row r="43" spans="2:19" x14ac:dyDescent="0.25">
      <c r="B43" s="12" t="s">
        <v>42</v>
      </c>
      <c r="C43" s="51">
        <v>50</v>
      </c>
      <c r="D43" s="51">
        <v>50</v>
      </c>
      <c r="E43" s="46">
        <v>5.7060855199999994</v>
      </c>
      <c r="F43" s="46">
        <v>5.80118695</v>
      </c>
      <c r="G43" s="46">
        <v>5.8978733999999999</v>
      </c>
      <c r="H43" s="46">
        <v>5.9961712900000004</v>
      </c>
      <c r="I43" s="46">
        <v>6.0961074699999998</v>
      </c>
      <c r="J43" s="46">
        <v>6.1977092699999998</v>
      </c>
      <c r="K43" s="46">
        <v>6.1977089999999997</v>
      </c>
      <c r="L43" s="46">
        <v>6.1977089999999997</v>
      </c>
      <c r="M43" s="46">
        <v>1.9094481000000001</v>
      </c>
      <c r="N43" s="46">
        <v>0</v>
      </c>
      <c r="O43" s="46">
        <v>0</v>
      </c>
      <c r="P43" s="46">
        <v>0</v>
      </c>
      <c r="Q43" s="46">
        <v>50</v>
      </c>
    </row>
    <row r="44" spans="2:19" x14ac:dyDescent="0.25">
      <c r="B44" s="12" t="s">
        <v>43</v>
      </c>
      <c r="C44" s="51">
        <v>40</v>
      </c>
      <c r="D44" s="51">
        <v>40</v>
      </c>
      <c r="E44" s="46">
        <v>3.3333333299999999</v>
      </c>
      <c r="F44" s="46">
        <v>3.3333333299999999</v>
      </c>
      <c r="G44" s="46">
        <v>3.3333333399999998</v>
      </c>
      <c r="H44" s="46">
        <v>3.3333333299999999</v>
      </c>
      <c r="I44" s="46">
        <v>3.3333333299999999</v>
      </c>
      <c r="J44" s="46">
        <v>3.3333333399999998</v>
      </c>
      <c r="K44" s="46">
        <v>3.3333333299999999</v>
      </c>
      <c r="L44" s="46">
        <v>3.3333333299999999</v>
      </c>
      <c r="M44" s="46">
        <v>3.3333333399999998</v>
      </c>
      <c r="N44" s="46">
        <v>3.3333330000000001</v>
      </c>
      <c r="O44" s="46">
        <v>3.3333330000000001</v>
      </c>
      <c r="P44" s="46">
        <v>3.3333330000000001</v>
      </c>
      <c r="Q44" s="46">
        <v>39.999999000000003</v>
      </c>
    </row>
    <row r="45" spans="2:19" x14ac:dyDescent="0.25">
      <c r="B45" s="12" t="s">
        <v>44</v>
      </c>
      <c r="C45" s="51">
        <v>10.430944999999999</v>
      </c>
      <c r="D45" s="51">
        <v>10.430944999999999</v>
      </c>
      <c r="E45" s="46">
        <v>0.86924500000000005</v>
      </c>
      <c r="F45" s="46">
        <v>0.86924500000000005</v>
      </c>
      <c r="G45" s="46">
        <v>3.4769800000000002</v>
      </c>
      <c r="H45" s="46">
        <v>1.0430950000000001</v>
      </c>
      <c r="I45" s="46">
        <v>1.0430950000000001</v>
      </c>
      <c r="J45" s="46">
        <v>1.0430950000000001</v>
      </c>
      <c r="K45" s="46">
        <v>1.0430950000000001</v>
      </c>
      <c r="L45" s="46">
        <v>1.0430950000000001</v>
      </c>
      <c r="M45" s="46">
        <v>0</v>
      </c>
      <c r="N45" s="46">
        <v>0</v>
      </c>
      <c r="O45" s="46">
        <v>0</v>
      </c>
      <c r="P45" s="46">
        <v>0</v>
      </c>
      <c r="Q45" s="46">
        <v>10.430944999999999</v>
      </c>
    </row>
    <row r="46" spans="2:19" x14ac:dyDescent="0.25">
      <c r="B46" s="12" t="s">
        <v>60</v>
      </c>
      <c r="C46" s="51">
        <v>40182.455330999997</v>
      </c>
      <c r="D46" s="51">
        <v>36859.986331</v>
      </c>
      <c r="E46" s="46">
        <v>1912.2778373000001</v>
      </c>
      <c r="F46" s="46">
        <v>5125.3473841999994</v>
      </c>
      <c r="G46" s="46">
        <v>1868.3922625800001</v>
      </c>
      <c r="H46" s="46">
        <v>1641.8609911200001</v>
      </c>
      <c r="I46" s="46">
        <v>2149.3758612199999</v>
      </c>
      <c r="J46" s="46">
        <v>2440.4358588800001</v>
      </c>
      <c r="K46" s="46">
        <v>2873.2043637799998</v>
      </c>
      <c r="L46" s="46">
        <v>3601.5707896599997</v>
      </c>
      <c r="M46" s="46">
        <v>2881.5500306599997</v>
      </c>
      <c r="N46" s="46">
        <v>1905.8399039000001</v>
      </c>
      <c r="O46" s="46">
        <v>2887.0078700899999</v>
      </c>
      <c r="P46" s="46">
        <v>2014.09083674</v>
      </c>
      <c r="Q46" s="46">
        <v>31300.953990130001</v>
      </c>
    </row>
    <row r="47" spans="2:19" x14ac:dyDescent="0.25">
      <c r="B47" s="12" t="s">
        <v>61</v>
      </c>
      <c r="C47" s="51">
        <v>0</v>
      </c>
      <c r="D47" s="51">
        <v>3912.8290000000002</v>
      </c>
      <c r="E47" s="46">
        <v>0</v>
      </c>
      <c r="F47" s="46">
        <v>0</v>
      </c>
      <c r="G47" s="46">
        <v>0</v>
      </c>
      <c r="H47" s="46">
        <v>0</v>
      </c>
      <c r="I47" s="46">
        <v>0</v>
      </c>
      <c r="J47" s="46">
        <v>0</v>
      </c>
      <c r="K47" s="46">
        <v>0</v>
      </c>
      <c r="L47" s="46">
        <v>0</v>
      </c>
      <c r="M47" s="46">
        <v>0</v>
      </c>
      <c r="N47" s="46">
        <v>0</v>
      </c>
      <c r="O47" s="46">
        <v>0</v>
      </c>
      <c r="P47" s="46">
        <v>3912.8078567500002</v>
      </c>
      <c r="Q47" s="46">
        <v>3912.8078567500002</v>
      </c>
    </row>
    <row r="48" spans="2:19" x14ac:dyDescent="0.25">
      <c r="B48" s="208" t="s">
        <v>70</v>
      </c>
      <c r="C48" s="37">
        <v>41106.616870999998</v>
      </c>
      <c r="D48" s="37">
        <v>41688.050103999994</v>
      </c>
      <c r="E48" s="205">
        <v>1990.7454556</v>
      </c>
      <c r="F48" s="206">
        <v>5203.9709048999994</v>
      </c>
      <c r="G48" s="207">
        <v>1949.7718303700001</v>
      </c>
      <c r="H48" s="205">
        <v>1720.8384295000001</v>
      </c>
      <c r="I48" s="206">
        <v>2228.4073514699999</v>
      </c>
      <c r="J48" s="207">
        <v>2519.6906214099999</v>
      </c>
      <c r="K48" s="205">
        <v>2952.4442435499996</v>
      </c>
      <c r="L48" s="206">
        <v>3680.7038814399998</v>
      </c>
      <c r="M48" s="207">
        <v>2955.3517665499999</v>
      </c>
      <c r="N48" s="205">
        <v>1977.7321908500001</v>
      </c>
      <c r="O48" s="206">
        <v>2897.8513670899997</v>
      </c>
      <c r="P48" s="207">
        <v>6051.4879414900006</v>
      </c>
      <c r="Q48" s="36">
        <v>36128.995984220004</v>
      </c>
      <c r="S48" s="11"/>
    </row>
    <row r="49" spans="2:19" x14ac:dyDescent="0.25">
      <c r="E49" s="45"/>
      <c r="F49" s="45"/>
      <c r="G49" s="45"/>
      <c r="H49" s="45"/>
      <c r="I49" s="45"/>
      <c r="J49" s="45"/>
      <c r="K49" s="45"/>
      <c r="L49" s="45"/>
      <c r="M49" s="45"/>
      <c r="N49" s="45"/>
      <c r="O49" s="45"/>
      <c r="P49" s="45"/>
      <c r="Q49" s="45"/>
    </row>
    <row r="50" spans="2:19" x14ac:dyDescent="0.25">
      <c r="B50" s="208" t="s">
        <v>51</v>
      </c>
      <c r="C50" s="37">
        <v>300889.21055200003</v>
      </c>
      <c r="D50" s="48">
        <v>346611.82292535005</v>
      </c>
      <c r="E50" s="205">
        <v>21141.537914790002</v>
      </c>
      <c r="F50" s="206">
        <v>28563.173481219994</v>
      </c>
      <c r="G50" s="207">
        <v>29860.559684239986</v>
      </c>
      <c r="H50" s="205">
        <v>24079.148202530003</v>
      </c>
      <c r="I50" s="206">
        <v>23571.668651190001</v>
      </c>
      <c r="J50" s="207">
        <v>29003.018267089996</v>
      </c>
      <c r="K50" s="205">
        <v>23496.185548089998</v>
      </c>
      <c r="L50" s="206">
        <v>24134.038922290001</v>
      </c>
      <c r="M50" s="207">
        <v>24950.466067109999</v>
      </c>
      <c r="N50" s="205">
        <v>22207.64676421</v>
      </c>
      <c r="O50" s="206">
        <v>20398.187770299999</v>
      </c>
      <c r="P50" s="207">
        <v>68919.144856209998</v>
      </c>
      <c r="Q50" s="36">
        <v>340324.77612926997</v>
      </c>
      <c r="S50" s="11"/>
    </row>
    <row r="51" spans="2:19" x14ac:dyDescent="0.25">
      <c r="B51" s="35" t="s">
        <v>52</v>
      </c>
      <c r="C51" s="44"/>
      <c r="D51" s="44"/>
      <c r="E51" s="45"/>
      <c r="F51" s="45"/>
      <c r="G51" s="45"/>
      <c r="H51" s="45"/>
      <c r="I51" s="45"/>
      <c r="J51" s="45"/>
      <c r="K51" s="45"/>
      <c r="L51" s="45"/>
      <c r="M51" s="45"/>
      <c r="N51" s="45"/>
      <c r="O51" s="45"/>
      <c r="P51" s="45"/>
      <c r="Q51" s="45"/>
    </row>
    <row r="52" spans="2:19" x14ac:dyDescent="0.25">
      <c r="B52" s="35" t="s">
        <v>71</v>
      </c>
      <c r="C52" s="44"/>
      <c r="D52" s="44"/>
      <c r="E52" s="45"/>
      <c r="F52" s="45"/>
      <c r="G52" s="45"/>
      <c r="H52" s="45"/>
      <c r="I52" s="45"/>
      <c r="J52" s="45"/>
      <c r="K52" s="45"/>
      <c r="L52" s="45"/>
      <c r="M52" s="45"/>
      <c r="N52" s="45"/>
      <c r="O52" s="45"/>
      <c r="P52" s="45"/>
      <c r="Q52" s="45"/>
    </row>
    <row r="53" spans="2:19" x14ac:dyDescent="0.25">
      <c r="B53" s="35" t="s">
        <v>54</v>
      </c>
      <c r="C53" s="44"/>
      <c r="D53" s="44"/>
    </row>
    <row r="54" spans="2:19" x14ac:dyDescent="0.25">
      <c r="B54" s="35" t="s">
        <v>55</v>
      </c>
      <c r="C54" s="44"/>
      <c r="D54" s="44"/>
    </row>
    <row r="63" spans="2:19" x14ac:dyDescent="0.25">
      <c r="B63" s="44"/>
      <c r="C63" s="44"/>
      <c r="D63" s="44"/>
      <c r="P63" s="39"/>
    </row>
  </sheetData>
  <mergeCells count="8">
    <mergeCell ref="B2:Q2"/>
    <mergeCell ref="B3:Q3"/>
    <mergeCell ref="B4:Q4"/>
    <mergeCell ref="B5:Q5"/>
    <mergeCell ref="B8:B9"/>
    <mergeCell ref="C8:C9"/>
    <mergeCell ref="D8:D9"/>
    <mergeCell ref="E8:Q8"/>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S64"/>
  <sheetViews>
    <sheetView showGridLines="0" zoomScale="89" zoomScaleNormal="89" workbookViewId="0">
      <selection activeCell="R22" sqref="R22"/>
    </sheetView>
  </sheetViews>
  <sheetFormatPr baseColWidth="10" defaultColWidth="11.42578125" defaultRowHeight="15" x14ac:dyDescent="0.25"/>
  <cols>
    <col min="1" max="1" width="11.42578125" customWidth="1"/>
    <col min="2" max="2" width="62.140625" customWidth="1"/>
    <col min="3" max="3" width="13" customWidth="1"/>
    <col min="4" max="4" width="16.140625" customWidth="1"/>
    <col min="5" max="12" width="11.140625" customWidth="1"/>
    <col min="13" max="13" width="12.28515625" customWidth="1"/>
    <col min="14" max="14" width="11.140625" customWidth="1"/>
    <col min="15" max="15" width="12.7109375" customWidth="1"/>
    <col min="16" max="16" width="12.42578125" customWidth="1"/>
    <col min="17" max="17" width="11.140625" customWidth="1"/>
  </cols>
  <sheetData>
    <row r="2" spans="2:19" ht="28.5" x14ac:dyDescent="0.25">
      <c r="B2" s="230" t="s">
        <v>0</v>
      </c>
      <c r="C2" s="230"/>
      <c r="D2" s="230"/>
      <c r="E2" s="230"/>
      <c r="F2" s="230"/>
      <c r="G2" s="230"/>
      <c r="H2" s="230"/>
      <c r="I2" s="230"/>
      <c r="J2" s="230"/>
      <c r="K2" s="230"/>
      <c r="L2" s="230"/>
      <c r="M2" s="230"/>
      <c r="N2" s="230"/>
      <c r="O2" s="230"/>
      <c r="P2" s="230"/>
      <c r="Q2" s="230"/>
    </row>
    <row r="3" spans="2:19" ht="21" x14ac:dyDescent="0.25">
      <c r="B3" s="231" t="s">
        <v>1</v>
      </c>
      <c r="C3" s="231"/>
      <c r="D3" s="231"/>
      <c r="E3" s="231"/>
      <c r="F3" s="231"/>
      <c r="G3" s="231"/>
      <c r="H3" s="231"/>
      <c r="I3" s="231"/>
      <c r="J3" s="231"/>
      <c r="K3" s="231"/>
      <c r="L3" s="231"/>
      <c r="M3" s="231"/>
      <c r="N3" s="231"/>
      <c r="O3" s="231"/>
      <c r="P3" s="231"/>
      <c r="Q3" s="231"/>
    </row>
    <row r="4" spans="2:19" ht="15.75" x14ac:dyDescent="0.25">
      <c r="B4" s="232" t="s">
        <v>2</v>
      </c>
      <c r="C4" s="232"/>
      <c r="D4" s="232"/>
      <c r="E4" s="232"/>
      <c r="F4" s="232"/>
      <c r="G4" s="232"/>
      <c r="H4" s="232"/>
      <c r="I4" s="232"/>
      <c r="J4" s="232"/>
      <c r="K4" s="232"/>
      <c r="L4" s="232"/>
      <c r="M4" s="232"/>
      <c r="N4" s="232"/>
      <c r="O4" s="232"/>
      <c r="P4" s="232"/>
      <c r="Q4" s="232"/>
    </row>
    <row r="5" spans="2:19" ht="15.75" x14ac:dyDescent="0.25">
      <c r="B5" s="232" t="s">
        <v>3</v>
      </c>
      <c r="C5" s="232"/>
      <c r="D5" s="232"/>
      <c r="E5" s="232"/>
      <c r="F5" s="232"/>
      <c r="G5" s="232"/>
      <c r="H5" s="232"/>
      <c r="I5" s="232"/>
      <c r="J5" s="232"/>
      <c r="K5" s="232"/>
      <c r="L5" s="232"/>
      <c r="M5" s="232"/>
      <c r="N5" s="232"/>
      <c r="O5" s="232"/>
      <c r="P5" s="232"/>
      <c r="Q5" s="232"/>
    </row>
    <row r="6" spans="2:19" x14ac:dyDescent="0.25">
      <c r="B6" s="30"/>
      <c r="C6" s="30"/>
      <c r="D6" s="30"/>
    </row>
    <row r="7" spans="2:19" x14ac:dyDescent="0.25">
      <c r="B7" s="30" t="s">
        <v>72</v>
      </c>
      <c r="C7" s="30"/>
      <c r="D7" s="30"/>
      <c r="Q7" s="43" t="s">
        <v>5</v>
      </c>
    </row>
    <row r="8" spans="2:19" ht="20.25" customHeight="1" x14ac:dyDescent="0.25">
      <c r="B8" s="233" t="s">
        <v>6</v>
      </c>
      <c r="C8" s="235" t="s">
        <v>7</v>
      </c>
      <c r="D8" s="235" t="s">
        <v>8</v>
      </c>
      <c r="E8" s="227" t="s">
        <v>9</v>
      </c>
      <c r="F8" s="228"/>
      <c r="G8" s="228"/>
      <c r="H8" s="228"/>
      <c r="I8" s="228"/>
      <c r="J8" s="228"/>
      <c r="K8" s="228"/>
      <c r="L8" s="228"/>
      <c r="M8" s="228"/>
      <c r="N8" s="228"/>
      <c r="O8" s="228"/>
      <c r="P8" s="228"/>
      <c r="Q8" s="229"/>
    </row>
    <row r="9" spans="2:19" ht="29.25"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12" t="s">
        <v>23</v>
      </c>
      <c r="C10" s="47">
        <v>4783.0151310000001</v>
      </c>
      <c r="D10" s="47">
        <v>5033.0151310000001</v>
      </c>
      <c r="E10" s="46">
        <v>398.58458590000004</v>
      </c>
      <c r="F10" s="46">
        <v>398.58458049000006</v>
      </c>
      <c r="G10" s="46">
        <v>398.58458290000004</v>
      </c>
      <c r="H10" s="46">
        <v>398.58457991000006</v>
      </c>
      <c r="I10" s="46">
        <v>398.58457900000002</v>
      </c>
      <c r="J10" s="46">
        <v>398.58457950000002</v>
      </c>
      <c r="K10" s="46">
        <v>398.58457800000002</v>
      </c>
      <c r="L10" s="46">
        <v>398.58457900000002</v>
      </c>
      <c r="M10" s="46">
        <v>398.58457900000002</v>
      </c>
      <c r="N10" s="46">
        <v>398.58457292999992</v>
      </c>
      <c r="O10" s="46">
        <v>398.58457159999995</v>
      </c>
      <c r="P10" s="46">
        <v>648.58454459999996</v>
      </c>
      <c r="Q10" s="46">
        <v>5033.01491283</v>
      </c>
    </row>
    <row r="11" spans="2:19" x14ac:dyDescent="0.25">
      <c r="B11" s="12" t="s">
        <v>24</v>
      </c>
      <c r="C11" s="47">
        <v>35415.207304000003</v>
      </c>
      <c r="D11" s="47">
        <v>35173.622967999967</v>
      </c>
      <c r="E11" s="46">
        <v>1466.3142242600004</v>
      </c>
      <c r="F11" s="46">
        <v>2315.1601992800001</v>
      </c>
      <c r="G11" s="46">
        <v>3242.6723740700018</v>
      </c>
      <c r="H11" s="46">
        <v>1584.0600419399989</v>
      </c>
      <c r="I11" s="46">
        <v>2415.5062466500017</v>
      </c>
      <c r="J11" s="46">
        <v>2451.4703126400009</v>
      </c>
      <c r="K11" s="46">
        <v>2397.8450729300016</v>
      </c>
      <c r="L11" s="46">
        <v>3544.0263108100012</v>
      </c>
      <c r="M11" s="46">
        <v>2745.6935936600012</v>
      </c>
      <c r="N11" s="46">
        <v>3086.9834790400009</v>
      </c>
      <c r="O11" s="46">
        <v>4094.4857087699997</v>
      </c>
      <c r="P11" s="46">
        <v>4179.7506805600005</v>
      </c>
      <c r="Q11" s="46">
        <v>33523.968244609998</v>
      </c>
    </row>
    <row r="12" spans="2:19" x14ac:dyDescent="0.25">
      <c r="B12" s="12" t="s">
        <v>25</v>
      </c>
      <c r="C12" s="47">
        <v>23568.529704</v>
      </c>
      <c r="D12" s="47">
        <v>23511.731047000005</v>
      </c>
      <c r="E12" s="46">
        <v>1808.0867344400003</v>
      </c>
      <c r="F12" s="46">
        <v>1872.91147985</v>
      </c>
      <c r="G12" s="46">
        <v>1972.8127011699999</v>
      </c>
      <c r="H12" s="46">
        <v>1933.4906798199997</v>
      </c>
      <c r="I12" s="46">
        <v>2027.9359825200004</v>
      </c>
      <c r="J12" s="46">
        <v>1889.9947830399999</v>
      </c>
      <c r="K12" s="46">
        <v>2061.8243908300001</v>
      </c>
      <c r="L12" s="46">
        <v>1862.7930858699999</v>
      </c>
      <c r="M12" s="46">
        <v>1848.284036360001</v>
      </c>
      <c r="N12" s="46">
        <v>1893.3436299600003</v>
      </c>
      <c r="O12" s="46">
        <v>1950.3274058199997</v>
      </c>
      <c r="P12" s="46">
        <v>2379.2889623100014</v>
      </c>
      <c r="Q12" s="46">
        <v>23501.093871989968</v>
      </c>
    </row>
    <row r="13" spans="2:19" x14ac:dyDescent="0.25">
      <c r="B13" s="12" t="s">
        <v>26</v>
      </c>
      <c r="C13" s="47">
        <v>11473.443345</v>
      </c>
      <c r="D13" s="47">
        <v>11609.175679999991</v>
      </c>
      <c r="E13" s="46">
        <v>757.28470127000003</v>
      </c>
      <c r="F13" s="46">
        <v>901.18738441999983</v>
      </c>
      <c r="G13" s="46">
        <v>922.18748966999999</v>
      </c>
      <c r="H13" s="46">
        <v>866.17383815999995</v>
      </c>
      <c r="I13" s="46">
        <v>870.17691906999994</v>
      </c>
      <c r="J13" s="46">
        <v>942.87523417000011</v>
      </c>
      <c r="K13" s="46">
        <v>911.98905699000034</v>
      </c>
      <c r="L13" s="46">
        <v>841.56720809000012</v>
      </c>
      <c r="M13" s="46">
        <v>857.71490182000014</v>
      </c>
      <c r="N13" s="46">
        <v>887.06079595999972</v>
      </c>
      <c r="O13" s="46">
        <v>913.57132645999991</v>
      </c>
      <c r="P13" s="46">
        <v>1915.6405228200001</v>
      </c>
      <c r="Q13" s="46">
        <v>11587.429378900004</v>
      </c>
    </row>
    <row r="14" spans="2:19" x14ac:dyDescent="0.25">
      <c r="B14" s="12" t="s">
        <v>27</v>
      </c>
      <c r="C14" s="47">
        <v>3606.9438740000001</v>
      </c>
      <c r="D14" s="47">
        <v>4124.4554734800013</v>
      </c>
      <c r="E14" s="46">
        <v>50.497458470000012</v>
      </c>
      <c r="F14" s="46">
        <v>277.67913183999997</v>
      </c>
      <c r="G14" s="46">
        <v>533.99112557000001</v>
      </c>
      <c r="H14" s="46">
        <v>77.994736780000011</v>
      </c>
      <c r="I14" s="46">
        <v>274.71083174999995</v>
      </c>
      <c r="J14" s="46">
        <v>560.59657402000005</v>
      </c>
      <c r="K14" s="46">
        <v>186.10521823000008</v>
      </c>
      <c r="L14" s="46">
        <v>287.00194807000003</v>
      </c>
      <c r="M14" s="46">
        <v>340.98489157000006</v>
      </c>
      <c r="N14" s="46">
        <v>597.64767503000007</v>
      </c>
      <c r="O14" s="46">
        <v>86.860803849999996</v>
      </c>
      <c r="P14" s="46">
        <v>831.34249509999995</v>
      </c>
      <c r="Q14" s="46">
        <v>4105.4128902799994</v>
      </c>
    </row>
    <row r="15" spans="2:19" x14ac:dyDescent="0.25">
      <c r="B15" s="12" t="s">
        <v>64</v>
      </c>
      <c r="C15" s="47">
        <v>13913.542011</v>
      </c>
      <c r="D15" s="47">
        <v>14510.022062330001</v>
      </c>
      <c r="E15" s="46">
        <v>577.33028787000012</v>
      </c>
      <c r="F15" s="46">
        <v>601.29709711999953</v>
      </c>
      <c r="G15" s="46">
        <v>702.24026294999931</v>
      </c>
      <c r="H15" s="46">
        <v>738.07930939999937</v>
      </c>
      <c r="I15" s="46">
        <v>659.28368511000008</v>
      </c>
      <c r="J15" s="46">
        <v>1030.8914448299995</v>
      </c>
      <c r="K15" s="46">
        <v>2887.90409894</v>
      </c>
      <c r="L15" s="46">
        <v>1387.0066713399999</v>
      </c>
      <c r="M15" s="46">
        <v>1935.405461379999</v>
      </c>
      <c r="N15" s="46">
        <v>771.05566769999973</v>
      </c>
      <c r="O15" s="46">
        <v>1158.3267942399996</v>
      </c>
      <c r="P15" s="46">
        <v>1935.5000533500006</v>
      </c>
      <c r="Q15" s="46">
        <v>14384.320834229999</v>
      </c>
    </row>
    <row r="16" spans="2:19" x14ac:dyDescent="0.25">
      <c r="B16" s="12" t="s">
        <v>29</v>
      </c>
      <c r="C16" s="47">
        <v>33359.089274999998</v>
      </c>
      <c r="D16" s="47">
        <v>32142.616403479999</v>
      </c>
      <c r="E16" s="46">
        <v>1949.6088687200001</v>
      </c>
      <c r="F16" s="46">
        <v>2258.3598621900001</v>
      </c>
      <c r="G16" s="46">
        <v>2789.5414832800006</v>
      </c>
      <c r="H16" s="46">
        <v>2022.5101363100002</v>
      </c>
      <c r="I16" s="46">
        <v>2086.1827648799999</v>
      </c>
      <c r="J16" s="46">
        <v>3051.2091297500001</v>
      </c>
      <c r="K16" s="46">
        <v>2370.58550255</v>
      </c>
      <c r="L16" s="46">
        <v>2579.5481097699999</v>
      </c>
      <c r="M16" s="46">
        <v>2365.7013199799999</v>
      </c>
      <c r="N16" s="46">
        <v>2043.7505793600001</v>
      </c>
      <c r="O16" s="46">
        <v>3617.110917309999</v>
      </c>
      <c r="P16" s="46">
        <v>4570.9262797500005</v>
      </c>
      <c r="Q16" s="46">
        <v>31705.034953850005</v>
      </c>
    </row>
    <row r="17" spans="2:17" x14ac:dyDescent="0.25">
      <c r="B17" s="12" t="s">
        <v>30</v>
      </c>
      <c r="C17" s="47">
        <v>30794.611959999998</v>
      </c>
      <c r="D17" s="47">
        <v>30675.106619099999</v>
      </c>
      <c r="E17" s="46">
        <v>1558.59937717</v>
      </c>
      <c r="F17" s="46">
        <v>1872.14944747</v>
      </c>
      <c r="G17" s="46">
        <v>2472.6912145299998</v>
      </c>
      <c r="H17" s="46">
        <v>2114.6512174999993</v>
      </c>
      <c r="I17" s="46">
        <v>2128.6394139500007</v>
      </c>
      <c r="J17" s="46">
        <v>2500.5234581199998</v>
      </c>
      <c r="K17" s="46">
        <v>2355.3423237600014</v>
      </c>
      <c r="L17" s="46">
        <v>2523.0800023599995</v>
      </c>
      <c r="M17" s="46">
        <v>2435.2704632400005</v>
      </c>
      <c r="N17" s="46">
        <v>2671.3280702000011</v>
      </c>
      <c r="O17" s="46">
        <v>2869.2639398499991</v>
      </c>
      <c r="P17" s="46">
        <v>4648.3382356900011</v>
      </c>
      <c r="Q17" s="46">
        <v>30149.87716384001</v>
      </c>
    </row>
    <row r="18" spans="2:17" x14ac:dyDescent="0.25">
      <c r="B18" s="12" t="s">
        <v>31</v>
      </c>
      <c r="C18" s="47">
        <v>2205.6653550000001</v>
      </c>
      <c r="D18" s="47">
        <v>1870.3278370000003</v>
      </c>
      <c r="E18" s="46">
        <v>52.971223529999996</v>
      </c>
      <c r="F18" s="46">
        <v>128.36601594000001</v>
      </c>
      <c r="G18" s="46">
        <v>121.89809184999999</v>
      </c>
      <c r="H18" s="46">
        <v>134.36908081999999</v>
      </c>
      <c r="I18" s="46">
        <v>117.07647200000001</v>
      </c>
      <c r="J18" s="46">
        <v>214.49925104000005</v>
      </c>
      <c r="K18" s="46">
        <v>80.669140729999995</v>
      </c>
      <c r="L18" s="46">
        <v>92.595391239999998</v>
      </c>
      <c r="M18" s="46">
        <v>126.17132530000002</v>
      </c>
      <c r="N18" s="46">
        <v>176.84577892000001</v>
      </c>
      <c r="O18" s="46">
        <v>190.22783779999997</v>
      </c>
      <c r="P18" s="46">
        <v>396.44610181000007</v>
      </c>
      <c r="Q18" s="46">
        <v>1832.1357109800003</v>
      </c>
    </row>
    <row r="19" spans="2:17" x14ac:dyDescent="0.25">
      <c r="B19" s="12" t="s">
        <v>32</v>
      </c>
      <c r="C19" s="47">
        <v>1433.858189</v>
      </c>
      <c r="D19" s="47">
        <v>1582.7269319999998</v>
      </c>
      <c r="E19" s="46">
        <v>105.69231851999999</v>
      </c>
      <c r="F19" s="46">
        <v>109.02339084000002</v>
      </c>
      <c r="G19" s="46">
        <v>109.71431878000001</v>
      </c>
      <c r="H19" s="46">
        <v>111.64325243000002</v>
      </c>
      <c r="I19" s="46">
        <v>106.4466864</v>
      </c>
      <c r="J19" s="46">
        <v>123.82410917000001</v>
      </c>
      <c r="K19" s="46">
        <v>102.87792304000001</v>
      </c>
      <c r="L19" s="46">
        <v>106.37997244000002</v>
      </c>
      <c r="M19" s="46">
        <v>99.449740680000019</v>
      </c>
      <c r="N19" s="46">
        <v>83.652662129999996</v>
      </c>
      <c r="O19" s="46">
        <v>86.13258119000001</v>
      </c>
      <c r="P19" s="46">
        <v>299.07791368000011</v>
      </c>
      <c r="Q19" s="46">
        <v>1443.9148693</v>
      </c>
    </row>
    <row r="20" spans="2:17" x14ac:dyDescent="0.25">
      <c r="B20" s="12" t="s">
        <v>33</v>
      </c>
      <c r="C20" s="47">
        <v>8044.7950860000001</v>
      </c>
      <c r="D20" s="47">
        <v>7696.3353989599982</v>
      </c>
      <c r="E20" s="46">
        <v>470.24889664999995</v>
      </c>
      <c r="F20" s="46">
        <v>412.64905284999992</v>
      </c>
      <c r="G20" s="46">
        <v>569.93449891</v>
      </c>
      <c r="H20" s="46">
        <v>708.02183974999991</v>
      </c>
      <c r="I20" s="46">
        <v>592.4906458600002</v>
      </c>
      <c r="J20" s="46">
        <v>644.01959723000016</v>
      </c>
      <c r="K20" s="46">
        <v>462.07404671</v>
      </c>
      <c r="L20" s="46">
        <v>568.04967590000012</v>
      </c>
      <c r="M20" s="46">
        <v>473.81336556000002</v>
      </c>
      <c r="N20" s="46">
        <v>766.19195552999997</v>
      </c>
      <c r="O20" s="46">
        <v>711.12733033999996</v>
      </c>
      <c r="P20" s="46">
        <v>1155.75679775</v>
      </c>
      <c r="Q20" s="46">
        <v>7534.3777030400024</v>
      </c>
    </row>
    <row r="21" spans="2:17" x14ac:dyDescent="0.25">
      <c r="B21" s="12" t="s">
        <v>67</v>
      </c>
      <c r="C21" s="47">
        <v>19898.246008999999</v>
      </c>
      <c r="D21" s="47">
        <v>23344.621211999998</v>
      </c>
      <c r="E21" s="46">
        <v>350.33532632999999</v>
      </c>
      <c r="F21" s="46">
        <v>653.92152918999989</v>
      </c>
      <c r="G21" s="46">
        <v>1648.9799711900005</v>
      </c>
      <c r="H21" s="46">
        <v>935.88597663000007</v>
      </c>
      <c r="I21" s="46">
        <v>934.60142331000009</v>
      </c>
      <c r="J21" s="46">
        <v>2656.4970329500006</v>
      </c>
      <c r="K21" s="46">
        <v>2913.9298253799998</v>
      </c>
      <c r="L21" s="46">
        <v>1460.3631797300004</v>
      </c>
      <c r="M21" s="46">
        <v>464.57516571999992</v>
      </c>
      <c r="N21" s="46">
        <v>3151.7586439099996</v>
      </c>
      <c r="O21" s="46">
        <v>4242.9796933799989</v>
      </c>
      <c r="P21" s="46">
        <v>3298.1329820000014</v>
      </c>
      <c r="Q21" s="46">
        <v>22711.960749719987</v>
      </c>
    </row>
    <row r="22" spans="2:17" x14ac:dyDescent="0.25">
      <c r="B22" s="12" t="s">
        <v>35</v>
      </c>
      <c r="C22" s="47">
        <v>1544.945526</v>
      </c>
      <c r="D22" s="47">
        <v>1655.5907846</v>
      </c>
      <c r="E22" s="46">
        <v>48.910285869999989</v>
      </c>
      <c r="F22" s="46">
        <v>103.82161261999997</v>
      </c>
      <c r="G22" s="46">
        <v>184.38398268000003</v>
      </c>
      <c r="H22" s="46">
        <v>114.06603500000001</v>
      </c>
      <c r="I22" s="46">
        <v>95.334807269999999</v>
      </c>
      <c r="J22" s="46">
        <v>125.10044361999999</v>
      </c>
      <c r="K22" s="46">
        <v>176.72017153000004</v>
      </c>
      <c r="L22" s="46">
        <v>107.40797398000001</v>
      </c>
      <c r="M22" s="46">
        <v>92.504968329999997</v>
      </c>
      <c r="N22" s="46">
        <v>111.90975229999998</v>
      </c>
      <c r="O22" s="46">
        <v>122.11300897</v>
      </c>
      <c r="P22" s="46">
        <v>310.56440094999994</v>
      </c>
      <c r="Q22" s="46">
        <v>1592.8374431200002</v>
      </c>
    </row>
    <row r="23" spans="2:17" x14ac:dyDescent="0.25">
      <c r="B23" s="12" t="s">
        <v>36</v>
      </c>
      <c r="C23" s="47">
        <v>961.14905999999996</v>
      </c>
      <c r="D23" s="47">
        <v>808.14001800000005</v>
      </c>
      <c r="E23" s="46">
        <v>54.820464020000003</v>
      </c>
      <c r="F23" s="46">
        <v>49.668829699999996</v>
      </c>
      <c r="G23" s="46">
        <v>63.230287440000005</v>
      </c>
      <c r="H23" s="46">
        <v>112.87860800999997</v>
      </c>
      <c r="I23" s="46">
        <v>61.660452379999995</v>
      </c>
      <c r="J23" s="46">
        <v>21.675361240000001</v>
      </c>
      <c r="K23" s="46">
        <v>111.18796013000001</v>
      </c>
      <c r="L23" s="46">
        <v>57.972635570000001</v>
      </c>
      <c r="M23" s="46">
        <v>150.73359293999999</v>
      </c>
      <c r="N23" s="46">
        <v>17.892381270000001</v>
      </c>
      <c r="O23" s="46">
        <v>21.680379590000001</v>
      </c>
      <c r="P23" s="46">
        <v>75.689652379999998</v>
      </c>
      <c r="Q23" s="46">
        <v>799.09060467000006</v>
      </c>
    </row>
    <row r="24" spans="2:17" x14ac:dyDescent="0.25">
      <c r="B24" s="12" t="s">
        <v>37</v>
      </c>
      <c r="C24" s="47">
        <v>2548.1574350000001</v>
      </c>
      <c r="D24" s="47">
        <v>2549.3865113800002</v>
      </c>
      <c r="E24" s="46">
        <v>272.3464525</v>
      </c>
      <c r="F24" s="46">
        <v>206.89190479000001</v>
      </c>
      <c r="G24" s="46">
        <v>206.89140545000001</v>
      </c>
      <c r="H24" s="46">
        <v>206.89190578</v>
      </c>
      <c r="I24" s="46">
        <v>206.89190390000005</v>
      </c>
      <c r="J24" s="46">
        <v>206.89190458000002</v>
      </c>
      <c r="K24" s="46">
        <v>206.89198622000001</v>
      </c>
      <c r="L24" s="46">
        <v>206.80032287</v>
      </c>
      <c r="M24" s="46">
        <v>206.98367590999999</v>
      </c>
      <c r="N24" s="46">
        <v>206.89199199999999</v>
      </c>
      <c r="O24" s="46">
        <v>206.89198881999999</v>
      </c>
      <c r="P24" s="46">
        <v>208.12106055999999</v>
      </c>
      <c r="Q24" s="46">
        <v>2549.3865033800002</v>
      </c>
    </row>
    <row r="25" spans="2:17" x14ac:dyDescent="0.25">
      <c r="B25" s="12" t="s">
        <v>38</v>
      </c>
      <c r="C25" s="47">
        <v>366.610298</v>
      </c>
      <c r="D25" s="47">
        <v>320.974581</v>
      </c>
      <c r="E25" s="46">
        <v>12.82186611</v>
      </c>
      <c r="F25" s="46">
        <v>14.20981817</v>
      </c>
      <c r="G25" s="46">
        <v>16.410588239999999</v>
      </c>
      <c r="H25" s="46">
        <v>17.842630279999998</v>
      </c>
      <c r="I25" s="46">
        <v>16.807451529999998</v>
      </c>
      <c r="J25" s="46">
        <v>20.333030690000001</v>
      </c>
      <c r="K25" s="46">
        <v>15.36965584</v>
      </c>
      <c r="L25" s="46">
        <v>20.025215569999997</v>
      </c>
      <c r="M25" s="46">
        <v>21.731299019999998</v>
      </c>
      <c r="N25" s="46">
        <v>16.639956599999998</v>
      </c>
      <c r="O25" s="46">
        <v>16.708353599999999</v>
      </c>
      <c r="P25" s="46">
        <v>72.373571859999998</v>
      </c>
      <c r="Q25" s="46">
        <v>261.27343751000001</v>
      </c>
    </row>
    <row r="26" spans="2:17" x14ac:dyDescent="0.25">
      <c r="B26" s="12" t="s">
        <v>39</v>
      </c>
      <c r="C26" s="47">
        <v>1242.6358769999999</v>
      </c>
      <c r="D26" s="47">
        <v>1136.138334</v>
      </c>
      <c r="E26" s="46">
        <v>64.487621070000003</v>
      </c>
      <c r="F26" s="46">
        <v>65.311047609999989</v>
      </c>
      <c r="G26" s="46">
        <v>72.375068539999987</v>
      </c>
      <c r="H26" s="46">
        <v>67.183974059999997</v>
      </c>
      <c r="I26" s="46">
        <v>71.00340202999999</v>
      </c>
      <c r="J26" s="46">
        <v>71.866673169999984</v>
      </c>
      <c r="K26" s="46">
        <v>71.942373999999987</v>
      </c>
      <c r="L26" s="46">
        <v>67.045410589999989</v>
      </c>
      <c r="M26" s="46">
        <v>65.231006109999996</v>
      </c>
      <c r="N26" s="46">
        <v>76.393438999999987</v>
      </c>
      <c r="O26" s="46">
        <v>99.140435360000012</v>
      </c>
      <c r="P26" s="46">
        <v>153.35313325999999</v>
      </c>
      <c r="Q26" s="46">
        <v>945.33358480000004</v>
      </c>
    </row>
    <row r="27" spans="2:17" x14ac:dyDescent="0.25">
      <c r="B27" s="12" t="s">
        <v>40</v>
      </c>
      <c r="C27" s="47">
        <v>325.856267</v>
      </c>
      <c r="D27" s="47">
        <v>300.812119</v>
      </c>
      <c r="E27" s="46">
        <v>21.63756953</v>
      </c>
      <c r="F27" s="46">
        <v>28.794134830000004</v>
      </c>
      <c r="G27" s="46">
        <v>32.803665730000006</v>
      </c>
      <c r="H27" s="46">
        <v>16.185404479999999</v>
      </c>
      <c r="I27" s="46">
        <v>18.013667689999998</v>
      </c>
      <c r="J27" s="46">
        <v>38.902614199999995</v>
      </c>
      <c r="K27" s="46">
        <v>15.68039681</v>
      </c>
      <c r="L27" s="46">
        <v>25.225033170000003</v>
      </c>
      <c r="M27" s="46">
        <v>17.671259289999998</v>
      </c>
      <c r="N27" s="46">
        <v>19.885126509999999</v>
      </c>
      <c r="O27" s="46">
        <v>24.165507439999999</v>
      </c>
      <c r="P27" s="46">
        <v>32.983927300000005</v>
      </c>
      <c r="Q27" s="46">
        <v>291.94830697999993</v>
      </c>
    </row>
    <row r="28" spans="2:17" x14ac:dyDescent="0.25">
      <c r="B28" s="12" t="s">
        <v>41</v>
      </c>
      <c r="C28" s="47">
        <v>3701.157976</v>
      </c>
      <c r="D28" s="47">
        <v>3252.4861033399989</v>
      </c>
      <c r="E28" s="46">
        <v>121.68009336999999</v>
      </c>
      <c r="F28" s="46">
        <v>183.28523281000002</v>
      </c>
      <c r="G28" s="46">
        <v>253.11278075000001</v>
      </c>
      <c r="H28" s="46">
        <v>190.71854936999998</v>
      </c>
      <c r="I28" s="46">
        <v>190.08771956999996</v>
      </c>
      <c r="J28" s="46">
        <v>224.03743881</v>
      </c>
      <c r="K28" s="46">
        <v>193.17143259000002</v>
      </c>
      <c r="L28" s="46">
        <v>202.66558230999999</v>
      </c>
      <c r="M28" s="46">
        <v>201.03076465999999</v>
      </c>
      <c r="N28" s="46">
        <v>415.59133818000004</v>
      </c>
      <c r="O28" s="46">
        <v>231.28260028000003</v>
      </c>
      <c r="P28" s="46">
        <v>421.93694015999995</v>
      </c>
      <c r="Q28" s="46">
        <v>2828.6004728600001</v>
      </c>
    </row>
    <row r="29" spans="2:17" x14ac:dyDescent="0.25">
      <c r="B29" s="12" t="s">
        <v>42</v>
      </c>
      <c r="C29" s="47">
        <v>5167.2851119999996</v>
      </c>
      <c r="D29" s="47">
        <v>5677.207034</v>
      </c>
      <c r="E29" s="46">
        <v>429.17057337000006</v>
      </c>
      <c r="F29" s="46">
        <v>321.54497715999997</v>
      </c>
      <c r="G29" s="46">
        <v>475.16904870000002</v>
      </c>
      <c r="H29" s="46">
        <v>439.30399092999994</v>
      </c>
      <c r="I29" s="46">
        <v>443.70832841000004</v>
      </c>
      <c r="J29" s="46">
        <v>439.37997730000001</v>
      </c>
      <c r="K29" s="46">
        <v>447.66704063999998</v>
      </c>
      <c r="L29" s="46">
        <v>448.5673912100001</v>
      </c>
      <c r="M29" s="46">
        <v>439.29056945999992</v>
      </c>
      <c r="N29" s="46">
        <v>469.29054067000004</v>
      </c>
      <c r="O29" s="46">
        <v>443.60283159000016</v>
      </c>
      <c r="P29" s="46">
        <v>833.80927874999998</v>
      </c>
      <c r="Q29" s="46">
        <v>5630.5045481899988</v>
      </c>
    </row>
    <row r="30" spans="2:17" x14ac:dyDescent="0.25">
      <c r="B30" s="12" t="s">
        <v>68</v>
      </c>
      <c r="C30" s="47">
        <v>6698.3353589999997</v>
      </c>
      <c r="D30" s="47">
        <v>5877.5792530099998</v>
      </c>
      <c r="E30" s="46">
        <v>68.922791799999999</v>
      </c>
      <c r="F30" s="46">
        <v>119.73873929</v>
      </c>
      <c r="G30" s="46">
        <v>194.95965220000005</v>
      </c>
      <c r="H30" s="46">
        <v>86.705529999999996</v>
      </c>
      <c r="I30" s="46">
        <v>99.930034979999988</v>
      </c>
      <c r="J30" s="46">
        <v>174.04516338000002</v>
      </c>
      <c r="K30" s="46">
        <v>154.39572828000001</v>
      </c>
      <c r="L30" s="46">
        <v>260.25857327999989</v>
      </c>
      <c r="M30" s="46">
        <v>153.96886799999999</v>
      </c>
      <c r="N30" s="46">
        <v>181.57402119999995</v>
      </c>
      <c r="O30" s="46">
        <v>440.87778715000007</v>
      </c>
      <c r="P30" s="46">
        <v>2840.3445792699999</v>
      </c>
      <c r="Q30" s="46">
        <v>4775.721468830001</v>
      </c>
    </row>
    <row r="31" spans="2:17" x14ac:dyDescent="0.25">
      <c r="B31" s="12" t="s">
        <v>73</v>
      </c>
      <c r="C31" s="47">
        <v>383.78186799999997</v>
      </c>
      <c r="D31" s="47">
        <v>335.55199700000009</v>
      </c>
      <c r="E31" s="46">
        <v>12.974168330000001</v>
      </c>
      <c r="F31" s="46">
        <v>13.11921321</v>
      </c>
      <c r="G31" s="46">
        <v>23.651092589999998</v>
      </c>
      <c r="H31" s="46">
        <v>19.839475129999997</v>
      </c>
      <c r="I31" s="46">
        <v>23.220264259999997</v>
      </c>
      <c r="J31" s="46">
        <v>20.085132210000001</v>
      </c>
      <c r="K31" s="46">
        <v>25.712563309999997</v>
      </c>
      <c r="L31" s="46">
        <v>20.890602550000001</v>
      </c>
      <c r="M31" s="46">
        <v>20.62513354</v>
      </c>
      <c r="N31" s="46">
        <v>23.051326779999997</v>
      </c>
      <c r="O31" s="46">
        <v>22.65297593</v>
      </c>
      <c r="P31" s="46">
        <v>67.727500410000005</v>
      </c>
      <c r="Q31" s="46">
        <v>293.54944825000007</v>
      </c>
    </row>
    <row r="32" spans="2:17" x14ac:dyDescent="0.25">
      <c r="B32" s="12" t="s">
        <v>43</v>
      </c>
      <c r="C32" s="47">
        <v>3632.153018</v>
      </c>
      <c r="D32" s="47">
        <v>3892.153018</v>
      </c>
      <c r="E32" s="46">
        <v>292.73027434999995</v>
      </c>
      <c r="F32" s="46">
        <v>292.73027434999995</v>
      </c>
      <c r="G32" s="46">
        <v>292.73028199999999</v>
      </c>
      <c r="H32" s="46">
        <v>292.73027681999997</v>
      </c>
      <c r="I32" s="46">
        <v>292.73027681999997</v>
      </c>
      <c r="J32" s="46">
        <v>292.78392136999997</v>
      </c>
      <c r="K32" s="46">
        <v>295.08652927999998</v>
      </c>
      <c r="L32" s="46">
        <v>298.13564681999998</v>
      </c>
      <c r="M32" s="46">
        <v>292.73027681999997</v>
      </c>
      <c r="N32" s="46">
        <v>292.73027681999997</v>
      </c>
      <c r="O32" s="46">
        <v>292.73027681999997</v>
      </c>
      <c r="P32" s="46">
        <v>504.84801921000002</v>
      </c>
      <c r="Q32" s="46">
        <v>3732.6963314799996</v>
      </c>
    </row>
    <row r="33" spans="2:19" x14ac:dyDescent="0.25">
      <c r="B33" s="12" t="s">
        <v>44</v>
      </c>
      <c r="C33" s="47">
        <v>3000.2726750000002</v>
      </c>
      <c r="D33" s="47">
        <v>3001.8499945699996</v>
      </c>
      <c r="E33" s="46">
        <v>252.366275</v>
      </c>
      <c r="F33" s="46">
        <v>252.366275</v>
      </c>
      <c r="G33" s="46">
        <v>252.366275</v>
      </c>
      <c r="H33" s="46">
        <v>253.52526899999995</v>
      </c>
      <c r="I33" s="46">
        <v>253.52526899999995</v>
      </c>
      <c r="J33" s="46">
        <v>253.52526899999995</v>
      </c>
      <c r="K33" s="46">
        <v>251.20728099999999</v>
      </c>
      <c r="L33" s="46">
        <v>251.20728099999999</v>
      </c>
      <c r="M33" s="46">
        <v>251.20728099999999</v>
      </c>
      <c r="N33" s="46">
        <v>243.91249499999995</v>
      </c>
      <c r="O33" s="46">
        <v>244.37916199999998</v>
      </c>
      <c r="P33" s="46">
        <v>242.26186257000001</v>
      </c>
      <c r="Q33" s="46">
        <v>3001.8499945700005</v>
      </c>
    </row>
    <row r="34" spans="2:19" x14ac:dyDescent="0.25">
      <c r="B34" s="12" t="s">
        <v>45</v>
      </c>
      <c r="C34" s="47">
        <v>423.861897</v>
      </c>
      <c r="D34" s="47">
        <v>423.861897</v>
      </c>
      <c r="E34" s="46">
        <v>35.321824769999999</v>
      </c>
      <c r="F34" s="46">
        <v>35.321824769999999</v>
      </c>
      <c r="G34" s="46">
        <v>35.321824769999999</v>
      </c>
      <c r="H34" s="46">
        <v>35.321824769999999</v>
      </c>
      <c r="I34" s="46">
        <v>35.321824769999999</v>
      </c>
      <c r="J34" s="46">
        <v>35.321824769999999</v>
      </c>
      <c r="K34" s="46">
        <v>42.321824270000008</v>
      </c>
      <c r="L34" s="46">
        <v>33.921822839999997</v>
      </c>
      <c r="M34" s="46">
        <v>33.921821600000001</v>
      </c>
      <c r="N34" s="46">
        <v>33.915496580000003</v>
      </c>
      <c r="O34" s="46">
        <v>33.8907472</v>
      </c>
      <c r="P34" s="46">
        <v>33.922338920000001</v>
      </c>
      <c r="Q34" s="46">
        <v>423.82500003000001</v>
      </c>
    </row>
    <row r="35" spans="2:19" x14ac:dyDescent="0.25">
      <c r="B35" s="12" t="s">
        <v>60</v>
      </c>
      <c r="C35" s="47">
        <v>40178.409881</v>
      </c>
      <c r="D35" s="47">
        <v>31537.008968980001</v>
      </c>
      <c r="E35" s="46">
        <v>1100.8683533599999</v>
      </c>
      <c r="F35" s="46">
        <v>1927.24012412</v>
      </c>
      <c r="G35" s="46">
        <v>2179.3547004900001</v>
      </c>
      <c r="H35" s="46">
        <v>1012.9154204500001</v>
      </c>
      <c r="I35" s="46">
        <v>1865.61276675</v>
      </c>
      <c r="J35" s="46">
        <v>1975.7039849999999</v>
      </c>
      <c r="K35" s="46">
        <v>1775.15680763</v>
      </c>
      <c r="L35" s="46">
        <v>1413.1563739799999</v>
      </c>
      <c r="M35" s="46">
        <v>1525.7186512000001</v>
      </c>
      <c r="N35" s="46">
        <v>1934.9830996400001</v>
      </c>
      <c r="O35" s="46">
        <v>1138.2047798200001</v>
      </c>
      <c r="P35" s="46">
        <v>13329.831884319998</v>
      </c>
      <c r="Q35" s="46">
        <v>31178.746946759999</v>
      </c>
    </row>
    <row r="36" spans="2:19" x14ac:dyDescent="0.25">
      <c r="B36" s="12" t="s">
        <v>61</v>
      </c>
      <c r="C36" s="47">
        <v>24120.082395000001</v>
      </c>
      <c r="D36" s="47">
        <v>32972.355239999997</v>
      </c>
      <c r="E36" s="46">
        <v>2211.3562138699999</v>
      </c>
      <c r="F36" s="46">
        <v>2088.3883617500001</v>
      </c>
      <c r="G36" s="46">
        <v>1495.1426817500001</v>
      </c>
      <c r="H36" s="46">
        <v>2647.3961578399999</v>
      </c>
      <c r="I36" s="46">
        <v>1752.03151241</v>
      </c>
      <c r="J36" s="46">
        <v>2419.0981240199999</v>
      </c>
      <c r="K36" s="46">
        <v>1894.0863042800001</v>
      </c>
      <c r="L36" s="46">
        <v>1788.3671035699999</v>
      </c>
      <c r="M36" s="46">
        <v>2134.07391508</v>
      </c>
      <c r="N36" s="46">
        <v>2892.59147773</v>
      </c>
      <c r="O36" s="46">
        <v>8024.2099559299986</v>
      </c>
      <c r="P36" s="46">
        <v>3485.4308434600002</v>
      </c>
      <c r="Q36" s="46">
        <v>32832.172651689994</v>
      </c>
    </row>
    <row r="37" spans="2:19" x14ac:dyDescent="0.25">
      <c r="B37" s="208" t="s">
        <v>48</v>
      </c>
      <c r="C37" s="37">
        <v>282791.64188699995</v>
      </c>
      <c r="D37" s="48">
        <v>285014.85261822987</v>
      </c>
      <c r="E37" s="205">
        <v>14545.968830450001</v>
      </c>
      <c r="F37" s="206">
        <v>17503.721541660001</v>
      </c>
      <c r="G37" s="207">
        <v>21263.151451199999</v>
      </c>
      <c r="H37" s="205">
        <v>17138.969741369998</v>
      </c>
      <c r="I37" s="206">
        <v>18037.515332270003</v>
      </c>
      <c r="J37" s="207">
        <v>22783.736369819992</v>
      </c>
      <c r="K37" s="205">
        <v>22806.329233899996</v>
      </c>
      <c r="L37" s="206">
        <v>20852.643103929997</v>
      </c>
      <c r="M37" s="207">
        <v>19699.071927230001</v>
      </c>
      <c r="N37" s="205">
        <v>23465.456230949996</v>
      </c>
      <c r="O37" s="206">
        <v>31681.52970110999</v>
      </c>
      <c r="P37" s="207">
        <v>48871.984562800011</v>
      </c>
      <c r="Q37" s="36">
        <v>278650.07802668994</v>
      </c>
      <c r="S37" s="11"/>
    </row>
    <row r="38" spans="2:19" x14ac:dyDescent="0.25">
      <c r="E38" s="45"/>
      <c r="F38" s="45"/>
      <c r="G38" s="45"/>
      <c r="H38" s="45"/>
      <c r="I38" s="45"/>
      <c r="J38" s="45"/>
      <c r="K38" s="45"/>
      <c r="L38" s="45"/>
      <c r="M38" s="45"/>
      <c r="N38" s="45"/>
      <c r="O38" s="45"/>
      <c r="P38" s="45"/>
      <c r="Q38" s="45"/>
    </row>
    <row r="39" spans="2:19" ht="19.5" customHeight="1" x14ac:dyDescent="0.25">
      <c r="B39" s="208" t="s">
        <v>49</v>
      </c>
      <c r="C39" s="37"/>
      <c r="D39" s="37"/>
      <c r="E39" s="205"/>
      <c r="F39" s="206"/>
      <c r="G39" s="207"/>
      <c r="H39" s="205"/>
      <c r="I39" s="206"/>
      <c r="J39" s="207"/>
      <c r="K39" s="205"/>
      <c r="L39" s="206"/>
      <c r="M39" s="207"/>
      <c r="N39" s="205"/>
      <c r="O39" s="206"/>
      <c r="P39" s="207"/>
      <c r="Q39" s="36"/>
      <c r="S39" s="11"/>
    </row>
    <row r="40" spans="2:19" x14ac:dyDescent="0.25">
      <c r="B40" s="12" t="s">
        <v>23</v>
      </c>
      <c r="C40" s="47">
        <v>90.121972999999997</v>
      </c>
      <c r="D40" s="47">
        <v>90.121972999999997</v>
      </c>
      <c r="E40" s="46">
        <v>7.5101649999999998</v>
      </c>
      <c r="F40" s="46">
        <v>7.5101649999999998</v>
      </c>
      <c r="G40" s="46">
        <v>7.5101650800000002</v>
      </c>
      <c r="H40" s="46">
        <v>7.5101649999999998</v>
      </c>
      <c r="I40" s="46">
        <v>7.5101649999999998</v>
      </c>
      <c r="J40" s="46">
        <v>7.5101649999999998</v>
      </c>
      <c r="K40" s="46">
        <v>7.5101649999999998</v>
      </c>
      <c r="L40" s="46">
        <v>7.5101649999999998</v>
      </c>
      <c r="M40" s="46">
        <v>7.5101649999999998</v>
      </c>
      <c r="N40" s="46">
        <v>7.5101630000000004</v>
      </c>
      <c r="O40" s="46">
        <v>7.5101630000000004</v>
      </c>
      <c r="P40" s="46">
        <v>7.5101610000000001</v>
      </c>
      <c r="Q40" s="46">
        <v>90.121972079999992</v>
      </c>
    </row>
    <row r="41" spans="2:19" x14ac:dyDescent="0.25">
      <c r="B41" s="12" t="s">
        <v>24</v>
      </c>
      <c r="C41" s="47">
        <v>0.69499999999999995</v>
      </c>
      <c r="D41" s="47">
        <v>0</v>
      </c>
      <c r="E41" s="46">
        <v>0</v>
      </c>
      <c r="F41" s="46">
        <v>0</v>
      </c>
      <c r="G41" s="46">
        <v>0</v>
      </c>
      <c r="H41" s="46">
        <v>0</v>
      </c>
      <c r="I41" s="46">
        <v>0</v>
      </c>
      <c r="J41" s="46">
        <v>0</v>
      </c>
      <c r="K41" s="46">
        <v>0</v>
      </c>
      <c r="L41" s="46">
        <v>0</v>
      </c>
      <c r="M41" s="46">
        <v>0</v>
      </c>
      <c r="N41" s="46">
        <v>0</v>
      </c>
      <c r="O41" s="46">
        <v>0</v>
      </c>
      <c r="P41" s="46">
        <v>0</v>
      </c>
      <c r="Q41" s="46">
        <v>0</v>
      </c>
    </row>
    <row r="42" spans="2:19" x14ac:dyDescent="0.25">
      <c r="B42" s="12" t="s">
        <v>64</v>
      </c>
      <c r="C42" s="47">
        <v>828.30860499999994</v>
      </c>
      <c r="D42" s="47">
        <v>828.30860499999994</v>
      </c>
      <c r="E42" s="46">
        <v>0</v>
      </c>
      <c r="F42" s="46">
        <v>0</v>
      </c>
      <c r="G42" s="46">
        <v>138.051434</v>
      </c>
      <c r="H42" s="46">
        <v>0</v>
      </c>
      <c r="I42" s="46">
        <v>69.025717</v>
      </c>
      <c r="J42" s="46">
        <v>69.025717</v>
      </c>
      <c r="K42" s="46">
        <v>69.025717</v>
      </c>
      <c r="L42" s="46">
        <v>69.025717</v>
      </c>
      <c r="M42" s="46">
        <v>0</v>
      </c>
      <c r="N42" s="46">
        <v>307.07715100000001</v>
      </c>
      <c r="O42" s="46">
        <v>107.077151</v>
      </c>
      <c r="P42" s="46">
        <v>0</v>
      </c>
      <c r="Q42" s="46">
        <v>828.30860399999995</v>
      </c>
    </row>
    <row r="43" spans="2:19" x14ac:dyDescent="0.25">
      <c r="B43" s="12" t="s">
        <v>43</v>
      </c>
      <c r="C43" s="47">
        <v>39.999999000000003</v>
      </c>
      <c r="D43" s="47">
        <v>39.999999000000003</v>
      </c>
      <c r="E43" s="46">
        <v>3.3333330000000001</v>
      </c>
      <c r="F43" s="46">
        <v>3.3333330000000001</v>
      </c>
      <c r="G43" s="46">
        <v>3.3333330000000001</v>
      </c>
      <c r="H43" s="46">
        <v>3.3333330000000001</v>
      </c>
      <c r="I43" s="46">
        <v>3.3333330000000001</v>
      </c>
      <c r="J43" s="46">
        <v>3.3333330000000001</v>
      </c>
      <c r="K43" s="46">
        <v>3.3333330000000001</v>
      </c>
      <c r="L43" s="46">
        <v>3.3333330000000001</v>
      </c>
      <c r="M43" s="46">
        <v>3.3333330000000001</v>
      </c>
      <c r="N43" s="46">
        <v>3.3333330000000001</v>
      </c>
      <c r="O43" s="46">
        <v>3.3333330000000001</v>
      </c>
      <c r="P43" s="46">
        <v>3.3333360000000001</v>
      </c>
      <c r="Q43" s="46">
        <v>39.999999000000003</v>
      </c>
    </row>
    <row r="44" spans="2:19" x14ac:dyDescent="0.25">
      <c r="B44" s="12" t="s">
        <v>44</v>
      </c>
      <c r="C44" s="47">
        <v>13.907927000000001</v>
      </c>
      <c r="D44" s="47">
        <v>13.907927000000001</v>
      </c>
      <c r="E44" s="46">
        <v>1.1589940000000001</v>
      </c>
      <c r="F44" s="46">
        <v>1.1589940000000001</v>
      </c>
      <c r="G44" s="46">
        <v>1.1589940000000001</v>
      </c>
      <c r="H44" s="46">
        <v>0</v>
      </c>
      <c r="I44" s="46">
        <v>0</v>
      </c>
      <c r="J44" s="46">
        <v>0</v>
      </c>
      <c r="K44" s="46">
        <v>2.3179880000000002</v>
      </c>
      <c r="L44" s="46">
        <v>2.3179880000000002</v>
      </c>
      <c r="M44" s="46">
        <v>2.3179880000000002</v>
      </c>
      <c r="N44" s="46">
        <v>1.1589940000000001</v>
      </c>
      <c r="O44" s="46">
        <v>0</v>
      </c>
      <c r="P44" s="46">
        <v>2.317987</v>
      </c>
      <c r="Q44" s="46">
        <v>13.907927000000001</v>
      </c>
    </row>
    <row r="45" spans="2:19" x14ac:dyDescent="0.25">
      <c r="B45" s="12" t="s">
        <v>60</v>
      </c>
      <c r="C45" s="47">
        <v>45234.711998999999</v>
      </c>
      <c r="D45" s="47">
        <v>51555.406998999999</v>
      </c>
      <c r="E45" s="46">
        <v>2941.4435636399999</v>
      </c>
      <c r="F45" s="46">
        <v>10682.701526979999</v>
      </c>
      <c r="G45" s="46">
        <v>2049.3484182299999</v>
      </c>
      <c r="H45" s="46">
        <v>4361.2198666799995</v>
      </c>
      <c r="I45" s="46">
        <v>3499.9532713799999</v>
      </c>
      <c r="J45" s="46">
        <v>2834.7697405099998</v>
      </c>
      <c r="K45" s="46">
        <v>1629.79771592</v>
      </c>
      <c r="L45" s="46">
        <v>4529.9885131000001</v>
      </c>
      <c r="M45" s="46">
        <v>1731.5159865599999</v>
      </c>
      <c r="N45" s="46">
        <v>3989.1364627400003</v>
      </c>
      <c r="O45" s="46">
        <v>2921.3748540900006</v>
      </c>
      <c r="P45" s="46">
        <v>1986.55294929</v>
      </c>
      <c r="Q45" s="46">
        <v>43157.802869120009</v>
      </c>
    </row>
    <row r="46" spans="2:19" x14ac:dyDescent="0.25">
      <c r="B46" s="12" t="s">
        <v>61</v>
      </c>
      <c r="C46" s="47">
        <v>0</v>
      </c>
      <c r="D46" s="47">
        <v>5.3532200000000003</v>
      </c>
      <c r="E46" s="46">
        <v>0</v>
      </c>
      <c r="F46" s="46">
        <v>0</v>
      </c>
      <c r="G46" s="46">
        <v>0</v>
      </c>
      <c r="H46" s="46">
        <v>0.35321999999999998</v>
      </c>
      <c r="I46" s="46">
        <v>0</v>
      </c>
      <c r="J46" s="46">
        <v>0</v>
      </c>
      <c r="K46" s="46">
        <v>0</v>
      </c>
      <c r="L46" s="46">
        <v>0</v>
      </c>
      <c r="M46" s="46">
        <v>0</v>
      </c>
      <c r="N46" s="46">
        <v>0</v>
      </c>
      <c r="O46" s="46">
        <v>0</v>
      </c>
      <c r="P46" s="46">
        <v>5</v>
      </c>
      <c r="Q46" s="46">
        <v>5.3532200000000003</v>
      </c>
    </row>
    <row r="47" spans="2:19" x14ac:dyDescent="0.25">
      <c r="B47" s="208" t="s">
        <v>50</v>
      </c>
      <c r="C47" s="37">
        <v>46207.745502999998</v>
      </c>
      <c r="D47" s="37">
        <v>52533.098722999996</v>
      </c>
      <c r="E47" s="205">
        <v>2953.4460556399999</v>
      </c>
      <c r="F47" s="206">
        <v>10694.704018979999</v>
      </c>
      <c r="G47" s="207">
        <v>2199.40234431</v>
      </c>
      <c r="H47" s="205">
        <v>4372.4165846799997</v>
      </c>
      <c r="I47" s="206">
        <v>3579.8224863800001</v>
      </c>
      <c r="J47" s="207">
        <v>2914.63895551</v>
      </c>
      <c r="K47" s="205">
        <v>1711.9849189199999</v>
      </c>
      <c r="L47" s="206">
        <v>4612.1757161000005</v>
      </c>
      <c r="M47" s="207">
        <v>1744.6774725599998</v>
      </c>
      <c r="N47" s="205">
        <v>4308.2161037400001</v>
      </c>
      <c r="O47" s="206">
        <v>3039.2955010900005</v>
      </c>
      <c r="P47" s="207">
        <v>2004.71443329</v>
      </c>
      <c r="Q47" s="36">
        <v>44135.494591200004</v>
      </c>
      <c r="S47" s="11"/>
    </row>
    <row r="48" spans="2:19" x14ac:dyDescent="0.25">
      <c r="E48" s="45"/>
      <c r="F48" s="45"/>
      <c r="G48" s="45"/>
      <c r="H48" s="45"/>
      <c r="I48" s="45"/>
      <c r="J48" s="45"/>
      <c r="K48" s="45"/>
      <c r="L48" s="45"/>
      <c r="M48" s="45"/>
      <c r="N48" s="45"/>
      <c r="O48" s="45"/>
      <c r="P48" s="45"/>
      <c r="Q48" s="45"/>
    </row>
    <row r="49" spans="2:19" x14ac:dyDescent="0.25">
      <c r="B49" s="208" t="s">
        <v>57</v>
      </c>
      <c r="C49" s="37">
        <v>328999.38738999993</v>
      </c>
      <c r="D49" s="48">
        <v>337547.95134122984</v>
      </c>
      <c r="E49" s="205">
        <v>17499.414886090002</v>
      </c>
      <c r="F49" s="206">
        <v>28198.42556064</v>
      </c>
      <c r="G49" s="207">
        <v>23462.553795510001</v>
      </c>
      <c r="H49" s="205">
        <v>21511.386326049997</v>
      </c>
      <c r="I49" s="206">
        <v>21617.337818650001</v>
      </c>
      <c r="J49" s="207">
        <v>25698.375325329991</v>
      </c>
      <c r="K49" s="205">
        <v>24518.314152819996</v>
      </c>
      <c r="L49" s="206">
        <v>25464.818820029999</v>
      </c>
      <c r="M49" s="207">
        <v>21443.749399790002</v>
      </c>
      <c r="N49" s="205">
        <v>27773.672334689996</v>
      </c>
      <c r="O49" s="206">
        <v>34720.825202199994</v>
      </c>
      <c r="P49" s="207">
        <v>50876.69899609001</v>
      </c>
      <c r="Q49" s="36">
        <v>322785.57261788996</v>
      </c>
      <c r="S49" s="11"/>
    </row>
    <row r="50" spans="2:19" x14ac:dyDescent="0.25">
      <c r="B50" s="35" t="s">
        <v>52</v>
      </c>
      <c r="C50" s="44"/>
      <c r="D50" s="44"/>
      <c r="E50" s="45"/>
      <c r="F50" s="45"/>
      <c r="G50" s="45"/>
      <c r="H50" s="45"/>
      <c r="I50" s="45"/>
      <c r="J50" s="45"/>
      <c r="K50" s="45"/>
      <c r="L50" s="45"/>
      <c r="M50" s="45"/>
      <c r="N50" s="45"/>
      <c r="O50" s="45"/>
      <c r="P50" s="45"/>
      <c r="Q50" s="45"/>
    </row>
    <row r="51" spans="2:19" x14ac:dyDescent="0.25">
      <c r="B51" s="35" t="s">
        <v>71</v>
      </c>
      <c r="C51" s="44"/>
      <c r="D51" s="44"/>
      <c r="E51" s="45"/>
      <c r="F51" s="45"/>
      <c r="G51" s="45"/>
      <c r="H51" s="45"/>
      <c r="I51" s="45"/>
      <c r="J51" s="45"/>
      <c r="K51" s="45"/>
      <c r="L51" s="45"/>
      <c r="M51" s="45"/>
      <c r="N51" s="45"/>
      <c r="O51" s="45"/>
      <c r="P51" s="45"/>
      <c r="Q51" s="45"/>
    </row>
    <row r="52" spans="2:19" x14ac:dyDescent="0.25">
      <c r="B52" s="35" t="s">
        <v>54</v>
      </c>
      <c r="C52" s="44"/>
      <c r="D52" s="44"/>
      <c r="E52" s="45"/>
      <c r="F52" s="45"/>
      <c r="G52" s="45"/>
      <c r="H52" s="45"/>
      <c r="I52" s="45"/>
      <c r="J52" s="45"/>
      <c r="K52" s="45"/>
      <c r="L52" s="45"/>
      <c r="M52" s="45"/>
      <c r="N52" s="45"/>
      <c r="O52" s="45"/>
      <c r="P52" s="45"/>
      <c r="Q52" s="45"/>
    </row>
    <row r="53" spans="2:19" x14ac:dyDescent="0.25">
      <c r="B53" s="35" t="s">
        <v>55</v>
      </c>
      <c r="C53" s="44"/>
      <c r="D53" s="44"/>
    </row>
    <row r="61" spans="2:19" x14ac:dyDescent="0.25">
      <c r="B61" s="44"/>
      <c r="C61" s="44"/>
      <c r="D61" s="44"/>
    </row>
    <row r="62" spans="2:19" x14ac:dyDescent="0.25">
      <c r="B62" s="44"/>
      <c r="C62" s="44"/>
      <c r="D62" s="44"/>
    </row>
    <row r="64" spans="2:19" x14ac:dyDescent="0.25">
      <c r="P64" s="39"/>
    </row>
  </sheetData>
  <mergeCells count="8">
    <mergeCell ref="D8:D9"/>
    <mergeCell ref="E8:Q8"/>
    <mergeCell ref="B2:Q2"/>
    <mergeCell ref="B3:Q3"/>
    <mergeCell ref="B4:Q4"/>
    <mergeCell ref="B5:Q5"/>
    <mergeCell ref="B8:B9"/>
    <mergeCell ref="C8:C9"/>
  </mergeCell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S63"/>
  <sheetViews>
    <sheetView showGridLines="0" zoomScale="89" zoomScaleNormal="89" workbookViewId="0">
      <selection activeCell="U23" sqref="U23"/>
    </sheetView>
  </sheetViews>
  <sheetFormatPr baseColWidth="10" defaultColWidth="11.42578125" defaultRowHeight="15" x14ac:dyDescent="0.25"/>
  <cols>
    <col min="1" max="1" width="10.42578125" customWidth="1"/>
    <col min="2" max="2" width="65.28515625" customWidth="1"/>
    <col min="3" max="3" width="13" customWidth="1"/>
    <col min="4" max="4" width="16.28515625" customWidth="1"/>
    <col min="5" max="12" width="11.140625" customWidth="1"/>
    <col min="13" max="13" width="13.7109375" customWidth="1"/>
    <col min="14" max="14" width="11.140625" customWidth="1"/>
    <col min="15" max="15" width="12.7109375" customWidth="1"/>
    <col min="16" max="16" width="13.28515625" customWidth="1"/>
    <col min="17" max="17" width="11.140625" customWidth="1"/>
  </cols>
  <sheetData>
    <row r="2" spans="2:19" ht="28.5" x14ac:dyDescent="0.25">
      <c r="B2" s="230" t="s">
        <v>0</v>
      </c>
      <c r="C2" s="230"/>
      <c r="D2" s="230"/>
      <c r="E2" s="230"/>
      <c r="F2" s="230"/>
      <c r="G2" s="230"/>
      <c r="H2" s="230"/>
      <c r="I2" s="230"/>
      <c r="J2" s="230"/>
      <c r="K2" s="230"/>
      <c r="L2" s="230"/>
      <c r="M2" s="230"/>
      <c r="N2" s="230"/>
      <c r="O2" s="230"/>
      <c r="P2" s="230"/>
      <c r="Q2" s="230"/>
    </row>
    <row r="3" spans="2:19" ht="21" x14ac:dyDescent="0.25">
      <c r="B3" s="231" t="s">
        <v>1</v>
      </c>
      <c r="C3" s="231"/>
      <c r="D3" s="231"/>
      <c r="E3" s="231"/>
      <c r="F3" s="231"/>
      <c r="G3" s="231"/>
      <c r="H3" s="231"/>
      <c r="I3" s="231"/>
      <c r="J3" s="231"/>
      <c r="K3" s="231"/>
      <c r="L3" s="231"/>
      <c r="M3" s="231"/>
      <c r="N3" s="231"/>
      <c r="O3" s="231"/>
      <c r="P3" s="231"/>
      <c r="Q3" s="231"/>
    </row>
    <row r="4" spans="2:19" ht="15.75" x14ac:dyDescent="0.25">
      <c r="B4" s="232" t="s">
        <v>2</v>
      </c>
      <c r="C4" s="232"/>
      <c r="D4" s="232"/>
      <c r="E4" s="232"/>
      <c r="F4" s="232"/>
      <c r="G4" s="232"/>
      <c r="H4" s="232"/>
      <c r="I4" s="232"/>
      <c r="J4" s="232"/>
      <c r="K4" s="232"/>
      <c r="L4" s="232"/>
      <c r="M4" s="232"/>
      <c r="N4" s="232"/>
      <c r="O4" s="232"/>
      <c r="P4" s="232"/>
      <c r="Q4" s="232"/>
    </row>
    <row r="5" spans="2:19" ht="15.75" x14ac:dyDescent="0.25">
      <c r="B5" s="232" t="s">
        <v>3</v>
      </c>
      <c r="C5" s="232"/>
      <c r="D5" s="232"/>
      <c r="E5" s="232"/>
      <c r="F5" s="232"/>
      <c r="G5" s="232"/>
      <c r="H5" s="232"/>
      <c r="I5" s="232"/>
      <c r="J5" s="232"/>
      <c r="K5" s="232"/>
      <c r="L5" s="232"/>
      <c r="M5" s="232"/>
      <c r="N5" s="232"/>
      <c r="O5" s="232"/>
      <c r="P5" s="232"/>
      <c r="Q5" s="232"/>
    </row>
    <row r="6" spans="2:19" x14ac:dyDescent="0.25">
      <c r="B6" s="30"/>
      <c r="C6" s="30"/>
      <c r="D6" s="30"/>
    </row>
    <row r="7" spans="2:19" x14ac:dyDescent="0.25">
      <c r="B7" s="30" t="s">
        <v>74</v>
      </c>
      <c r="C7" s="30"/>
      <c r="D7" s="30"/>
      <c r="Q7" s="43" t="s">
        <v>5</v>
      </c>
    </row>
    <row r="8" spans="2:19" ht="20.25" customHeight="1" x14ac:dyDescent="0.25">
      <c r="B8" s="233" t="s">
        <v>6</v>
      </c>
      <c r="C8" s="235" t="s">
        <v>7</v>
      </c>
      <c r="D8" s="235" t="s">
        <v>8</v>
      </c>
      <c r="E8" s="227" t="s">
        <v>9</v>
      </c>
      <c r="F8" s="228"/>
      <c r="G8" s="228"/>
      <c r="H8" s="228"/>
      <c r="I8" s="228"/>
      <c r="J8" s="228"/>
      <c r="K8" s="228"/>
      <c r="L8" s="228"/>
      <c r="M8" s="228"/>
      <c r="N8" s="228"/>
      <c r="O8" s="228"/>
      <c r="P8" s="228"/>
      <c r="Q8" s="229"/>
    </row>
    <row r="9" spans="2:19" ht="24" customHeight="1" x14ac:dyDescent="0.25">
      <c r="B9" s="234"/>
      <c r="C9" s="236"/>
      <c r="D9" s="236"/>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12" t="s">
        <v>23</v>
      </c>
      <c r="C10" s="49">
        <v>4783.0151310000001</v>
      </c>
      <c r="D10" s="51">
        <v>4955.0151310000001</v>
      </c>
      <c r="E10" s="46">
        <v>398.58457716999999</v>
      </c>
      <c r="F10" s="46">
        <v>398.58452717</v>
      </c>
      <c r="G10" s="46">
        <v>398.58457716999999</v>
      </c>
      <c r="H10" s="46">
        <v>398.58457716999999</v>
      </c>
      <c r="I10" s="46">
        <v>398.58457816999999</v>
      </c>
      <c r="J10" s="46">
        <v>398.58457816999999</v>
      </c>
      <c r="K10" s="46">
        <v>398.58457816999999</v>
      </c>
      <c r="L10" s="46">
        <v>398.58457891</v>
      </c>
      <c r="M10" s="46">
        <v>398.58457734000001</v>
      </c>
      <c r="N10" s="46">
        <v>448.31299832999991</v>
      </c>
      <c r="O10" s="46">
        <v>448.72047602999999</v>
      </c>
      <c r="P10" s="46">
        <v>469.48693395999999</v>
      </c>
      <c r="Q10" s="46">
        <v>4953.7815577600004</v>
      </c>
    </row>
    <row r="11" spans="2:19" x14ac:dyDescent="0.25">
      <c r="B11" s="12" t="s">
        <v>75</v>
      </c>
      <c r="C11" s="49">
        <v>43227.171670999996</v>
      </c>
      <c r="D11" s="51">
        <v>43005.916757229956</v>
      </c>
      <c r="E11" s="46">
        <v>2417.063976519999</v>
      </c>
      <c r="F11" s="46">
        <v>4448.3762156999992</v>
      </c>
      <c r="G11" s="46">
        <v>2616.9613359100017</v>
      </c>
      <c r="H11" s="46">
        <v>6189.2286172200011</v>
      </c>
      <c r="I11" s="46">
        <v>4310.6190785199997</v>
      </c>
      <c r="J11" s="46">
        <v>4106.0731398200005</v>
      </c>
      <c r="K11" s="46">
        <v>2834.6579006299994</v>
      </c>
      <c r="L11" s="46">
        <v>3417.108956109998</v>
      </c>
      <c r="M11" s="46">
        <v>2268.9471296400011</v>
      </c>
      <c r="N11" s="46">
        <v>2386.5959345299984</v>
      </c>
      <c r="O11" s="46">
        <v>2488.7537493300006</v>
      </c>
      <c r="P11" s="46">
        <v>5305.5807800599969</v>
      </c>
      <c r="Q11" s="46">
        <v>42789.966813990002</v>
      </c>
    </row>
    <row r="12" spans="2:19" x14ac:dyDescent="0.25">
      <c r="B12" s="12" t="s">
        <v>76</v>
      </c>
      <c r="C12" s="49">
        <v>23902.874922999999</v>
      </c>
      <c r="D12" s="51">
        <v>23827.356126289997</v>
      </c>
      <c r="E12" s="46">
        <v>1856.1208624599994</v>
      </c>
      <c r="F12" s="46">
        <v>1881.5705346899997</v>
      </c>
      <c r="G12" s="46">
        <v>1907.4479901000009</v>
      </c>
      <c r="H12" s="46">
        <v>2020.6230219899999</v>
      </c>
      <c r="I12" s="46">
        <v>1923.119525540001</v>
      </c>
      <c r="J12" s="46">
        <v>2095.3144073900003</v>
      </c>
      <c r="K12" s="46">
        <v>1993.3603750699999</v>
      </c>
      <c r="L12" s="46">
        <v>1919.1886381899999</v>
      </c>
      <c r="M12" s="46">
        <v>1948.7833762000007</v>
      </c>
      <c r="N12" s="46">
        <v>1909.7873415799995</v>
      </c>
      <c r="O12" s="46">
        <v>2208.9475951100021</v>
      </c>
      <c r="P12" s="46">
        <v>2151.7755449900014</v>
      </c>
      <c r="Q12" s="46">
        <v>23816.039213309999</v>
      </c>
    </row>
    <row r="13" spans="2:19" x14ac:dyDescent="0.25">
      <c r="B13" s="12" t="s">
        <v>77</v>
      </c>
      <c r="C13" s="49">
        <v>12328.290284000001</v>
      </c>
      <c r="D13" s="51">
        <v>13241.099932139996</v>
      </c>
      <c r="E13" s="46">
        <v>864.87787924999986</v>
      </c>
      <c r="F13" s="46">
        <v>918.00672873999986</v>
      </c>
      <c r="G13" s="46">
        <v>882.16296704999979</v>
      </c>
      <c r="H13" s="46">
        <v>1294.4414267400002</v>
      </c>
      <c r="I13" s="46">
        <v>936.55256205000001</v>
      </c>
      <c r="J13" s="46">
        <v>968.70063292999987</v>
      </c>
      <c r="K13" s="46">
        <v>912.17526241999997</v>
      </c>
      <c r="L13" s="46">
        <v>899.08798026000011</v>
      </c>
      <c r="M13" s="46">
        <v>955.66522441000006</v>
      </c>
      <c r="N13" s="46">
        <v>929.92833516999997</v>
      </c>
      <c r="O13" s="46">
        <v>1367.6549919999998</v>
      </c>
      <c r="P13" s="46">
        <v>2309.2801357799995</v>
      </c>
      <c r="Q13" s="46">
        <v>13238.534126799997</v>
      </c>
    </row>
    <row r="14" spans="2:19" x14ac:dyDescent="0.25">
      <c r="B14" s="12" t="s">
        <v>78</v>
      </c>
      <c r="C14" s="49">
        <v>4337.8846960000001</v>
      </c>
      <c r="D14" s="51">
        <v>4466.9239442699991</v>
      </c>
      <c r="E14" s="46">
        <v>293.34938947000001</v>
      </c>
      <c r="F14" s="46">
        <v>240.69075540999998</v>
      </c>
      <c r="G14" s="46">
        <v>493.97612457000002</v>
      </c>
      <c r="H14" s="46">
        <v>128.98101835999998</v>
      </c>
      <c r="I14" s="46">
        <v>641.9517089200001</v>
      </c>
      <c r="J14" s="46">
        <v>431.32869403000007</v>
      </c>
      <c r="K14" s="46">
        <v>67.906636940000013</v>
      </c>
      <c r="L14" s="46">
        <v>423.29793364999989</v>
      </c>
      <c r="M14" s="46">
        <v>461.63177272000001</v>
      </c>
      <c r="N14" s="46">
        <v>292.98522576000005</v>
      </c>
      <c r="O14" s="46">
        <v>628.63012005999997</v>
      </c>
      <c r="P14" s="46">
        <v>357.88107458999997</v>
      </c>
      <c r="Q14" s="46">
        <v>4462.610454480001</v>
      </c>
    </row>
    <row r="15" spans="2:19" x14ac:dyDescent="0.25">
      <c r="B15" s="12" t="s">
        <v>79</v>
      </c>
      <c r="C15" s="49">
        <v>9175.7036360000002</v>
      </c>
      <c r="D15" s="51">
        <v>8470.8067778899986</v>
      </c>
      <c r="E15" s="46">
        <v>556.57999518000008</v>
      </c>
      <c r="F15" s="46">
        <v>632.24395384000024</v>
      </c>
      <c r="G15" s="46">
        <v>669.1598042199995</v>
      </c>
      <c r="H15" s="46">
        <v>724.79720595000003</v>
      </c>
      <c r="I15" s="46">
        <v>668.44229504999953</v>
      </c>
      <c r="J15" s="46">
        <v>651.80476711999938</v>
      </c>
      <c r="K15" s="46">
        <v>709.11907169999984</v>
      </c>
      <c r="L15" s="46">
        <v>725.64674406999961</v>
      </c>
      <c r="M15" s="46">
        <v>661.73774310999931</v>
      </c>
      <c r="N15" s="46">
        <v>624.99332382999989</v>
      </c>
      <c r="O15" s="46">
        <v>704.3462766899994</v>
      </c>
      <c r="P15" s="46">
        <v>1101.9787733899998</v>
      </c>
      <c r="Q15" s="46">
        <v>8430.8499541500059</v>
      </c>
    </row>
    <row r="16" spans="2:19" x14ac:dyDescent="0.25">
      <c r="B16" s="12" t="s">
        <v>80</v>
      </c>
      <c r="C16" s="49">
        <v>37428.725119000002</v>
      </c>
      <c r="D16" s="51">
        <v>35598.537536700002</v>
      </c>
      <c r="E16" s="46">
        <v>2177.1630026399998</v>
      </c>
      <c r="F16" s="46">
        <v>2549.5231602200001</v>
      </c>
      <c r="G16" s="46">
        <v>2329.8539950200002</v>
      </c>
      <c r="H16" s="46">
        <v>2726.9987313199999</v>
      </c>
      <c r="I16" s="46">
        <v>2381.8333136400006</v>
      </c>
      <c r="J16" s="46">
        <v>3000.6158259899998</v>
      </c>
      <c r="K16" s="46">
        <v>3145.5950128100008</v>
      </c>
      <c r="L16" s="46">
        <v>2915.5324202000002</v>
      </c>
      <c r="M16" s="46">
        <v>3216.1362634299999</v>
      </c>
      <c r="N16" s="46">
        <v>2658.2296147800002</v>
      </c>
      <c r="O16" s="46">
        <v>4424.4121752900001</v>
      </c>
      <c r="P16" s="46">
        <v>3741.04753876</v>
      </c>
      <c r="Q16" s="46">
        <v>35266.941054100003</v>
      </c>
    </row>
    <row r="17" spans="2:17" x14ac:dyDescent="0.25">
      <c r="B17" s="12" t="s">
        <v>81</v>
      </c>
      <c r="C17" s="49">
        <v>36033.871310000002</v>
      </c>
      <c r="D17" s="51">
        <v>36996.283452629978</v>
      </c>
      <c r="E17" s="46">
        <v>1672.9304157299998</v>
      </c>
      <c r="F17" s="46">
        <v>2505.1120733399998</v>
      </c>
      <c r="G17" s="46">
        <v>2556.3799432800001</v>
      </c>
      <c r="H17" s="46">
        <v>3027.5663679599998</v>
      </c>
      <c r="I17" s="46">
        <v>2592.2392823800001</v>
      </c>
      <c r="J17" s="46">
        <v>2069.9517007699997</v>
      </c>
      <c r="K17" s="46">
        <v>2822.4838154700001</v>
      </c>
      <c r="L17" s="46">
        <v>2072.3890776800013</v>
      </c>
      <c r="M17" s="46">
        <v>3067.7612548700008</v>
      </c>
      <c r="N17" s="46">
        <v>3148.3159929699987</v>
      </c>
      <c r="O17" s="46">
        <v>3351.1500871400003</v>
      </c>
      <c r="P17" s="46">
        <v>7526.425803369998</v>
      </c>
      <c r="Q17" s="46">
        <v>36412.705814959983</v>
      </c>
    </row>
    <row r="18" spans="2:17" x14ac:dyDescent="0.25">
      <c r="B18" s="12" t="s">
        <v>82</v>
      </c>
      <c r="C18" s="49">
        <v>2205.7410089999998</v>
      </c>
      <c r="D18" s="51">
        <v>2007.9017980000001</v>
      </c>
      <c r="E18" s="46">
        <v>86.57611107000001</v>
      </c>
      <c r="F18" s="46">
        <v>112.60178799000001</v>
      </c>
      <c r="G18" s="46">
        <v>218.31937607999996</v>
      </c>
      <c r="H18" s="46">
        <v>190.07180461999994</v>
      </c>
      <c r="I18" s="46">
        <v>206.60637073999993</v>
      </c>
      <c r="J18" s="46">
        <v>236.73797029999997</v>
      </c>
      <c r="K18" s="46">
        <v>106.46240019999999</v>
      </c>
      <c r="L18" s="46">
        <v>136.03297753999999</v>
      </c>
      <c r="M18" s="46">
        <v>118.89650956999998</v>
      </c>
      <c r="N18" s="46">
        <v>140.57366135000001</v>
      </c>
      <c r="O18" s="46">
        <v>132.57681656</v>
      </c>
      <c r="P18" s="46">
        <v>272.54112363000002</v>
      </c>
      <c r="Q18" s="46">
        <v>1957.9969096500004</v>
      </c>
    </row>
    <row r="19" spans="2:17" x14ac:dyDescent="0.25">
      <c r="B19" s="12" t="s">
        <v>83</v>
      </c>
      <c r="C19" s="49">
        <v>1484.266564</v>
      </c>
      <c r="D19" s="51">
        <v>1251.0518374600001</v>
      </c>
      <c r="E19" s="46">
        <v>70.092538410000003</v>
      </c>
      <c r="F19" s="46">
        <v>73.595155649999981</v>
      </c>
      <c r="G19" s="46">
        <v>107.36895989000001</v>
      </c>
      <c r="H19" s="46">
        <v>85.974098869999992</v>
      </c>
      <c r="I19" s="46">
        <v>115.18015994999998</v>
      </c>
      <c r="J19" s="46">
        <v>100.82066648999999</v>
      </c>
      <c r="K19" s="46">
        <v>89.612679270000001</v>
      </c>
      <c r="L19" s="46">
        <v>79.549124209999988</v>
      </c>
      <c r="M19" s="46">
        <v>75.14511813</v>
      </c>
      <c r="N19" s="46">
        <v>72.767902169999999</v>
      </c>
      <c r="O19" s="46">
        <v>87.521568130000006</v>
      </c>
      <c r="P19" s="46">
        <v>258.43240125999995</v>
      </c>
      <c r="Q19" s="46">
        <v>1216.0603724300001</v>
      </c>
    </row>
    <row r="20" spans="2:17" x14ac:dyDescent="0.25">
      <c r="B20" s="12" t="s">
        <v>84</v>
      </c>
      <c r="C20" s="49">
        <v>8100.5640119999998</v>
      </c>
      <c r="D20" s="51">
        <v>7317.1628342900012</v>
      </c>
      <c r="E20" s="46">
        <v>381.80536518000008</v>
      </c>
      <c r="F20" s="46">
        <v>730.52496011000005</v>
      </c>
      <c r="G20" s="46">
        <v>761.48300729999971</v>
      </c>
      <c r="H20" s="46">
        <v>581.51973254999996</v>
      </c>
      <c r="I20" s="46">
        <v>465.37871020999989</v>
      </c>
      <c r="J20" s="46">
        <v>618.83331470999974</v>
      </c>
      <c r="K20" s="46">
        <v>593.78282667999997</v>
      </c>
      <c r="L20" s="46">
        <v>493.14761214999999</v>
      </c>
      <c r="M20" s="46">
        <v>556.46053463999988</v>
      </c>
      <c r="N20" s="46">
        <v>481.45701526999989</v>
      </c>
      <c r="O20" s="46">
        <v>572.41450776999989</v>
      </c>
      <c r="P20" s="46">
        <v>961.69387445999996</v>
      </c>
      <c r="Q20" s="46">
        <v>7198.5014610299959</v>
      </c>
    </row>
    <row r="21" spans="2:17" x14ac:dyDescent="0.25">
      <c r="B21" s="12" t="s">
        <v>85</v>
      </c>
      <c r="C21" s="49">
        <v>29702.47608</v>
      </c>
      <c r="D21" s="51">
        <v>26969.22084378</v>
      </c>
      <c r="E21" s="46">
        <v>795.34291653999992</v>
      </c>
      <c r="F21" s="46">
        <v>4632.5284709900006</v>
      </c>
      <c r="G21" s="46">
        <v>1750.1350809900007</v>
      </c>
      <c r="H21" s="46">
        <v>6419.505378920001</v>
      </c>
      <c r="I21" s="46">
        <v>5785.3088775100059</v>
      </c>
      <c r="J21" s="46">
        <v>1281.7846224200011</v>
      </c>
      <c r="K21" s="46">
        <v>1325.4688813600026</v>
      </c>
      <c r="L21" s="46">
        <v>791.27644299999986</v>
      </c>
      <c r="M21" s="46">
        <v>635.54261526000005</v>
      </c>
      <c r="N21" s="46">
        <v>505.58048423000008</v>
      </c>
      <c r="O21" s="46">
        <v>682.08573431000025</v>
      </c>
      <c r="P21" s="46">
        <v>2331.5627202199994</v>
      </c>
      <c r="Q21" s="46">
        <v>26936.12222574999</v>
      </c>
    </row>
    <row r="22" spans="2:17" x14ac:dyDescent="0.25">
      <c r="B22" s="12" t="s">
        <v>86</v>
      </c>
      <c r="C22" s="49">
        <v>2302.5400079999999</v>
      </c>
      <c r="D22" s="51">
        <v>1491.3046332100002</v>
      </c>
      <c r="E22" s="46">
        <v>92.528177749999998</v>
      </c>
      <c r="F22" s="46">
        <v>95.051606800000002</v>
      </c>
      <c r="G22" s="46">
        <v>102.10052940999998</v>
      </c>
      <c r="H22" s="46">
        <v>104.25766202999998</v>
      </c>
      <c r="I22" s="46">
        <v>127.62435441999999</v>
      </c>
      <c r="J22" s="46">
        <v>178.76795028999996</v>
      </c>
      <c r="K22" s="46">
        <v>129.24235558999999</v>
      </c>
      <c r="L22" s="46">
        <v>74.40605220999997</v>
      </c>
      <c r="M22" s="46">
        <v>57.957967890000006</v>
      </c>
      <c r="N22" s="46">
        <v>150.19501782</v>
      </c>
      <c r="O22" s="46">
        <v>171.47081833999997</v>
      </c>
      <c r="P22" s="46">
        <v>199.64835573000005</v>
      </c>
      <c r="Q22" s="46">
        <v>1483.2508482800006</v>
      </c>
    </row>
    <row r="23" spans="2:17" x14ac:dyDescent="0.25">
      <c r="B23" s="12" t="s">
        <v>87</v>
      </c>
      <c r="C23" s="49">
        <v>961.07658400000003</v>
      </c>
      <c r="D23" s="51">
        <v>1953.224584</v>
      </c>
      <c r="E23" s="46">
        <v>12.162763000000002</v>
      </c>
      <c r="F23" s="46">
        <v>59.847060639999995</v>
      </c>
      <c r="G23" s="46">
        <v>15.57012536</v>
      </c>
      <c r="H23" s="46">
        <v>140.91096081999999</v>
      </c>
      <c r="I23" s="46">
        <v>173.61949193000001</v>
      </c>
      <c r="J23" s="46">
        <v>16.699251100000001</v>
      </c>
      <c r="K23" s="46">
        <v>53.493851579999998</v>
      </c>
      <c r="L23" s="46">
        <v>53.344921429999999</v>
      </c>
      <c r="M23" s="46">
        <v>54.684788990000001</v>
      </c>
      <c r="N23" s="46">
        <v>162.79989186000003</v>
      </c>
      <c r="O23" s="46">
        <v>27.163365669999997</v>
      </c>
      <c r="P23" s="46">
        <v>1085.2806640400001</v>
      </c>
      <c r="Q23" s="46">
        <v>1855.5771364200002</v>
      </c>
    </row>
    <row r="24" spans="2:17" x14ac:dyDescent="0.25">
      <c r="B24" s="12" t="s">
        <v>37</v>
      </c>
      <c r="C24" s="49">
        <v>2731.4039349999998</v>
      </c>
      <c r="D24" s="51">
        <v>2551.7506241599999</v>
      </c>
      <c r="E24" s="46">
        <v>212.59850824</v>
      </c>
      <c r="F24" s="46">
        <v>212.34994033000001</v>
      </c>
      <c r="G24" s="46">
        <v>212.34660200000002</v>
      </c>
      <c r="H24" s="46">
        <v>212.43459659000001</v>
      </c>
      <c r="I24" s="46">
        <v>212.34645200000003</v>
      </c>
      <c r="J24" s="46">
        <v>212.34645200000003</v>
      </c>
      <c r="K24" s="46">
        <v>212.34646500000002</v>
      </c>
      <c r="L24" s="46">
        <v>212.34646500000002</v>
      </c>
      <c r="M24" s="46">
        <v>212.34646500000002</v>
      </c>
      <c r="N24" s="46">
        <v>212.21401900000004</v>
      </c>
      <c r="O24" s="46">
        <v>212.21401800000004</v>
      </c>
      <c r="P24" s="46">
        <v>212.61369000000005</v>
      </c>
      <c r="Q24" s="46">
        <v>2548.5036731600003</v>
      </c>
    </row>
    <row r="25" spans="2:17" x14ac:dyDescent="0.25">
      <c r="B25" s="12" t="s">
        <v>88</v>
      </c>
      <c r="C25" s="49">
        <v>367.99728399999998</v>
      </c>
      <c r="D25" s="51">
        <v>333.60240399999986</v>
      </c>
      <c r="E25" s="46">
        <v>13.80803257</v>
      </c>
      <c r="F25" s="46">
        <v>15.5336231</v>
      </c>
      <c r="G25" s="46">
        <v>22.209685959999998</v>
      </c>
      <c r="H25" s="46">
        <v>25.017174650000001</v>
      </c>
      <c r="I25" s="46">
        <v>18.45337456</v>
      </c>
      <c r="J25" s="46">
        <v>23.973567520000003</v>
      </c>
      <c r="K25" s="46">
        <v>26.582144920000001</v>
      </c>
      <c r="L25" s="46">
        <v>19.886646480000003</v>
      </c>
      <c r="M25" s="46">
        <v>20.395012829999999</v>
      </c>
      <c r="N25" s="46">
        <v>19.855288830000003</v>
      </c>
      <c r="O25" s="46">
        <v>40.453839290000005</v>
      </c>
      <c r="P25" s="46">
        <v>41.997592999999995</v>
      </c>
      <c r="Q25" s="46">
        <v>288.16598371000003</v>
      </c>
    </row>
    <row r="26" spans="2:17" x14ac:dyDescent="0.25">
      <c r="B26" s="12" t="s">
        <v>89</v>
      </c>
      <c r="C26" s="49">
        <v>1285.846626</v>
      </c>
      <c r="D26" s="51">
        <v>1173.879574</v>
      </c>
      <c r="E26" s="46">
        <v>32.199597910000001</v>
      </c>
      <c r="F26" s="46">
        <v>106.86726723999999</v>
      </c>
      <c r="G26" s="46">
        <v>71.839646700000003</v>
      </c>
      <c r="H26" s="46">
        <v>74.401748029999993</v>
      </c>
      <c r="I26" s="46">
        <v>79.94880612</v>
      </c>
      <c r="J26" s="46">
        <v>86.215666859999999</v>
      </c>
      <c r="K26" s="46">
        <v>90.024203470000003</v>
      </c>
      <c r="L26" s="46">
        <v>77.539196239999995</v>
      </c>
      <c r="M26" s="46">
        <v>157.74892293000005</v>
      </c>
      <c r="N26" s="46">
        <v>77.419987449999994</v>
      </c>
      <c r="O26" s="46">
        <v>142.83477211000002</v>
      </c>
      <c r="P26" s="46">
        <v>111.59247523000001</v>
      </c>
      <c r="Q26" s="46">
        <v>1108.6322902900001</v>
      </c>
    </row>
    <row r="27" spans="2:17" x14ac:dyDescent="0.25">
      <c r="B27" s="12" t="s">
        <v>90</v>
      </c>
      <c r="C27" s="49">
        <v>325.89058599999998</v>
      </c>
      <c r="D27" s="51">
        <v>313.22670299999999</v>
      </c>
      <c r="E27" s="46">
        <v>11.840242519999999</v>
      </c>
      <c r="F27" s="46">
        <v>20.852717949999999</v>
      </c>
      <c r="G27" s="46">
        <v>39.194938260000001</v>
      </c>
      <c r="H27" s="46">
        <v>19.130720289999999</v>
      </c>
      <c r="I27" s="46">
        <v>20.871399920000002</v>
      </c>
      <c r="J27" s="46">
        <v>50.336230609999994</v>
      </c>
      <c r="K27" s="46">
        <v>17.788255799999998</v>
      </c>
      <c r="L27" s="46">
        <v>20.505893839999995</v>
      </c>
      <c r="M27" s="46">
        <v>24.311020650000003</v>
      </c>
      <c r="N27" s="46">
        <v>16.959051389999999</v>
      </c>
      <c r="O27" s="46">
        <v>29.732252219999999</v>
      </c>
      <c r="P27" s="46">
        <v>39.582471790000014</v>
      </c>
      <c r="Q27" s="46">
        <v>311.10519523999994</v>
      </c>
    </row>
    <row r="28" spans="2:17" x14ac:dyDescent="0.25">
      <c r="B28" s="12" t="s">
        <v>91</v>
      </c>
      <c r="C28" s="49">
        <v>5306.5179950000002</v>
      </c>
      <c r="D28" s="51">
        <v>3278.5727767999992</v>
      </c>
      <c r="E28" s="46">
        <v>130.28510331000001</v>
      </c>
      <c r="F28" s="46">
        <v>173.36555143000001</v>
      </c>
      <c r="G28" s="46">
        <v>309.77122398999995</v>
      </c>
      <c r="H28" s="46">
        <v>186.39998781999998</v>
      </c>
      <c r="I28" s="46">
        <v>1102.1323287600001</v>
      </c>
      <c r="J28" s="46">
        <v>182.11256686000002</v>
      </c>
      <c r="K28" s="46">
        <v>158.30486606000002</v>
      </c>
      <c r="L28" s="46">
        <v>148.81770423</v>
      </c>
      <c r="M28" s="46">
        <v>176.17393887</v>
      </c>
      <c r="N28" s="46">
        <v>136.90252014999999</v>
      </c>
      <c r="O28" s="46">
        <v>225.64697882999999</v>
      </c>
      <c r="P28" s="46">
        <v>259.10009718999999</v>
      </c>
      <c r="Q28" s="46">
        <v>3189.012867500001</v>
      </c>
    </row>
    <row r="29" spans="2:17" x14ac:dyDescent="0.25">
      <c r="B29" s="12" t="s">
        <v>92</v>
      </c>
      <c r="C29" s="49">
        <v>5733.3841979999997</v>
      </c>
      <c r="D29" s="51">
        <v>6160.8576278900009</v>
      </c>
      <c r="E29" s="46">
        <v>353.52619148000008</v>
      </c>
      <c r="F29" s="46">
        <v>414.71068018</v>
      </c>
      <c r="G29" s="46">
        <v>429.54875538000005</v>
      </c>
      <c r="H29" s="46">
        <v>473.76201752999998</v>
      </c>
      <c r="I29" s="46">
        <v>485.41322719999994</v>
      </c>
      <c r="J29" s="46">
        <v>480.05399977999991</v>
      </c>
      <c r="K29" s="46">
        <v>484.32177437999991</v>
      </c>
      <c r="L29" s="46">
        <v>488.66599173000003</v>
      </c>
      <c r="M29" s="46">
        <v>480.38098716999991</v>
      </c>
      <c r="N29" s="46">
        <v>480.76507806000006</v>
      </c>
      <c r="O29" s="46">
        <v>507.94470156999995</v>
      </c>
      <c r="P29" s="46">
        <v>1075.0095216100003</v>
      </c>
      <c r="Q29" s="46">
        <v>6154.1029260700006</v>
      </c>
    </row>
    <row r="30" spans="2:17" x14ac:dyDescent="0.25">
      <c r="B30" s="12" t="s">
        <v>93</v>
      </c>
      <c r="C30" s="49">
        <v>4131.6547570000002</v>
      </c>
      <c r="D30" s="51">
        <v>3442.3788462800003</v>
      </c>
      <c r="E30" s="46">
        <v>65.440628899999993</v>
      </c>
      <c r="F30" s="46">
        <v>199.51076393000002</v>
      </c>
      <c r="G30" s="46">
        <v>106.14963723999998</v>
      </c>
      <c r="H30" s="46">
        <v>181.42624489000011</v>
      </c>
      <c r="I30" s="46">
        <v>151.64816221000001</v>
      </c>
      <c r="J30" s="46">
        <v>222.65553253999994</v>
      </c>
      <c r="K30" s="46">
        <v>107.12220432999997</v>
      </c>
      <c r="L30" s="46">
        <v>130.36349805999998</v>
      </c>
      <c r="M30" s="46">
        <v>146.74674704</v>
      </c>
      <c r="N30" s="46">
        <v>145.15454847000001</v>
      </c>
      <c r="O30" s="46">
        <v>340.83252531999989</v>
      </c>
      <c r="P30" s="46">
        <v>768.73435301999973</v>
      </c>
      <c r="Q30" s="46">
        <v>2565.7848459500005</v>
      </c>
    </row>
    <row r="31" spans="2:17" x14ac:dyDescent="0.25">
      <c r="B31" s="12" t="s">
        <v>94</v>
      </c>
      <c r="C31" s="49">
        <v>383.84283699999997</v>
      </c>
      <c r="D31" s="51">
        <v>334.351248</v>
      </c>
      <c r="E31" s="46">
        <v>18.490450880000004</v>
      </c>
      <c r="F31" s="46">
        <v>19.541734470000002</v>
      </c>
      <c r="G31" s="46">
        <v>23.326114679999996</v>
      </c>
      <c r="H31" s="46">
        <v>28.573345939999996</v>
      </c>
      <c r="I31" s="46">
        <v>26.380822800000004</v>
      </c>
      <c r="J31" s="46">
        <v>33.362750759999997</v>
      </c>
      <c r="K31" s="46">
        <v>21.195443050000002</v>
      </c>
      <c r="L31" s="46">
        <v>24.427416319999999</v>
      </c>
      <c r="M31" s="46">
        <v>23.371671259999999</v>
      </c>
      <c r="N31" s="46">
        <v>23.040274209999993</v>
      </c>
      <c r="O31" s="46">
        <v>44.422681879999999</v>
      </c>
      <c r="P31" s="46">
        <v>38.807322189999994</v>
      </c>
      <c r="Q31" s="46">
        <v>324.94002843999994</v>
      </c>
    </row>
    <row r="32" spans="2:17" x14ac:dyDescent="0.25">
      <c r="B32" s="12" t="s">
        <v>43</v>
      </c>
      <c r="C32" s="49">
        <v>3680.477637</v>
      </c>
      <c r="D32" s="51">
        <v>3690.61329759</v>
      </c>
      <c r="E32" s="46">
        <v>292.73027452999997</v>
      </c>
      <c r="F32" s="46">
        <v>292.75635564999999</v>
      </c>
      <c r="G32" s="46">
        <v>292.74515947999998</v>
      </c>
      <c r="H32" s="46">
        <v>292.75758784000004</v>
      </c>
      <c r="I32" s="46">
        <v>292.73027452999997</v>
      </c>
      <c r="J32" s="46">
        <v>292.73027452999997</v>
      </c>
      <c r="K32" s="46">
        <v>292.73027452999997</v>
      </c>
      <c r="L32" s="46">
        <v>292.73027452999997</v>
      </c>
      <c r="M32" s="46">
        <v>292.73027452999997</v>
      </c>
      <c r="N32" s="46">
        <v>309.39693657999999</v>
      </c>
      <c r="O32" s="46">
        <v>309.39693333999992</v>
      </c>
      <c r="P32" s="46">
        <v>435.22628003</v>
      </c>
      <c r="Q32" s="46">
        <v>3688.6609001000002</v>
      </c>
    </row>
    <row r="33" spans="2:19" x14ac:dyDescent="0.25">
      <c r="B33" s="12" t="s">
        <v>44</v>
      </c>
      <c r="C33" s="49">
        <v>3559.2587400000002</v>
      </c>
      <c r="D33" s="51">
        <v>4034.2587400000002</v>
      </c>
      <c r="E33" s="46">
        <v>149.36366999999998</v>
      </c>
      <c r="F33" s="46">
        <v>1028.6539209999996</v>
      </c>
      <c r="G33" s="46">
        <v>1236.9681169999999</v>
      </c>
      <c r="H33" s="46">
        <v>349.36367000000001</v>
      </c>
      <c r="I33" s="46">
        <v>285.26366999999999</v>
      </c>
      <c r="J33" s="46">
        <v>149.36366999999996</v>
      </c>
      <c r="K33" s="46">
        <v>148.204677</v>
      </c>
      <c r="L33" s="46">
        <v>212.05623300000002</v>
      </c>
      <c r="M33" s="46">
        <v>0</v>
      </c>
      <c r="N33" s="46">
        <v>150.02111200000002</v>
      </c>
      <c r="O33" s="46">
        <v>150</v>
      </c>
      <c r="P33" s="46">
        <v>175</v>
      </c>
      <c r="Q33" s="46">
        <v>4034.2587400000007</v>
      </c>
    </row>
    <row r="34" spans="2:19" x14ac:dyDescent="0.25">
      <c r="B34" s="12" t="s">
        <v>45</v>
      </c>
      <c r="C34" s="49">
        <v>423.861897</v>
      </c>
      <c r="D34" s="51">
        <v>423.861897</v>
      </c>
      <c r="E34" s="46">
        <v>35.321821370000002</v>
      </c>
      <c r="F34" s="46">
        <v>35.321821720000003</v>
      </c>
      <c r="G34" s="46">
        <v>35.321821730000003</v>
      </c>
      <c r="H34" s="46">
        <v>35.321821730000003</v>
      </c>
      <c r="I34" s="46">
        <v>35.321821730000003</v>
      </c>
      <c r="J34" s="46">
        <v>35.321821730000003</v>
      </c>
      <c r="K34" s="46">
        <v>35.321821730000003</v>
      </c>
      <c r="L34" s="46">
        <v>35.321821730000003</v>
      </c>
      <c r="M34" s="46">
        <v>35.321821730000003</v>
      </c>
      <c r="N34" s="46">
        <v>35.321821370000002</v>
      </c>
      <c r="O34" s="46">
        <v>35.321811430000004</v>
      </c>
      <c r="P34" s="46">
        <v>35.313473629999997</v>
      </c>
      <c r="Q34" s="46">
        <v>423.85350162999998</v>
      </c>
    </row>
    <row r="35" spans="2:19" x14ac:dyDescent="0.25">
      <c r="B35" s="12" t="s">
        <v>60</v>
      </c>
      <c r="C35" s="49">
        <v>36392.89</v>
      </c>
      <c r="D35" s="51">
        <v>37808.076125569998</v>
      </c>
      <c r="E35" s="46">
        <v>3789.8889454599998</v>
      </c>
      <c r="F35" s="46">
        <v>1714.7790728499999</v>
      </c>
      <c r="G35" s="46">
        <v>2146.3733388300002</v>
      </c>
      <c r="H35" s="46">
        <v>2626.4848938</v>
      </c>
      <c r="I35" s="46">
        <v>721.08993076000002</v>
      </c>
      <c r="J35" s="46">
        <v>4900.8193930199996</v>
      </c>
      <c r="K35" s="46">
        <v>5967.1739553500001</v>
      </c>
      <c r="L35" s="46">
        <v>1034.36527512</v>
      </c>
      <c r="M35" s="46">
        <v>1991.84576062</v>
      </c>
      <c r="N35" s="46">
        <v>3217.7121227600001</v>
      </c>
      <c r="O35" s="46">
        <v>1382.82456278</v>
      </c>
      <c r="P35" s="46">
        <v>8282.6003428599997</v>
      </c>
      <c r="Q35" s="46">
        <v>37775.957594210005</v>
      </c>
    </row>
    <row r="36" spans="2:19" x14ac:dyDescent="0.25">
      <c r="B36" s="12" t="s">
        <v>95</v>
      </c>
      <c r="C36" s="49">
        <v>30564.116540999999</v>
      </c>
      <c r="D36" s="51">
        <v>40112.061916160004</v>
      </c>
      <c r="E36" s="46">
        <v>2119.2297823399999</v>
      </c>
      <c r="F36" s="46">
        <v>2775.0478420099998</v>
      </c>
      <c r="G36" s="46">
        <v>9341.9677923700019</v>
      </c>
      <c r="H36" s="46">
        <v>3043.5206550799999</v>
      </c>
      <c r="I36" s="46">
        <v>2604.3471693799997</v>
      </c>
      <c r="J36" s="46">
        <v>1730.30361313</v>
      </c>
      <c r="K36" s="46">
        <v>1199.9177613900001</v>
      </c>
      <c r="L36" s="46">
        <v>1265.63898285</v>
      </c>
      <c r="M36" s="46">
        <v>735.49271905000001</v>
      </c>
      <c r="N36" s="46">
        <v>4768.9397040099993</v>
      </c>
      <c r="O36" s="46">
        <v>2472.0226078000001</v>
      </c>
      <c r="P36" s="46">
        <v>8034.4534304199988</v>
      </c>
      <c r="Q36" s="46">
        <v>40090.882059829994</v>
      </c>
    </row>
    <row r="37" spans="2:19" x14ac:dyDescent="0.25">
      <c r="B37" s="208" t="s">
        <v>48</v>
      </c>
      <c r="C37" s="37">
        <v>310861.34406000003</v>
      </c>
      <c r="D37" s="48">
        <v>315209.29796933994</v>
      </c>
      <c r="E37" s="205">
        <v>18899.901219879997</v>
      </c>
      <c r="F37" s="206">
        <v>26287.548283150005</v>
      </c>
      <c r="G37" s="207">
        <v>29077.266649969999</v>
      </c>
      <c r="H37" s="205">
        <v>31582.055068709993</v>
      </c>
      <c r="I37" s="206">
        <v>26763.007749000004</v>
      </c>
      <c r="J37" s="207">
        <v>24555.613060869997</v>
      </c>
      <c r="K37" s="205">
        <v>23942.979494900002</v>
      </c>
      <c r="L37" s="206">
        <v>18361.258858740002</v>
      </c>
      <c r="M37" s="207">
        <v>18774.800217880005</v>
      </c>
      <c r="N37" s="205">
        <v>23506.22520393</v>
      </c>
      <c r="O37" s="206">
        <v>23189.495966999995</v>
      </c>
      <c r="P37" s="207">
        <v>47582.646775210007</v>
      </c>
      <c r="Q37" s="36">
        <v>312522.79854923993</v>
      </c>
      <c r="S37" s="11"/>
    </row>
    <row r="39" spans="2:19" x14ac:dyDescent="0.25">
      <c r="B39" s="208" t="s">
        <v>49</v>
      </c>
      <c r="C39" s="37"/>
      <c r="D39" s="48"/>
      <c r="E39" s="205"/>
      <c r="F39" s="206"/>
      <c r="G39" s="207"/>
      <c r="H39" s="205"/>
      <c r="I39" s="206"/>
      <c r="J39" s="207"/>
      <c r="K39" s="205"/>
      <c r="L39" s="206"/>
      <c r="M39" s="207"/>
      <c r="N39" s="205"/>
      <c r="O39" s="206"/>
      <c r="P39" s="207"/>
      <c r="Q39" s="36"/>
      <c r="S39" s="11"/>
    </row>
    <row r="40" spans="2:19" x14ac:dyDescent="0.25">
      <c r="B40" s="12" t="s">
        <v>23</v>
      </c>
      <c r="C40" s="49">
        <v>90.121972999999997</v>
      </c>
      <c r="D40" s="49">
        <v>90.121972999999997</v>
      </c>
      <c r="E40" s="39">
        <v>7.5101639999999996</v>
      </c>
      <c r="F40" s="39">
        <v>7.5101639999999996</v>
      </c>
      <c r="G40" s="39">
        <v>7.5101639999999996</v>
      </c>
      <c r="H40" s="39">
        <v>7.5101639999999996</v>
      </c>
      <c r="I40" s="39">
        <v>7.5101639999999996</v>
      </c>
      <c r="J40" s="39">
        <v>7.5101639999999996</v>
      </c>
      <c r="K40" s="39">
        <v>7.5101639999999996</v>
      </c>
      <c r="L40" s="39">
        <v>7.5101639999999996</v>
      </c>
      <c r="M40" s="39">
        <v>7.5101639999999996</v>
      </c>
      <c r="N40" s="39">
        <v>7.5081670000000003</v>
      </c>
      <c r="O40" s="39">
        <v>7.5111660000000002</v>
      </c>
      <c r="P40" s="39">
        <v>7.511164</v>
      </c>
      <c r="Q40" s="39">
        <v>90.121972999999997</v>
      </c>
    </row>
    <row r="41" spans="2:19" x14ac:dyDescent="0.25">
      <c r="B41" s="12" t="s">
        <v>43</v>
      </c>
      <c r="C41" s="49">
        <v>39.999999000000003</v>
      </c>
      <c r="D41" s="49">
        <v>39.999999000000003</v>
      </c>
      <c r="E41" s="39">
        <v>3.3333330000000001</v>
      </c>
      <c r="F41" s="39">
        <v>3.3333330000000001</v>
      </c>
      <c r="G41" s="39">
        <v>3.3333330000000001</v>
      </c>
      <c r="H41" s="39">
        <v>3.3333330000000001</v>
      </c>
      <c r="I41" s="39">
        <v>3.3333330000000001</v>
      </c>
      <c r="J41" s="39">
        <v>3.3333330000000001</v>
      </c>
      <c r="K41" s="39">
        <v>3.3333330000000001</v>
      </c>
      <c r="L41" s="39">
        <v>3.3333330000000001</v>
      </c>
      <c r="M41" s="39">
        <v>3.3333330000000001</v>
      </c>
      <c r="N41" s="39">
        <v>3.3333339999999998</v>
      </c>
      <c r="O41" s="39">
        <v>3.3333339999999998</v>
      </c>
      <c r="P41" s="39">
        <v>3.3333339999999998</v>
      </c>
      <c r="Q41" s="39">
        <v>39.999999000000003</v>
      </c>
    </row>
    <row r="42" spans="2:19" x14ac:dyDescent="0.25">
      <c r="B42" s="12" t="s">
        <v>44</v>
      </c>
      <c r="C42" s="49">
        <v>13.907927000000001</v>
      </c>
      <c r="D42" s="49">
        <v>13.907927000000001</v>
      </c>
      <c r="E42" s="39">
        <v>1.1589940000000001</v>
      </c>
      <c r="F42" s="39">
        <v>1.1589940000000001</v>
      </c>
      <c r="G42" s="39">
        <v>1.1589940000000001</v>
      </c>
      <c r="H42" s="39">
        <v>1.1589940000000001</v>
      </c>
      <c r="I42" s="39">
        <v>1.1589940000000001</v>
      </c>
      <c r="J42" s="39">
        <v>1.1589940000000001</v>
      </c>
      <c r="K42" s="39">
        <v>2.317987</v>
      </c>
      <c r="L42" s="39">
        <v>4.6359760000000003</v>
      </c>
      <c r="M42" s="39">
        <v>0</v>
      </c>
      <c r="N42" s="39">
        <v>0</v>
      </c>
      <c r="O42" s="39">
        <v>0</v>
      </c>
      <c r="P42" s="39">
        <v>0</v>
      </c>
      <c r="Q42" s="39">
        <v>13.907927000000001</v>
      </c>
    </row>
    <row r="43" spans="2:19" x14ac:dyDescent="0.25">
      <c r="B43" s="12" t="s">
        <v>60</v>
      </c>
      <c r="C43" s="49">
        <v>67992.13</v>
      </c>
      <c r="D43" s="49">
        <v>67992.13</v>
      </c>
      <c r="E43" s="39">
        <v>2163.1587302899998</v>
      </c>
      <c r="F43" s="39">
        <v>7272.9323076700002</v>
      </c>
      <c r="G43" s="39">
        <v>8583.7520983499999</v>
      </c>
      <c r="H43" s="39">
        <v>3100.1867534799999</v>
      </c>
      <c r="I43" s="39">
        <v>1900.9521906900002</v>
      </c>
      <c r="J43" s="39">
        <v>5187.0933124599997</v>
      </c>
      <c r="K43" s="39">
        <v>3192.2256105099996</v>
      </c>
      <c r="L43" s="39">
        <v>5320.0261116199999</v>
      </c>
      <c r="M43" s="39">
        <v>3725.7911193999998</v>
      </c>
      <c r="N43" s="39">
        <v>4130.3052626500003</v>
      </c>
      <c r="O43" s="39">
        <v>3966.73878784</v>
      </c>
      <c r="P43" s="39">
        <v>3732.3788773399997</v>
      </c>
      <c r="Q43" s="39">
        <v>52275.541162299996</v>
      </c>
    </row>
    <row r="44" spans="2:19" x14ac:dyDescent="0.25">
      <c r="B44" s="208" t="s">
        <v>50</v>
      </c>
      <c r="C44" s="37">
        <v>68136.159899000006</v>
      </c>
      <c r="D44" s="48">
        <v>68136.159899000006</v>
      </c>
      <c r="E44" s="205">
        <v>2175.16122129</v>
      </c>
      <c r="F44" s="206">
        <v>7284.9347986700004</v>
      </c>
      <c r="G44" s="207">
        <v>8595.7545893499992</v>
      </c>
      <c r="H44" s="205">
        <v>3112.1892444800001</v>
      </c>
      <c r="I44" s="206">
        <v>1912.9546816900001</v>
      </c>
      <c r="J44" s="207">
        <v>5199.0958034599998</v>
      </c>
      <c r="K44" s="205">
        <v>3205.3870945099998</v>
      </c>
      <c r="L44" s="206">
        <v>5335.5055846200003</v>
      </c>
      <c r="M44" s="207">
        <v>3736.6346163999997</v>
      </c>
      <c r="N44" s="205">
        <v>4141.1467636500001</v>
      </c>
      <c r="O44" s="206">
        <v>3977.5832878400001</v>
      </c>
      <c r="P44" s="207">
        <v>3743.2233753399996</v>
      </c>
      <c r="Q44" s="36">
        <v>52419.571061299997</v>
      </c>
      <c r="S44" s="11"/>
    </row>
    <row r="46" spans="2:19" x14ac:dyDescent="0.25">
      <c r="B46" s="208" t="s">
        <v>57</v>
      </c>
      <c r="C46" s="37">
        <v>378997.50395900005</v>
      </c>
      <c r="D46" s="48">
        <v>383345.45786833996</v>
      </c>
      <c r="E46" s="205">
        <v>21075.062441169997</v>
      </c>
      <c r="F46" s="206">
        <v>33572.483081820006</v>
      </c>
      <c r="G46" s="207">
        <v>37673.021239319998</v>
      </c>
      <c r="H46" s="205">
        <v>34694.244313189993</v>
      </c>
      <c r="I46" s="206">
        <v>28675.962430690004</v>
      </c>
      <c r="J46" s="207">
        <v>29754.708864329998</v>
      </c>
      <c r="K46" s="205">
        <v>27148.366589410001</v>
      </c>
      <c r="L46" s="206">
        <v>23696.764443360003</v>
      </c>
      <c r="M46" s="207">
        <v>22511.434834280004</v>
      </c>
      <c r="N46" s="205">
        <v>27647.371967580002</v>
      </c>
      <c r="O46" s="206">
        <v>27167.079254839995</v>
      </c>
      <c r="P46" s="207">
        <v>51325.870150550007</v>
      </c>
      <c r="Q46" s="36">
        <v>364942.36961053993</v>
      </c>
      <c r="S46" s="11"/>
    </row>
    <row r="47" spans="2:19" x14ac:dyDescent="0.25">
      <c r="B47" s="35" t="s">
        <v>52</v>
      </c>
      <c r="C47" s="44"/>
      <c r="D47" s="44"/>
      <c r="E47" s="45"/>
      <c r="F47" s="45"/>
      <c r="G47" s="45"/>
      <c r="H47" s="45"/>
      <c r="I47" s="45"/>
      <c r="J47" s="45"/>
      <c r="K47" s="45"/>
      <c r="L47" s="45"/>
      <c r="M47" s="45"/>
      <c r="N47" s="45"/>
      <c r="O47" s="45"/>
      <c r="P47" s="45"/>
      <c r="Q47" s="45"/>
    </row>
    <row r="48" spans="2:19" x14ac:dyDescent="0.25">
      <c r="B48" s="35" t="s">
        <v>71</v>
      </c>
      <c r="C48" s="44"/>
      <c r="D48" s="44"/>
      <c r="E48" s="45"/>
      <c r="F48" s="45"/>
      <c r="G48" s="45"/>
      <c r="H48" s="45"/>
      <c r="I48" s="45"/>
      <c r="J48" s="45"/>
      <c r="K48" s="45"/>
      <c r="L48" s="45"/>
      <c r="M48" s="45"/>
      <c r="N48" s="45"/>
      <c r="O48" s="45"/>
      <c r="P48" s="45"/>
      <c r="Q48" s="45"/>
    </row>
    <row r="49" spans="2:16" x14ac:dyDescent="0.25">
      <c r="B49" s="35" t="s">
        <v>54</v>
      </c>
      <c r="C49" s="44"/>
      <c r="D49" s="44"/>
    </row>
    <row r="50" spans="2:16" x14ac:dyDescent="0.25">
      <c r="B50" s="35" t="s">
        <v>55</v>
      </c>
      <c r="C50" s="44"/>
      <c r="D50" s="44"/>
    </row>
    <row r="63" spans="2:16" x14ac:dyDescent="0.25">
      <c r="P63" s="39"/>
    </row>
  </sheetData>
  <mergeCells count="8">
    <mergeCell ref="B2:Q2"/>
    <mergeCell ref="B3:Q3"/>
    <mergeCell ref="B4:Q4"/>
    <mergeCell ref="B5:Q5"/>
    <mergeCell ref="E8:Q8"/>
    <mergeCell ref="B8:B9"/>
    <mergeCell ref="C8:C9"/>
    <mergeCell ref="D8:D9"/>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51"/>
  <sheetViews>
    <sheetView showGridLines="0" zoomScale="89" zoomScaleNormal="89" workbookViewId="0">
      <selection activeCell="N29" sqref="N29"/>
    </sheetView>
  </sheetViews>
  <sheetFormatPr baseColWidth="10" defaultColWidth="11.42578125" defaultRowHeight="12.75" x14ac:dyDescent="0.2"/>
  <cols>
    <col min="1" max="1" width="8.28515625" style="53" customWidth="1"/>
    <col min="2" max="2" width="64.140625" style="53" customWidth="1"/>
    <col min="3" max="3" width="13" style="53" customWidth="1"/>
    <col min="4" max="4" width="15.42578125" style="53" customWidth="1"/>
    <col min="5" max="17" width="12.28515625" style="53" customWidth="1"/>
    <col min="18" max="16384" width="11.42578125" style="53"/>
  </cols>
  <sheetData>
    <row r="1" spans="2:19" customFormat="1" ht="15" x14ac:dyDescent="0.25"/>
    <row r="2" spans="2:19" customFormat="1" ht="28.5" x14ac:dyDescent="0.25">
      <c r="B2" s="230" t="s">
        <v>0</v>
      </c>
      <c r="C2" s="230"/>
      <c r="D2" s="230"/>
      <c r="E2" s="230"/>
      <c r="F2" s="230"/>
      <c r="G2" s="230"/>
      <c r="H2" s="230"/>
      <c r="I2" s="230"/>
      <c r="J2" s="230"/>
      <c r="K2" s="230"/>
      <c r="L2" s="230"/>
      <c r="M2" s="230"/>
      <c r="N2" s="230"/>
      <c r="O2" s="230"/>
      <c r="P2" s="230"/>
      <c r="Q2" s="230"/>
    </row>
    <row r="3" spans="2:19" customFormat="1" ht="21" x14ac:dyDescent="0.25">
      <c r="B3" s="231" t="s">
        <v>1</v>
      </c>
      <c r="C3" s="231"/>
      <c r="D3" s="231"/>
      <c r="E3" s="231"/>
      <c r="F3" s="231"/>
      <c r="G3" s="231"/>
      <c r="H3" s="231"/>
      <c r="I3" s="231"/>
      <c r="J3" s="231"/>
      <c r="K3" s="231"/>
      <c r="L3" s="231"/>
      <c r="M3" s="231"/>
      <c r="N3" s="231"/>
      <c r="O3" s="231"/>
      <c r="P3" s="231"/>
      <c r="Q3" s="231"/>
    </row>
    <row r="4" spans="2:19" customFormat="1" ht="15.75" x14ac:dyDescent="0.25">
      <c r="B4" s="232" t="s">
        <v>2</v>
      </c>
      <c r="C4" s="232"/>
      <c r="D4" s="232"/>
      <c r="E4" s="232"/>
      <c r="F4" s="232"/>
      <c r="G4" s="232"/>
      <c r="H4" s="232"/>
      <c r="I4" s="232"/>
      <c r="J4" s="232"/>
      <c r="K4" s="232"/>
      <c r="L4" s="232"/>
      <c r="M4" s="232"/>
      <c r="N4" s="232"/>
      <c r="O4" s="232"/>
      <c r="P4" s="232"/>
      <c r="Q4" s="232"/>
    </row>
    <row r="5" spans="2:19" customFormat="1" ht="15.75" x14ac:dyDescent="0.25">
      <c r="B5" s="232" t="s">
        <v>3</v>
      </c>
      <c r="C5" s="232"/>
      <c r="D5" s="232"/>
      <c r="E5" s="232"/>
      <c r="F5" s="232"/>
      <c r="G5" s="232"/>
      <c r="H5" s="232"/>
      <c r="I5" s="232"/>
      <c r="J5" s="232"/>
      <c r="K5" s="232"/>
      <c r="L5" s="232"/>
      <c r="M5" s="232"/>
      <c r="N5" s="232"/>
      <c r="O5" s="232"/>
      <c r="P5" s="232"/>
      <c r="Q5" s="232"/>
    </row>
    <row r="6" spans="2:19" customFormat="1" ht="15" x14ac:dyDescent="0.25">
      <c r="B6" s="30"/>
      <c r="C6" s="30"/>
      <c r="D6" s="30"/>
    </row>
    <row r="7" spans="2:19" customFormat="1" ht="15" x14ac:dyDescent="0.25">
      <c r="B7" s="30" t="s">
        <v>96</v>
      </c>
      <c r="C7" s="30"/>
      <c r="D7" s="30"/>
      <c r="Q7" s="43" t="s">
        <v>5</v>
      </c>
    </row>
    <row r="8" spans="2:19" customFormat="1" ht="22.5" customHeight="1" x14ac:dyDescent="0.25">
      <c r="B8" s="238" t="s">
        <v>6</v>
      </c>
      <c r="C8" s="235" t="s">
        <v>7</v>
      </c>
      <c r="D8" s="235" t="s">
        <v>8</v>
      </c>
      <c r="E8" s="227" t="s">
        <v>9</v>
      </c>
      <c r="F8" s="228"/>
      <c r="G8" s="228"/>
      <c r="H8" s="228"/>
      <c r="I8" s="228"/>
      <c r="J8" s="228"/>
      <c r="K8" s="228"/>
      <c r="L8" s="228"/>
      <c r="M8" s="228"/>
      <c r="N8" s="228"/>
      <c r="O8" s="228"/>
      <c r="P8" s="228"/>
      <c r="Q8" s="229"/>
    </row>
    <row r="9" spans="2:19" customFormat="1" ht="25.5" customHeight="1" x14ac:dyDescent="0.25">
      <c r="B9" s="238"/>
      <c r="C9" s="235"/>
      <c r="D9" s="235"/>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ht="15" x14ac:dyDescent="0.25">
      <c r="B10" s="12" t="s">
        <v>23</v>
      </c>
      <c r="C10" s="56">
        <v>4979.6151309999996</v>
      </c>
      <c r="D10" s="55">
        <v>5027.5209340399997</v>
      </c>
      <c r="E10" s="55">
        <v>454.96790099999998</v>
      </c>
      <c r="F10" s="55">
        <v>414.96790099999998</v>
      </c>
      <c r="G10" s="55">
        <v>414.96790099999998</v>
      </c>
      <c r="H10" s="55">
        <v>414.96790099999998</v>
      </c>
      <c r="I10" s="55">
        <v>414.96789909999995</v>
      </c>
      <c r="J10" s="55">
        <v>414.96790099999998</v>
      </c>
      <c r="K10" s="55">
        <v>414.96789990000002</v>
      </c>
      <c r="L10" s="55">
        <v>414.96789990000002</v>
      </c>
      <c r="M10" s="55">
        <v>414.96790089000001</v>
      </c>
      <c r="N10" s="55">
        <v>414.93789888999993</v>
      </c>
      <c r="O10" s="55">
        <v>414.93789588999994</v>
      </c>
      <c r="P10" s="55">
        <v>422.10215592000009</v>
      </c>
      <c r="Q10" s="55">
        <v>5026.6890554899992</v>
      </c>
    </row>
    <row r="11" spans="2:19" ht="15" x14ac:dyDescent="0.25">
      <c r="B11" s="12" t="s">
        <v>75</v>
      </c>
      <c r="C11" s="56">
        <v>36820.271181999997</v>
      </c>
      <c r="D11" s="55">
        <v>36230.98467025</v>
      </c>
      <c r="E11" s="55">
        <v>3047.1594366800009</v>
      </c>
      <c r="F11" s="55">
        <v>3374.5900910799996</v>
      </c>
      <c r="G11" s="55">
        <v>3459.3729550299995</v>
      </c>
      <c r="H11" s="55">
        <v>2080.7321334700009</v>
      </c>
      <c r="I11" s="55">
        <v>3341.5655342600012</v>
      </c>
      <c r="J11" s="55">
        <v>3002.188329199998</v>
      </c>
      <c r="K11" s="55">
        <v>2421.4004432399993</v>
      </c>
      <c r="L11" s="55">
        <v>2742.9870908399994</v>
      </c>
      <c r="M11" s="55">
        <v>2321.59408962</v>
      </c>
      <c r="N11" s="55">
        <v>3077.9771855600002</v>
      </c>
      <c r="O11" s="55">
        <v>2667.2516007500003</v>
      </c>
      <c r="P11" s="55">
        <v>4102.6217250299978</v>
      </c>
      <c r="Q11" s="55">
        <v>35639.440614760002</v>
      </c>
    </row>
    <row r="12" spans="2:19" ht="15" x14ac:dyDescent="0.25">
      <c r="B12" s="12" t="s">
        <v>76</v>
      </c>
      <c r="C12" s="56">
        <v>24483.623960000001</v>
      </c>
      <c r="D12" s="55">
        <v>24588.501264999999</v>
      </c>
      <c r="E12" s="55">
        <v>1893.2838880400009</v>
      </c>
      <c r="F12" s="55">
        <v>1940.2169883200002</v>
      </c>
      <c r="G12" s="55">
        <v>2031.6118176500008</v>
      </c>
      <c r="H12" s="55">
        <v>1934.2074855400003</v>
      </c>
      <c r="I12" s="55">
        <v>1974.2952384700002</v>
      </c>
      <c r="J12" s="55">
        <v>2046.7034685199997</v>
      </c>
      <c r="K12" s="55">
        <v>2091.9672551100002</v>
      </c>
      <c r="L12" s="55">
        <v>2020.5732803800001</v>
      </c>
      <c r="M12" s="55">
        <v>1982.1770921599998</v>
      </c>
      <c r="N12" s="55">
        <v>2024.4038567500004</v>
      </c>
      <c r="O12" s="55">
        <v>2230.63679026</v>
      </c>
      <c r="P12" s="55">
        <v>2394.5962468799985</v>
      </c>
      <c r="Q12" s="55">
        <v>24564.673408079994</v>
      </c>
    </row>
    <row r="13" spans="2:19" ht="15" x14ac:dyDescent="0.25">
      <c r="B13" s="12" t="s">
        <v>77</v>
      </c>
      <c r="C13" s="56">
        <v>13005.789059000001</v>
      </c>
      <c r="D13" s="55">
        <v>13331.416280999996</v>
      </c>
      <c r="E13" s="55">
        <v>914.57554920999996</v>
      </c>
      <c r="F13" s="55">
        <v>1084.1701016499999</v>
      </c>
      <c r="G13" s="55">
        <v>1015.8563804799999</v>
      </c>
      <c r="H13" s="55">
        <v>969.30550640000001</v>
      </c>
      <c r="I13" s="55">
        <v>1008.03270102</v>
      </c>
      <c r="J13" s="55">
        <v>1039.13934735</v>
      </c>
      <c r="K13" s="55">
        <v>977.25731666000024</v>
      </c>
      <c r="L13" s="55">
        <v>990.05510906000006</v>
      </c>
      <c r="M13" s="55">
        <v>1111.3728011699998</v>
      </c>
      <c r="N13" s="55">
        <v>984.26478100999998</v>
      </c>
      <c r="O13" s="55">
        <v>1178.2786087600002</v>
      </c>
      <c r="P13" s="55">
        <v>2053.8909197200005</v>
      </c>
      <c r="Q13" s="55">
        <v>13326.199122490001</v>
      </c>
    </row>
    <row r="14" spans="2:19" ht="15" x14ac:dyDescent="0.25">
      <c r="B14" s="12" t="s">
        <v>78</v>
      </c>
      <c r="C14" s="56">
        <v>5037.2578389999999</v>
      </c>
      <c r="D14" s="55">
        <v>5405.5554990000001</v>
      </c>
      <c r="E14" s="55">
        <v>395.42555125000001</v>
      </c>
      <c r="F14" s="55">
        <v>722.41684446000011</v>
      </c>
      <c r="G14" s="55">
        <v>457.96826656999991</v>
      </c>
      <c r="H14" s="55">
        <v>87.81684414999998</v>
      </c>
      <c r="I14" s="55">
        <v>416.51961077999999</v>
      </c>
      <c r="J14" s="55">
        <v>448.9137155300001</v>
      </c>
      <c r="K14" s="55">
        <v>365.77416497000002</v>
      </c>
      <c r="L14" s="55">
        <v>386.94656258000003</v>
      </c>
      <c r="M14" s="55">
        <v>553.7545399899999</v>
      </c>
      <c r="N14" s="55">
        <v>430.72554070000001</v>
      </c>
      <c r="O14" s="55">
        <v>445.04655848000004</v>
      </c>
      <c r="P14" s="55">
        <v>664.44284548000007</v>
      </c>
      <c r="Q14" s="55">
        <v>5375.7510449400006</v>
      </c>
    </row>
    <row r="15" spans="2:19" ht="15" x14ac:dyDescent="0.25">
      <c r="B15" s="12" t="s">
        <v>79</v>
      </c>
      <c r="C15" s="56">
        <v>9127.3513939999993</v>
      </c>
      <c r="D15" s="55">
        <v>8687.1840790000006</v>
      </c>
      <c r="E15" s="55">
        <v>616.49544250999975</v>
      </c>
      <c r="F15" s="55">
        <v>715.40134780999995</v>
      </c>
      <c r="G15" s="55">
        <v>639.79182260000027</v>
      </c>
      <c r="H15" s="55">
        <v>603.61613888000011</v>
      </c>
      <c r="I15" s="55">
        <v>603.2287926499996</v>
      </c>
      <c r="J15" s="55">
        <v>644.23263214000053</v>
      </c>
      <c r="K15" s="55">
        <v>667.97702396999978</v>
      </c>
      <c r="L15" s="55">
        <v>682.53392961999998</v>
      </c>
      <c r="M15" s="55">
        <v>671.04726617999972</v>
      </c>
      <c r="N15" s="55">
        <v>657.41405312999973</v>
      </c>
      <c r="O15" s="55">
        <v>887.02475227000048</v>
      </c>
      <c r="P15" s="55">
        <v>1148.3870595599999</v>
      </c>
      <c r="Q15" s="55">
        <v>8537.1502613199991</v>
      </c>
    </row>
    <row r="16" spans="2:19" ht="15" x14ac:dyDescent="0.25">
      <c r="B16" s="12" t="s">
        <v>80</v>
      </c>
      <c r="C16" s="56">
        <v>41535.612508999999</v>
      </c>
      <c r="D16" s="55">
        <v>45845.612508999999</v>
      </c>
      <c r="E16" s="55">
        <v>2188.2817189500001</v>
      </c>
      <c r="F16" s="55">
        <v>2695.2834891499992</v>
      </c>
      <c r="G16" s="55">
        <v>2847.8233559700002</v>
      </c>
      <c r="H16" s="55">
        <v>2338.0263156899996</v>
      </c>
      <c r="I16" s="55">
        <v>2915.25336393</v>
      </c>
      <c r="J16" s="55">
        <v>3700.1068068700006</v>
      </c>
      <c r="K16" s="55">
        <v>2426.6864152900002</v>
      </c>
      <c r="L16" s="55">
        <v>2988.6431216600008</v>
      </c>
      <c r="M16" s="55">
        <v>3424.1965869099995</v>
      </c>
      <c r="N16" s="55">
        <v>2987.8951691899997</v>
      </c>
      <c r="O16" s="55">
        <v>3872.9502377599997</v>
      </c>
      <c r="P16" s="55">
        <v>6668.8995524599977</v>
      </c>
      <c r="Q16" s="55">
        <v>39054.046133830008</v>
      </c>
    </row>
    <row r="17" spans="2:17" ht="15" x14ac:dyDescent="0.25">
      <c r="B17" s="12" t="s">
        <v>81</v>
      </c>
      <c r="C17" s="56">
        <v>41751.228343000002</v>
      </c>
      <c r="D17" s="55">
        <v>42392.128352559972</v>
      </c>
      <c r="E17" s="55">
        <v>1318.22472212</v>
      </c>
      <c r="F17" s="55">
        <v>4729.5398508599983</v>
      </c>
      <c r="G17" s="55">
        <v>3237.9265987799986</v>
      </c>
      <c r="H17" s="55">
        <v>3222.8285480200002</v>
      </c>
      <c r="I17" s="55">
        <v>3421.0916438599993</v>
      </c>
      <c r="J17" s="55">
        <v>3670.1249602499997</v>
      </c>
      <c r="K17" s="55">
        <v>3205.9934302499992</v>
      </c>
      <c r="L17" s="55">
        <v>3142.6297789700002</v>
      </c>
      <c r="M17" s="55">
        <v>3272.7734808599994</v>
      </c>
      <c r="N17" s="55">
        <v>2562.3608348500006</v>
      </c>
      <c r="O17" s="55">
        <v>3958.974872849999</v>
      </c>
      <c r="P17" s="55">
        <v>6316.287940709999</v>
      </c>
      <c r="Q17" s="55">
        <v>42058.756662379987</v>
      </c>
    </row>
    <row r="18" spans="2:17" ht="15" x14ac:dyDescent="0.25">
      <c r="B18" s="12" t="s">
        <v>82</v>
      </c>
      <c r="C18" s="56">
        <v>2073.6790740000001</v>
      </c>
      <c r="D18" s="55">
        <v>1986.9510739999996</v>
      </c>
      <c r="E18" s="55">
        <v>102.40817776</v>
      </c>
      <c r="F18" s="55">
        <v>151.50920116</v>
      </c>
      <c r="G18" s="55">
        <v>150.87050475999999</v>
      </c>
      <c r="H18" s="55">
        <v>109.22160229000001</v>
      </c>
      <c r="I18" s="55">
        <v>163.16503144999999</v>
      </c>
      <c r="J18" s="55">
        <v>183.26666169000001</v>
      </c>
      <c r="K18" s="55">
        <v>159.40339870000003</v>
      </c>
      <c r="L18" s="55">
        <v>120.63506879000002</v>
      </c>
      <c r="M18" s="55">
        <v>180.33716730000003</v>
      </c>
      <c r="N18" s="55">
        <v>108.25511286</v>
      </c>
      <c r="O18" s="55">
        <v>198.44136748999998</v>
      </c>
      <c r="P18" s="55">
        <v>351.58963931999995</v>
      </c>
      <c r="Q18" s="55">
        <v>1979.1029335699995</v>
      </c>
    </row>
    <row r="19" spans="2:17" ht="15" x14ac:dyDescent="0.25">
      <c r="B19" s="12" t="s">
        <v>83</v>
      </c>
      <c r="C19" s="56">
        <v>1478.461043</v>
      </c>
      <c r="D19" s="55">
        <v>1443.6699060000003</v>
      </c>
      <c r="E19" s="55">
        <v>75.279052149999998</v>
      </c>
      <c r="F19" s="55">
        <v>92.427305600000011</v>
      </c>
      <c r="G19" s="55">
        <v>97.354541280000021</v>
      </c>
      <c r="H19" s="55">
        <v>82.159116839999996</v>
      </c>
      <c r="I19" s="55">
        <v>92.111633040000001</v>
      </c>
      <c r="J19" s="55">
        <v>93.150671320000001</v>
      </c>
      <c r="K19" s="55">
        <v>139.07540981999998</v>
      </c>
      <c r="L19" s="55">
        <v>99.439119689999998</v>
      </c>
      <c r="M19" s="55">
        <v>106.11610983000001</v>
      </c>
      <c r="N19" s="55">
        <v>102.05968355</v>
      </c>
      <c r="O19" s="55">
        <v>131.52920742999999</v>
      </c>
      <c r="P19" s="55">
        <v>297.04837440000006</v>
      </c>
      <c r="Q19" s="55">
        <v>1407.7502249499998</v>
      </c>
    </row>
    <row r="20" spans="2:17" ht="15" x14ac:dyDescent="0.25">
      <c r="B20" s="12" t="s">
        <v>84</v>
      </c>
      <c r="C20" s="56">
        <v>7395.2845859999998</v>
      </c>
      <c r="D20" s="55">
        <v>7397.7166213999981</v>
      </c>
      <c r="E20" s="55">
        <v>417.27791776999999</v>
      </c>
      <c r="F20" s="55">
        <v>436.01728745000014</v>
      </c>
      <c r="G20" s="55">
        <v>815.47039424999969</v>
      </c>
      <c r="H20" s="55">
        <v>376.26729815999988</v>
      </c>
      <c r="I20" s="55">
        <v>537.28397889999997</v>
      </c>
      <c r="J20" s="55">
        <v>488.49727905000015</v>
      </c>
      <c r="K20" s="55">
        <v>488.77097705</v>
      </c>
      <c r="L20" s="55">
        <v>479.47016610000003</v>
      </c>
      <c r="M20" s="55">
        <v>458.91386052000007</v>
      </c>
      <c r="N20" s="55">
        <v>491.56505749999985</v>
      </c>
      <c r="O20" s="55">
        <v>659.54437193999991</v>
      </c>
      <c r="P20" s="55">
        <v>1410.48564597</v>
      </c>
      <c r="Q20" s="55">
        <v>7059.5642346599989</v>
      </c>
    </row>
    <row r="21" spans="2:17" ht="15" x14ac:dyDescent="0.25">
      <c r="B21" s="12" t="s">
        <v>85</v>
      </c>
      <c r="C21" s="56">
        <v>32450.615858000001</v>
      </c>
      <c r="D21" s="55">
        <v>33034.193410469998</v>
      </c>
      <c r="E21" s="55">
        <v>1048.29535351</v>
      </c>
      <c r="F21" s="55">
        <v>4838.2987596300009</v>
      </c>
      <c r="G21" s="55">
        <v>2952.4144197100018</v>
      </c>
      <c r="H21" s="55">
        <v>5511.8326177899999</v>
      </c>
      <c r="I21" s="55">
        <v>1667.65524568</v>
      </c>
      <c r="J21" s="55">
        <v>3751.0058366900016</v>
      </c>
      <c r="K21" s="55">
        <v>1119.1878906699999</v>
      </c>
      <c r="L21" s="55">
        <v>1723.2151056299988</v>
      </c>
      <c r="M21" s="55">
        <v>1092.4101808600003</v>
      </c>
      <c r="N21" s="55">
        <v>1765.5246574299983</v>
      </c>
      <c r="O21" s="55">
        <v>1589.5574675899998</v>
      </c>
      <c r="P21" s="55">
        <v>5946.5502894099955</v>
      </c>
      <c r="Q21" s="55">
        <v>33005.947824599985</v>
      </c>
    </row>
    <row r="22" spans="2:17" ht="15" x14ac:dyDescent="0.25">
      <c r="B22" s="12" t="s">
        <v>86</v>
      </c>
      <c r="C22" s="56">
        <v>1666.339301</v>
      </c>
      <c r="D22" s="55">
        <v>1583.6568044399999</v>
      </c>
      <c r="E22" s="55">
        <v>89.134307579999984</v>
      </c>
      <c r="F22" s="55">
        <v>111.97788550999999</v>
      </c>
      <c r="G22" s="55">
        <v>122.95191411999998</v>
      </c>
      <c r="H22" s="55">
        <v>88.483436210000008</v>
      </c>
      <c r="I22" s="55">
        <v>102.2825856</v>
      </c>
      <c r="J22" s="55">
        <v>115.80587393</v>
      </c>
      <c r="K22" s="55">
        <v>106.24577801</v>
      </c>
      <c r="L22" s="55">
        <v>143.60327994999997</v>
      </c>
      <c r="M22" s="55">
        <v>134.57645658999996</v>
      </c>
      <c r="N22" s="55">
        <v>98.326605899999961</v>
      </c>
      <c r="O22" s="55">
        <v>162.89132114</v>
      </c>
      <c r="P22" s="55">
        <v>227.01744574</v>
      </c>
      <c r="Q22" s="55">
        <v>1503.2968902800003</v>
      </c>
    </row>
    <row r="23" spans="2:17" ht="15" x14ac:dyDescent="0.25">
      <c r="B23" s="12" t="s">
        <v>87</v>
      </c>
      <c r="C23" s="56">
        <v>1026.652413</v>
      </c>
      <c r="D23" s="55">
        <v>1094.3424130000001</v>
      </c>
      <c r="E23" s="55">
        <v>15.200177279999998</v>
      </c>
      <c r="F23" s="55">
        <v>107.90605414999999</v>
      </c>
      <c r="G23" s="55">
        <v>45.849402730000001</v>
      </c>
      <c r="H23" s="55">
        <v>108.52857210000001</v>
      </c>
      <c r="I23" s="55">
        <v>57.902573260000004</v>
      </c>
      <c r="J23" s="55">
        <v>51.66903576</v>
      </c>
      <c r="K23" s="55">
        <v>71.469354129999999</v>
      </c>
      <c r="L23" s="55">
        <v>71.437120620000002</v>
      </c>
      <c r="M23" s="55">
        <v>73.96470248</v>
      </c>
      <c r="N23" s="55">
        <v>72.827117680000001</v>
      </c>
      <c r="O23" s="55">
        <v>73.507364250000009</v>
      </c>
      <c r="P23" s="55">
        <v>248.58515444999998</v>
      </c>
      <c r="Q23" s="55">
        <v>998.84662888999992</v>
      </c>
    </row>
    <row r="24" spans="2:17" ht="15" x14ac:dyDescent="0.25">
      <c r="B24" s="12" t="s">
        <v>97</v>
      </c>
      <c r="C24" s="56">
        <v>2583.2979650000002</v>
      </c>
      <c r="D24" s="55">
        <v>2620.0505147499998</v>
      </c>
      <c r="E24" s="55">
        <v>215.27478633999999</v>
      </c>
      <c r="F24" s="55">
        <v>215.27483100000001</v>
      </c>
      <c r="G24" s="55">
        <v>224.23055542999998</v>
      </c>
      <c r="H24" s="55">
        <v>216.47976500999999</v>
      </c>
      <c r="I24" s="55">
        <v>217.12799135</v>
      </c>
      <c r="J24" s="55">
        <v>217.48269913000001</v>
      </c>
      <c r="K24" s="55">
        <v>216.48134467</v>
      </c>
      <c r="L24" s="55">
        <v>211.370318</v>
      </c>
      <c r="M24" s="55">
        <v>215.464662</v>
      </c>
      <c r="N24" s="55">
        <v>248.071594</v>
      </c>
      <c r="O24" s="55">
        <v>211.37127344000001</v>
      </c>
      <c r="P24" s="55">
        <v>211.37069374999999</v>
      </c>
      <c r="Q24" s="55">
        <v>2620.0005141199999</v>
      </c>
    </row>
    <row r="25" spans="2:17" ht="15" x14ac:dyDescent="0.25">
      <c r="B25" s="12" t="s">
        <v>88</v>
      </c>
      <c r="C25" s="56">
        <v>382.812769</v>
      </c>
      <c r="D25" s="55">
        <v>360.11276900000001</v>
      </c>
      <c r="E25" s="55">
        <v>18.274958980000001</v>
      </c>
      <c r="F25" s="55">
        <v>24.959947400000004</v>
      </c>
      <c r="G25" s="55">
        <v>27.336019630000003</v>
      </c>
      <c r="H25" s="55">
        <v>17.913447390000002</v>
      </c>
      <c r="I25" s="55">
        <v>24.274965490000003</v>
      </c>
      <c r="J25" s="55">
        <v>22.806113140000001</v>
      </c>
      <c r="K25" s="55">
        <v>17.73050959</v>
      </c>
      <c r="L25" s="55">
        <v>18.27040942</v>
      </c>
      <c r="M25" s="55">
        <v>37.897964799999997</v>
      </c>
      <c r="N25" s="55">
        <v>24.04688114</v>
      </c>
      <c r="O25" s="55">
        <v>44.365125410000005</v>
      </c>
      <c r="P25" s="55">
        <v>31.779979260000001</v>
      </c>
      <c r="Q25" s="55">
        <v>309.65632164999994</v>
      </c>
    </row>
    <row r="26" spans="2:17" ht="15" x14ac:dyDescent="0.25">
      <c r="B26" s="12" t="s">
        <v>89</v>
      </c>
      <c r="C26" s="56">
        <v>1442.1343959999999</v>
      </c>
      <c r="D26" s="55">
        <v>1364.3643960000002</v>
      </c>
      <c r="E26" s="55">
        <v>74.089053029999988</v>
      </c>
      <c r="F26" s="55">
        <v>72.582937220000005</v>
      </c>
      <c r="G26" s="55">
        <v>84.796960959999979</v>
      </c>
      <c r="H26" s="55">
        <v>84.62918295999998</v>
      </c>
      <c r="I26" s="55">
        <v>94.478224250000011</v>
      </c>
      <c r="J26" s="55">
        <v>113.85865469000002</v>
      </c>
      <c r="K26" s="55">
        <v>80.96094936999998</v>
      </c>
      <c r="L26" s="55">
        <v>157.41718112999996</v>
      </c>
      <c r="M26" s="55">
        <v>107.62748322000003</v>
      </c>
      <c r="N26" s="55">
        <v>89.292815479999987</v>
      </c>
      <c r="O26" s="55">
        <v>132.59018244000001</v>
      </c>
      <c r="P26" s="55">
        <v>192.75727399999997</v>
      </c>
      <c r="Q26" s="55">
        <v>1285.0808987499997</v>
      </c>
    </row>
    <row r="27" spans="2:17" ht="15" x14ac:dyDescent="0.25">
      <c r="B27" s="12" t="s">
        <v>90</v>
      </c>
      <c r="C27" s="56">
        <v>330.57226400000002</v>
      </c>
      <c r="D27" s="55">
        <v>306.29226399999993</v>
      </c>
      <c r="E27" s="55">
        <v>19.025147490000002</v>
      </c>
      <c r="F27" s="55">
        <v>31.80421192</v>
      </c>
      <c r="G27" s="55">
        <v>30.51184576</v>
      </c>
      <c r="H27" s="55">
        <v>19.777374709999997</v>
      </c>
      <c r="I27" s="55">
        <v>22.089657589999998</v>
      </c>
      <c r="J27" s="55">
        <v>23.79110197</v>
      </c>
      <c r="K27" s="55">
        <v>26.186164560000002</v>
      </c>
      <c r="L27" s="55">
        <v>14.133244189999999</v>
      </c>
      <c r="M27" s="55">
        <v>23.115287820000002</v>
      </c>
      <c r="N27" s="55">
        <v>18.442537940000001</v>
      </c>
      <c r="O27" s="55">
        <v>21.097382279999998</v>
      </c>
      <c r="P27" s="55">
        <v>54.666843490000005</v>
      </c>
      <c r="Q27" s="55">
        <v>304.64079972000002</v>
      </c>
    </row>
    <row r="28" spans="2:17" ht="15" x14ac:dyDescent="0.25">
      <c r="B28" s="12" t="s">
        <v>98</v>
      </c>
      <c r="C28" s="56">
        <v>4640.0944630000004</v>
      </c>
      <c r="D28" s="55">
        <v>4305.8940246299999</v>
      </c>
      <c r="E28" s="55">
        <v>95.296415509999989</v>
      </c>
      <c r="F28" s="55">
        <v>223.92696323999999</v>
      </c>
      <c r="G28" s="55">
        <v>1118.4971457999998</v>
      </c>
      <c r="H28" s="55">
        <v>162.71837097000005</v>
      </c>
      <c r="I28" s="55">
        <v>173.48817108999998</v>
      </c>
      <c r="J28" s="55">
        <v>188.03475110000005</v>
      </c>
      <c r="K28" s="55">
        <v>186.43527555999998</v>
      </c>
      <c r="L28" s="55">
        <v>171.52023271000002</v>
      </c>
      <c r="M28" s="55">
        <v>461.35440131999997</v>
      </c>
      <c r="N28" s="55">
        <v>171.45329523000001</v>
      </c>
      <c r="O28" s="55">
        <v>258.03979076999997</v>
      </c>
      <c r="P28" s="55">
        <v>975.2469869099998</v>
      </c>
      <c r="Q28" s="55">
        <v>4186.011800209998</v>
      </c>
    </row>
    <row r="29" spans="2:17" ht="15" x14ac:dyDescent="0.25">
      <c r="B29" s="12" t="s">
        <v>99</v>
      </c>
      <c r="C29" s="56">
        <v>6381.3764389999997</v>
      </c>
      <c r="D29" s="55">
        <v>6793.9324804399994</v>
      </c>
      <c r="E29" s="55">
        <v>365.95487218</v>
      </c>
      <c r="F29" s="55">
        <v>493.40705543999997</v>
      </c>
      <c r="G29" s="55">
        <v>527.97596064000004</v>
      </c>
      <c r="H29" s="55">
        <v>493.01728684000005</v>
      </c>
      <c r="I29" s="55">
        <v>509.02038847999984</v>
      </c>
      <c r="J29" s="55">
        <v>499.97520926999994</v>
      </c>
      <c r="K29" s="55">
        <v>492.90157011999997</v>
      </c>
      <c r="L29" s="55">
        <v>588.81473917000028</v>
      </c>
      <c r="M29" s="55">
        <v>525.36082669999996</v>
      </c>
      <c r="N29" s="55">
        <v>504.29718438999998</v>
      </c>
      <c r="O29" s="55">
        <v>859.8797636300003</v>
      </c>
      <c r="P29" s="55">
        <v>621.84195138000007</v>
      </c>
      <c r="Q29" s="55">
        <v>6482.4468082399999</v>
      </c>
    </row>
    <row r="30" spans="2:17" ht="15" x14ac:dyDescent="0.25">
      <c r="B30" s="12" t="s">
        <v>93</v>
      </c>
      <c r="C30" s="56">
        <v>3113.5303330000002</v>
      </c>
      <c r="D30" s="55">
        <v>2645.9675459899995</v>
      </c>
      <c r="E30" s="55">
        <v>247.6707795400001</v>
      </c>
      <c r="F30" s="55">
        <v>297.75880328</v>
      </c>
      <c r="G30" s="55">
        <v>107.19007224999999</v>
      </c>
      <c r="H30" s="55">
        <v>129.94548836000001</v>
      </c>
      <c r="I30" s="55">
        <v>134.31324461000003</v>
      </c>
      <c r="J30" s="55">
        <v>115.57000405000002</v>
      </c>
      <c r="K30" s="55">
        <v>143.20422000000005</v>
      </c>
      <c r="L30" s="55">
        <v>175.03618791999997</v>
      </c>
      <c r="M30" s="55">
        <v>131.24008848000003</v>
      </c>
      <c r="N30" s="55">
        <v>98.62924888000002</v>
      </c>
      <c r="O30" s="55">
        <v>267.64590675999989</v>
      </c>
      <c r="P30" s="55">
        <v>598.02015844999983</v>
      </c>
      <c r="Q30" s="55">
        <v>2446.2242025800006</v>
      </c>
    </row>
    <row r="31" spans="2:17" ht="15" x14ac:dyDescent="0.25">
      <c r="B31" s="12" t="s">
        <v>100</v>
      </c>
      <c r="C31" s="56">
        <v>384.88585999999998</v>
      </c>
      <c r="D31" s="55">
        <v>352.78585999999996</v>
      </c>
      <c r="E31" s="55">
        <v>17.817047940000002</v>
      </c>
      <c r="F31" s="55">
        <v>22.627735539999996</v>
      </c>
      <c r="G31" s="55">
        <v>26.964875149999994</v>
      </c>
      <c r="H31" s="55">
        <v>23.360816019999994</v>
      </c>
      <c r="I31" s="55">
        <v>20.572993059999998</v>
      </c>
      <c r="J31" s="55">
        <v>28.205256929999997</v>
      </c>
      <c r="K31" s="55">
        <v>21.047271389999999</v>
      </c>
      <c r="L31" s="55">
        <v>23.806058179999997</v>
      </c>
      <c r="M31" s="55">
        <v>23.600320349999997</v>
      </c>
      <c r="N31" s="55">
        <v>26.064301079999996</v>
      </c>
      <c r="O31" s="55">
        <v>47.187561689999995</v>
      </c>
      <c r="P31" s="57">
        <v>46.598586779999998</v>
      </c>
      <c r="Q31" s="55">
        <v>327.85282410999991</v>
      </c>
    </row>
    <row r="32" spans="2:17" ht="15" x14ac:dyDescent="0.25">
      <c r="B32" s="12" t="s">
        <v>43</v>
      </c>
      <c r="C32" s="56">
        <v>3617.202828</v>
      </c>
      <c r="D32" s="55">
        <v>3617.202828</v>
      </c>
      <c r="E32" s="55">
        <v>296.89693872999999</v>
      </c>
      <c r="F32" s="55">
        <v>296.89693872999999</v>
      </c>
      <c r="G32" s="55">
        <v>296.89694854000004</v>
      </c>
      <c r="H32" s="55">
        <v>296.89694150000003</v>
      </c>
      <c r="I32" s="55">
        <v>296.89694150000003</v>
      </c>
      <c r="J32" s="55">
        <v>296.89694299999996</v>
      </c>
      <c r="K32" s="55">
        <v>296.89694199999997</v>
      </c>
      <c r="L32" s="55">
        <v>296.89694199999997</v>
      </c>
      <c r="M32" s="55">
        <v>296.89694199999997</v>
      </c>
      <c r="N32" s="55">
        <v>296.89692898999999</v>
      </c>
      <c r="O32" s="55">
        <v>296.89692898999999</v>
      </c>
      <c r="P32" s="55">
        <v>296.89697902</v>
      </c>
      <c r="Q32" s="55">
        <v>3562.7633150000001</v>
      </c>
    </row>
    <row r="33" spans="2:19" ht="15" x14ac:dyDescent="0.25">
      <c r="B33" s="12" t="s">
        <v>44</v>
      </c>
      <c r="C33" s="56">
        <v>3066.7310539999999</v>
      </c>
      <c r="D33" s="55">
        <v>3066.7310539999999</v>
      </c>
      <c r="E33" s="55">
        <v>278.09190899999999</v>
      </c>
      <c r="F33" s="55">
        <v>278.09190899999999</v>
      </c>
      <c r="G33" s="55">
        <v>251.05477699999997</v>
      </c>
      <c r="H33" s="55">
        <v>251.04619999999997</v>
      </c>
      <c r="I33" s="55">
        <v>251.04619999999997</v>
      </c>
      <c r="J33" s="55">
        <v>251.04619999999997</v>
      </c>
      <c r="K33" s="55">
        <v>251.99645999999993</v>
      </c>
      <c r="L33" s="55">
        <v>251.99745999999993</v>
      </c>
      <c r="M33" s="55">
        <v>252.02401699999999</v>
      </c>
      <c r="N33" s="55">
        <v>251.04614900000001</v>
      </c>
      <c r="O33" s="55">
        <v>249.64498000000003</v>
      </c>
      <c r="P33" s="55">
        <v>249.64479300000002</v>
      </c>
      <c r="Q33" s="55">
        <v>3066.7310540000003</v>
      </c>
    </row>
    <row r="34" spans="2:19" ht="15" x14ac:dyDescent="0.25">
      <c r="B34" s="12" t="s">
        <v>45</v>
      </c>
      <c r="C34" s="56">
        <v>423.861897</v>
      </c>
      <c r="D34" s="55">
        <v>424.6691093</v>
      </c>
      <c r="E34" s="55">
        <v>35.321821270000001</v>
      </c>
      <c r="F34" s="55">
        <v>35.321821270000001</v>
      </c>
      <c r="G34" s="55">
        <v>35.321821270000001</v>
      </c>
      <c r="H34" s="55">
        <v>35.321821270000001</v>
      </c>
      <c r="I34" s="55">
        <v>35.321821270000001</v>
      </c>
      <c r="J34" s="55">
        <v>35.49228841</v>
      </c>
      <c r="K34" s="55">
        <v>35.321821270000001</v>
      </c>
      <c r="L34" s="55">
        <v>35.321821270000001</v>
      </c>
      <c r="M34" s="55">
        <v>35.321821270000001</v>
      </c>
      <c r="N34" s="55">
        <v>35.321821270000001</v>
      </c>
      <c r="O34" s="55">
        <v>35.321821270000001</v>
      </c>
      <c r="P34" s="55">
        <v>35.832617240000005</v>
      </c>
      <c r="Q34" s="55">
        <v>424.54311834999999</v>
      </c>
    </row>
    <row r="35" spans="2:19" ht="15" x14ac:dyDescent="0.25">
      <c r="B35" s="12" t="s">
        <v>101</v>
      </c>
      <c r="C35" s="56">
        <v>49900</v>
      </c>
      <c r="D35" s="55">
        <v>39402.632250510003</v>
      </c>
      <c r="E35" s="55">
        <v>5216.3094484800004</v>
      </c>
      <c r="F35" s="55">
        <v>871.96871293999993</v>
      </c>
      <c r="G35" s="55">
        <v>2044.9258136899998</v>
      </c>
      <c r="H35" s="55">
        <v>3254.2896859199996</v>
      </c>
      <c r="I35" s="55">
        <v>1369.7578598800001</v>
      </c>
      <c r="J35" s="55">
        <v>7593.0845907800012</v>
      </c>
      <c r="K35" s="55">
        <v>3779.7891514700004</v>
      </c>
      <c r="L35" s="55">
        <v>718.76714980000008</v>
      </c>
      <c r="M35" s="55">
        <v>1889.5319895399998</v>
      </c>
      <c r="N35" s="55">
        <v>4035.6579253199998</v>
      </c>
      <c r="O35" s="55">
        <v>7228.1478283400002</v>
      </c>
      <c r="P35" s="55">
        <v>1387.8876640899998</v>
      </c>
      <c r="Q35" s="55">
        <v>39390.117820250001</v>
      </c>
    </row>
    <row r="36" spans="2:19" ht="15" x14ac:dyDescent="0.25">
      <c r="B36" s="12" t="s">
        <v>61</v>
      </c>
      <c r="C36" s="56">
        <v>27666.463651999999</v>
      </c>
      <c r="D36" s="55">
        <v>55422.654091489996</v>
      </c>
      <c r="E36" s="55">
        <v>1637.0345050799999</v>
      </c>
      <c r="F36" s="55">
        <v>1785.5729097100002</v>
      </c>
      <c r="G36" s="55">
        <v>1749.9949489300002</v>
      </c>
      <c r="H36" s="55">
        <v>7025.3708840299987</v>
      </c>
      <c r="I36" s="55">
        <v>1707.6212232600001</v>
      </c>
      <c r="J36" s="55">
        <v>876.44825737999997</v>
      </c>
      <c r="K36" s="55">
        <v>1716.2031336499999</v>
      </c>
      <c r="L36" s="55">
        <v>9856.6942172399995</v>
      </c>
      <c r="M36" s="55">
        <v>11926.662442859999</v>
      </c>
      <c r="N36" s="55">
        <v>6888.7096427499991</v>
      </c>
      <c r="O36" s="55">
        <v>3399.49203992</v>
      </c>
      <c r="P36" s="55">
        <v>6385.6309515200001</v>
      </c>
      <c r="Q36" s="55">
        <v>54955.435156329993</v>
      </c>
    </row>
    <row r="37" spans="2:19" customFormat="1" ht="15" x14ac:dyDescent="0.25">
      <c r="B37" s="208" t="s">
        <v>48</v>
      </c>
      <c r="C37" s="37">
        <v>326764.745612</v>
      </c>
      <c r="D37" s="48">
        <v>348732.7230072699</v>
      </c>
      <c r="E37" s="205">
        <v>21093.066879379996</v>
      </c>
      <c r="F37" s="206">
        <v>26064.91788452</v>
      </c>
      <c r="G37" s="207">
        <v>24815.928019980001</v>
      </c>
      <c r="H37" s="205">
        <v>29938.760781520003</v>
      </c>
      <c r="I37" s="206">
        <v>21571.365513829998</v>
      </c>
      <c r="J37" s="207">
        <v>29912.464589150008</v>
      </c>
      <c r="K37" s="205">
        <v>21921.33157142</v>
      </c>
      <c r="L37" s="206">
        <v>28527.182594819998</v>
      </c>
      <c r="M37" s="207">
        <v>31724.300482719998</v>
      </c>
      <c r="N37" s="205">
        <v>28466.467880470005</v>
      </c>
      <c r="O37" s="206">
        <v>31522.253001799996</v>
      </c>
      <c r="P37" s="207">
        <v>43340.680473939981</v>
      </c>
      <c r="Q37" s="36">
        <v>338898.71967354993</v>
      </c>
      <c r="S37" s="11"/>
    </row>
    <row r="38" spans="2:19" ht="15" x14ac:dyDescent="0.25">
      <c r="B38"/>
      <c r="C38" s="39"/>
      <c r="D38" s="39"/>
      <c r="E38" s="39"/>
      <c r="F38" s="39"/>
      <c r="G38" s="39"/>
      <c r="H38" s="39"/>
      <c r="I38" s="39"/>
      <c r="J38" s="39"/>
      <c r="K38" s="39"/>
      <c r="L38" s="39"/>
      <c r="M38" s="39"/>
      <c r="N38" s="39"/>
      <c r="O38" s="39"/>
      <c r="P38" s="39"/>
      <c r="Q38" s="39"/>
    </row>
    <row r="39" spans="2:19" customFormat="1" ht="15" x14ac:dyDescent="0.25">
      <c r="B39" s="208" t="s">
        <v>49</v>
      </c>
      <c r="C39" s="37"/>
      <c r="D39" s="48"/>
      <c r="E39" s="205"/>
      <c r="F39" s="206"/>
      <c r="G39" s="207"/>
      <c r="H39" s="205"/>
      <c r="I39" s="206"/>
      <c r="J39" s="207"/>
      <c r="K39" s="205"/>
      <c r="L39" s="206"/>
      <c r="M39" s="207"/>
      <c r="N39" s="205"/>
      <c r="O39" s="206"/>
      <c r="P39" s="207"/>
      <c r="Q39" s="36"/>
      <c r="S39" s="11"/>
    </row>
    <row r="40" spans="2:19" ht="15" x14ac:dyDescent="0.25">
      <c r="B40" s="12" t="s">
        <v>23</v>
      </c>
      <c r="C40" s="55">
        <v>90.121972999999997</v>
      </c>
      <c r="D40" s="55">
        <v>90.121972999999997</v>
      </c>
      <c r="E40" s="55">
        <v>7.5101639999999996</v>
      </c>
      <c r="F40" s="55">
        <v>7.5101639999999996</v>
      </c>
      <c r="G40" s="55">
        <v>7.5101639999999996</v>
      </c>
      <c r="H40" s="55">
        <v>7.5101639999999996</v>
      </c>
      <c r="I40" s="55">
        <v>7.5101639999999996</v>
      </c>
      <c r="J40" s="55">
        <v>7.5101639999999996</v>
      </c>
      <c r="K40" s="55">
        <v>7.5101639999999996</v>
      </c>
      <c r="L40" s="55">
        <v>7.5101639999999996</v>
      </c>
      <c r="M40" s="55">
        <v>7.5101639999999996</v>
      </c>
      <c r="N40" s="55">
        <v>7.540163999999999</v>
      </c>
      <c r="O40" s="55">
        <v>7.540163999999999</v>
      </c>
      <c r="P40" s="55">
        <v>7.4501679999999997</v>
      </c>
      <c r="Q40" s="55">
        <v>90.121972</v>
      </c>
    </row>
    <row r="41" spans="2:19" ht="15" x14ac:dyDescent="0.25">
      <c r="B41" s="12" t="s">
        <v>75</v>
      </c>
      <c r="C41" s="55">
        <v>0</v>
      </c>
      <c r="D41" s="55">
        <v>1.078382</v>
      </c>
      <c r="E41" s="55">
        <v>1.0783814599999999</v>
      </c>
      <c r="F41" s="55">
        <v>0</v>
      </c>
      <c r="G41" s="55">
        <v>0</v>
      </c>
      <c r="H41" s="55">
        <v>0</v>
      </c>
      <c r="I41" s="55">
        <v>0</v>
      </c>
      <c r="J41" s="55">
        <v>0</v>
      </c>
      <c r="K41" s="55">
        <v>0</v>
      </c>
      <c r="L41" s="55">
        <v>0</v>
      </c>
      <c r="M41" s="55">
        <v>0</v>
      </c>
      <c r="N41" s="55">
        <v>0</v>
      </c>
      <c r="O41" s="55">
        <v>0</v>
      </c>
      <c r="P41" s="55">
        <v>0</v>
      </c>
      <c r="Q41" s="55">
        <v>1.0783814599999999</v>
      </c>
    </row>
    <row r="42" spans="2:19" ht="15" x14ac:dyDescent="0.25">
      <c r="B42" s="12" t="s">
        <v>43</v>
      </c>
      <c r="C42" s="55">
        <v>40</v>
      </c>
      <c r="D42" s="55">
        <v>40</v>
      </c>
      <c r="E42" s="55">
        <v>3.3333330000000001</v>
      </c>
      <c r="F42" s="55">
        <v>3.3333330000000001</v>
      </c>
      <c r="G42" s="55">
        <v>3.3333339999999998</v>
      </c>
      <c r="H42" s="55">
        <v>3.3333330000000001</v>
      </c>
      <c r="I42" s="55">
        <v>3.3333330000000001</v>
      </c>
      <c r="J42" s="55">
        <v>3.3333330000000001</v>
      </c>
      <c r="K42" s="55">
        <v>3.3333330000000001</v>
      </c>
      <c r="L42" s="55">
        <v>3.3333330000000001</v>
      </c>
      <c r="M42" s="55">
        <v>3.3333330000000001</v>
      </c>
      <c r="N42" s="55">
        <v>3.3333330000000001</v>
      </c>
      <c r="O42" s="55">
        <v>3.3333330000000001</v>
      </c>
      <c r="P42" s="55">
        <v>3.3333360000000001</v>
      </c>
      <c r="Q42" s="55">
        <v>40</v>
      </c>
    </row>
    <row r="43" spans="2:19" ht="15" x14ac:dyDescent="0.25">
      <c r="B43" s="12" t="s">
        <v>44</v>
      </c>
      <c r="C43" s="55">
        <v>11.907927000000001</v>
      </c>
      <c r="D43" s="55">
        <v>11.907927000000001</v>
      </c>
      <c r="E43" s="55">
        <v>1.155068</v>
      </c>
      <c r="F43" s="55">
        <v>1.155068</v>
      </c>
      <c r="G43" s="55">
        <v>0.95977800000000002</v>
      </c>
      <c r="H43" s="55">
        <v>0.95977900000000005</v>
      </c>
      <c r="I43" s="55">
        <v>0.95977900000000005</v>
      </c>
      <c r="J43" s="55">
        <v>0.95977900000000005</v>
      </c>
      <c r="K43" s="55">
        <v>0</v>
      </c>
      <c r="L43" s="55">
        <v>0</v>
      </c>
      <c r="M43" s="55">
        <v>0</v>
      </c>
      <c r="N43" s="55">
        <v>0.95977900000000005</v>
      </c>
      <c r="O43" s="55">
        <v>2.3994489999999997</v>
      </c>
      <c r="P43" s="55">
        <v>2.399448</v>
      </c>
      <c r="Q43" s="55">
        <v>11.907927000000001</v>
      </c>
    </row>
    <row r="44" spans="2:19" ht="15" x14ac:dyDescent="0.25">
      <c r="B44" s="12" t="s">
        <v>101</v>
      </c>
      <c r="C44" s="55">
        <v>63569.000002000001</v>
      </c>
      <c r="D44" s="55">
        <v>61150.832734000003</v>
      </c>
      <c r="E44" s="55">
        <v>8913.5105734400004</v>
      </c>
      <c r="F44" s="55">
        <v>7214.2438640099999</v>
      </c>
      <c r="G44" s="55">
        <v>4604.7577996199998</v>
      </c>
      <c r="H44" s="55">
        <v>3791.3784828400003</v>
      </c>
      <c r="I44" s="55">
        <v>6310.7892106199997</v>
      </c>
      <c r="J44" s="55">
        <v>4483.9397031500002</v>
      </c>
      <c r="K44" s="55">
        <v>3715.8418098100005</v>
      </c>
      <c r="L44" s="55">
        <v>5559.8544010799997</v>
      </c>
      <c r="M44" s="55">
        <v>3451.32023639</v>
      </c>
      <c r="N44" s="55">
        <v>3198.7189131800005</v>
      </c>
      <c r="O44" s="55">
        <v>5365.5481463799997</v>
      </c>
      <c r="P44" s="55">
        <v>2691.6229015700001</v>
      </c>
      <c r="Q44" s="55">
        <v>59301.526042090001</v>
      </c>
    </row>
    <row r="45" spans="2:19" customFormat="1" ht="15" x14ac:dyDescent="0.25">
      <c r="B45" s="208" t="s">
        <v>50</v>
      </c>
      <c r="C45" s="37">
        <v>63711.029902000002</v>
      </c>
      <c r="D45" s="48">
        <v>61293.941016000004</v>
      </c>
      <c r="E45" s="205">
        <v>8926.5875199000002</v>
      </c>
      <c r="F45" s="206">
        <v>7226.2424290099998</v>
      </c>
      <c r="G45" s="207">
        <v>4616.5610756199994</v>
      </c>
      <c r="H45" s="205">
        <v>3803.1817588400004</v>
      </c>
      <c r="I45" s="206">
        <v>6322.5924866199994</v>
      </c>
      <c r="J45" s="207">
        <v>4495.7429791499999</v>
      </c>
      <c r="K45" s="205">
        <v>3726.6853068100004</v>
      </c>
      <c r="L45" s="206">
        <v>5570.6978980799995</v>
      </c>
      <c r="M45" s="207">
        <v>3462.1637333899998</v>
      </c>
      <c r="N45" s="205">
        <v>3210.5521891800004</v>
      </c>
      <c r="O45" s="206">
        <v>5378.8210923799998</v>
      </c>
      <c r="P45" s="207">
        <v>2704.8058535700002</v>
      </c>
      <c r="Q45" s="36">
        <v>59444.634322550002</v>
      </c>
      <c r="S45" s="11"/>
    </row>
    <row r="46" spans="2:19" ht="15" x14ac:dyDescent="0.25">
      <c r="B46"/>
      <c r="C46" s="55">
        <v>1000000</v>
      </c>
      <c r="D46" s="39"/>
      <c r="E46" s="39"/>
      <c r="F46" s="39"/>
      <c r="G46" s="39"/>
      <c r="H46" s="39"/>
      <c r="I46" s="39"/>
      <c r="J46" s="39"/>
      <c r="K46" s="39"/>
      <c r="L46" s="39"/>
      <c r="M46" s="39"/>
      <c r="N46" s="39"/>
      <c r="O46" s="39"/>
      <c r="P46" s="39"/>
      <c r="Q46" s="39"/>
    </row>
    <row r="47" spans="2:19" customFormat="1" ht="15" x14ac:dyDescent="0.25">
      <c r="B47" s="208" t="s">
        <v>57</v>
      </c>
      <c r="C47" s="37">
        <v>390475.77551399998</v>
      </c>
      <c r="D47" s="48">
        <v>410026.6640232699</v>
      </c>
      <c r="E47" s="205">
        <v>30019.654399279996</v>
      </c>
      <c r="F47" s="206">
        <v>33291.160313530003</v>
      </c>
      <c r="G47" s="207">
        <v>29432.489095600002</v>
      </c>
      <c r="H47" s="205">
        <v>33741.942540360003</v>
      </c>
      <c r="I47" s="206">
        <v>27893.958000449999</v>
      </c>
      <c r="J47" s="207">
        <v>34408.207568300008</v>
      </c>
      <c r="K47" s="205">
        <v>25648.016878229999</v>
      </c>
      <c r="L47" s="206">
        <v>34097.880492899996</v>
      </c>
      <c r="M47" s="207">
        <v>35186.464216109998</v>
      </c>
      <c r="N47" s="205">
        <v>31677.020069650007</v>
      </c>
      <c r="O47" s="206">
        <v>36901.074094179996</v>
      </c>
      <c r="P47" s="207">
        <v>46045.486327509978</v>
      </c>
      <c r="Q47" s="36">
        <v>398343.3539960999</v>
      </c>
      <c r="S47" s="11"/>
    </row>
    <row r="48" spans="2:19" ht="15" x14ac:dyDescent="0.25">
      <c r="B48" s="237" t="s">
        <v>52</v>
      </c>
      <c r="C48" s="237"/>
      <c r="D48" s="54"/>
      <c r="E48"/>
      <c r="F48"/>
      <c r="G48"/>
      <c r="H48"/>
      <c r="I48"/>
      <c r="J48"/>
      <c r="K48"/>
      <c r="L48"/>
      <c r="M48"/>
      <c r="N48"/>
      <c r="O48"/>
      <c r="P48"/>
      <c r="Q48"/>
    </row>
    <row r="49" spans="2:17" ht="15" x14ac:dyDescent="0.25">
      <c r="B49" s="237" t="s">
        <v>71</v>
      </c>
      <c r="C49" s="237"/>
      <c r="D49" s="54"/>
      <c r="E49"/>
      <c r="F49"/>
      <c r="G49"/>
      <c r="H49"/>
      <c r="I49"/>
      <c r="J49"/>
      <c r="K49"/>
      <c r="L49"/>
      <c r="M49"/>
      <c r="N49"/>
      <c r="O49"/>
      <c r="P49"/>
      <c r="Q49"/>
    </row>
    <row r="50" spans="2:17" ht="15" x14ac:dyDescent="0.25">
      <c r="B50" s="237" t="s">
        <v>54</v>
      </c>
      <c r="C50" s="237"/>
      <c r="D50" s="54"/>
      <c r="E50"/>
      <c r="F50"/>
      <c r="G50"/>
      <c r="H50"/>
      <c r="I50"/>
      <c r="J50"/>
      <c r="K50"/>
      <c r="L50"/>
      <c r="M50"/>
      <c r="N50"/>
      <c r="O50"/>
      <c r="P50"/>
      <c r="Q50"/>
    </row>
    <row r="51" spans="2:17" ht="15" x14ac:dyDescent="0.25">
      <c r="B51" s="237" t="s">
        <v>55</v>
      </c>
      <c r="C51" s="237"/>
      <c r="D51" s="54"/>
      <c r="E51"/>
      <c r="F51"/>
      <c r="G51"/>
      <c r="H51"/>
      <c r="I51"/>
      <c r="J51"/>
      <c r="K51"/>
      <c r="L51"/>
      <c r="M51"/>
      <c r="N51"/>
      <c r="O51"/>
      <c r="P51"/>
      <c r="Q51"/>
    </row>
  </sheetData>
  <mergeCells count="12">
    <mergeCell ref="B51:C51"/>
    <mergeCell ref="B48:C48"/>
    <mergeCell ref="B49:C49"/>
    <mergeCell ref="B8:B9"/>
    <mergeCell ref="C8:C9"/>
    <mergeCell ref="B5:Q5"/>
    <mergeCell ref="B4:Q4"/>
    <mergeCell ref="B3:Q3"/>
    <mergeCell ref="B2:Q2"/>
    <mergeCell ref="B50:C50"/>
    <mergeCell ref="D8:D9"/>
    <mergeCell ref="E8:Q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S52"/>
  <sheetViews>
    <sheetView showGridLines="0" topLeftCell="Q20" zoomScale="90" zoomScaleNormal="90" workbookViewId="0">
      <selection activeCell="Q20" sqref="Q20"/>
    </sheetView>
  </sheetViews>
  <sheetFormatPr baseColWidth="10" defaultColWidth="11.42578125" defaultRowHeight="15" x14ac:dyDescent="0.25"/>
  <cols>
    <col min="1" max="1" width="10" style="58" customWidth="1"/>
    <col min="2" max="2" width="65.42578125" style="59" customWidth="1"/>
    <col min="3" max="3" width="13" style="59" customWidth="1"/>
    <col min="4" max="4" width="15.140625" style="58" customWidth="1"/>
    <col min="5" max="5" width="10" style="58" bestFit="1" customWidth="1"/>
    <col min="6" max="6" width="10.28515625" style="58" bestFit="1" customWidth="1"/>
    <col min="7" max="12" width="10" style="58" bestFit="1" customWidth="1"/>
    <col min="13" max="13" width="12.140625" style="58" bestFit="1" customWidth="1"/>
    <col min="14" max="14" width="10.7109375" style="58" bestFit="1" customWidth="1"/>
    <col min="15" max="15" width="12" style="58" bestFit="1" customWidth="1"/>
    <col min="16" max="16" width="11.28515625" style="58" bestFit="1" customWidth="1"/>
    <col min="17" max="17" width="15.42578125" style="58" bestFit="1" customWidth="1"/>
    <col min="18" max="18" width="30" style="58" customWidth="1"/>
    <col min="19" max="19" width="28.28515625" style="58" customWidth="1"/>
    <col min="20" max="20" width="29.140625" style="58" customWidth="1"/>
    <col min="21" max="21" width="29.28515625" style="58" customWidth="1"/>
    <col min="22" max="22" width="28.42578125" style="58" customWidth="1"/>
    <col min="23" max="23" width="31.140625" style="58" bestFit="1" customWidth="1"/>
    <col min="24" max="24" width="28.42578125" style="58" customWidth="1"/>
    <col min="25" max="25" width="28.28515625" style="58" customWidth="1"/>
    <col min="26" max="26" width="28.140625" style="58" customWidth="1"/>
    <col min="27" max="27" width="27.85546875" style="58" customWidth="1"/>
    <col min="28" max="28" width="30.28515625" style="58" customWidth="1"/>
    <col min="29" max="29" width="25.42578125" style="58" customWidth="1"/>
    <col min="30" max="30" width="27.42578125" style="58" customWidth="1"/>
    <col min="31" max="31" width="30" style="58" customWidth="1"/>
    <col min="32" max="32" width="28.28515625" style="58" customWidth="1"/>
    <col min="33" max="33" width="29.140625" style="58" customWidth="1"/>
    <col min="34" max="34" width="29.28515625" style="58" customWidth="1"/>
    <col min="35" max="35" width="28.42578125" style="58" customWidth="1"/>
    <col min="36" max="36" width="31.140625" style="58" bestFit="1" customWidth="1"/>
    <col min="37" max="37" width="28.42578125" style="58" customWidth="1"/>
    <col min="38" max="38" width="28.28515625" style="58" customWidth="1"/>
    <col min="39" max="39" width="28.140625" style="58" customWidth="1"/>
    <col min="40" max="40" width="27.85546875" style="58" customWidth="1"/>
    <col min="41" max="41" width="30.28515625" style="58" customWidth="1"/>
    <col min="42" max="42" width="25.42578125" style="58" customWidth="1"/>
    <col min="43" max="43" width="27.42578125" style="58" customWidth="1"/>
    <col min="44" max="44" width="30" style="58" customWidth="1"/>
    <col min="45" max="45" width="28.28515625" style="58" customWidth="1"/>
    <col min="46" max="46" width="29.140625" style="58" customWidth="1"/>
    <col min="47" max="47" width="29.28515625" style="58" customWidth="1"/>
    <col min="48" max="48" width="28.42578125" style="58" customWidth="1"/>
    <col min="49" max="49" width="31.140625" style="58" bestFit="1" customWidth="1"/>
    <col min="50" max="50" width="28.42578125" style="58" customWidth="1"/>
    <col min="51" max="51" width="28.28515625" style="58" customWidth="1"/>
    <col min="52" max="52" width="28.140625" style="58" customWidth="1"/>
    <col min="53" max="53" width="27.85546875" style="58" customWidth="1"/>
    <col min="54" max="54" width="30.28515625" style="58" customWidth="1"/>
    <col min="55" max="55" width="25.42578125" style="58" customWidth="1"/>
    <col min="56" max="56" width="27.42578125" style="58" customWidth="1"/>
    <col min="57" max="57" width="30" style="58" customWidth="1"/>
    <col min="58" max="58" width="28.28515625" style="58" customWidth="1"/>
    <col min="59" max="59" width="29.140625" style="58" customWidth="1"/>
    <col min="60" max="60" width="29.28515625" style="58" customWidth="1"/>
    <col min="61" max="61" width="28.42578125" style="58" customWidth="1"/>
    <col min="62" max="62" width="31.140625" style="58" bestFit="1" customWidth="1"/>
    <col min="63" max="63" width="28.42578125" style="58" customWidth="1"/>
    <col min="64" max="64" width="28.28515625" style="58" customWidth="1"/>
    <col min="65" max="65" width="28.140625" style="58" customWidth="1"/>
    <col min="66" max="66" width="27.85546875" style="58" customWidth="1"/>
    <col min="67" max="67" width="30.28515625" style="58" customWidth="1"/>
    <col min="68" max="68" width="25.42578125" style="58" customWidth="1"/>
    <col min="69" max="69" width="27.42578125" style="58" customWidth="1"/>
    <col min="70" max="70" width="30" style="58" customWidth="1"/>
    <col min="71" max="71" width="28.28515625" style="58" customWidth="1"/>
    <col min="72" max="72" width="29.140625" style="58" customWidth="1"/>
    <col min="73" max="73" width="29.28515625" style="58" customWidth="1"/>
    <col min="74" max="74" width="28.42578125" style="58" customWidth="1"/>
    <col min="75" max="75" width="31.140625" style="58" bestFit="1" customWidth="1"/>
    <col min="76" max="76" width="28.42578125" style="58" customWidth="1"/>
    <col min="77" max="77" width="28.28515625" style="58" customWidth="1"/>
    <col min="78" max="78" width="28.140625" style="58" customWidth="1"/>
    <col min="79" max="79" width="27.85546875" style="58" customWidth="1"/>
    <col min="80" max="80" width="30.28515625" style="58" customWidth="1"/>
    <col min="81" max="81" width="25.42578125" style="58" customWidth="1"/>
    <col min="82" max="82" width="27.42578125" style="58" customWidth="1"/>
    <col min="83" max="83" width="30" style="58" customWidth="1"/>
    <col min="84" max="84" width="28.28515625" style="58" customWidth="1"/>
    <col min="85" max="85" width="29.140625" style="58" customWidth="1"/>
    <col min="86" max="86" width="29.28515625" style="58" customWidth="1"/>
    <col min="87" max="87" width="28.42578125" style="58" customWidth="1"/>
    <col min="88" max="88" width="31.140625" style="58" bestFit="1" customWidth="1"/>
    <col min="89" max="89" width="28.42578125" style="58" customWidth="1"/>
    <col min="90" max="90" width="28.28515625" style="58" customWidth="1"/>
    <col min="91" max="91" width="28.140625" style="58" customWidth="1"/>
    <col min="92" max="92" width="27.85546875" style="58" customWidth="1"/>
    <col min="93" max="93" width="30.28515625" style="58" customWidth="1"/>
    <col min="94" max="94" width="25.42578125" style="58" customWidth="1"/>
    <col min="95" max="95" width="27.42578125" style="58" customWidth="1"/>
    <col min="96" max="96" width="30" style="58" customWidth="1"/>
    <col min="97" max="97" width="28.28515625" style="58" customWidth="1"/>
    <col min="98" max="98" width="29.140625" style="58" customWidth="1"/>
    <col min="99" max="99" width="29.28515625" style="58" customWidth="1"/>
    <col min="100" max="100" width="28.42578125" style="58" customWidth="1"/>
    <col min="101" max="101" width="31.140625" style="58" bestFit="1" customWidth="1"/>
    <col min="102" max="102" width="28.42578125" style="58" customWidth="1"/>
    <col min="103" max="103" width="28.28515625" style="58" customWidth="1"/>
    <col min="104" max="104" width="28.140625" style="58" customWidth="1"/>
    <col min="105" max="105" width="27.85546875" style="58" customWidth="1"/>
    <col min="106" max="106" width="30.28515625" style="58" customWidth="1"/>
    <col min="107" max="107" width="25.42578125" style="58" customWidth="1"/>
    <col min="108" max="108" width="27.42578125" style="58" customWidth="1"/>
    <col min="109" max="109" width="30" style="58" customWidth="1"/>
    <col min="110" max="110" width="28.28515625" style="58" customWidth="1"/>
    <col min="111" max="111" width="29.140625" style="58" customWidth="1"/>
    <col min="112" max="112" width="29.28515625" style="58" customWidth="1"/>
    <col min="113" max="113" width="28.42578125" style="58" customWidth="1"/>
    <col min="114" max="114" width="31.140625" style="58" bestFit="1" customWidth="1"/>
    <col min="115" max="115" width="28.42578125" style="58" customWidth="1"/>
    <col min="116" max="116" width="28.28515625" style="58" customWidth="1"/>
    <col min="117" max="117" width="28.140625" style="58" customWidth="1"/>
    <col min="118" max="118" width="27.85546875" style="58" customWidth="1"/>
    <col min="119" max="119" width="30.28515625" style="58" customWidth="1"/>
    <col min="120" max="120" width="31.140625" style="58" bestFit="1" customWidth="1"/>
    <col min="121" max="16384" width="11.42578125" style="58"/>
  </cols>
  <sheetData>
    <row r="1" spans="2:19" customFormat="1" x14ac:dyDescent="0.25"/>
    <row r="2" spans="2:19" customFormat="1" ht="28.5" x14ac:dyDescent="0.25">
      <c r="B2" s="230" t="s">
        <v>0</v>
      </c>
      <c r="C2" s="230"/>
      <c r="D2" s="230"/>
      <c r="E2" s="230"/>
      <c r="F2" s="230"/>
      <c r="G2" s="230"/>
      <c r="H2" s="230"/>
      <c r="I2" s="230"/>
      <c r="J2" s="230"/>
      <c r="K2" s="230"/>
      <c r="L2" s="230"/>
      <c r="M2" s="230"/>
      <c r="N2" s="230"/>
      <c r="O2" s="230"/>
      <c r="P2" s="230"/>
      <c r="Q2" s="230"/>
    </row>
    <row r="3" spans="2:19" customFormat="1" ht="21" x14ac:dyDescent="0.25">
      <c r="B3" s="231" t="s">
        <v>1</v>
      </c>
      <c r="C3" s="231"/>
      <c r="D3" s="231"/>
      <c r="E3" s="231"/>
      <c r="F3" s="231"/>
      <c r="G3" s="231"/>
      <c r="H3" s="231"/>
      <c r="I3" s="231"/>
      <c r="J3" s="231"/>
      <c r="K3" s="231"/>
      <c r="L3" s="231"/>
      <c r="M3" s="231"/>
      <c r="N3" s="231"/>
      <c r="O3" s="231"/>
      <c r="P3" s="231"/>
      <c r="Q3" s="231"/>
    </row>
    <row r="4" spans="2:19" customFormat="1" ht="15.75" x14ac:dyDescent="0.25">
      <c r="B4" s="232" t="s">
        <v>2</v>
      </c>
      <c r="C4" s="232"/>
      <c r="D4" s="232"/>
      <c r="E4" s="232"/>
      <c r="F4" s="232"/>
      <c r="G4" s="232"/>
      <c r="H4" s="232"/>
      <c r="I4" s="232"/>
      <c r="J4" s="232"/>
      <c r="K4" s="232"/>
      <c r="L4" s="232"/>
      <c r="M4" s="232"/>
      <c r="N4" s="232"/>
      <c r="O4" s="232"/>
      <c r="P4" s="232"/>
      <c r="Q4" s="232"/>
    </row>
    <row r="5" spans="2:19" customFormat="1" ht="15.75" x14ac:dyDescent="0.25">
      <c r="B5" s="232" t="s">
        <v>3</v>
      </c>
      <c r="C5" s="232"/>
      <c r="D5" s="232"/>
      <c r="E5" s="232"/>
      <c r="F5" s="232"/>
      <c r="G5" s="232"/>
      <c r="H5" s="232"/>
      <c r="I5" s="232"/>
      <c r="J5" s="232"/>
      <c r="K5" s="232"/>
      <c r="L5" s="232"/>
      <c r="M5" s="232"/>
      <c r="N5" s="232"/>
      <c r="O5" s="232"/>
      <c r="P5" s="232"/>
      <c r="Q5" s="232"/>
    </row>
    <row r="6" spans="2:19" customFormat="1" x14ac:dyDescent="0.25">
      <c r="B6" s="30"/>
      <c r="C6" s="30"/>
      <c r="D6" s="30"/>
    </row>
    <row r="7" spans="2:19" customFormat="1" x14ac:dyDescent="0.25">
      <c r="B7" s="30" t="s">
        <v>102</v>
      </c>
      <c r="C7" s="30"/>
      <c r="D7" s="30"/>
      <c r="Q7" s="43" t="s">
        <v>5</v>
      </c>
    </row>
    <row r="8" spans="2:19" customFormat="1" ht="22.5" customHeight="1" x14ac:dyDescent="0.25">
      <c r="B8" s="238" t="s">
        <v>6</v>
      </c>
      <c r="C8" s="235" t="s">
        <v>7</v>
      </c>
      <c r="D8" s="235" t="s">
        <v>8</v>
      </c>
      <c r="E8" s="227" t="s">
        <v>9</v>
      </c>
      <c r="F8" s="228"/>
      <c r="G8" s="228"/>
      <c r="H8" s="228"/>
      <c r="I8" s="228"/>
      <c r="J8" s="228"/>
      <c r="K8" s="228"/>
      <c r="L8" s="228"/>
      <c r="M8" s="228"/>
      <c r="N8" s="228"/>
      <c r="O8" s="228"/>
      <c r="P8" s="228"/>
      <c r="Q8" s="229"/>
    </row>
    <row r="9" spans="2:19" customFormat="1" ht="20.25" customHeight="1" x14ac:dyDescent="0.25">
      <c r="B9" s="238"/>
      <c r="C9" s="235"/>
      <c r="D9" s="235"/>
      <c r="E9" s="205" t="s">
        <v>10</v>
      </c>
      <c r="F9" s="206" t="s">
        <v>11</v>
      </c>
      <c r="G9" s="207" t="s">
        <v>12</v>
      </c>
      <c r="H9" s="205" t="s">
        <v>13</v>
      </c>
      <c r="I9" s="206" t="s">
        <v>14</v>
      </c>
      <c r="J9" s="207" t="s">
        <v>15</v>
      </c>
      <c r="K9" s="205" t="s">
        <v>16</v>
      </c>
      <c r="L9" s="206" t="s">
        <v>17</v>
      </c>
      <c r="M9" s="207" t="s">
        <v>18</v>
      </c>
      <c r="N9" s="205" t="s">
        <v>19</v>
      </c>
      <c r="O9" s="206" t="s">
        <v>20</v>
      </c>
      <c r="P9" s="207" t="s">
        <v>21</v>
      </c>
      <c r="Q9" s="36" t="s">
        <v>22</v>
      </c>
      <c r="S9" s="11"/>
    </row>
    <row r="10" spans="2:19" x14ac:dyDescent="0.25">
      <c r="B10" s="70" t="s">
        <v>23</v>
      </c>
      <c r="C10" s="69">
        <v>5392.2092709999997</v>
      </c>
      <c r="D10" s="71">
        <v>5705.7825447800005</v>
      </c>
      <c r="E10" s="71">
        <v>449.3507689600001</v>
      </c>
      <c r="F10" s="71">
        <v>449.4424791400001</v>
      </c>
      <c r="G10" s="71">
        <v>449.44311742000014</v>
      </c>
      <c r="H10" s="71">
        <v>449.44310950000011</v>
      </c>
      <c r="I10" s="71">
        <v>450.44295763000008</v>
      </c>
      <c r="J10" s="71">
        <v>449.44011997000007</v>
      </c>
      <c r="K10" s="71">
        <v>649.52336467999999</v>
      </c>
      <c r="L10" s="71">
        <v>549.43831216000012</v>
      </c>
      <c r="M10" s="71">
        <v>449.35076844000008</v>
      </c>
      <c r="N10" s="71">
        <v>449.44275839000011</v>
      </c>
      <c r="O10" s="71">
        <v>449.4426737500001</v>
      </c>
      <c r="P10" s="71">
        <v>457.20413400000007</v>
      </c>
      <c r="Q10" s="71">
        <v>5701.9645640399976</v>
      </c>
    </row>
    <row r="11" spans="2:19" x14ac:dyDescent="0.25">
      <c r="B11" s="70" t="s">
        <v>75</v>
      </c>
      <c r="C11" s="69">
        <v>45011.560859999998</v>
      </c>
      <c r="D11" s="71">
        <v>57538.144681909973</v>
      </c>
      <c r="E11" s="71">
        <v>2894.9127290300003</v>
      </c>
      <c r="F11" s="71">
        <v>3857.6184855799993</v>
      </c>
      <c r="G11" s="71">
        <v>7590.5328152200036</v>
      </c>
      <c r="H11" s="71">
        <v>5344.2313141100012</v>
      </c>
      <c r="I11" s="71">
        <v>6262.5249928199974</v>
      </c>
      <c r="J11" s="71">
        <v>5962.0003544700021</v>
      </c>
      <c r="K11" s="71">
        <v>8499.9456217200041</v>
      </c>
      <c r="L11" s="71">
        <v>4594.52505372</v>
      </c>
      <c r="M11" s="71">
        <v>2274.5077426299995</v>
      </c>
      <c r="N11" s="71">
        <v>1782.5203721299999</v>
      </c>
      <c r="O11" s="71">
        <v>2790.0355198199986</v>
      </c>
      <c r="P11" s="71">
        <v>4869.3042972599997</v>
      </c>
      <c r="Q11" s="71">
        <v>56722.659298509949</v>
      </c>
    </row>
    <row r="12" spans="2:19" x14ac:dyDescent="0.25">
      <c r="B12" s="70" t="s">
        <v>76</v>
      </c>
      <c r="C12" s="69">
        <v>25017.662037999999</v>
      </c>
      <c r="D12" s="71">
        <v>26318.157238</v>
      </c>
      <c r="E12" s="71">
        <v>1980.9789705200003</v>
      </c>
      <c r="F12" s="71">
        <v>2296.968475480001</v>
      </c>
      <c r="G12" s="71">
        <v>2083.4779688300014</v>
      </c>
      <c r="H12" s="71">
        <v>2276.468768440001</v>
      </c>
      <c r="I12" s="71">
        <v>2087.7906849799997</v>
      </c>
      <c r="J12" s="71">
        <v>2337.7651965199998</v>
      </c>
      <c r="K12" s="71">
        <v>2294.7252455400003</v>
      </c>
      <c r="L12" s="71">
        <v>2055.1629434200004</v>
      </c>
      <c r="M12" s="71">
        <v>2025.2505546400002</v>
      </c>
      <c r="N12" s="71">
        <v>2002.7040973099995</v>
      </c>
      <c r="O12" s="71">
        <v>2208.6510380200002</v>
      </c>
      <c r="P12" s="71">
        <v>2617.8636938500003</v>
      </c>
      <c r="Q12" s="71">
        <v>26267.807637550002</v>
      </c>
    </row>
    <row r="13" spans="2:19" x14ac:dyDescent="0.25">
      <c r="B13" s="70" t="s">
        <v>77</v>
      </c>
      <c r="C13" s="69">
        <v>14237.904028999999</v>
      </c>
      <c r="D13" s="71">
        <v>15597.339805000001</v>
      </c>
      <c r="E13" s="71">
        <v>1051.2539118100001</v>
      </c>
      <c r="F13" s="71">
        <v>1256.7736790000001</v>
      </c>
      <c r="G13" s="71">
        <v>1216.2684823699997</v>
      </c>
      <c r="H13" s="71">
        <v>1405.3472471800001</v>
      </c>
      <c r="I13" s="71">
        <v>1362.0643298</v>
      </c>
      <c r="J13" s="71">
        <v>1211.4596842799999</v>
      </c>
      <c r="K13" s="71">
        <v>1204.4319510699997</v>
      </c>
      <c r="L13" s="71">
        <v>1439.0728749699999</v>
      </c>
      <c r="M13" s="71">
        <v>1154.96346819</v>
      </c>
      <c r="N13" s="71">
        <v>1136.2144983200005</v>
      </c>
      <c r="O13" s="71">
        <v>1622.8247302899999</v>
      </c>
      <c r="P13" s="71">
        <v>1523.6149260099999</v>
      </c>
      <c r="Q13" s="71">
        <v>15584.289783289994</v>
      </c>
    </row>
    <row r="14" spans="2:19" x14ac:dyDescent="0.25">
      <c r="B14" s="70" t="s">
        <v>78</v>
      </c>
      <c r="C14" s="69">
        <v>4937.227339</v>
      </c>
      <c r="D14" s="71">
        <v>6104.3293999999987</v>
      </c>
      <c r="E14" s="71">
        <v>228.37936579000001</v>
      </c>
      <c r="F14" s="71">
        <v>710.27377339999998</v>
      </c>
      <c r="G14" s="71">
        <v>597.01274259000002</v>
      </c>
      <c r="H14" s="71">
        <v>360.20423116000006</v>
      </c>
      <c r="I14" s="71">
        <v>512.48785526999995</v>
      </c>
      <c r="J14" s="71">
        <v>853.10840702999985</v>
      </c>
      <c r="K14" s="71">
        <v>491.21411759999989</v>
      </c>
      <c r="L14" s="71">
        <v>546.15188583999986</v>
      </c>
      <c r="M14" s="71">
        <v>474.01329075000001</v>
      </c>
      <c r="N14" s="71">
        <v>457.42481458999993</v>
      </c>
      <c r="O14" s="71">
        <v>400.50573468000005</v>
      </c>
      <c r="P14" s="71">
        <v>465.09788772999991</v>
      </c>
      <c r="Q14" s="71">
        <v>6095.8741064300002</v>
      </c>
    </row>
    <row r="15" spans="2:19" x14ac:dyDescent="0.25">
      <c r="B15" s="70" t="s">
        <v>79</v>
      </c>
      <c r="C15" s="69">
        <v>8944.8361359999999</v>
      </c>
      <c r="D15" s="71">
        <v>11092.388875319999</v>
      </c>
      <c r="E15" s="71">
        <v>537.53033051000011</v>
      </c>
      <c r="F15" s="71">
        <v>766.8495968699998</v>
      </c>
      <c r="G15" s="71">
        <v>948.00908705999939</v>
      </c>
      <c r="H15" s="71">
        <v>764.82150952999973</v>
      </c>
      <c r="I15" s="71">
        <v>949.17222034999941</v>
      </c>
      <c r="J15" s="71">
        <v>800.29802587999995</v>
      </c>
      <c r="K15" s="71">
        <v>847.27435408999997</v>
      </c>
      <c r="L15" s="71">
        <v>1048.1453103599999</v>
      </c>
      <c r="M15" s="71">
        <v>688.93428131000019</v>
      </c>
      <c r="N15" s="71">
        <v>809.80924908999998</v>
      </c>
      <c r="O15" s="71">
        <v>978.60396876999994</v>
      </c>
      <c r="P15" s="71">
        <v>1782.09972668</v>
      </c>
      <c r="Q15" s="71">
        <v>10921.547660499993</v>
      </c>
    </row>
    <row r="16" spans="2:19" x14ac:dyDescent="0.25">
      <c r="B16" s="70" t="s">
        <v>80</v>
      </c>
      <c r="C16" s="69">
        <v>58590.422572000003</v>
      </c>
      <c r="D16" s="71">
        <v>50654.420123380005</v>
      </c>
      <c r="E16" s="71">
        <v>2785.0304074199994</v>
      </c>
      <c r="F16" s="71">
        <v>4082.3715497999997</v>
      </c>
      <c r="G16" s="71">
        <v>4640.7864514699986</v>
      </c>
      <c r="H16" s="71">
        <v>3164.2384365100002</v>
      </c>
      <c r="I16" s="71">
        <v>4213.0455945100011</v>
      </c>
      <c r="J16" s="71">
        <v>4545.2385836200001</v>
      </c>
      <c r="K16" s="71">
        <v>3608.5143715300001</v>
      </c>
      <c r="L16" s="71">
        <v>4208.8988377200003</v>
      </c>
      <c r="M16" s="71">
        <v>2945.4254574100005</v>
      </c>
      <c r="N16" s="71">
        <v>2920.8791770000003</v>
      </c>
      <c r="O16" s="71">
        <v>5670.0998977399995</v>
      </c>
      <c r="P16" s="71">
        <v>7510.9402937799978</v>
      </c>
      <c r="Q16" s="71">
        <v>50295.469058510003</v>
      </c>
    </row>
    <row r="17" spans="2:17" x14ac:dyDescent="0.25">
      <c r="B17" s="70" t="s">
        <v>81</v>
      </c>
      <c r="C17" s="69">
        <v>46357.456177</v>
      </c>
      <c r="D17" s="71">
        <v>53760.779164040032</v>
      </c>
      <c r="E17" s="71">
        <v>2671.4752102199996</v>
      </c>
      <c r="F17" s="71">
        <v>5678.1439381900018</v>
      </c>
      <c r="G17" s="71">
        <v>4364.4174245599997</v>
      </c>
      <c r="H17" s="71">
        <v>5237.8154372100007</v>
      </c>
      <c r="I17" s="71">
        <v>3936.3626067899991</v>
      </c>
      <c r="J17" s="71">
        <v>5085.9250439199996</v>
      </c>
      <c r="K17" s="71">
        <v>5511.3608228200001</v>
      </c>
      <c r="L17" s="71">
        <v>4761.8894529000008</v>
      </c>
      <c r="M17" s="71">
        <v>2993.3268387100006</v>
      </c>
      <c r="N17" s="71">
        <v>2794.5433716000002</v>
      </c>
      <c r="O17" s="71">
        <v>4199.9663355300027</v>
      </c>
      <c r="P17" s="71">
        <v>6092.9685624100002</v>
      </c>
      <c r="Q17" s="71">
        <v>53328.195044860018</v>
      </c>
    </row>
    <row r="18" spans="2:17" x14ac:dyDescent="0.25">
      <c r="B18" s="70" t="s">
        <v>82</v>
      </c>
      <c r="C18" s="69">
        <v>2032.2054929999999</v>
      </c>
      <c r="D18" s="71">
        <v>2149.8304899999994</v>
      </c>
      <c r="E18" s="71">
        <v>88.254878260000012</v>
      </c>
      <c r="F18" s="71">
        <v>145.45650843999999</v>
      </c>
      <c r="G18" s="71">
        <v>274.87772688000001</v>
      </c>
      <c r="H18" s="71">
        <v>124.16287352999998</v>
      </c>
      <c r="I18" s="71">
        <v>248.75012019000002</v>
      </c>
      <c r="J18" s="71">
        <v>279.44382865</v>
      </c>
      <c r="K18" s="71">
        <v>107.87421958000002</v>
      </c>
      <c r="L18" s="71">
        <v>189.82244659999998</v>
      </c>
      <c r="M18" s="71">
        <v>109.79270373</v>
      </c>
      <c r="N18" s="71">
        <v>102.27154881999999</v>
      </c>
      <c r="O18" s="71">
        <v>127.78715213</v>
      </c>
      <c r="P18" s="71">
        <v>299.09172106999989</v>
      </c>
      <c r="Q18" s="71">
        <v>2097.5857278799999</v>
      </c>
    </row>
    <row r="19" spans="2:17" x14ac:dyDescent="0.25">
      <c r="B19" s="70" t="s">
        <v>83</v>
      </c>
      <c r="C19" s="69">
        <v>1689.560021</v>
      </c>
      <c r="D19" s="71">
        <v>1726.4479640000006</v>
      </c>
      <c r="E19" s="71">
        <v>96.812111770000001</v>
      </c>
      <c r="F19" s="71">
        <v>120.49016507</v>
      </c>
      <c r="G19" s="71">
        <v>141.34527351999998</v>
      </c>
      <c r="H19" s="71">
        <v>105.98843835</v>
      </c>
      <c r="I19" s="71">
        <v>140.37900338</v>
      </c>
      <c r="J19" s="71">
        <v>127.13149958999998</v>
      </c>
      <c r="K19" s="71">
        <v>123.95698687000001</v>
      </c>
      <c r="L19" s="71">
        <v>116.69808407000001</v>
      </c>
      <c r="M19" s="71">
        <v>108.32241197</v>
      </c>
      <c r="N19" s="71">
        <v>107.77294733000001</v>
      </c>
      <c r="O19" s="71">
        <v>145.78410794000001</v>
      </c>
      <c r="P19" s="71">
        <v>323.08548714</v>
      </c>
      <c r="Q19" s="71">
        <v>1657.7665169999998</v>
      </c>
    </row>
    <row r="20" spans="2:17" x14ac:dyDescent="0.25">
      <c r="B20" s="70" t="s">
        <v>84</v>
      </c>
      <c r="C20" s="69">
        <v>7318.2537910000001</v>
      </c>
      <c r="D20" s="71">
        <v>9328.9578099999999</v>
      </c>
      <c r="E20" s="71">
        <v>366.39455390000006</v>
      </c>
      <c r="F20" s="71">
        <v>613.46750905000022</v>
      </c>
      <c r="G20" s="71">
        <v>556.39519416999974</v>
      </c>
      <c r="H20" s="71">
        <v>837.99291311000002</v>
      </c>
      <c r="I20" s="71">
        <v>585.76754114000005</v>
      </c>
      <c r="J20" s="71">
        <v>563.61616732999994</v>
      </c>
      <c r="K20" s="71">
        <v>1751.1744000099991</v>
      </c>
      <c r="L20" s="71">
        <v>474.30145236999994</v>
      </c>
      <c r="M20" s="71">
        <v>652.21228993</v>
      </c>
      <c r="N20" s="71">
        <v>569.55138621999993</v>
      </c>
      <c r="O20" s="71">
        <v>894.21810584000013</v>
      </c>
      <c r="P20" s="71">
        <v>1137.3450448299996</v>
      </c>
      <c r="Q20" s="71">
        <v>9002.4365579000005</v>
      </c>
    </row>
    <row r="21" spans="2:17" x14ac:dyDescent="0.25">
      <c r="B21" s="70" t="s">
        <v>85</v>
      </c>
      <c r="C21" s="69">
        <v>37688.720821000003</v>
      </c>
      <c r="D21" s="71">
        <v>68794.251195999997</v>
      </c>
      <c r="E21" s="71">
        <v>3376.8068152899996</v>
      </c>
      <c r="F21" s="71">
        <v>8202.9264672599984</v>
      </c>
      <c r="G21" s="71">
        <v>8860.9166770400006</v>
      </c>
      <c r="H21" s="71">
        <v>9297.8590547799977</v>
      </c>
      <c r="I21" s="71">
        <v>3831.8409164500013</v>
      </c>
      <c r="J21" s="71">
        <v>2955.9641630300021</v>
      </c>
      <c r="K21" s="71">
        <v>20683.293918740008</v>
      </c>
      <c r="L21" s="71">
        <v>3555.1788429500002</v>
      </c>
      <c r="M21" s="71">
        <v>1405.4514135100003</v>
      </c>
      <c r="N21" s="71">
        <v>1052.3521947900001</v>
      </c>
      <c r="O21" s="71">
        <v>2564.7421384600002</v>
      </c>
      <c r="P21" s="71">
        <v>2707.1853354699992</v>
      </c>
      <c r="Q21" s="71">
        <v>68494.517937770041</v>
      </c>
    </row>
    <row r="22" spans="2:17" x14ac:dyDescent="0.25">
      <c r="B22" s="70" t="s">
        <v>86</v>
      </c>
      <c r="C22" s="69">
        <v>1691.958734</v>
      </c>
      <c r="D22" s="71">
        <v>4218.4873813199993</v>
      </c>
      <c r="E22" s="71">
        <v>101.92282978999999</v>
      </c>
      <c r="F22" s="71">
        <v>109.87549916</v>
      </c>
      <c r="G22" s="71">
        <v>154.52600742000001</v>
      </c>
      <c r="H22" s="71">
        <v>105.26090679999999</v>
      </c>
      <c r="I22" s="71">
        <v>136.53306601999998</v>
      </c>
      <c r="J22" s="71">
        <v>150.71873110999994</v>
      </c>
      <c r="K22" s="71">
        <v>173.58075765999996</v>
      </c>
      <c r="L22" s="71">
        <v>3841.0037861400006</v>
      </c>
      <c r="M22" s="71">
        <v>611.5686881099997</v>
      </c>
      <c r="N22" s="71">
        <v>131.11339499999997</v>
      </c>
      <c r="O22" s="71">
        <v>-1502.8572227100001</v>
      </c>
      <c r="P22" s="71">
        <v>195.64684678999998</v>
      </c>
      <c r="Q22" s="71">
        <v>4208.8932912900009</v>
      </c>
    </row>
    <row r="23" spans="2:17" x14ac:dyDescent="0.25">
      <c r="B23" s="70" t="s">
        <v>87</v>
      </c>
      <c r="C23" s="69">
        <v>1025.7193649999999</v>
      </c>
      <c r="D23" s="71">
        <v>1133.2740960000001</v>
      </c>
      <c r="E23" s="71">
        <v>19.969633720000001</v>
      </c>
      <c r="F23" s="71">
        <v>137.28391972999998</v>
      </c>
      <c r="G23" s="71">
        <v>79.519515909999996</v>
      </c>
      <c r="H23" s="71">
        <v>78.052446509999996</v>
      </c>
      <c r="I23" s="71">
        <v>77.154377369999992</v>
      </c>
      <c r="J23" s="71">
        <v>85.565610550000002</v>
      </c>
      <c r="K23" s="71">
        <v>79.527861439999995</v>
      </c>
      <c r="L23" s="71">
        <v>84.239245170000018</v>
      </c>
      <c r="M23" s="71">
        <v>80.222998750000002</v>
      </c>
      <c r="N23" s="71">
        <v>82.441634669999999</v>
      </c>
      <c r="O23" s="71">
        <v>110.38443759</v>
      </c>
      <c r="P23" s="71">
        <v>211.58658338999999</v>
      </c>
      <c r="Q23" s="71">
        <v>1125.9482648000001</v>
      </c>
    </row>
    <row r="24" spans="2:17" x14ac:dyDescent="0.25">
      <c r="B24" s="70" t="s">
        <v>97</v>
      </c>
      <c r="C24" s="69">
        <v>2600.0277470000001</v>
      </c>
      <c r="D24" s="71">
        <v>2758.6527620000002</v>
      </c>
      <c r="E24" s="71">
        <v>238.30989399000001</v>
      </c>
      <c r="F24" s="71">
        <v>217.94150628</v>
      </c>
      <c r="G24" s="71">
        <v>217.42448503000003</v>
      </c>
      <c r="H24" s="71">
        <v>217.60039845</v>
      </c>
      <c r="I24" s="71">
        <v>217.90798727999999</v>
      </c>
      <c r="J24" s="71">
        <v>218.77115205999999</v>
      </c>
      <c r="K24" s="71">
        <v>215.78103168000001</v>
      </c>
      <c r="L24" s="71">
        <v>221.77283082</v>
      </c>
      <c r="M24" s="71">
        <v>210.61475974000001</v>
      </c>
      <c r="N24" s="71">
        <v>209.01210800000001</v>
      </c>
      <c r="O24" s="71">
        <v>353.01211000000001</v>
      </c>
      <c r="P24" s="71">
        <v>209.47371610000002</v>
      </c>
      <c r="Q24" s="71">
        <v>2747.6219794299996</v>
      </c>
    </row>
    <row r="25" spans="2:17" x14ac:dyDescent="0.25">
      <c r="B25" s="70" t="s">
        <v>88</v>
      </c>
      <c r="C25" s="69">
        <v>426.449592</v>
      </c>
      <c r="D25" s="71">
        <v>388.78911056000004</v>
      </c>
      <c r="E25" s="71">
        <v>18.021896980000001</v>
      </c>
      <c r="F25" s="71">
        <v>22.81184974</v>
      </c>
      <c r="G25" s="71">
        <v>39.540234069999997</v>
      </c>
      <c r="H25" s="71">
        <v>24.23425215</v>
      </c>
      <c r="I25" s="71">
        <v>29.822783310000005</v>
      </c>
      <c r="J25" s="71">
        <v>27.883813390000004</v>
      </c>
      <c r="K25" s="71">
        <v>25.829655089999999</v>
      </c>
      <c r="L25" s="71">
        <v>26.835475259999996</v>
      </c>
      <c r="M25" s="71">
        <v>21.696404050000002</v>
      </c>
      <c r="N25" s="71">
        <v>35.505344290000011</v>
      </c>
      <c r="O25" s="71">
        <v>38.304134089999998</v>
      </c>
      <c r="P25" s="71">
        <v>54.809446430000001</v>
      </c>
      <c r="Q25" s="71">
        <v>365.29528885000002</v>
      </c>
    </row>
    <row r="26" spans="2:17" x14ac:dyDescent="0.25">
      <c r="B26" s="70" t="s">
        <v>89</v>
      </c>
      <c r="C26" s="69">
        <v>1554.7393569999999</v>
      </c>
      <c r="D26" s="71">
        <v>1440.7952919899999</v>
      </c>
      <c r="E26" s="71">
        <v>86.53192159000001</v>
      </c>
      <c r="F26" s="71">
        <v>101.83256830000001</v>
      </c>
      <c r="G26" s="71">
        <v>112.63035651999999</v>
      </c>
      <c r="H26" s="71">
        <v>98.998671690000009</v>
      </c>
      <c r="I26" s="71">
        <v>127.00096206000001</v>
      </c>
      <c r="J26" s="71">
        <v>107.36054310999998</v>
      </c>
      <c r="K26" s="71">
        <v>124.46665817999997</v>
      </c>
      <c r="L26" s="71">
        <v>178.03959854999999</v>
      </c>
      <c r="M26" s="71">
        <v>80.432304689999995</v>
      </c>
      <c r="N26" s="71">
        <v>80.053406320000008</v>
      </c>
      <c r="O26" s="71">
        <v>143.55574825000002</v>
      </c>
      <c r="P26" s="71">
        <v>131.37269152000002</v>
      </c>
      <c r="Q26" s="71">
        <v>1372.2754307800001</v>
      </c>
    </row>
    <row r="27" spans="2:17" x14ac:dyDescent="0.25">
      <c r="B27" s="70" t="s">
        <v>90</v>
      </c>
      <c r="C27" s="69">
        <v>324.26353799999998</v>
      </c>
      <c r="D27" s="71">
        <v>332.93568399999998</v>
      </c>
      <c r="E27" s="71">
        <v>37.258898469999998</v>
      </c>
      <c r="F27" s="71">
        <v>31.523792719999999</v>
      </c>
      <c r="G27" s="71">
        <v>28.49674701</v>
      </c>
      <c r="H27" s="71">
        <v>22.468362249999998</v>
      </c>
      <c r="I27" s="71">
        <v>38.145097650000004</v>
      </c>
      <c r="J27" s="71">
        <v>34.300181959999996</v>
      </c>
      <c r="K27" s="71">
        <v>23.446434780000001</v>
      </c>
      <c r="L27" s="71">
        <v>20.257241750000002</v>
      </c>
      <c r="M27" s="71">
        <v>11.839511359999999</v>
      </c>
      <c r="N27" s="71">
        <v>8.4361623899999998</v>
      </c>
      <c r="O27" s="71">
        <v>14.93180488</v>
      </c>
      <c r="P27" s="71">
        <v>42.372832230000007</v>
      </c>
      <c r="Q27" s="71">
        <v>313.47706744999999</v>
      </c>
    </row>
    <row r="28" spans="2:17" x14ac:dyDescent="0.25">
      <c r="B28" s="70" t="s">
        <v>98</v>
      </c>
      <c r="C28" s="69">
        <v>4718.7829430000002</v>
      </c>
      <c r="D28" s="71">
        <v>6788.2858176899954</v>
      </c>
      <c r="E28" s="71">
        <v>163.22834368999997</v>
      </c>
      <c r="F28" s="71">
        <v>576.17675825000003</v>
      </c>
      <c r="G28" s="71">
        <v>302.77154731000002</v>
      </c>
      <c r="H28" s="71">
        <v>1426.6170638900001</v>
      </c>
      <c r="I28" s="71">
        <v>199.00137323000004</v>
      </c>
      <c r="J28" s="71">
        <v>240.83428232000006</v>
      </c>
      <c r="K28" s="71">
        <v>2039.92225162</v>
      </c>
      <c r="L28" s="71">
        <v>340.09153938000003</v>
      </c>
      <c r="M28" s="71">
        <v>202.74192097000002</v>
      </c>
      <c r="N28" s="71">
        <v>201.69171109000001</v>
      </c>
      <c r="O28" s="71">
        <v>321.22063623999998</v>
      </c>
      <c r="P28" s="71">
        <v>454.65434326000002</v>
      </c>
      <c r="Q28" s="71">
        <v>6468.951771250001</v>
      </c>
    </row>
    <row r="29" spans="2:17" x14ac:dyDescent="0.25">
      <c r="B29" s="70" t="s">
        <v>99</v>
      </c>
      <c r="C29" s="69">
        <v>7789.5380679999998</v>
      </c>
      <c r="D29" s="71">
        <v>8564.5260673299981</v>
      </c>
      <c r="E29" s="71">
        <v>488.71181187999997</v>
      </c>
      <c r="F29" s="71">
        <v>637.37261019000016</v>
      </c>
      <c r="G29" s="71">
        <v>661.15341185999989</v>
      </c>
      <c r="H29" s="71">
        <v>623.1227267999999</v>
      </c>
      <c r="I29" s="71">
        <v>666.43657871000028</v>
      </c>
      <c r="J29" s="71">
        <v>643.29711555999995</v>
      </c>
      <c r="K29" s="71">
        <v>637.60184125000023</v>
      </c>
      <c r="L29" s="71">
        <v>858.69386367999994</v>
      </c>
      <c r="M29" s="71">
        <v>620.94633255000019</v>
      </c>
      <c r="N29" s="71">
        <v>604.94856213999992</v>
      </c>
      <c r="O29" s="71">
        <v>670.40393335999977</v>
      </c>
      <c r="P29" s="71">
        <v>1391.9136309399992</v>
      </c>
      <c r="Q29" s="71">
        <v>8504.6024189199979</v>
      </c>
    </row>
    <row r="30" spans="2:17" x14ac:dyDescent="0.25">
      <c r="B30" s="70" t="s">
        <v>93</v>
      </c>
      <c r="C30" s="69">
        <v>3183.3757569999998</v>
      </c>
      <c r="D30" s="71">
        <v>2942.0300863499974</v>
      </c>
      <c r="E30" s="71">
        <v>103.25174412999999</v>
      </c>
      <c r="F30" s="71">
        <v>142.16324202000001</v>
      </c>
      <c r="G30" s="71">
        <v>138.64881954000003</v>
      </c>
      <c r="H30" s="71">
        <v>177.46956972999999</v>
      </c>
      <c r="I30" s="71">
        <v>295.46953542000011</v>
      </c>
      <c r="J30" s="71">
        <v>202.11660337000006</v>
      </c>
      <c r="K30" s="71">
        <v>307.40685806000005</v>
      </c>
      <c r="L30" s="71">
        <v>202.27481170000001</v>
      </c>
      <c r="M30" s="71">
        <v>368.22689584</v>
      </c>
      <c r="N30" s="71">
        <v>97.221406269999974</v>
      </c>
      <c r="O30" s="71">
        <v>155.49587922000001</v>
      </c>
      <c r="P30" s="71">
        <v>546.81489336999982</v>
      </c>
      <c r="Q30" s="71">
        <v>2736.5602586700015</v>
      </c>
    </row>
    <row r="31" spans="2:17" x14ac:dyDescent="0.25">
      <c r="B31" s="70" t="s">
        <v>100</v>
      </c>
      <c r="C31" s="69">
        <v>386.16889900000001</v>
      </c>
      <c r="D31" s="71">
        <v>334.91490800000003</v>
      </c>
      <c r="E31" s="71">
        <v>18.573723999999999</v>
      </c>
      <c r="F31" s="71">
        <v>27.738854660000001</v>
      </c>
      <c r="G31" s="71">
        <v>29.164576039999996</v>
      </c>
      <c r="H31" s="71">
        <v>20.210870960000001</v>
      </c>
      <c r="I31" s="71">
        <v>24.609548020000002</v>
      </c>
      <c r="J31" s="71">
        <v>41.633873139999992</v>
      </c>
      <c r="K31" s="71">
        <v>20.624262559999998</v>
      </c>
      <c r="L31" s="71">
        <v>23.525469169999997</v>
      </c>
      <c r="M31" s="71">
        <v>18.580269750000003</v>
      </c>
      <c r="N31" s="71">
        <v>20.01822421</v>
      </c>
      <c r="O31" s="71">
        <v>42.908823580000004</v>
      </c>
      <c r="P31" s="71">
        <v>42.649484850000007</v>
      </c>
      <c r="Q31" s="71">
        <v>330.23798094</v>
      </c>
    </row>
    <row r="32" spans="2:17" s="72" customFormat="1" x14ac:dyDescent="0.25">
      <c r="B32" s="73" t="s">
        <v>43</v>
      </c>
      <c r="C32" s="69">
        <v>3617.202828</v>
      </c>
      <c r="D32" s="71">
        <v>4007.202827999999</v>
      </c>
      <c r="E32" s="71">
        <v>301.38404968999998</v>
      </c>
      <c r="F32" s="71">
        <v>301.38411199999996</v>
      </c>
      <c r="G32" s="71">
        <v>301.38417431000005</v>
      </c>
      <c r="H32" s="71">
        <v>301.38411199999996</v>
      </c>
      <c r="I32" s="71">
        <v>301.38411199999996</v>
      </c>
      <c r="J32" s="71">
        <v>301.38411199999996</v>
      </c>
      <c r="K32" s="71">
        <v>366.38411199999996</v>
      </c>
      <c r="L32" s="71">
        <v>366.38411199999996</v>
      </c>
      <c r="M32" s="71">
        <v>366.38411399999995</v>
      </c>
      <c r="N32" s="71">
        <v>366.38411199999996</v>
      </c>
      <c r="O32" s="71">
        <v>366.38411199999996</v>
      </c>
      <c r="P32" s="71">
        <v>366.38407700000005</v>
      </c>
      <c r="Q32" s="71">
        <v>4006.6093110000002</v>
      </c>
    </row>
    <row r="33" spans="2:19" x14ac:dyDescent="0.25">
      <c r="B33" s="70" t="s">
        <v>44</v>
      </c>
      <c r="C33" s="69">
        <v>4438.9625910000004</v>
      </c>
      <c r="D33" s="71">
        <v>4738.9625910000004</v>
      </c>
      <c r="E33" s="71">
        <v>959.78672400000005</v>
      </c>
      <c r="F33" s="71">
        <v>959.78672400000005</v>
      </c>
      <c r="G33" s="71">
        <v>861.22537399999987</v>
      </c>
      <c r="H33" s="71">
        <v>598.40811199999996</v>
      </c>
      <c r="I33" s="71">
        <v>169.96945699999998</v>
      </c>
      <c r="J33" s="71">
        <v>169.96945699999998</v>
      </c>
      <c r="K33" s="71">
        <v>169.96945699999998</v>
      </c>
      <c r="L33" s="71">
        <v>169.96945699999998</v>
      </c>
      <c r="M33" s="71">
        <v>169.96945699999998</v>
      </c>
      <c r="N33" s="71">
        <v>169.97921199999999</v>
      </c>
      <c r="O33" s="71">
        <v>169.88613699999999</v>
      </c>
      <c r="P33" s="71">
        <v>170.04302299999998</v>
      </c>
      <c r="Q33" s="71">
        <v>4738.9625909999995</v>
      </c>
    </row>
    <row r="34" spans="2:19" x14ac:dyDescent="0.25">
      <c r="B34" s="70" t="s">
        <v>45</v>
      </c>
      <c r="C34" s="69">
        <v>423.861897</v>
      </c>
      <c r="D34" s="71">
        <v>434.59170422000005</v>
      </c>
      <c r="E34" s="71">
        <v>35.321821270000001</v>
      </c>
      <c r="F34" s="71">
        <v>35.321821270000001</v>
      </c>
      <c r="G34" s="71">
        <v>35.321821270000001</v>
      </c>
      <c r="H34" s="71">
        <v>35.321821270000001</v>
      </c>
      <c r="I34" s="71">
        <v>35.514923830000001</v>
      </c>
      <c r="J34" s="71">
        <v>35.321821270000001</v>
      </c>
      <c r="K34" s="71">
        <v>35.332803760000004</v>
      </c>
      <c r="L34" s="71">
        <v>36.94054165</v>
      </c>
      <c r="M34" s="71">
        <v>35.321820510000009</v>
      </c>
      <c r="N34" s="71">
        <v>36.235044690000002</v>
      </c>
      <c r="O34" s="71">
        <v>35.533308840000004</v>
      </c>
      <c r="P34" s="71">
        <v>36.939241659999993</v>
      </c>
      <c r="Q34" s="71">
        <v>428.42679128999998</v>
      </c>
    </row>
    <row r="35" spans="2:19" x14ac:dyDescent="0.25">
      <c r="B35" s="70" t="s">
        <v>103</v>
      </c>
      <c r="C35" s="69">
        <v>150</v>
      </c>
      <c r="D35" s="71">
        <v>400</v>
      </c>
      <c r="E35" s="71">
        <v>12.49999734</v>
      </c>
      <c r="F35" s="71">
        <v>12.5</v>
      </c>
      <c r="G35" s="71">
        <v>20</v>
      </c>
      <c r="H35" s="71">
        <v>20</v>
      </c>
      <c r="I35" s="71">
        <v>20</v>
      </c>
      <c r="J35" s="71">
        <v>20</v>
      </c>
      <c r="K35" s="71">
        <v>20</v>
      </c>
      <c r="L35" s="71">
        <v>20</v>
      </c>
      <c r="M35" s="71">
        <v>63.73</v>
      </c>
      <c r="N35" s="71">
        <v>63.797737999999995</v>
      </c>
      <c r="O35" s="71">
        <v>63.797737999999995</v>
      </c>
      <c r="P35" s="71">
        <v>63.674523000000001</v>
      </c>
      <c r="Q35" s="71">
        <v>399.99999634</v>
      </c>
    </row>
    <row r="36" spans="2:19" x14ac:dyDescent="0.25">
      <c r="B36" s="70" t="s">
        <v>104</v>
      </c>
      <c r="C36" s="69">
        <v>100</v>
      </c>
      <c r="D36" s="71">
        <v>200</v>
      </c>
      <c r="E36" s="71">
        <v>0</v>
      </c>
      <c r="F36" s="71">
        <v>16.666665999999999</v>
      </c>
      <c r="G36" s="71">
        <v>8.3333329999999997</v>
      </c>
      <c r="H36" s="71">
        <v>8.3333329999999997</v>
      </c>
      <c r="I36" s="71">
        <v>8.3333329999999997</v>
      </c>
      <c r="J36" s="71">
        <v>8.3333329999999997</v>
      </c>
      <c r="K36" s="71">
        <v>24.999998999999999</v>
      </c>
      <c r="L36" s="71">
        <v>24.999998999999999</v>
      </c>
      <c r="M36" s="71">
        <v>24.999998999999999</v>
      </c>
      <c r="N36" s="71">
        <v>25.000011000000001</v>
      </c>
      <c r="O36" s="71">
        <v>24.999994000000004</v>
      </c>
      <c r="P36" s="71">
        <v>24.999991000000001</v>
      </c>
      <c r="Q36" s="71">
        <v>199.99999100000002</v>
      </c>
    </row>
    <row r="37" spans="2:19" x14ac:dyDescent="0.25">
      <c r="B37" s="70" t="s">
        <v>101</v>
      </c>
      <c r="C37" s="69">
        <v>55866.799999000003</v>
      </c>
      <c r="D37" s="71">
        <v>45910.898456089999</v>
      </c>
      <c r="E37" s="71">
        <v>5385.0225366599998</v>
      </c>
      <c r="F37" s="71">
        <v>628.38814406999995</v>
      </c>
      <c r="G37" s="71">
        <v>3064.6514757800001</v>
      </c>
      <c r="H37" s="71">
        <v>3530.04073419</v>
      </c>
      <c r="I37" s="71">
        <v>9043.7143238099998</v>
      </c>
      <c r="J37" s="71">
        <v>1420.20463273</v>
      </c>
      <c r="K37" s="71">
        <v>4030.0555649399998</v>
      </c>
      <c r="L37" s="71">
        <v>962.30818457000009</v>
      </c>
      <c r="M37" s="71">
        <v>2666.46257552</v>
      </c>
      <c r="N37" s="71">
        <v>4970.1329872100005</v>
      </c>
      <c r="O37" s="71">
        <v>8738.5880409700003</v>
      </c>
      <c r="P37" s="71">
        <v>1174.7448448099999</v>
      </c>
      <c r="Q37" s="71">
        <v>45614.314045260006</v>
      </c>
    </row>
    <row r="38" spans="2:19" x14ac:dyDescent="0.25">
      <c r="B38" s="70" t="s">
        <v>95</v>
      </c>
      <c r="C38" s="69">
        <v>28666.728682000001</v>
      </c>
      <c r="D38" s="71">
        <v>57500.727140910007</v>
      </c>
      <c r="E38" s="71">
        <v>2378.2361113200004</v>
      </c>
      <c r="F38" s="71">
        <v>2389.32005011</v>
      </c>
      <c r="G38" s="71">
        <v>6733.0972535299998</v>
      </c>
      <c r="H38" s="71">
        <v>8031.37805914</v>
      </c>
      <c r="I38" s="71">
        <v>5565.0631859600007</v>
      </c>
      <c r="J38" s="71">
        <v>1971.15750011</v>
      </c>
      <c r="K38" s="71">
        <v>2270.1978915200002</v>
      </c>
      <c r="L38" s="71">
        <v>19363.732474439999</v>
      </c>
      <c r="M38" s="71">
        <v>1755.4778953200002</v>
      </c>
      <c r="N38" s="71">
        <v>2699.7732103899998</v>
      </c>
      <c r="O38" s="71">
        <v>839.81455898000013</v>
      </c>
      <c r="P38" s="71">
        <v>3502.4733367600002</v>
      </c>
      <c r="Q38" s="71">
        <v>57499.721527580004</v>
      </c>
    </row>
    <row r="39" spans="2:19" s="63" customFormat="1" x14ac:dyDescent="0.25">
      <c r="B39" s="66" t="s">
        <v>62</v>
      </c>
      <c r="C39" s="65">
        <v>374182.59854500002</v>
      </c>
      <c r="D39" s="48">
        <v>450865.90321788995</v>
      </c>
      <c r="E39" s="205">
        <v>26875.211992000011</v>
      </c>
      <c r="F39" s="206">
        <v>34528.870745780005</v>
      </c>
      <c r="G39" s="207">
        <v>44511.37209373001</v>
      </c>
      <c r="H39" s="205">
        <v>44687.47477424</v>
      </c>
      <c r="I39" s="206">
        <v>41536.689467979995</v>
      </c>
      <c r="J39" s="207">
        <v>30850.243836969999</v>
      </c>
      <c r="K39" s="205">
        <v>56338.416814790005</v>
      </c>
      <c r="L39" s="206">
        <v>50280.354127359999</v>
      </c>
      <c r="M39" s="207">
        <v>22590.767168379996</v>
      </c>
      <c r="N39" s="205">
        <v>23987.230685260001</v>
      </c>
      <c r="O39" s="206">
        <v>32639.02557726001</v>
      </c>
      <c r="P39" s="207">
        <v>38406.354616339995</v>
      </c>
      <c r="Q39" s="36">
        <v>447232.01190009003</v>
      </c>
      <c r="S39" s="64"/>
    </row>
    <row r="40" spans="2:19" ht="18.75" customHeight="1" x14ac:dyDescent="0.25">
      <c r="C40" s="68"/>
      <c r="D40" s="67"/>
      <c r="E40" s="67"/>
      <c r="F40" s="67"/>
      <c r="G40" s="67"/>
      <c r="H40" s="67"/>
      <c r="I40" s="67"/>
      <c r="J40" s="67"/>
      <c r="K40" s="67"/>
      <c r="L40" s="67"/>
      <c r="M40" s="67"/>
      <c r="N40" s="67"/>
      <c r="O40" s="67"/>
      <c r="P40" s="67"/>
    </row>
    <row r="41" spans="2:19" s="63" customFormat="1" x14ac:dyDescent="0.25">
      <c r="B41" s="66" t="s">
        <v>49</v>
      </c>
      <c r="C41" s="65"/>
      <c r="D41" s="48"/>
      <c r="E41" s="205"/>
      <c r="F41" s="206"/>
      <c r="G41" s="207"/>
      <c r="H41" s="205"/>
      <c r="I41" s="206"/>
      <c r="J41" s="207"/>
      <c r="K41" s="205"/>
      <c r="L41" s="206"/>
      <c r="M41" s="207"/>
      <c r="N41" s="205"/>
      <c r="O41" s="206"/>
      <c r="P41" s="207"/>
      <c r="Q41" s="36"/>
      <c r="S41" s="64"/>
    </row>
    <row r="42" spans="2:19" x14ac:dyDescent="0.25">
      <c r="B42" s="70" t="s">
        <v>23</v>
      </c>
      <c r="C42" s="69">
        <v>50.527833000000001</v>
      </c>
      <c r="D42" s="69">
        <v>50.527833000000001</v>
      </c>
      <c r="E42" s="69">
        <v>4.2106529999999998</v>
      </c>
      <c r="F42" s="69">
        <v>4.2106529999999998</v>
      </c>
      <c r="G42" s="69">
        <v>4.2106529999999998</v>
      </c>
      <c r="H42" s="69">
        <v>4.2106529999999998</v>
      </c>
      <c r="I42" s="69">
        <v>4.2106529999999998</v>
      </c>
      <c r="J42" s="69">
        <v>4.2106529999999998</v>
      </c>
      <c r="K42" s="69">
        <v>4.2106529999999998</v>
      </c>
      <c r="L42" s="69">
        <v>4.2106529999999998</v>
      </c>
      <c r="M42" s="69">
        <v>4.2106529999999998</v>
      </c>
      <c r="N42" s="69">
        <v>4.2106510000000004</v>
      </c>
      <c r="O42" s="69">
        <v>4.2106510000000004</v>
      </c>
      <c r="P42" s="69">
        <v>4.2106529999999998</v>
      </c>
      <c r="Q42" s="69">
        <v>50.527831999999997</v>
      </c>
    </row>
    <row r="43" spans="2:19" x14ac:dyDescent="0.25">
      <c r="B43" s="70" t="s">
        <v>43</v>
      </c>
      <c r="C43" s="69">
        <v>40</v>
      </c>
      <c r="D43" s="69">
        <v>40</v>
      </c>
      <c r="E43" s="69">
        <v>3.3333330000000001</v>
      </c>
      <c r="F43" s="69">
        <v>3.3333330000000001</v>
      </c>
      <c r="G43" s="69">
        <v>3.3333330000000001</v>
      </c>
      <c r="H43" s="69">
        <v>3.3333330000000001</v>
      </c>
      <c r="I43" s="69">
        <v>3.3333330000000001</v>
      </c>
      <c r="J43" s="69">
        <v>3.3333330000000001</v>
      </c>
      <c r="K43" s="69">
        <v>3.3333330000000001</v>
      </c>
      <c r="L43" s="69">
        <v>3.3333330000000001</v>
      </c>
      <c r="M43" s="69">
        <v>3.3333330000000001</v>
      </c>
      <c r="N43" s="69">
        <v>3.3333330000000001</v>
      </c>
      <c r="O43" s="69">
        <v>3.3333330000000001</v>
      </c>
      <c r="P43" s="69">
        <v>3.3333370000000002</v>
      </c>
      <c r="Q43" s="69">
        <v>40</v>
      </c>
    </row>
    <row r="44" spans="2:19" x14ac:dyDescent="0.25">
      <c r="B44" s="70" t="s">
        <v>44</v>
      </c>
      <c r="C44" s="69">
        <v>14.758201</v>
      </c>
      <c r="D44" s="69">
        <v>14.758201</v>
      </c>
      <c r="E44" s="69">
        <v>4.9194000000000004</v>
      </c>
      <c r="F44" s="69">
        <v>4.9194000000000004</v>
      </c>
      <c r="G44" s="69">
        <v>4.9194000000000004</v>
      </c>
      <c r="H44" s="69">
        <v>0</v>
      </c>
      <c r="I44" s="69">
        <v>0</v>
      </c>
      <c r="J44" s="69">
        <v>0</v>
      </c>
      <c r="K44" s="69">
        <v>0</v>
      </c>
      <c r="L44" s="69">
        <v>0</v>
      </c>
      <c r="M44" s="69">
        <v>0</v>
      </c>
      <c r="N44" s="69">
        <v>9.9999999999999995E-7</v>
      </c>
      <c r="O44" s="69">
        <v>0</v>
      </c>
      <c r="P44" s="69">
        <v>0</v>
      </c>
      <c r="Q44" s="69">
        <v>14.758201</v>
      </c>
    </row>
    <row r="45" spans="2:19" x14ac:dyDescent="0.25">
      <c r="B45" s="70" t="s">
        <v>101</v>
      </c>
      <c r="C45" s="69">
        <v>55712.93</v>
      </c>
      <c r="D45" s="69">
        <v>63148.160000000003</v>
      </c>
      <c r="E45" s="69">
        <v>15578.24055941</v>
      </c>
      <c r="F45" s="69">
        <v>2292.1801601699999</v>
      </c>
      <c r="G45" s="69">
        <v>4314.64718868</v>
      </c>
      <c r="H45" s="69">
        <v>5232.8471973499991</v>
      </c>
      <c r="I45" s="69">
        <v>10363.57976832</v>
      </c>
      <c r="J45" s="69">
        <v>1695.81405331</v>
      </c>
      <c r="K45" s="69">
        <v>3839.5085673699991</v>
      </c>
      <c r="L45" s="69">
        <v>2806.67667428</v>
      </c>
      <c r="M45" s="69">
        <v>4064.8761661799999</v>
      </c>
      <c r="N45" s="69">
        <v>4108.6964627200005</v>
      </c>
      <c r="O45" s="69">
        <v>4257.4234082100002</v>
      </c>
      <c r="P45" s="69">
        <v>1825.2777601400001</v>
      </c>
      <c r="Q45" s="69">
        <v>60379.767966139989</v>
      </c>
    </row>
    <row r="46" spans="2:19" s="63" customFormat="1" x14ac:dyDescent="0.25">
      <c r="B46" s="66" t="s">
        <v>70</v>
      </c>
      <c r="C46" s="65">
        <v>55818.216033999997</v>
      </c>
      <c r="D46" s="48">
        <v>63253.446034000001</v>
      </c>
      <c r="E46" s="205">
        <v>15590.70394541</v>
      </c>
      <c r="F46" s="206">
        <v>2304.6435461699998</v>
      </c>
      <c r="G46" s="207">
        <v>4327.1105746800004</v>
      </c>
      <c r="H46" s="205">
        <v>5240.3911833499988</v>
      </c>
      <c r="I46" s="206">
        <v>10371.12375432</v>
      </c>
      <c r="J46" s="207">
        <v>1703.3580393099999</v>
      </c>
      <c r="K46" s="205">
        <v>3847.0525533699993</v>
      </c>
      <c r="L46" s="206">
        <v>2814.2206602800002</v>
      </c>
      <c r="M46" s="207">
        <v>4072.4201521800001</v>
      </c>
      <c r="N46" s="205">
        <v>4116.2404477200007</v>
      </c>
      <c r="O46" s="206">
        <v>4264.9673922100001</v>
      </c>
      <c r="P46" s="207">
        <v>1832.8217501399999</v>
      </c>
      <c r="Q46" s="36">
        <v>60485.053999139986</v>
      </c>
      <c r="S46" s="64"/>
    </row>
    <row r="47" spans="2:19" x14ac:dyDescent="0.25">
      <c r="C47" s="68"/>
      <c r="D47" s="67"/>
      <c r="E47" s="67"/>
      <c r="F47" s="67"/>
      <c r="G47" s="67"/>
      <c r="H47" s="67"/>
      <c r="I47" s="67"/>
      <c r="J47" s="67"/>
      <c r="K47" s="67"/>
      <c r="L47" s="67"/>
      <c r="M47" s="67"/>
      <c r="N47" s="67"/>
      <c r="O47" s="67"/>
      <c r="P47" s="67"/>
      <c r="Q47" s="67"/>
    </row>
    <row r="48" spans="2:19" s="63" customFormat="1" x14ac:dyDescent="0.25">
      <c r="B48" s="66" t="s">
        <v>57</v>
      </c>
      <c r="C48" s="65">
        <v>430000.814579</v>
      </c>
      <c r="D48" s="48">
        <v>514119.34925188997</v>
      </c>
      <c r="E48" s="205">
        <v>42465.915937410013</v>
      </c>
      <c r="F48" s="206">
        <v>36833.514291950007</v>
      </c>
      <c r="G48" s="207">
        <v>48838.482668410012</v>
      </c>
      <c r="H48" s="205">
        <v>49927.865957589995</v>
      </c>
      <c r="I48" s="206">
        <v>51907.813222299999</v>
      </c>
      <c r="J48" s="207">
        <v>32553.601876279998</v>
      </c>
      <c r="K48" s="205">
        <v>60185.469368160004</v>
      </c>
      <c r="L48" s="206">
        <v>53094.574787639998</v>
      </c>
      <c r="M48" s="207">
        <v>26663.187320559995</v>
      </c>
      <c r="N48" s="205">
        <v>28103.471132980001</v>
      </c>
      <c r="O48" s="206">
        <v>36903.992969470011</v>
      </c>
      <c r="P48" s="207">
        <v>40239.176366479995</v>
      </c>
      <c r="Q48" s="36">
        <v>507717.06589923002</v>
      </c>
      <c r="S48" s="64"/>
    </row>
    <row r="49" spans="2:4" x14ac:dyDescent="0.25">
      <c r="B49" s="62" t="s">
        <v>52</v>
      </c>
      <c r="C49" s="61"/>
      <c r="D49" s="60"/>
    </row>
    <row r="50" spans="2:4" x14ac:dyDescent="0.25">
      <c r="B50" s="62" t="s">
        <v>71</v>
      </c>
      <c r="C50" s="61"/>
      <c r="D50" s="60"/>
    </row>
    <row r="51" spans="2:4" x14ac:dyDescent="0.25">
      <c r="B51" s="62" t="s">
        <v>54</v>
      </c>
      <c r="C51" s="61"/>
      <c r="D51" s="60"/>
    </row>
    <row r="52" spans="2:4" x14ac:dyDescent="0.25">
      <c r="B52" s="62" t="s">
        <v>55</v>
      </c>
      <c r="C52" s="61"/>
      <c r="D52" s="60"/>
    </row>
  </sheetData>
  <mergeCells count="8">
    <mergeCell ref="B2:Q2"/>
    <mergeCell ref="B3:Q3"/>
    <mergeCell ref="B4:Q4"/>
    <mergeCell ref="B5:Q5"/>
    <mergeCell ref="B8:B9"/>
    <mergeCell ref="C8:C9"/>
    <mergeCell ref="D8:D9"/>
    <mergeCell ref="E8:Q8"/>
  </mergeCells>
  <pageMargins left="0.7" right="0.7" top="0.75" bottom="0.75" header="0.3" footer="0.3"/>
  <pageSetup scale="6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3</vt:i4>
      </vt:variant>
    </vt:vector>
  </HeadingPairs>
  <TitlesOfParts>
    <vt:vector size="22" baseType="lpstr">
      <vt:lpstr>2004</vt:lpstr>
      <vt:lpstr>2005</vt:lpstr>
      <vt:lpstr>2006</vt:lpstr>
      <vt:lpstr>2007 </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'2012'!Área_de_impresión</vt:lpstr>
      <vt:lpstr>'2014'!Área_de_impresión</vt:lpstr>
      <vt:lpstr>'2015'!Área_de_impresión</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 Peguero Fermín</dc:creator>
  <cp:keywords/>
  <dc:description/>
  <cp:lastModifiedBy>Katherine M. Peguero F.</cp:lastModifiedBy>
  <cp:revision/>
  <dcterms:created xsi:type="dcterms:W3CDTF">2016-09-20T19:38:26Z</dcterms:created>
  <dcterms:modified xsi:type="dcterms:W3CDTF">2022-06-22T13:04:17Z</dcterms:modified>
  <cp:category/>
  <cp:contentStatus/>
</cp:coreProperties>
</file>