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Windows 11\Documents\"/>
    </mc:Choice>
  </mc:AlternateContent>
  <xr:revisionPtr revIDLastSave="0" documentId="8_{AAC62460-4F62-4DE3-8CB0-2843853B2955}" xr6:coauthVersionLast="47" xr6:coauthVersionMax="47" xr10:uidLastSave="{00000000-0000-0000-0000-000000000000}"/>
  <bookViews>
    <workbookView xWindow="-120" yWindow="-120" windowWidth="20730" windowHeight="11040" xr2:uid="{2FDFBD59-FCCF-4BE6-919E-FF07177B541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 i="1" l="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 i="1"/>
  <c r="Q14" i="1"/>
  <c r="Q15" i="1"/>
  <c r="Q16" i="1"/>
  <c r="Q17" i="1"/>
  <c r="Q18" i="1"/>
  <c r="Q19" i="1"/>
  <c r="Q20" i="1"/>
  <c r="Q21" i="1"/>
  <c r="Q22" i="1"/>
  <c r="Q23" i="1"/>
  <c r="Q24" i="1"/>
  <c r="Q25" i="1"/>
  <c r="Q26" i="1"/>
  <c r="Q27" i="1"/>
  <c r="Q28" i="1"/>
  <c r="Q29" i="1"/>
  <c r="Q30" i="1"/>
  <c r="Q31" i="1"/>
  <c r="Q32" i="1"/>
  <c r="Q33" i="1"/>
  <c r="Q34" i="1"/>
  <c r="Q35" i="1"/>
  <c r="Q36" i="1"/>
  <c r="Q37"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 i="1"/>
  <c r="M4" i="1"/>
  <c r="I5"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I6" i="1" l="1"/>
  <c r="I7" i="1" l="1"/>
  <c r="I8" i="1" l="1"/>
  <c r="I9" i="1" l="1"/>
  <c r="I10" i="1" l="1"/>
  <c r="I11" i="1" l="1"/>
  <c r="I12" i="1" l="1"/>
  <c r="I13" i="1" l="1"/>
  <c r="I14" i="1" l="1"/>
  <c r="I15" i="1" l="1"/>
  <c r="I16" i="1" l="1"/>
  <c r="I17" i="1" l="1"/>
  <c r="I18" i="1" l="1"/>
  <c r="I19" i="1" l="1"/>
  <c r="I20" i="1" l="1"/>
  <c r="I21" i="1" l="1"/>
  <c r="I22" i="1" l="1"/>
  <c r="I23" i="1" l="1"/>
  <c r="I24" i="1" l="1"/>
  <c r="I25" i="1" l="1"/>
  <c r="I26" i="1" l="1"/>
  <c r="I28" i="1" l="1"/>
  <c r="I29" i="1" l="1"/>
  <c r="I30" i="1" l="1"/>
  <c r="I31" i="1" l="1"/>
  <c r="I32" i="1" l="1"/>
  <c r="I33" i="1" l="1"/>
  <c r="I34" i="1" l="1"/>
  <c r="I35" i="1" l="1"/>
  <c r="I36" i="1" l="1"/>
  <c r="I37" i="1" l="1"/>
  <c r="I38" i="1" l="1"/>
  <c r="I39" i="1" l="1"/>
  <c r="I40" i="1" l="1"/>
  <c r="I41" i="1" l="1"/>
</calcChain>
</file>

<file path=xl/sharedStrings.xml><?xml version="1.0" encoding="utf-8"?>
<sst xmlns="http://schemas.openxmlformats.org/spreadsheetml/2006/main" count="26" uniqueCount="10">
  <si>
    <t>t (°C)</t>
  </si>
  <si>
    <t>T (K)</t>
  </si>
  <si>
    <t>RT</t>
  </si>
  <si>
    <t>1/RT</t>
  </si>
  <si>
    <t>ln(pB-pA)</t>
  </si>
  <si>
    <t xml:space="preserve">pB-pA </t>
  </si>
  <si>
    <t>Puudub</t>
  </si>
  <si>
    <t>pA (bar)</t>
  </si>
  <si>
    <t xml:space="preserve">pB (bar) </t>
  </si>
  <si>
    <t>pA + 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</si>
</sst>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charset val="186"/>
      <scheme val="minor"/>
    </font>
    <font>
      <b/>
      <sz val="11"/>
      <color theme="1"/>
      <name val="Aptos Narrow"/>
      <family val="2"/>
      <scheme val="minor"/>
    </font>
  </fonts>
  <fills count="2">
    <fill>
      <patternFill patternType="none"/>
    </fill>
    <fill>
      <patternFill patternType="gray125"/>
    </fill>
  </fills>
  <borders count="9">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Border="1"/>
    <xf numFmtId="1" fontId="0" fillId="0" borderId="0" xfId="0" applyNumberFormat="1" applyBorder="1"/>
    <xf numFmtId="0" fontId="0" fillId="0" borderId="1" xfId="0" applyBorder="1"/>
    <xf numFmtId="1" fontId="0" fillId="0" borderId="1" xfId="0" applyNumberFormat="1" applyBorder="1"/>
    <xf numFmtId="0" fontId="0" fillId="0" borderId="2" xfId="0" applyBorder="1"/>
    <xf numFmtId="0" fontId="0" fillId="0" borderId="3" xfId="0" applyBorder="1"/>
    <xf numFmtId="0" fontId="0" fillId="0" borderId="4" xfId="0" applyBorder="1"/>
    <xf numFmtId="0" fontId="0" fillId="0" borderId="5" xfId="0" applyBorder="1"/>
    <xf numFmtId="0" fontId="1" fillId="0" borderId="6" xfId="0" applyFont="1" applyBorder="1"/>
    <xf numFmtId="0" fontId="1" fillId="0" borderId="7" xfId="0" applyFont="1" applyBorder="1"/>
    <xf numFmtId="0" fontId="1"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t-EE">
                <a:solidFill>
                  <a:srgbClr val="FF0000"/>
                </a:solidFill>
              </a:rPr>
              <a:t>Absoluutne</a:t>
            </a:r>
            <a:r>
              <a:rPr lang="et-EE" baseline="0">
                <a:solidFill>
                  <a:srgbClr val="FF0000"/>
                </a:solidFill>
              </a:rPr>
              <a:t> rõhk pudelis A</a:t>
            </a:r>
            <a:endParaRPr lang="et-EE">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t-EE"/>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forward val="2"/>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1.6176509186351707E-2"/>
                  <c:y val="0.17087962962962963"/>
                </c:manualLayout>
              </c:layout>
              <c:numFmt formatCode="#,##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trendlineLbl>
          </c:trendline>
          <c:xVal>
            <c:numRef>
              <c:f>Sheet1!$I$4:$I$44</c:f>
              <c:numCache>
                <c:formatCode>General</c:formatCode>
                <c:ptCount val="41"/>
                <c:pt idx="0">
                  <c:v>25</c:v>
                </c:pt>
                <c:pt idx="1">
                  <c:v>30</c:v>
                </c:pt>
                <c:pt idx="2">
                  <c:v>35</c:v>
                </c:pt>
                <c:pt idx="3">
                  <c:v>40</c:v>
                </c:pt>
                <c:pt idx="4">
                  <c:v>45</c:v>
                </c:pt>
                <c:pt idx="5">
                  <c:v>50</c:v>
                </c:pt>
                <c:pt idx="6">
                  <c:v>55</c:v>
                </c:pt>
                <c:pt idx="7">
                  <c:v>60</c:v>
                </c:pt>
                <c:pt idx="8">
                  <c:v>62</c:v>
                </c:pt>
                <c:pt idx="9">
                  <c:v>64</c:v>
                </c:pt>
                <c:pt idx="10">
                  <c:v>66</c:v>
                </c:pt>
                <c:pt idx="11">
                  <c:v>68</c:v>
                </c:pt>
                <c:pt idx="12">
                  <c:v>70</c:v>
                </c:pt>
                <c:pt idx="13">
                  <c:v>72</c:v>
                </c:pt>
                <c:pt idx="14">
                  <c:v>74</c:v>
                </c:pt>
                <c:pt idx="15">
                  <c:v>76</c:v>
                </c:pt>
                <c:pt idx="16">
                  <c:v>78</c:v>
                </c:pt>
                <c:pt idx="17">
                  <c:v>80</c:v>
                </c:pt>
                <c:pt idx="18">
                  <c:v>82</c:v>
                </c:pt>
                <c:pt idx="19">
                  <c:v>84</c:v>
                </c:pt>
                <c:pt idx="20">
                  <c:v>86</c:v>
                </c:pt>
                <c:pt idx="21">
                  <c:v>88</c:v>
                </c:pt>
                <c:pt idx="22">
                  <c:v>90</c:v>
                </c:pt>
                <c:pt idx="23">
                  <c:v>88</c:v>
                </c:pt>
                <c:pt idx="24">
                  <c:v>86</c:v>
                </c:pt>
                <c:pt idx="25">
                  <c:v>84</c:v>
                </c:pt>
                <c:pt idx="26">
                  <c:v>82</c:v>
                </c:pt>
                <c:pt idx="27">
                  <c:v>80</c:v>
                </c:pt>
                <c:pt idx="28">
                  <c:v>78</c:v>
                </c:pt>
                <c:pt idx="29">
                  <c:v>76</c:v>
                </c:pt>
                <c:pt idx="30">
                  <c:v>74</c:v>
                </c:pt>
                <c:pt idx="31">
                  <c:v>72</c:v>
                </c:pt>
                <c:pt idx="32">
                  <c:v>70</c:v>
                </c:pt>
                <c:pt idx="33">
                  <c:v>68</c:v>
                </c:pt>
                <c:pt idx="34">
                  <c:v>66</c:v>
                </c:pt>
                <c:pt idx="35">
                  <c:v>64</c:v>
                </c:pt>
                <c:pt idx="36">
                  <c:v>62</c:v>
                </c:pt>
                <c:pt idx="37">
                  <c:v>60</c:v>
                </c:pt>
                <c:pt idx="38">
                  <c:v>58</c:v>
                </c:pt>
                <c:pt idx="39">
                  <c:v>55</c:v>
                </c:pt>
                <c:pt idx="40">
                  <c:v>50</c:v>
                </c:pt>
              </c:numCache>
            </c:numRef>
          </c:xVal>
          <c:yVal>
            <c:numRef>
              <c:f>Sheet1!$L$4:$L$44</c:f>
              <c:numCache>
                <c:formatCode>General</c:formatCode>
                <c:ptCount val="41"/>
                <c:pt idx="0">
                  <c:v>1.0269999999999999</c:v>
                </c:pt>
                <c:pt idx="1">
                  <c:v>1.0269999999999999</c:v>
                </c:pt>
                <c:pt idx="2">
                  <c:v>1.0469999999999999</c:v>
                </c:pt>
                <c:pt idx="3">
                  <c:v>1.0669999999999999</c:v>
                </c:pt>
                <c:pt idx="4">
                  <c:v>1.087</c:v>
                </c:pt>
                <c:pt idx="5">
                  <c:v>1.107</c:v>
                </c:pt>
                <c:pt idx="6">
                  <c:v>1.127</c:v>
                </c:pt>
                <c:pt idx="7">
                  <c:v>1.1469999999999998</c:v>
                </c:pt>
                <c:pt idx="8">
                  <c:v>1.1519999999999999</c:v>
                </c:pt>
                <c:pt idx="9">
                  <c:v>1.157</c:v>
                </c:pt>
                <c:pt idx="10">
                  <c:v>1.1619999999999999</c:v>
                </c:pt>
                <c:pt idx="11">
                  <c:v>1.1669999999999998</c:v>
                </c:pt>
                <c:pt idx="12">
                  <c:v>1.1819999999999999</c:v>
                </c:pt>
                <c:pt idx="13">
                  <c:v>1.1869999999999998</c:v>
                </c:pt>
                <c:pt idx="14">
                  <c:v>1.1969999999999998</c:v>
                </c:pt>
                <c:pt idx="15">
                  <c:v>1.2069999999999999</c:v>
                </c:pt>
                <c:pt idx="16">
                  <c:v>1.2169999999999999</c:v>
                </c:pt>
                <c:pt idx="17">
                  <c:v>1.2269999999999999</c:v>
                </c:pt>
                <c:pt idx="18">
                  <c:v>1.232</c:v>
                </c:pt>
                <c:pt idx="19">
                  <c:v>1.2369999999999999</c:v>
                </c:pt>
                <c:pt idx="20">
                  <c:v>1.2469999999999999</c:v>
                </c:pt>
                <c:pt idx="21">
                  <c:v>1.262</c:v>
                </c:pt>
                <c:pt idx="22">
                  <c:v>1.2669999999999999</c:v>
                </c:pt>
                <c:pt idx="23">
                  <c:v>1.2669999999999999</c:v>
                </c:pt>
                <c:pt idx="24">
                  <c:v>1.2639999999999998</c:v>
                </c:pt>
                <c:pt idx="25">
                  <c:v>1.2569999999999999</c:v>
                </c:pt>
                <c:pt idx="26">
                  <c:v>1.2469999999999999</c:v>
                </c:pt>
                <c:pt idx="27">
                  <c:v>1.242</c:v>
                </c:pt>
                <c:pt idx="28">
                  <c:v>1.2369999999999999</c:v>
                </c:pt>
                <c:pt idx="29">
                  <c:v>1.2269999999999999</c:v>
                </c:pt>
                <c:pt idx="30">
                  <c:v>1.2169999999999999</c:v>
                </c:pt>
                <c:pt idx="31">
                  <c:v>1.2069999999999999</c:v>
                </c:pt>
                <c:pt idx="32">
                  <c:v>1.202</c:v>
                </c:pt>
                <c:pt idx="33">
                  <c:v>1.1969999999999998</c:v>
                </c:pt>
                <c:pt idx="34">
                  <c:v>1.1869999999999998</c:v>
                </c:pt>
                <c:pt idx="35">
                  <c:v>1.1769999999999998</c:v>
                </c:pt>
                <c:pt idx="36">
                  <c:v>1.1719999999999999</c:v>
                </c:pt>
                <c:pt idx="37">
                  <c:v>1.1669999999999998</c:v>
                </c:pt>
                <c:pt idx="38">
                  <c:v>1.157</c:v>
                </c:pt>
                <c:pt idx="39">
                  <c:v>1.1469999999999998</c:v>
                </c:pt>
                <c:pt idx="40">
                  <c:v>1.127</c:v>
                </c:pt>
              </c:numCache>
            </c:numRef>
          </c:yVal>
          <c:smooth val="0"/>
          <c:extLst>
            <c:ext xmlns:c16="http://schemas.microsoft.com/office/drawing/2014/chart" uri="{C3380CC4-5D6E-409C-BE32-E72D297353CC}">
              <c16:uniqueId val="{00000004-BEE0-4618-A011-B80537982F21}"/>
            </c:ext>
          </c:extLst>
        </c:ser>
        <c:dLbls>
          <c:showLegendKey val="0"/>
          <c:showVal val="0"/>
          <c:showCatName val="0"/>
          <c:showSerName val="0"/>
          <c:showPercent val="0"/>
          <c:showBubbleSize val="0"/>
        </c:dLbls>
        <c:axId val="1010489087"/>
        <c:axId val="1010489567"/>
      </c:scatterChart>
      <c:valAx>
        <c:axId val="10104890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t (°C)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10489567"/>
        <c:crosses val="autoZero"/>
        <c:crossBetween val="midCat"/>
      </c:valAx>
      <c:valAx>
        <c:axId val="1010489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Abs.</a:t>
                </a:r>
                <a:r>
                  <a:rPr lang="et-EE" baseline="0"/>
                  <a:t> rõhk (bar)</a:t>
                </a:r>
                <a:endParaRPr lang="et-E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0104890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t-EE">
                <a:solidFill>
                  <a:srgbClr val="FF0000"/>
                </a:solidFill>
              </a:rPr>
              <a:t>Aururõhk</a:t>
            </a:r>
            <a:r>
              <a:rPr lang="et-EE" baseline="0">
                <a:solidFill>
                  <a:srgbClr val="FF0000"/>
                </a:solidFill>
              </a:rPr>
              <a:t> pudelis B</a:t>
            </a:r>
            <a:endParaRPr lang="et-EE">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t-EE"/>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poly"/>
            <c:order val="2"/>
            <c:dispRSqr val="0"/>
            <c:dispEq val="0"/>
          </c:trendline>
          <c:trendline>
            <c:spPr>
              <a:ln w="19050" cap="rnd">
                <a:solidFill>
                  <a:schemeClr val="accent1"/>
                </a:solidFill>
                <a:prstDash val="sysDot"/>
              </a:ln>
              <a:effectLst/>
            </c:spPr>
            <c:trendlineType val="exp"/>
            <c:dispRSqr val="1"/>
            <c:dispEq val="1"/>
            <c:trendlineLbl>
              <c:numFmt formatCode="#,##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trendlineLbl>
          </c:trendline>
          <c:xVal>
            <c:numRef>
              <c:f>Sheet1!$I$10:$I$44</c:f>
              <c:numCache>
                <c:formatCode>General</c:formatCode>
                <c:ptCount val="35"/>
                <c:pt idx="0">
                  <c:v>55</c:v>
                </c:pt>
                <c:pt idx="1">
                  <c:v>60</c:v>
                </c:pt>
                <c:pt idx="2">
                  <c:v>62</c:v>
                </c:pt>
                <c:pt idx="3">
                  <c:v>64</c:v>
                </c:pt>
                <c:pt idx="4">
                  <c:v>66</c:v>
                </c:pt>
                <c:pt idx="5">
                  <c:v>68</c:v>
                </c:pt>
                <c:pt idx="6">
                  <c:v>70</c:v>
                </c:pt>
                <c:pt idx="7">
                  <c:v>72</c:v>
                </c:pt>
                <c:pt idx="8">
                  <c:v>74</c:v>
                </c:pt>
                <c:pt idx="9">
                  <c:v>76</c:v>
                </c:pt>
                <c:pt idx="10">
                  <c:v>78</c:v>
                </c:pt>
                <c:pt idx="11">
                  <c:v>80</c:v>
                </c:pt>
                <c:pt idx="12">
                  <c:v>82</c:v>
                </c:pt>
                <c:pt idx="13">
                  <c:v>84</c:v>
                </c:pt>
                <c:pt idx="14">
                  <c:v>86</c:v>
                </c:pt>
                <c:pt idx="15">
                  <c:v>88</c:v>
                </c:pt>
                <c:pt idx="16">
                  <c:v>90</c:v>
                </c:pt>
                <c:pt idx="17">
                  <c:v>88</c:v>
                </c:pt>
                <c:pt idx="18">
                  <c:v>86</c:v>
                </c:pt>
                <c:pt idx="19">
                  <c:v>84</c:v>
                </c:pt>
                <c:pt idx="20">
                  <c:v>82</c:v>
                </c:pt>
                <c:pt idx="21">
                  <c:v>80</c:v>
                </c:pt>
                <c:pt idx="22">
                  <c:v>78</c:v>
                </c:pt>
                <c:pt idx="23">
                  <c:v>76</c:v>
                </c:pt>
                <c:pt idx="24">
                  <c:v>74</c:v>
                </c:pt>
                <c:pt idx="25">
                  <c:v>72</c:v>
                </c:pt>
                <c:pt idx="26">
                  <c:v>70</c:v>
                </c:pt>
                <c:pt idx="27">
                  <c:v>68</c:v>
                </c:pt>
                <c:pt idx="28">
                  <c:v>66</c:v>
                </c:pt>
                <c:pt idx="29">
                  <c:v>64</c:v>
                </c:pt>
                <c:pt idx="30">
                  <c:v>62</c:v>
                </c:pt>
                <c:pt idx="31">
                  <c:v>60</c:v>
                </c:pt>
                <c:pt idx="32">
                  <c:v>58</c:v>
                </c:pt>
                <c:pt idx="33">
                  <c:v>55</c:v>
                </c:pt>
                <c:pt idx="34">
                  <c:v>50</c:v>
                </c:pt>
              </c:numCache>
            </c:numRef>
          </c:xVal>
          <c:yVal>
            <c:numRef>
              <c:f>Sheet1!$K$11:$K$43</c:f>
              <c:numCache>
                <c:formatCode>General</c:formatCode>
                <c:ptCount val="33"/>
                <c:pt idx="0">
                  <c:v>0.06</c:v>
                </c:pt>
                <c:pt idx="1">
                  <c:v>0.09</c:v>
                </c:pt>
                <c:pt idx="2">
                  <c:v>0.11</c:v>
                </c:pt>
                <c:pt idx="3">
                  <c:v>0.14000000000000001</c:v>
                </c:pt>
                <c:pt idx="4">
                  <c:v>0.16</c:v>
                </c:pt>
                <c:pt idx="5">
                  <c:v>0.19500000000000001</c:v>
                </c:pt>
                <c:pt idx="6">
                  <c:v>0.22</c:v>
                </c:pt>
                <c:pt idx="7">
                  <c:v>0.245</c:v>
                </c:pt>
                <c:pt idx="8">
                  <c:v>0.28999999999999998</c:v>
                </c:pt>
                <c:pt idx="9">
                  <c:v>0.31</c:v>
                </c:pt>
                <c:pt idx="10">
                  <c:v>0.34</c:v>
                </c:pt>
                <c:pt idx="11">
                  <c:v>0.38</c:v>
                </c:pt>
                <c:pt idx="12">
                  <c:v>0.44</c:v>
                </c:pt>
                <c:pt idx="13">
                  <c:v>0.48</c:v>
                </c:pt>
                <c:pt idx="14">
                  <c:v>0.52200000000000002</c:v>
                </c:pt>
                <c:pt idx="15">
                  <c:v>0.57999999999999996</c:v>
                </c:pt>
                <c:pt idx="16">
                  <c:v>0.57999999999999996</c:v>
                </c:pt>
                <c:pt idx="17">
                  <c:v>0.54</c:v>
                </c:pt>
                <c:pt idx="18">
                  <c:v>0.5</c:v>
                </c:pt>
                <c:pt idx="19">
                  <c:v>0.46</c:v>
                </c:pt>
                <c:pt idx="20">
                  <c:v>0.41</c:v>
                </c:pt>
                <c:pt idx="21">
                  <c:v>0.37</c:v>
                </c:pt>
                <c:pt idx="22">
                  <c:v>0.32</c:v>
                </c:pt>
                <c:pt idx="23">
                  <c:v>0.28499999999999998</c:v>
                </c:pt>
                <c:pt idx="24">
                  <c:v>0.24</c:v>
                </c:pt>
                <c:pt idx="25">
                  <c:v>0.21</c:v>
                </c:pt>
                <c:pt idx="26">
                  <c:v>0.185</c:v>
                </c:pt>
                <c:pt idx="27">
                  <c:v>0.16</c:v>
                </c:pt>
                <c:pt idx="28">
                  <c:v>0.125</c:v>
                </c:pt>
                <c:pt idx="29">
                  <c:v>0.11</c:v>
                </c:pt>
                <c:pt idx="30">
                  <c:v>8.5000000000000006E-2</c:v>
                </c:pt>
                <c:pt idx="31">
                  <c:v>0.06</c:v>
                </c:pt>
                <c:pt idx="32">
                  <c:v>2.5000000000000001E-2</c:v>
                </c:pt>
              </c:numCache>
            </c:numRef>
          </c:yVal>
          <c:smooth val="0"/>
          <c:extLst>
            <c:ext xmlns:c16="http://schemas.microsoft.com/office/drawing/2014/chart" uri="{C3380CC4-5D6E-409C-BE32-E72D297353CC}">
              <c16:uniqueId val="{00000000-B0A2-48E5-A8DE-CBADFA505DB8}"/>
            </c:ext>
          </c:extLst>
        </c:ser>
        <c:dLbls>
          <c:showLegendKey val="0"/>
          <c:showVal val="0"/>
          <c:showCatName val="0"/>
          <c:showSerName val="0"/>
          <c:showPercent val="0"/>
          <c:showBubbleSize val="0"/>
        </c:dLbls>
        <c:axId val="963931263"/>
        <c:axId val="963936063"/>
      </c:scatterChart>
      <c:valAx>
        <c:axId val="9639312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t (°C)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963936063"/>
        <c:crosses val="autoZero"/>
        <c:crossBetween val="midCat"/>
      </c:valAx>
      <c:valAx>
        <c:axId val="963936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Aururõhk</a:t>
                </a:r>
                <a:r>
                  <a:rPr lang="et-EE" baseline="0"/>
                  <a:t> (bar)</a:t>
                </a:r>
                <a:endParaRPr lang="et-E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9639312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t-EE">
                <a:solidFill>
                  <a:srgbClr val="FF0000"/>
                </a:solidFill>
              </a:rPr>
              <a:t>Arrheniuse</a:t>
            </a:r>
            <a:r>
              <a:rPr lang="et-EE" baseline="0">
                <a:solidFill>
                  <a:srgbClr val="FF0000"/>
                </a:solidFill>
              </a:rPr>
              <a:t> graafik</a:t>
            </a:r>
            <a:endParaRPr lang="et-EE">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t-EE"/>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7.904943132108487E-2"/>
                  <c:y val="2.464931466899962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trendlineLbl>
          </c:trendline>
          <c:xVal>
            <c:numRef>
              <c:f>Sheet1!$P$14:$P$37</c:f>
              <c:numCache>
                <c:formatCode>General</c:formatCode>
                <c:ptCount val="24"/>
                <c:pt idx="0">
                  <c:v>3.5462839254118685E-4</c:v>
                </c:pt>
                <c:pt idx="1">
                  <c:v>3.5254937514390597E-4</c:v>
                </c:pt>
                <c:pt idx="2">
                  <c:v>3.5049459224928902E-4</c:v>
                </c:pt>
                <c:pt idx="3">
                  <c:v>3.4846362257089249E-4</c:v>
                </c:pt>
                <c:pt idx="4">
                  <c:v>3.464560545307318E-4</c:v>
                </c:pt>
                <c:pt idx="5">
                  <c:v>3.4447148598122163E-4</c:v>
                </c:pt>
                <c:pt idx="6">
                  <c:v>3.4250952393661833E-4</c:v>
                </c:pt>
                <c:pt idx="7">
                  <c:v>3.405697843135878E-4</c:v>
                </c:pt>
                <c:pt idx="8">
                  <c:v>3.3865189168053928E-4</c:v>
                </c:pt>
                <c:pt idx="9">
                  <c:v>3.3675547901538156E-4</c:v>
                </c:pt>
                <c:pt idx="10">
                  <c:v>3.3488018747137275E-4</c:v>
                </c:pt>
                <c:pt idx="11">
                  <c:v>3.3302566615075042E-4</c:v>
                </c:pt>
                <c:pt idx="12">
                  <c:v>3.3119157188584201E-4</c:v>
                </c:pt>
                <c:pt idx="13">
                  <c:v>3.3302566615075042E-4</c:v>
                </c:pt>
                <c:pt idx="14">
                  <c:v>3.3488018747137275E-4</c:v>
                </c:pt>
                <c:pt idx="15">
                  <c:v>3.3675547901538156E-4</c:v>
                </c:pt>
                <c:pt idx="16">
                  <c:v>3.3865189168053928E-4</c:v>
                </c:pt>
                <c:pt idx="17">
                  <c:v>3.405697843135878E-4</c:v>
                </c:pt>
                <c:pt idx="18">
                  <c:v>3.4250952393661833E-4</c:v>
                </c:pt>
                <c:pt idx="19">
                  <c:v>3.4447148598122163E-4</c:v>
                </c:pt>
                <c:pt idx="20">
                  <c:v>3.464560545307318E-4</c:v>
                </c:pt>
                <c:pt idx="21">
                  <c:v>3.4846362257089249E-4</c:v>
                </c:pt>
                <c:pt idx="22">
                  <c:v>3.5049459224928902E-4</c:v>
                </c:pt>
                <c:pt idx="23">
                  <c:v>3.5254937514390597E-4</c:v>
                </c:pt>
              </c:numCache>
            </c:numRef>
          </c:xVal>
          <c:yVal>
            <c:numRef>
              <c:f>Sheet1!$Q$14:$Q$37</c:f>
              <c:numCache>
                <c:formatCode>General</c:formatCode>
                <c:ptCount val="24"/>
                <c:pt idx="0">
                  <c:v>-5.2983173665480354</c:v>
                </c:pt>
                <c:pt idx="1">
                  <c:v>-3.9120230054281464</c:v>
                </c:pt>
                <c:pt idx="2">
                  <c:v>-3.2188758248682006</c:v>
                </c:pt>
                <c:pt idx="3">
                  <c:v>-2.8134107167600364</c:v>
                </c:pt>
                <c:pt idx="4">
                  <c:v>-2.5902671654458267</c:v>
                </c:pt>
                <c:pt idx="5">
                  <c:v>-2.2072749131897211</c:v>
                </c:pt>
                <c:pt idx="6">
                  <c:v>-2.120263536200091</c:v>
                </c:pt>
                <c:pt idx="7">
                  <c:v>-1.9661128563728327</c:v>
                </c:pt>
                <c:pt idx="8">
                  <c:v>-1.7429693050586228</c:v>
                </c:pt>
                <c:pt idx="9">
                  <c:v>-1.4696759700589417</c:v>
                </c:pt>
                <c:pt idx="10">
                  <c:v>-1.3470736479666092</c:v>
                </c:pt>
                <c:pt idx="11">
                  <c:v>-1.2482730632225159</c:v>
                </c:pt>
                <c:pt idx="12">
                  <c:v>-1.07880966137193</c:v>
                </c:pt>
                <c:pt idx="13">
                  <c:v>-1.07880966137193</c:v>
                </c:pt>
                <c:pt idx="14">
                  <c:v>-1.1940224734727678</c:v>
                </c:pt>
                <c:pt idx="15">
                  <c:v>-1.3093333199837622</c:v>
                </c:pt>
                <c:pt idx="16">
                  <c:v>-1.4271163556401456</c:v>
                </c:pt>
                <c:pt idx="17">
                  <c:v>-1.6347557204183905</c:v>
                </c:pt>
                <c:pt idx="18">
                  <c:v>-1.8325814637483102</c:v>
                </c:pt>
                <c:pt idx="19">
                  <c:v>-2.120263536200091</c:v>
                </c:pt>
                <c:pt idx="20">
                  <c:v>-2.3538783873815965</c:v>
                </c:pt>
                <c:pt idx="21">
                  <c:v>-2.8134107167600364</c:v>
                </c:pt>
                <c:pt idx="22">
                  <c:v>-3.3524072174927233</c:v>
                </c:pt>
                <c:pt idx="23">
                  <c:v>-4.1997050778799281</c:v>
                </c:pt>
              </c:numCache>
            </c:numRef>
          </c:yVal>
          <c:smooth val="0"/>
          <c:extLst>
            <c:ext xmlns:c16="http://schemas.microsoft.com/office/drawing/2014/chart" uri="{C3380CC4-5D6E-409C-BE32-E72D297353CC}">
              <c16:uniqueId val="{00000002-D9AF-4441-991C-53D5D7987BC9}"/>
            </c:ext>
          </c:extLst>
        </c:ser>
        <c:dLbls>
          <c:showLegendKey val="0"/>
          <c:showVal val="0"/>
          <c:showCatName val="0"/>
          <c:showSerName val="0"/>
          <c:showPercent val="0"/>
          <c:showBubbleSize val="0"/>
        </c:dLbls>
        <c:axId val="1234337903"/>
        <c:axId val="1234339343"/>
      </c:scatterChart>
      <c:valAx>
        <c:axId val="12343379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1/RT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234339343"/>
        <c:crosses val="autoZero"/>
        <c:crossBetween val="midCat"/>
      </c:valAx>
      <c:valAx>
        <c:axId val="1234339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ln</a:t>
                </a:r>
                <a:r>
                  <a:rPr lang="et-EE" baseline="0"/>
                  <a:t>(pB-pA)</a:t>
                </a:r>
                <a:endParaRPr lang="et-E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2343379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19051</xdr:colOff>
      <xdr:row>0</xdr:row>
      <xdr:rowOff>9525</xdr:rowOff>
    </xdr:from>
    <xdr:to>
      <xdr:col>2</xdr:col>
      <xdr:colOff>476251</xdr:colOff>
      <xdr:row>3</xdr:row>
      <xdr:rowOff>57150</xdr:rowOff>
    </xdr:to>
    <xdr:sp macro="" textlink="">
      <xdr:nvSpPr>
        <xdr:cNvPr id="2" name="TextBox 1">
          <a:extLst>
            <a:ext uri="{FF2B5EF4-FFF2-40B4-BE49-F238E27FC236}">
              <a16:creationId xmlns:a16="http://schemas.microsoft.com/office/drawing/2014/main" id="{067F1E11-C171-6147-381F-BD7D316BDA9A}"/>
            </a:ext>
          </a:extLst>
        </xdr:cNvPr>
        <xdr:cNvSpPr txBox="1"/>
      </xdr:nvSpPr>
      <xdr:spPr>
        <a:xfrm>
          <a:off x="19051" y="9525"/>
          <a:ext cx="167640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b="1" kern="1200"/>
            <a:t>Üliõpilane: </a:t>
          </a:r>
          <a:r>
            <a:rPr lang="et-EE" sz="1100" b="0" kern="1200"/>
            <a:t>Holger</a:t>
          </a:r>
          <a:r>
            <a:rPr lang="et-EE" sz="1100" b="0" kern="1200" baseline="0"/>
            <a:t> Maaker</a:t>
          </a:r>
          <a:endParaRPr lang="et-EE" sz="1100" b="1" kern="1200"/>
        </a:p>
        <a:p>
          <a:r>
            <a:rPr lang="et-EE" sz="1100" b="1" kern="1200"/>
            <a:t>Juhendaja: </a:t>
          </a:r>
          <a:r>
            <a:rPr lang="et-EE" sz="1100" b="0" kern="1200"/>
            <a:t>Oliver</a:t>
          </a:r>
          <a:r>
            <a:rPr lang="et-EE" sz="1100" b="0" kern="1200" baseline="0"/>
            <a:t> Vanker</a:t>
          </a:r>
        </a:p>
        <a:p>
          <a:r>
            <a:rPr lang="et-EE" sz="1100" b="1" kern="1200" baseline="0"/>
            <a:t>Kuupäev: </a:t>
          </a:r>
          <a:r>
            <a:rPr lang="et-EE" sz="1100" b="0" kern="1200" baseline="0"/>
            <a:t>14.11.2024</a:t>
          </a:r>
          <a:endParaRPr lang="et-EE" sz="1100" b="1" kern="1200"/>
        </a:p>
      </xdr:txBody>
    </xdr:sp>
    <xdr:clientData/>
  </xdr:twoCellAnchor>
  <xdr:twoCellAnchor>
    <xdr:from>
      <xdr:col>0</xdr:col>
      <xdr:colOff>38099</xdr:colOff>
      <xdr:row>3</xdr:row>
      <xdr:rowOff>47625</xdr:rowOff>
    </xdr:from>
    <xdr:to>
      <xdr:col>3</xdr:col>
      <xdr:colOff>142874</xdr:colOff>
      <xdr:row>4</xdr:row>
      <xdr:rowOff>171450</xdr:rowOff>
    </xdr:to>
    <xdr:sp macro="" textlink="">
      <xdr:nvSpPr>
        <xdr:cNvPr id="3" name="TextBox 2">
          <a:extLst>
            <a:ext uri="{FF2B5EF4-FFF2-40B4-BE49-F238E27FC236}">
              <a16:creationId xmlns:a16="http://schemas.microsoft.com/office/drawing/2014/main" id="{720859E9-1AD8-7DA9-74E5-9CD30CF4B3E1}"/>
            </a:ext>
          </a:extLst>
        </xdr:cNvPr>
        <xdr:cNvSpPr txBox="1"/>
      </xdr:nvSpPr>
      <xdr:spPr>
        <a:xfrm>
          <a:off x="38099" y="657225"/>
          <a:ext cx="1933575"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Atmosfääri</a:t>
          </a:r>
          <a:r>
            <a:rPr lang="et-EE" sz="1100" kern="1200" baseline="0"/>
            <a:t> rõhk pa = 1,027 bar</a:t>
          </a:r>
          <a:endParaRPr lang="et-EE" sz="1100" kern="1200"/>
        </a:p>
      </xdr:txBody>
    </xdr:sp>
    <xdr:clientData/>
  </xdr:twoCellAnchor>
  <xdr:twoCellAnchor>
    <xdr:from>
      <xdr:col>11</xdr:col>
      <xdr:colOff>314324</xdr:colOff>
      <xdr:row>0</xdr:row>
      <xdr:rowOff>28575</xdr:rowOff>
    </xdr:from>
    <xdr:to>
      <xdr:col>13</xdr:col>
      <xdr:colOff>447675</xdr:colOff>
      <xdr:row>1</xdr:row>
      <xdr:rowOff>171450</xdr:rowOff>
    </xdr:to>
    <xdr:sp macro="" textlink="">
      <xdr:nvSpPr>
        <xdr:cNvPr id="4" name="TextBox 3">
          <a:extLst>
            <a:ext uri="{FF2B5EF4-FFF2-40B4-BE49-F238E27FC236}">
              <a16:creationId xmlns:a16="http://schemas.microsoft.com/office/drawing/2014/main" id="{75B31A1D-4336-A1B2-C219-597C9FD7B1FC}"/>
            </a:ext>
          </a:extLst>
        </xdr:cNvPr>
        <xdr:cNvSpPr txBox="1"/>
      </xdr:nvSpPr>
      <xdr:spPr>
        <a:xfrm>
          <a:off x="7077074" y="28575"/>
          <a:ext cx="1390651"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400" b="1" kern="1200"/>
            <a:t>Katsetulemused</a:t>
          </a:r>
        </a:p>
      </xdr:txBody>
    </xdr:sp>
    <xdr:clientData/>
  </xdr:twoCellAnchor>
  <xdr:twoCellAnchor>
    <xdr:from>
      <xdr:col>0</xdr:col>
      <xdr:colOff>19050</xdr:colOff>
      <xdr:row>5</xdr:row>
      <xdr:rowOff>0</xdr:rowOff>
    </xdr:from>
    <xdr:to>
      <xdr:col>2</xdr:col>
      <xdr:colOff>304800</xdr:colOff>
      <xdr:row>6</xdr:row>
      <xdr:rowOff>114300</xdr:rowOff>
    </xdr:to>
    <xdr:sp macro="" textlink="">
      <xdr:nvSpPr>
        <xdr:cNvPr id="5" name="TextBox 4">
          <a:extLst>
            <a:ext uri="{FF2B5EF4-FFF2-40B4-BE49-F238E27FC236}">
              <a16:creationId xmlns:a16="http://schemas.microsoft.com/office/drawing/2014/main" id="{66A8E41C-05D5-5770-85D4-1C68A3E5901F}"/>
            </a:ext>
          </a:extLst>
        </xdr:cNvPr>
        <xdr:cNvSpPr txBox="1"/>
      </xdr:nvSpPr>
      <xdr:spPr>
        <a:xfrm>
          <a:off x="19050" y="990600"/>
          <a:ext cx="150495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R = </a:t>
          </a:r>
          <a:r>
            <a:rPr lang="et-EE"/>
            <a:t>8,314472 J/K</a:t>
          </a:r>
          <a:r>
            <a:rPr lang="en-US"/>
            <a:t>*mol</a:t>
          </a:r>
          <a:endParaRPr lang="et-EE" sz="1100" kern="1200"/>
        </a:p>
      </xdr:txBody>
    </xdr:sp>
    <xdr:clientData/>
  </xdr:twoCellAnchor>
  <xdr:twoCellAnchor>
    <xdr:from>
      <xdr:col>7</xdr:col>
      <xdr:colOff>600075</xdr:colOff>
      <xdr:row>44</xdr:row>
      <xdr:rowOff>138112</xdr:rowOff>
    </xdr:from>
    <xdr:to>
      <xdr:col>15</xdr:col>
      <xdr:colOff>161925</xdr:colOff>
      <xdr:row>59</xdr:row>
      <xdr:rowOff>23812</xdr:rowOff>
    </xdr:to>
    <xdr:graphicFrame macro="">
      <xdr:nvGraphicFramePr>
        <xdr:cNvPr id="6" name="Chart 5">
          <a:extLst>
            <a:ext uri="{FF2B5EF4-FFF2-40B4-BE49-F238E27FC236}">
              <a16:creationId xmlns:a16="http://schemas.microsoft.com/office/drawing/2014/main" id="{CF408A4C-7C41-DE91-54C4-ED0E143B9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590550</xdr:colOff>
      <xdr:row>59</xdr:row>
      <xdr:rowOff>104776</xdr:rowOff>
    </xdr:from>
    <xdr:to>
      <xdr:col>15</xdr:col>
      <xdr:colOff>152400</xdr:colOff>
      <xdr:row>72</xdr:row>
      <xdr:rowOff>28576</xdr:rowOff>
    </xdr:to>
    <xdr:sp macro="" textlink="">
      <xdr:nvSpPr>
        <xdr:cNvPr id="7" name="TextBox 6">
          <a:extLst>
            <a:ext uri="{FF2B5EF4-FFF2-40B4-BE49-F238E27FC236}">
              <a16:creationId xmlns:a16="http://schemas.microsoft.com/office/drawing/2014/main" id="{6AF917DD-F395-B803-30F2-5468265F6A46}"/>
            </a:ext>
          </a:extLst>
        </xdr:cNvPr>
        <xdr:cNvSpPr txBox="1"/>
      </xdr:nvSpPr>
      <xdr:spPr>
        <a:xfrm>
          <a:off x="4857750" y="11382376"/>
          <a:ext cx="4572000" cy="240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Graafikult nähtub, et gaasi</a:t>
          </a:r>
          <a:r>
            <a:rPr lang="et-EE" sz="1100" kern="1200" baseline="0"/>
            <a:t> absoluutne rõhk pudelis A on võrdeliselt seotud temperatuuriga (pV = nRT). </a:t>
          </a:r>
        </a:p>
        <a:p>
          <a:endParaRPr lang="et-EE" sz="1100" kern="1200" baseline="0"/>
        </a:p>
        <a:p>
          <a:pPr marL="0" marR="0" lvl="0" indent="0" defTabSz="914400" rtl="0" eaLnBrk="1" fontAlgn="auto" latinLnBrk="0" hangingPunct="1">
            <a:lnSpc>
              <a:spcPct val="100000"/>
            </a:lnSpc>
            <a:spcBef>
              <a:spcPts val="0"/>
            </a:spcBef>
            <a:spcAft>
              <a:spcPts val="0"/>
            </a:spcAft>
            <a:buClrTx/>
            <a:buSzTx/>
            <a:buFontTx/>
            <a:buNone/>
            <a:tabLst/>
            <a:defRPr/>
          </a:pPr>
          <a:r>
            <a:rPr lang="et-EE">
              <a:effectLst/>
            </a:rPr>
            <a:t>y = 0,0039438x +</a:t>
          </a:r>
          <a:r>
            <a:rPr lang="et-EE" baseline="0">
              <a:effectLst/>
            </a:rPr>
            <a:t> 0,9165066</a:t>
          </a:r>
        </a:p>
        <a:p>
          <a:pPr marL="0" marR="0" lvl="0" indent="0" defTabSz="914400" rtl="0" eaLnBrk="1" fontAlgn="auto" latinLnBrk="0" hangingPunct="1">
            <a:lnSpc>
              <a:spcPct val="100000"/>
            </a:lnSpc>
            <a:spcBef>
              <a:spcPts val="0"/>
            </a:spcBef>
            <a:spcAft>
              <a:spcPts val="0"/>
            </a:spcAft>
            <a:buClrTx/>
            <a:buSzTx/>
            <a:buFontTx/>
            <a:buNone/>
            <a:tabLst/>
            <a:defRPr/>
          </a:pPr>
          <a:endParaRPr lang="et-EE" baseline="0">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t-EE">
              <a:effectLst/>
            </a:rPr>
            <a:t>y</a:t>
          </a:r>
          <a:r>
            <a:rPr lang="et-EE" baseline="0">
              <a:effectLst/>
            </a:rPr>
            <a:t> on rõhu rollis.</a:t>
          </a:r>
        </a:p>
        <a:p>
          <a:pPr marL="0" marR="0" lvl="0" indent="0" defTabSz="914400" rtl="0" eaLnBrk="1" fontAlgn="auto" latinLnBrk="0" hangingPunct="1">
            <a:lnSpc>
              <a:spcPct val="100000"/>
            </a:lnSpc>
            <a:spcBef>
              <a:spcPts val="0"/>
            </a:spcBef>
            <a:spcAft>
              <a:spcPts val="0"/>
            </a:spcAft>
            <a:buClrTx/>
            <a:buSzTx/>
            <a:buFontTx/>
            <a:buNone/>
            <a:tabLst/>
            <a:defRPr/>
          </a:pPr>
          <a:r>
            <a:rPr lang="et-EE" baseline="0">
              <a:effectLst/>
            </a:rPr>
            <a:t>x on temperatuuri rollis.</a:t>
          </a:r>
        </a:p>
        <a:p>
          <a:pPr marL="0" marR="0" lvl="0" indent="0" defTabSz="914400" rtl="0" eaLnBrk="1" fontAlgn="auto" latinLnBrk="0" hangingPunct="1">
            <a:lnSpc>
              <a:spcPct val="100000"/>
            </a:lnSpc>
            <a:spcBef>
              <a:spcPts val="0"/>
            </a:spcBef>
            <a:spcAft>
              <a:spcPts val="0"/>
            </a:spcAft>
            <a:buClrTx/>
            <a:buSzTx/>
            <a:buFontTx/>
            <a:buNone/>
            <a:tabLst/>
            <a:defRPr/>
          </a:pPr>
          <a:endParaRPr lang="et-EE" baseline="0">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t-EE" b="1" baseline="0">
              <a:effectLst/>
            </a:rPr>
            <a:t>Temperatuur, mille juures rõhk oleks null:</a:t>
          </a:r>
        </a:p>
        <a:p>
          <a:pPr marL="0" marR="0" lvl="0" indent="0" defTabSz="914400" rtl="0" eaLnBrk="1" fontAlgn="auto" latinLnBrk="0" hangingPunct="1">
            <a:lnSpc>
              <a:spcPct val="100000"/>
            </a:lnSpc>
            <a:spcBef>
              <a:spcPts val="0"/>
            </a:spcBef>
            <a:spcAft>
              <a:spcPts val="0"/>
            </a:spcAft>
            <a:buClrTx/>
            <a:buSzTx/>
            <a:buFontTx/>
            <a:buNone/>
            <a:tabLst/>
            <a:defRPr/>
          </a:pPr>
          <a:endParaRPr lang="et-EE" b="0" baseline="0">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t-EE" b="0" baseline="0">
              <a:effectLst/>
            </a:rPr>
            <a:t>0 = 0,0039438x + 0,9165066 </a:t>
          </a:r>
        </a:p>
        <a:p>
          <a:pPr marL="0" marR="0" lvl="0" indent="0" defTabSz="914400" rtl="0" eaLnBrk="1" fontAlgn="auto" latinLnBrk="0" hangingPunct="1">
            <a:lnSpc>
              <a:spcPct val="100000"/>
            </a:lnSpc>
            <a:spcBef>
              <a:spcPts val="0"/>
            </a:spcBef>
            <a:spcAft>
              <a:spcPts val="0"/>
            </a:spcAft>
            <a:buClrTx/>
            <a:buSzTx/>
            <a:buFontTx/>
            <a:buNone/>
            <a:tabLst/>
            <a:defRPr/>
          </a:pPr>
          <a:endParaRPr lang="et-EE" b="0" baseline="0">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t-EE" b="0" baseline="0">
              <a:effectLst/>
            </a:rPr>
            <a:t>x = -</a:t>
          </a:r>
          <a:r>
            <a:rPr lang="et-EE" b="1" baseline="0">
              <a:effectLst/>
            </a:rPr>
            <a:t>230 °C </a:t>
          </a:r>
          <a:r>
            <a:rPr lang="et-EE" b="0" baseline="0">
              <a:effectLst/>
            </a:rPr>
            <a:t>(meie katsetulemuste järgi absoluutne null)</a:t>
          </a:r>
          <a:endParaRPr lang="et-EE" b="1">
            <a:effectLst/>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t-EE">
            <a:effectLst/>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t-EE">
            <a:effectLst/>
          </a:endParaRPr>
        </a:p>
        <a:p>
          <a:endParaRPr lang="et-EE" sz="1100" kern="1200"/>
        </a:p>
      </xdr:txBody>
    </xdr:sp>
    <xdr:clientData/>
  </xdr:twoCellAnchor>
  <xdr:twoCellAnchor>
    <xdr:from>
      <xdr:col>0</xdr:col>
      <xdr:colOff>214312</xdr:colOff>
      <xdr:row>44</xdr:row>
      <xdr:rowOff>119062</xdr:rowOff>
    </xdr:from>
    <xdr:to>
      <xdr:col>7</xdr:col>
      <xdr:colOff>519112</xdr:colOff>
      <xdr:row>59</xdr:row>
      <xdr:rowOff>4762</xdr:rowOff>
    </xdr:to>
    <xdr:graphicFrame macro="">
      <xdr:nvGraphicFramePr>
        <xdr:cNvPr id="12" name="Chart 11">
          <a:extLst>
            <a:ext uri="{FF2B5EF4-FFF2-40B4-BE49-F238E27FC236}">
              <a16:creationId xmlns:a16="http://schemas.microsoft.com/office/drawing/2014/main" id="{1C5FCE1C-B1AC-9BBA-7E6F-20CFC8AC4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209551</xdr:colOff>
      <xdr:row>59</xdr:row>
      <xdr:rowOff>85726</xdr:rowOff>
    </xdr:from>
    <xdr:to>
      <xdr:col>7</xdr:col>
      <xdr:colOff>552451</xdr:colOff>
      <xdr:row>62</xdr:row>
      <xdr:rowOff>28576</xdr:rowOff>
    </xdr:to>
    <xdr:sp macro="" textlink="">
      <xdr:nvSpPr>
        <xdr:cNvPr id="13" name="TextBox 12">
          <a:extLst>
            <a:ext uri="{FF2B5EF4-FFF2-40B4-BE49-F238E27FC236}">
              <a16:creationId xmlns:a16="http://schemas.microsoft.com/office/drawing/2014/main" id="{ABCBEF04-65FA-ABBF-A114-80DC721CB055}"/>
            </a:ext>
          </a:extLst>
        </xdr:cNvPr>
        <xdr:cNvSpPr txBox="1"/>
      </xdr:nvSpPr>
      <xdr:spPr>
        <a:xfrm>
          <a:off x="209551" y="11363326"/>
          <a:ext cx="461010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Paistab, et</a:t>
          </a:r>
          <a:r>
            <a:rPr lang="et-EE" sz="1100" kern="1200" baseline="0"/>
            <a:t> pudelis B oleva gaasi rõhk sõltub temperatuurist eksponentsiaalselt.</a:t>
          </a:r>
          <a:endParaRPr lang="et-EE" sz="1100" kern="1200"/>
        </a:p>
      </xdr:txBody>
    </xdr:sp>
    <xdr:clientData/>
  </xdr:twoCellAnchor>
  <xdr:twoCellAnchor>
    <xdr:from>
      <xdr:col>0</xdr:col>
      <xdr:colOff>252412</xdr:colOff>
      <xdr:row>62</xdr:row>
      <xdr:rowOff>71437</xdr:rowOff>
    </xdr:from>
    <xdr:to>
      <xdr:col>7</xdr:col>
      <xdr:colOff>557212</xdr:colOff>
      <xdr:row>76</xdr:row>
      <xdr:rowOff>147637</xdr:rowOff>
    </xdr:to>
    <xdr:graphicFrame macro="">
      <xdr:nvGraphicFramePr>
        <xdr:cNvPr id="16" name="Chart 15">
          <a:extLst>
            <a:ext uri="{FF2B5EF4-FFF2-40B4-BE49-F238E27FC236}">
              <a16:creationId xmlns:a16="http://schemas.microsoft.com/office/drawing/2014/main" id="{E70465A6-EA5D-A90D-06F7-63EEB863A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76</xdr:row>
      <xdr:rowOff>180975</xdr:rowOff>
    </xdr:from>
    <xdr:to>
      <xdr:col>7</xdr:col>
      <xdr:colOff>552450</xdr:colOff>
      <xdr:row>85</xdr:row>
      <xdr:rowOff>152400</xdr:rowOff>
    </xdr:to>
    <xdr:sp macro="" textlink="">
      <xdr:nvSpPr>
        <xdr:cNvPr id="17" name="TextBox 16">
          <a:extLst>
            <a:ext uri="{FF2B5EF4-FFF2-40B4-BE49-F238E27FC236}">
              <a16:creationId xmlns:a16="http://schemas.microsoft.com/office/drawing/2014/main" id="{8BB7D069-E802-D8C5-3E5D-BD4E32236253}"/>
            </a:ext>
          </a:extLst>
        </xdr:cNvPr>
        <xdr:cNvSpPr txBox="1"/>
      </xdr:nvSpPr>
      <xdr:spPr>
        <a:xfrm>
          <a:off x="238125" y="14697075"/>
          <a:ext cx="4581525" cy="168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Selle</a:t>
          </a:r>
          <a:r>
            <a:rPr lang="et-EE" sz="1100" kern="1200" baseline="0"/>
            <a:t> graafiku trendijoone tõusu absoluutväärtus on vee molaarse aurustumisenergia arvväärtuse rollis. Meie katses tuli selleks </a:t>
          </a:r>
          <a:r>
            <a:rPr lang="et-EE" sz="1100" b="1" kern="1200" baseline="0"/>
            <a:t>150000 J/mol</a:t>
          </a:r>
          <a:r>
            <a:rPr lang="et-EE" sz="1100" kern="1200" baseline="0"/>
            <a:t>. See erineb tegelikust aurustumisenergiast üsna suurel määral. Küllap see on liiga laiast katsepunktide vahemikust. </a:t>
          </a:r>
        </a:p>
        <a:p>
          <a:endParaRPr lang="et-EE" sz="1100" kern="1200" baseline="0"/>
        </a:p>
        <a:p>
          <a:endParaRPr lang="et-EE" sz="1100" kern="1200"/>
        </a:p>
        <a:p>
          <a:r>
            <a:rPr lang="et-EE" sz="1100" kern="1200"/>
            <a:t>Olgu</a:t>
          </a:r>
          <a:r>
            <a:rPr lang="et-EE" sz="1100" kern="1200" baseline="0"/>
            <a:t> aurustumisenergiaks Ea:</a:t>
          </a:r>
        </a:p>
        <a:p>
          <a:endParaRPr lang="et-EE" sz="1100" kern="1200" baseline="0"/>
        </a:p>
        <a:p>
          <a:r>
            <a:rPr lang="et-EE" sz="1100" kern="1200" baseline="0"/>
            <a:t>Ea = 146790 J/mol / 18 g/mol / 4.186 J/cal = </a:t>
          </a:r>
          <a:r>
            <a:rPr lang="et-EE" sz="1100" b="1" kern="1200" baseline="0"/>
            <a:t>1950 cal/g</a:t>
          </a:r>
          <a:endParaRPr lang="et-EE" sz="1100" b="1" kern="1200"/>
        </a:p>
      </xdr:txBody>
    </xdr:sp>
    <xdr:clientData/>
  </xdr:twoCellAnchor>
  <xdr:twoCellAnchor>
    <xdr:from>
      <xdr:col>8</xdr:col>
      <xdr:colOff>95250</xdr:colOff>
      <xdr:row>77</xdr:row>
      <xdr:rowOff>19051</xdr:rowOff>
    </xdr:from>
    <xdr:to>
      <xdr:col>15</xdr:col>
      <xdr:colOff>447675</xdr:colOff>
      <xdr:row>82</xdr:row>
      <xdr:rowOff>76201</xdr:rowOff>
    </xdr:to>
    <xdr:sp macro="" textlink="">
      <xdr:nvSpPr>
        <xdr:cNvPr id="18" name="TextBox 17">
          <a:extLst>
            <a:ext uri="{FF2B5EF4-FFF2-40B4-BE49-F238E27FC236}">
              <a16:creationId xmlns:a16="http://schemas.microsoft.com/office/drawing/2014/main" id="{59CA60C7-0C2F-2F1B-CECE-C647321BAFA5}"/>
            </a:ext>
          </a:extLst>
        </xdr:cNvPr>
        <xdr:cNvSpPr txBox="1"/>
      </xdr:nvSpPr>
      <xdr:spPr>
        <a:xfrm>
          <a:off x="4972050" y="14725651"/>
          <a:ext cx="4752975"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b="1" kern="1200"/>
            <a:t>Vastus: </a:t>
          </a:r>
          <a:r>
            <a:rPr lang="et-EE" sz="1100" b="0" kern="1200"/>
            <a:t>Vedelik</a:t>
          </a:r>
          <a:r>
            <a:rPr lang="et-EE" sz="1100" b="0" kern="1200" baseline="0"/>
            <a:t> mullitab keemisel, kuna mitte ainult vedeliku pinnal ei toimu aineoleku üleminek vedelast gaasilisse. Gaasi mullid tekivad kogu vedeliku ulatuses, ning tekkinud mullid lükkab pinnale Archimedese jõud, nii tekivad mullid. </a:t>
          </a:r>
        </a:p>
        <a:p>
          <a:endParaRPr lang="et-EE" sz="1100" b="0" kern="1200" baseline="0"/>
        </a:p>
        <a:p>
          <a:r>
            <a:rPr lang="et-EE" sz="1100" b="0" kern="1200" baseline="0"/>
            <a:t>Mullid sisaldavad keeva aine gaasi. </a:t>
          </a:r>
          <a:endParaRPr lang="et-EE" sz="1100" b="1" kern="1200"/>
        </a:p>
      </xdr:txBody>
    </xdr:sp>
    <xdr:clientData/>
  </xdr:twoCellAnchor>
  <xdr:twoCellAnchor>
    <xdr:from>
      <xdr:col>8</xdr:col>
      <xdr:colOff>66675</xdr:colOff>
      <xdr:row>83</xdr:row>
      <xdr:rowOff>9525</xdr:rowOff>
    </xdr:from>
    <xdr:to>
      <xdr:col>15</xdr:col>
      <xdr:colOff>495300</xdr:colOff>
      <xdr:row>87</xdr:row>
      <xdr:rowOff>57150</xdr:rowOff>
    </xdr:to>
    <xdr:sp macro="" textlink="">
      <xdr:nvSpPr>
        <xdr:cNvPr id="19" name="TextBox 18">
          <a:extLst>
            <a:ext uri="{FF2B5EF4-FFF2-40B4-BE49-F238E27FC236}">
              <a16:creationId xmlns:a16="http://schemas.microsoft.com/office/drawing/2014/main" id="{D8C5EE14-7666-9752-FBA8-C01B31AA9F3D}"/>
            </a:ext>
          </a:extLst>
        </xdr:cNvPr>
        <xdr:cNvSpPr txBox="1"/>
      </xdr:nvSpPr>
      <xdr:spPr>
        <a:xfrm>
          <a:off x="4943475" y="15859125"/>
          <a:ext cx="482917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b="1" kern="1200"/>
            <a:t>Järeldus:</a:t>
          </a:r>
          <a:r>
            <a:rPr lang="et-EE" sz="1100" b="1" kern="1200" baseline="0"/>
            <a:t> </a:t>
          </a:r>
          <a:r>
            <a:rPr lang="et-EE" sz="1100" b="0" kern="1200" baseline="0"/>
            <a:t>Kuna saadud tulemused erinesid teadaolevatest andmetest üsna selgelt, väidan, et see meetod ei ole kuigi täpne absoluutse nulli ja vee aurustumisenergia määramiseks. Probleem on meetodis, tulemusi ei teeks paremaks ka täpsem rõhkude ja temperatuuri mõõtmine. </a:t>
          </a:r>
          <a:endParaRPr lang="et-EE" sz="1100" b="1" kern="12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D62ED-F503-4B20-B7D7-D7EAC55C87F1}">
  <dimension ref="I3:Q44"/>
  <sheetViews>
    <sheetView tabSelected="1" topLeftCell="C1" workbookViewId="0">
      <selection activeCell="M89" sqref="M89"/>
    </sheetView>
  </sheetViews>
  <sheetFormatPr defaultRowHeight="15" x14ac:dyDescent="0.25"/>
  <cols>
    <col min="9" max="16" width="9.42578125" customWidth="1"/>
    <col min="17" max="17" width="9.42578125" bestFit="1" customWidth="1"/>
  </cols>
  <sheetData>
    <row r="3" spans="9:17" ht="18" x14ac:dyDescent="0.35">
      <c r="I3" s="9" t="s">
        <v>0</v>
      </c>
      <c r="J3" s="10" t="s">
        <v>7</v>
      </c>
      <c r="K3" s="10" t="s">
        <v>8</v>
      </c>
      <c r="L3" s="10" t="s">
        <v>9</v>
      </c>
      <c r="M3" s="10" t="s">
        <v>5</v>
      </c>
      <c r="N3" s="10" t="s">
        <v>1</v>
      </c>
      <c r="O3" s="10" t="s">
        <v>2</v>
      </c>
      <c r="P3" s="10" t="s">
        <v>3</v>
      </c>
      <c r="Q3" s="11" t="s">
        <v>4</v>
      </c>
    </row>
    <row r="4" spans="9:17" x14ac:dyDescent="0.25">
      <c r="I4" s="5">
        <v>25</v>
      </c>
      <c r="J4" s="1">
        <v>0</v>
      </c>
      <c r="K4" s="1">
        <v>0</v>
      </c>
      <c r="L4" s="1">
        <f>J4+1.027</f>
        <v>1.0269999999999999</v>
      </c>
      <c r="M4" s="1">
        <f t="shared" ref="M4:M26" si="0">K4-J4</f>
        <v>0</v>
      </c>
      <c r="N4" s="1">
        <f>I4+273.15</f>
        <v>298.14999999999998</v>
      </c>
      <c r="O4" s="2">
        <f>N4* 8.314472</f>
        <v>2478.9598268</v>
      </c>
      <c r="P4" s="1">
        <f>1/O4</f>
        <v>4.0339500026947349E-4</v>
      </c>
      <c r="Q4" s="6" t="s">
        <v>6</v>
      </c>
    </row>
    <row r="5" spans="9:17" x14ac:dyDescent="0.25">
      <c r="I5" s="5">
        <f>I4+5</f>
        <v>30</v>
      </c>
      <c r="J5" s="1">
        <v>0</v>
      </c>
      <c r="K5" s="1">
        <v>0</v>
      </c>
      <c r="L5" s="1">
        <f t="shared" ref="L5:L44" si="1">J5+1.027</f>
        <v>1.0269999999999999</v>
      </c>
      <c r="M5" s="1">
        <f t="shared" si="0"/>
        <v>0</v>
      </c>
      <c r="N5" s="1">
        <f t="shared" ref="N5:N44" si="2">I5+273.15</f>
        <v>303.14999999999998</v>
      </c>
      <c r="O5" s="2">
        <f t="shared" ref="O5:O44" si="3">N5* 8.314472</f>
        <v>2520.5321868000001</v>
      </c>
      <c r="P5" s="1">
        <f t="shared" ref="P5:P44" si="4">1/O5</f>
        <v>3.9674161085384633E-4</v>
      </c>
      <c r="Q5" s="6" t="s">
        <v>6</v>
      </c>
    </row>
    <row r="6" spans="9:17" x14ac:dyDescent="0.25">
      <c r="I6" s="5">
        <f t="shared" ref="I6:I11" si="5">I5+5</f>
        <v>35</v>
      </c>
      <c r="J6" s="1">
        <v>0.02</v>
      </c>
      <c r="K6" s="1">
        <v>0</v>
      </c>
      <c r="L6" s="1">
        <f t="shared" si="1"/>
        <v>1.0469999999999999</v>
      </c>
      <c r="M6" s="1">
        <f t="shared" si="0"/>
        <v>-0.02</v>
      </c>
      <c r="N6" s="1">
        <f t="shared" si="2"/>
        <v>308.14999999999998</v>
      </c>
      <c r="O6" s="2">
        <f t="shared" si="3"/>
        <v>2562.1045467999998</v>
      </c>
      <c r="P6" s="1">
        <f t="shared" si="4"/>
        <v>3.9030413542217603E-4</v>
      </c>
      <c r="Q6" s="6" t="s">
        <v>6</v>
      </c>
    </row>
    <row r="7" spans="9:17" x14ac:dyDescent="0.25">
      <c r="I7" s="5">
        <f t="shared" si="5"/>
        <v>40</v>
      </c>
      <c r="J7" s="1">
        <v>0.04</v>
      </c>
      <c r="K7" s="1">
        <v>0</v>
      </c>
      <c r="L7" s="1">
        <f t="shared" si="1"/>
        <v>1.0669999999999999</v>
      </c>
      <c r="M7" s="1">
        <f t="shared" si="0"/>
        <v>-0.04</v>
      </c>
      <c r="N7" s="1">
        <f t="shared" si="2"/>
        <v>313.14999999999998</v>
      </c>
      <c r="O7" s="2">
        <f t="shared" si="3"/>
        <v>2603.6769067999999</v>
      </c>
      <c r="P7" s="1">
        <f t="shared" si="4"/>
        <v>3.8407223161533938E-4</v>
      </c>
      <c r="Q7" s="6" t="s">
        <v>6</v>
      </c>
    </row>
    <row r="8" spans="9:17" x14ac:dyDescent="0.25">
      <c r="I8" s="5">
        <f t="shared" si="5"/>
        <v>45</v>
      </c>
      <c r="J8" s="1">
        <v>0.06</v>
      </c>
      <c r="K8" s="1">
        <v>0</v>
      </c>
      <c r="L8" s="1">
        <f t="shared" si="1"/>
        <v>1.087</v>
      </c>
      <c r="M8" s="1">
        <f t="shared" si="0"/>
        <v>-0.06</v>
      </c>
      <c r="N8" s="1">
        <f t="shared" si="2"/>
        <v>318.14999999999998</v>
      </c>
      <c r="O8" s="2">
        <f t="shared" si="3"/>
        <v>2645.2492668</v>
      </c>
      <c r="P8" s="1">
        <f t="shared" si="4"/>
        <v>3.7803620723037413E-4</v>
      </c>
      <c r="Q8" s="6" t="s">
        <v>6</v>
      </c>
    </row>
    <row r="9" spans="9:17" x14ac:dyDescent="0.25">
      <c r="I9" s="5">
        <f t="shared" si="5"/>
        <v>50</v>
      </c>
      <c r="J9" s="1">
        <v>0.08</v>
      </c>
      <c r="K9" s="1">
        <v>0</v>
      </c>
      <c r="L9" s="1">
        <f t="shared" si="1"/>
        <v>1.107</v>
      </c>
      <c r="M9" s="1">
        <f t="shared" si="0"/>
        <v>-0.08</v>
      </c>
      <c r="N9" s="1">
        <f t="shared" si="2"/>
        <v>323.14999999999998</v>
      </c>
      <c r="O9" s="2">
        <f t="shared" si="3"/>
        <v>2686.8216268000001</v>
      </c>
      <c r="P9" s="1">
        <f t="shared" si="4"/>
        <v>3.721869699221523E-4</v>
      </c>
      <c r="Q9" s="6" t="s">
        <v>6</v>
      </c>
    </row>
    <row r="10" spans="9:17" x14ac:dyDescent="0.25">
      <c r="I10" s="5">
        <f t="shared" si="5"/>
        <v>55</v>
      </c>
      <c r="J10" s="1">
        <v>0.1</v>
      </c>
      <c r="K10" s="1">
        <v>0</v>
      </c>
      <c r="L10" s="1">
        <f t="shared" si="1"/>
        <v>1.127</v>
      </c>
      <c r="M10" s="1">
        <f t="shared" si="0"/>
        <v>-0.1</v>
      </c>
      <c r="N10" s="1">
        <f t="shared" si="2"/>
        <v>328.15</v>
      </c>
      <c r="O10" s="2">
        <f t="shared" si="3"/>
        <v>2728.3939867999998</v>
      </c>
      <c r="P10" s="1">
        <f t="shared" si="4"/>
        <v>3.6651598150340859E-4</v>
      </c>
      <c r="Q10" s="6" t="s">
        <v>6</v>
      </c>
    </row>
    <row r="11" spans="9:17" x14ac:dyDescent="0.25">
      <c r="I11" s="5">
        <f t="shared" si="5"/>
        <v>60</v>
      </c>
      <c r="J11" s="1">
        <v>0.12</v>
      </c>
      <c r="K11" s="1">
        <v>0.06</v>
      </c>
      <c r="L11" s="1">
        <f t="shared" si="1"/>
        <v>1.1469999999999998</v>
      </c>
      <c r="M11" s="1">
        <f t="shared" si="0"/>
        <v>-0.06</v>
      </c>
      <c r="N11" s="1">
        <f t="shared" si="2"/>
        <v>333.15</v>
      </c>
      <c r="O11" s="2">
        <f t="shared" si="3"/>
        <v>2769.9663467999999</v>
      </c>
      <c r="P11" s="1">
        <f t="shared" si="4"/>
        <v>3.6101521636002859E-4</v>
      </c>
      <c r="Q11" s="6" t="s">
        <v>6</v>
      </c>
    </row>
    <row r="12" spans="9:17" x14ac:dyDescent="0.25">
      <c r="I12" s="5">
        <f>I11+2</f>
        <v>62</v>
      </c>
      <c r="J12" s="1">
        <v>0.125</v>
      </c>
      <c r="K12" s="1">
        <v>0.09</v>
      </c>
      <c r="L12" s="1">
        <f t="shared" si="1"/>
        <v>1.1519999999999999</v>
      </c>
      <c r="M12" s="1">
        <f t="shared" si="0"/>
        <v>-3.5000000000000003E-2</v>
      </c>
      <c r="N12" s="1">
        <f t="shared" si="2"/>
        <v>335.15</v>
      </c>
      <c r="O12" s="2">
        <f t="shared" si="3"/>
        <v>2786.5952907999999</v>
      </c>
      <c r="P12" s="1">
        <f t="shared" si="4"/>
        <v>3.5886086626985984E-4</v>
      </c>
      <c r="Q12" s="6" t="s">
        <v>6</v>
      </c>
    </row>
    <row r="13" spans="9:17" x14ac:dyDescent="0.25">
      <c r="I13" s="5">
        <f t="shared" ref="I13:I16" si="6">I12+2</f>
        <v>64</v>
      </c>
      <c r="J13" s="1">
        <v>0.13</v>
      </c>
      <c r="K13" s="1">
        <v>0.11</v>
      </c>
      <c r="L13" s="1">
        <f t="shared" si="1"/>
        <v>1.157</v>
      </c>
      <c r="M13" s="1">
        <f t="shared" si="0"/>
        <v>-2.0000000000000004E-2</v>
      </c>
      <c r="N13" s="1">
        <f t="shared" si="2"/>
        <v>337.15</v>
      </c>
      <c r="O13" s="2">
        <f t="shared" si="3"/>
        <v>2803.2242348</v>
      </c>
      <c r="P13" s="1">
        <f t="shared" si="4"/>
        <v>3.5673207572399089E-4</v>
      </c>
      <c r="Q13" s="6" t="s">
        <v>6</v>
      </c>
    </row>
    <row r="14" spans="9:17" x14ac:dyDescent="0.25">
      <c r="I14" s="5">
        <f t="shared" si="6"/>
        <v>66</v>
      </c>
      <c r="J14" s="1">
        <v>0.13500000000000001</v>
      </c>
      <c r="K14" s="1">
        <v>0.14000000000000001</v>
      </c>
      <c r="L14" s="1">
        <f t="shared" si="1"/>
        <v>1.1619999999999999</v>
      </c>
      <c r="M14" s="1">
        <f t="shared" si="0"/>
        <v>5.0000000000000044E-3</v>
      </c>
      <c r="N14" s="1">
        <f t="shared" si="2"/>
        <v>339.15</v>
      </c>
      <c r="O14" s="2">
        <f t="shared" si="3"/>
        <v>2819.8531788</v>
      </c>
      <c r="P14" s="1">
        <f t="shared" si="4"/>
        <v>3.5462839254118685E-4</v>
      </c>
      <c r="Q14" s="6">
        <f t="shared" ref="Q5:Q44" si="7">LN(M14)</f>
        <v>-5.2983173665480354</v>
      </c>
    </row>
    <row r="15" spans="9:17" x14ac:dyDescent="0.25">
      <c r="I15" s="5">
        <f t="shared" si="6"/>
        <v>68</v>
      </c>
      <c r="J15" s="1">
        <v>0.14000000000000001</v>
      </c>
      <c r="K15" s="1">
        <v>0.16</v>
      </c>
      <c r="L15" s="1">
        <f t="shared" si="1"/>
        <v>1.1669999999999998</v>
      </c>
      <c r="M15" s="1">
        <f t="shared" si="0"/>
        <v>1.999999999999999E-2</v>
      </c>
      <c r="N15" s="1">
        <f t="shared" si="2"/>
        <v>341.15</v>
      </c>
      <c r="O15" s="2">
        <f t="shared" si="3"/>
        <v>2836.4821228000001</v>
      </c>
      <c r="P15" s="1">
        <f t="shared" si="4"/>
        <v>3.5254937514390597E-4</v>
      </c>
      <c r="Q15" s="6">
        <f t="shared" si="7"/>
        <v>-3.9120230054281464</v>
      </c>
    </row>
    <row r="16" spans="9:17" x14ac:dyDescent="0.25">
      <c r="I16" s="5">
        <f t="shared" si="6"/>
        <v>70</v>
      </c>
      <c r="J16" s="1">
        <v>0.155</v>
      </c>
      <c r="K16" s="1">
        <v>0.19500000000000001</v>
      </c>
      <c r="L16" s="1">
        <f t="shared" si="1"/>
        <v>1.1819999999999999</v>
      </c>
      <c r="M16" s="1">
        <f t="shared" si="0"/>
        <v>4.0000000000000008E-2</v>
      </c>
      <c r="N16" s="1">
        <f t="shared" si="2"/>
        <v>343.15</v>
      </c>
      <c r="O16" s="2">
        <f t="shared" si="3"/>
        <v>2853.1110668000001</v>
      </c>
      <c r="P16" s="1">
        <f t="shared" si="4"/>
        <v>3.5049459224928902E-4</v>
      </c>
      <c r="Q16" s="6">
        <f t="shared" si="7"/>
        <v>-3.2188758248682006</v>
      </c>
    </row>
    <row r="17" spans="9:17" x14ac:dyDescent="0.25">
      <c r="I17" s="5">
        <f>I16+2</f>
        <v>72</v>
      </c>
      <c r="J17" s="1">
        <v>0.16</v>
      </c>
      <c r="K17" s="1">
        <v>0.22</v>
      </c>
      <c r="L17" s="1">
        <f t="shared" si="1"/>
        <v>1.1869999999999998</v>
      </c>
      <c r="M17" s="1">
        <f t="shared" si="0"/>
        <v>0.06</v>
      </c>
      <c r="N17" s="1">
        <f t="shared" si="2"/>
        <v>345.15</v>
      </c>
      <c r="O17" s="2">
        <f t="shared" si="3"/>
        <v>2869.7400107999997</v>
      </c>
      <c r="P17" s="1">
        <f t="shared" si="4"/>
        <v>3.4846362257089249E-4</v>
      </c>
      <c r="Q17" s="6">
        <f t="shared" si="7"/>
        <v>-2.8134107167600364</v>
      </c>
    </row>
    <row r="18" spans="9:17" x14ac:dyDescent="0.25">
      <c r="I18" s="5">
        <f>I17+2</f>
        <v>74</v>
      </c>
      <c r="J18" s="1">
        <v>0.17</v>
      </c>
      <c r="K18" s="1">
        <v>0.245</v>
      </c>
      <c r="L18" s="1">
        <f t="shared" si="1"/>
        <v>1.1969999999999998</v>
      </c>
      <c r="M18" s="1">
        <f t="shared" si="0"/>
        <v>7.4999999999999983E-2</v>
      </c>
      <c r="N18" s="1">
        <f t="shared" si="2"/>
        <v>347.15</v>
      </c>
      <c r="O18" s="2">
        <f t="shared" si="3"/>
        <v>2886.3689547999998</v>
      </c>
      <c r="P18" s="1">
        <f t="shared" si="4"/>
        <v>3.464560545307318E-4</v>
      </c>
      <c r="Q18" s="6">
        <f t="shared" si="7"/>
        <v>-2.5902671654458267</v>
      </c>
    </row>
    <row r="19" spans="9:17" x14ac:dyDescent="0.25">
      <c r="I19" s="5">
        <f t="shared" ref="I19" si="8">I18+2</f>
        <v>76</v>
      </c>
      <c r="J19" s="1">
        <v>0.18</v>
      </c>
      <c r="K19" s="1">
        <v>0.28999999999999998</v>
      </c>
      <c r="L19" s="1">
        <f t="shared" si="1"/>
        <v>1.2069999999999999</v>
      </c>
      <c r="M19" s="1">
        <f t="shared" si="0"/>
        <v>0.10999999999999999</v>
      </c>
      <c r="N19" s="1">
        <f t="shared" si="2"/>
        <v>349.15</v>
      </c>
      <c r="O19" s="2">
        <f t="shared" si="3"/>
        <v>2902.9978987999998</v>
      </c>
      <c r="P19" s="1">
        <f t="shared" si="4"/>
        <v>3.4447148598122163E-4</v>
      </c>
      <c r="Q19" s="6">
        <f t="shared" si="7"/>
        <v>-2.2072749131897211</v>
      </c>
    </row>
    <row r="20" spans="9:17" x14ac:dyDescent="0.25">
      <c r="I20" s="5">
        <f>I19+2</f>
        <v>78</v>
      </c>
      <c r="J20" s="1">
        <v>0.19</v>
      </c>
      <c r="K20" s="1">
        <v>0.31</v>
      </c>
      <c r="L20" s="1">
        <f t="shared" si="1"/>
        <v>1.2169999999999999</v>
      </c>
      <c r="M20" s="1">
        <f t="shared" si="0"/>
        <v>0.12</v>
      </c>
      <c r="N20" s="1">
        <f t="shared" si="2"/>
        <v>351.15</v>
      </c>
      <c r="O20" s="2">
        <f t="shared" si="3"/>
        <v>2919.6268427999998</v>
      </c>
      <c r="P20" s="1">
        <f t="shared" si="4"/>
        <v>3.4250952393661833E-4</v>
      </c>
      <c r="Q20" s="6">
        <f t="shared" si="7"/>
        <v>-2.120263536200091</v>
      </c>
    </row>
    <row r="21" spans="9:17" x14ac:dyDescent="0.25">
      <c r="I21" s="5">
        <f t="shared" ref="I21:I24" si="9">I20+2</f>
        <v>80</v>
      </c>
      <c r="J21" s="1">
        <v>0.2</v>
      </c>
      <c r="K21" s="1">
        <v>0.34</v>
      </c>
      <c r="L21" s="1">
        <f t="shared" si="1"/>
        <v>1.2269999999999999</v>
      </c>
      <c r="M21" s="1">
        <f t="shared" si="0"/>
        <v>0.14000000000000001</v>
      </c>
      <c r="N21" s="1">
        <f t="shared" si="2"/>
        <v>353.15</v>
      </c>
      <c r="O21" s="2">
        <f t="shared" si="3"/>
        <v>2936.2557867999999</v>
      </c>
      <c r="P21" s="1">
        <f t="shared" si="4"/>
        <v>3.405697843135878E-4</v>
      </c>
      <c r="Q21" s="6">
        <f t="shared" si="7"/>
        <v>-1.9661128563728327</v>
      </c>
    </row>
    <row r="22" spans="9:17" x14ac:dyDescent="0.25">
      <c r="I22" s="5">
        <f t="shared" si="9"/>
        <v>82</v>
      </c>
      <c r="J22" s="1">
        <v>0.20499999999999999</v>
      </c>
      <c r="K22" s="1">
        <v>0.38</v>
      </c>
      <c r="L22" s="1">
        <f t="shared" si="1"/>
        <v>1.232</v>
      </c>
      <c r="M22" s="1">
        <f t="shared" si="0"/>
        <v>0.17500000000000002</v>
      </c>
      <c r="N22" s="1">
        <f t="shared" si="2"/>
        <v>355.15</v>
      </c>
      <c r="O22" s="2">
        <f t="shared" si="3"/>
        <v>2952.8847307999999</v>
      </c>
      <c r="P22" s="1">
        <f t="shared" si="4"/>
        <v>3.3865189168053928E-4</v>
      </c>
      <c r="Q22" s="6">
        <f t="shared" si="7"/>
        <v>-1.7429693050586228</v>
      </c>
    </row>
    <row r="23" spans="9:17" x14ac:dyDescent="0.25">
      <c r="I23" s="5">
        <f t="shared" si="9"/>
        <v>84</v>
      </c>
      <c r="J23" s="1">
        <v>0.21</v>
      </c>
      <c r="K23" s="1">
        <v>0.44</v>
      </c>
      <c r="L23" s="1">
        <f t="shared" si="1"/>
        <v>1.2369999999999999</v>
      </c>
      <c r="M23" s="1">
        <f t="shared" si="0"/>
        <v>0.23</v>
      </c>
      <c r="N23" s="1">
        <f t="shared" si="2"/>
        <v>357.15</v>
      </c>
      <c r="O23" s="2">
        <f t="shared" si="3"/>
        <v>2969.5136748</v>
      </c>
      <c r="P23" s="1">
        <f t="shared" si="4"/>
        <v>3.3675547901538156E-4</v>
      </c>
      <c r="Q23" s="6">
        <f t="shared" si="7"/>
        <v>-1.4696759700589417</v>
      </c>
    </row>
    <row r="24" spans="9:17" x14ac:dyDescent="0.25">
      <c r="I24" s="5">
        <f t="shared" si="9"/>
        <v>86</v>
      </c>
      <c r="J24" s="1">
        <v>0.22</v>
      </c>
      <c r="K24" s="1">
        <v>0.48</v>
      </c>
      <c r="L24" s="1">
        <f t="shared" si="1"/>
        <v>1.2469999999999999</v>
      </c>
      <c r="M24" s="1">
        <f t="shared" si="0"/>
        <v>0.26</v>
      </c>
      <c r="N24" s="1">
        <f t="shared" si="2"/>
        <v>359.15</v>
      </c>
      <c r="O24" s="2">
        <f t="shared" si="3"/>
        <v>2986.1426188</v>
      </c>
      <c r="P24" s="1">
        <f t="shared" si="4"/>
        <v>3.3488018747137275E-4</v>
      </c>
      <c r="Q24" s="6">
        <f t="shared" si="7"/>
        <v>-1.3470736479666092</v>
      </c>
    </row>
    <row r="25" spans="9:17" x14ac:dyDescent="0.25">
      <c r="I25" s="5">
        <f>I24+2</f>
        <v>88</v>
      </c>
      <c r="J25" s="1">
        <v>0.23499999999999999</v>
      </c>
      <c r="K25" s="1">
        <v>0.52200000000000002</v>
      </c>
      <c r="L25" s="1">
        <f t="shared" si="1"/>
        <v>1.262</v>
      </c>
      <c r="M25" s="1">
        <f t="shared" si="0"/>
        <v>0.28700000000000003</v>
      </c>
      <c r="N25" s="1">
        <f t="shared" si="2"/>
        <v>361.15</v>
      </c>
      <c r="O25" s="2">
        <f t="shared" si="3"/>
        <v>3002.7715628000001</v>
      </c>
      <c r="P25" s="1">
        <f t="shared" si="4"/>
        <v>3.3302566615075042E-4</v>
      </c>
      <c r="Q25" s="6">
        <f t="shared" si="7"/>
        <v>-1.2482730632225159</v>
      </c>
    </row>
    <row r="26" spans="9:17" x14ac:dyDescent="0.25">
      <c r="I26" s="5">
        <f>I25+2</f>
        <v>90</v>
      </c>
      <c r="J26" s="1">
        <v>0.24</v>
      </c>
      <c r="K26" s="1">
        <v>0.57999999999999996</v>
      </c>
      <c r="L26" s="1">
        <f t="shared" si="1"/>
        <v>1.2669999999999999</v>
      </c>
      <c r="M26" s="1">
        <f t="shared" si="0"/>
        <v>0.33999999999999997</v>
      </c>
      <c r="N26" s="1">
        <f t="shared" si="2"/>
        <v>363.15</v>
      </c>
      <c r="O26" s="2">
        <f t="shared" si="3"/>
        <v>3019.4005068000001</v>
      </c>
      <c r="P26" s="1">
        <f t="shared" si="4"/>
        <v>3.3119157188584201E-4</v>
      </c>
      <c r="Q26" s="6">
        <f t="shared" si="7"/>
        <v>-1.07880966137193</v>
      </c>
    </row>
    <row r="27" spans="9:17" x14ac:dyDescent="0.25">
      <c r="I27" s="5">
        <v>88</v>
      </c>
      <c r="J27" s="1">
        <v>0.24</v>
      </c>
      <c r="K27" s="1">
        <v>0.57999999999999996</v>
      </c>
      <c r="L27" s="1">
        <f t="shared" si="1"/>
        <v>1.2669999999999999</v>
      </c>
      <c r="M27" s="1">
        <f t="shared" ref="M27:M44" si="10">K27-J27</f>
        <v>0.33999999999999997</v>
      </c>
      <c r="N27" s="1">
        <f t="shared" si="2"/>
        <v>361.15</v>
      </c>
      <c r="O27" s="2">
        <f t="shared" si="3"/>
        <v>3002.7715628000001</v>
      </c>
      <c r="P27" s="1">
        <f t="shared" si="4"/>
        <v>3.3302566615075042E-4</v>
      </c>
      <c r="Q27" s="6">
        <f t="shared" si="7"/>
        <v>-1.07880966137193</v>
      </c>
    </row>
    <row r="28" spans="9:17" x14ac:dyDescent="0.25">
      <c r="I28" s="5">
        <f t="shared" ref="I28:I41" si="11">I27-2</f>
        <v>86</v>
      </c>
      <c r="J28" s="1">
        <v>0.23699999999999999</v>
      </c>
      <c r="K28" s="1">
        <v>0.54</v>
      </c>
      <c r="L28" s="1">
        <f t="shared" si="1"/>
        <v>1.2639999999999998</v>
      </c>
      <c r="M28" s="1">
        <f t="shared" si="10"/>
        <v>0.30300000000000005</v>
      </c>
      <c r="N28" s="1">
        <f t="shared" si="2"/>
        <v>359.15</v>
      </c>
      <c r="O28" s="2">
        <f t="shared" si="3"/>
        <v>2986.1426188</v>
      </c>
      <c r="P28" s="1">
        <f t="shared" si="4"/>
        <v>3.3488018747137275E-4</v>
      </c>
      <c r="Q28" s="6">
        <f t="shared" si="7"/>
        <v>-1.1940224734727678</v>
      </c>
    </row>
    <row r="29" spans="9:17" x14ac:dyDescent="0.25">
      <c r="I29" s="5">
        <f t="shared" si="11"/>
        <v>84</v>
      </c>
      <c r="J29" s="1">
        <v>0.23</v>
      </c>
      <c r="K29" s="1">
        <v>0.5</v>
      </c>
      <c r="L29" s="1">
        <f t="shared" si="1"/>
        <v>1.2569999999999999</v>
      </c>
      <c r="M29" s="1">
        <f t="shared" si="10"/>
        <v>0.27</v>
      </c>
      <c r="N29" s="1">
        <f t="shared" si="2"/>
        <v>357.15</v>
      </c>
      <c r="O29" s="2">
        <f t="shared" si="3"/>
        <v>2969.5136748</v>
      </c>
      <c r="P29" s="1">
        <f t="shared" si="4"/>
        <v>3.3675547901538156E-4</v>
      </c>
      <c r="Q29" s="6">
        <f t="shared" si="7"/>
        <v>-1.3093333199837622</v>
      </c>
    </row>
    <row r="30" spans="9:17" x14ac:dyDescent="0.25">
      <c r="I30" s="5">
        <f t="shared" si="11"/>
        <v>82</v>
      </c>
      <c r="J30" s="1">
        <v>0.22</v>
      </c>
      <c r="K30" s="1">
        <v>0.46</v>
      </c>
      <c r="L30" s="1">
        <f t="shared" si="1"/>
        <v>1.2469999999999999</v>
      </c>
      <c r="M30" s="1">
        <f t="shared" si="10"/>
        <v>0.24000000000000002</v>
      </c>
      <c r="N30" s="1">
        <f t="shared" si="2"/>
        <v>355.15</v>
      </c>
      <c r="O30" s="2">
        <f t="shared" si="3"/>
        <v>2952.8847307999999</v>
      </c>
      <c r="P30" s="1">
        <f t="shared" si="4"/>
        <v>3.3865189168053928E-4</v>
      </c>
      <c r="Q30" s="6">
        <f t="shared" si="7"/>
        <v>-1.4271163556401456</v>
      </c>
    </row>
    <row r="31" spans="9:17" x14ac:dyDescent="0.25">
      <c r="I31" s="5">
        <f t="shared" si="11"/>
        <v>80</v>
      </c>
      <c r="J31" s="1">
        <v>0.215</v>
      </c>
      <c r="K31" s="1">
        <v>0.41</v>
      </c>
      <c r="L31" s="1">
        <f t="shared" si="1"/>
        <v>1.242</v>
      </c>
      <c r="M31" s="1">
        <f t="shared" si="10"/>
        <v>0.19499999999999998</v>
      </c>
      <c r="N31" s="1">
        <f t="shared" si="2"/>
        <v>353.15</v>
      </c>
      <c r="O31" s="2">
        <f t="shared" si="3"/>
        <v>2936.2557867999999</v>
      </c>
      <c r="P31" s="1">
        <f t="shared" si="4"/>
        <v>3.405697843135878E-4</v>
      </c>
      <c r="Q31" s="6">
        <f t="shared" si="7"/>
        <v>-1.6347557204183905</v>
      </c>
    </row>
    <row r="32" spans="9:17" x14ac:dyDescent="0.25">
      <c r="I32" s="5">
        <f t="shared" si="11"/>
        <v>78</v>
      </c>
      <c r="J32" s="1">
        <v>0.21</v>
      </c>
      <c r="K32" s="1">
        <v>0.37</v>
      </c>
      <c r="L32" s="1">
        <f t="shared" si="1"/>
        <v>1.2369999999999999</v>
      </c>
      <c r="M32" s="1">
        <f t="shared" si="10"/>
        <v>0.16</v>
      </c>
      <c r="N32" s="1">
        <f t="shared" si="2"/>
        <v>351.15</v>
      </c>
      <c r="O32" s="2">
        <f t="shared" si="3"/>
        <v>2919.6268427999998</v>
      </c>
      <c r="P32" s="1">
        <f t="shared" si="4"/>
        <v>3.4250952393661833E-4</v>
      </c>
      <c r="Q32" s="6">
        <f t="shared" si="7"/>
        <v>-1.8325814637483102</v>
      </c>
    </row>
    <row r="33" spans="9:17" x14ac:dyDescent="0.25">
      <c r="I33" s="5">
        <f t="shared" si="11"/>
        <v>76</v>
      </c>
      <c r="J33" s="1">
        <v>0.2</v>
      </c>
      <c r="K33" s="1">
        <v>0.32</v>
      </c>
      <c r="L33" s="1">
        <f t="shared" si="1"/>
        <v>1.2269999999999999</v>
      </c>
      <c r="M33" s="1">
        <f t="shared" si="10"/>
        <v>0.12</v>
      </c>
      <c r="N33" s="1">
        <f t="shared" si="2"/>
        <v>349.15</v>
      </c>
      <c r="O33" s="2">
        <f t="shared" si="3"/>
        <v>2902.9978987999998</v>
      </c>
      <c r="P33" s="1">
        <f t="shared" si="4"/>
        <v>3.4447148598122163E-4</v>
      </c>
      <c r="Q33" s="6">
        <f t="shared" si="7"/>
        <v>-2.120263536200091</v>
      </c>
    </row>
    <row r="34" spans="9:17" x14ac:dyDescent="0.25">
      <c r="I34" s="5">
        <f t="shared" si="11"/>
        <v>74</v>
      </c>
      <c r="J34" s="1">
        <v>0.19</v>
      </c>
      <c r="K34" s="1">
        <v>0.28499999999999998</v>
      </c>
      <c r="L34" s="1">
        <f t="shared" si="1"/>
        <v>1.2169999999999999</v>
      </c>
      <c r="M34" s="1">
        <f t="shared" si="10"/>
        <v>9.4999999999999973E-2</v>
      </c>
      <c r="N34" s="1">
        <f t="shared" si="2"/>
        <v>347.15</v>
      </c>
      <c r="O34" s="2">
        <f t="shared" si="3"/>
        <v>2886.3689547999998</v>
      </c>
      <c r="P34" s="1">
        <f t="shared" si="4"/>
        <v>3.464560545307318E-4</v>
      </c>
      <c r="Q34" s="6">
        <f t="shared" si="7"/>
        <v>-2.3538783873815965</v>
      </c>
    </row>
    <row r="35" spans="9:17" x14ac:dyDescent="0.25">
      <c r="I35" s="5">
        <f t="shared" si="11"/>
        <v>72</v>
      </c>
      <c r="J35" s="1">
        <v>0.18</v>
      </c>
      <c r="K35" s="1">
        <v>0.24</v>
      </c>
      <c r="L35" s="1">
        <f t="shared" si="1"/>
        <v>1.2069999999999999</v>
      </c>
      <c r="M35" s="1">
        <f t="shared" si="10"/>
        <v>0.06</v>
      </c>
      <c r="N35" s="1">
        <f t="shared" si="2"/>
        <v>345.15</v>
      </c>
      <c r="O35" s="2">
        <f t="shared" si="3"/>
        <v>2869.7400107999997</v>
      </c>
      <c r="P35" s="1">
        <f t="shared" si="4"/>
        <v>3.4846362257089249E-4</v>
      </c>
      <c r="Q35" s="6">
        <f t="shared" si="7"/>
        <v>-2.8134107167600364</v>
      </c>
    </row>
    <row r="36" spans="9:17" x14ac:dyDescent="0.25">
      <c r="I36" s="5">
        <f t="shared" si="11"/>
        <v>70</v>
      </c>
      <c r="J36" s="1">
        <v>0.17499999999999999</v>
      </c>
      <c r="K36" s="1">
        <v>0.21</v>
      </c>
      <c r="L36" s="1">
        <f t="shared" si="1"/>
        <v>1.202</v>
      </c>
      <c r="M36" s="1">
        <f t="shared" si="10"/>
        <v>3.5000000000000003E-2</v>
      </c>
      <c r="N36" s="1">
        <f t="shared" si="2"/>
        <v>343.15</v>
      </c>
      <c r="O36" s="2">
        <f t="shared" si="3"/>
        <v>2853.1110668000001</v>
      </c>
      <c r="P36" s="1">
        <f t="shared" si="4"/>
        <v>3.5049459224928902E-4</v>
      </c>
      <c r="Q36" s="6">
        <f t="shared" si="7"/>
        <v>-3.3524072174927233</v>
      </c>
    </row>
    <row r="37" spans="9:17" x14ac:dyDescent="0.25">
      <c r="I37" s="5">
        <f t="shared" si="11"/>
        <v>68</v>
      </c>
      <c r="J37" s="1">
        <v>0.17</v>
      </c>
      <c r="K37" s="1">
        <v>0.185</v>
      </c>
      <c r="L37" s="1">
        <f t="shared" si="1"/>
        <v>1.1969999999999998</v>
      </c>
      <c r="M37" s="1">
        <f t="shared" si="10"/>
        <v>1.4999999999999986E-2</v>
      </c>
      <c r="N37" s="1">
        <f t="shared" si="2"/>
        <v>341.15</v>
      </c>
      <c r="O37" s="2">
        <f t="shared" si="3"/>
        <v>2836.4821228000001</v>
      </c>
      <c r="P37" s="1">
        <f t="shared" si="4"/>
        <v>3.5254937514390597E-4</v>
      </c>
      <c r="Q37" s="6">
        <f t="shared" si="7"/>
        <v>-4.1997050778799281</v>
      </c>
    </row>
    <row r="38" spans="9:17" x14ac:dyDescent="0.25">
      <c r="I38" s="5">
        <f t="shared" si="11"/>
        <v>66</v>
      </c>
      <c r="J38" s="1">
        <v>0.16</v>
      </c>
      <c r="K38" s="1">
        <v>0.16</v>
      </c>
      <c r="L38" s="1">
        <f t="shared" si="1"/>
        <v>1.1869999999999998</v>
      </c>
      <c r="M38" s="1">
        <f t="shared" si="10"/>
        <v>0</v>
      </c>
      <c r="N38" s="1">
        <f t="shared" si="2"/>
        <v>339.15</v>
      </c>
      <c r="O38" s="2">
        <f t="shared" si="3"/>
        <v>2819.8531788</v>
      </c>
      <c r="P38" s="1">
        <f t="shared" si="4"/>
        <v>3.5462839254118685E-4</v>
      </c>
      <c r="Q38" s="6" t="s">
        <v>6</v>
      </c>
    </row>
    <row r="39" spans="9:17" x14ac:dyDescent="0.25">
      <c r="I39" s="5">
        <f t="shared" si="11"/>
        <v>64</v>
      </c>
      <c r="J39" s="1">
        <v>0.15</v>
      </c>
      <c r="K39" s="1">
        <v>0.125</v>
      </c>
      <c r="L39" s="1">
        <f t="shared" si="1"/>
        <v>1.1769999999999998</v>
      </c>
      <c r="M39" s="1">
        <f t="shared" si="10"/>
        <v>-2.4999999999999994E-2</v>
      </c>
      <c r="N39" s="1">
        <f t="shared" si="2"/>
        <v>337.15</v>
      </c>
      <c r="O39" s="2">
        <f t="shared" si="3"/>
        <v>2803.2242348</v>
      </c>
      <c r="P39" s="1">
        <f t="shared" si="4"/>
        <v>3.5673207572399089E-4</v>
      </c>
      <c r="Q39" s="6" t="s">
        <v>6</v>
      </c>
    </row>
    <row r="40" spans="9:17" x14ac:dyDescent="0.25">
      <c r="I40" s="5">
        <f t="shared" si="11"/>
        <v>62</v>
      </c>
      <c r="J40" s="1">
        <v>0.14499999999999999</v>
      </c>
      <c r="K40" s="1">
        <v>0.11</v>
      </c>
      <c r="L40" s="1">
        <f t="shared" si="1"/>
        <v>1.1719999999999999</v>
      </c>
      <c r="M40" s="1">
        <f t="shared" si="10"/>
        <v>-3.4999999999999989E-2</v>
      </c>
      <c r="N40" s="1">
        <f t="shared" si="2"/>
        <v>335.15</v>
      </c>
      <c r="O40" s="2">
        <f t="shared" si="3"/>
        <v>2786.5952907999999</v>
      </c>
      <c r="P40" s="1">
        <f t="shared" si="4"/>
        <v>3.5886086626985984E-4</v>
      </c>
      <c r="Q40" s="6" t="s">
        <v>6</v>
      </c>
    </row>
    <row r="41" spans="9:17" x14ac:dyDescent="0.25">
      <c r="I41" s="5">
        <f t="shared" si="11"/>
        <v>60</v>
      </c>
      <c r="J41" s="1">
        <v>0.14000000000000001</v>
      </c>
      <c r="K41" s="1">
        <v>8.5000000000000006E-2</v>
      </c>
      <c r="L41" s="1">
        <f t="shared" si="1"/>
        <v>1.1669999999999998</v>
      </c>
      <c r="M41" s="1">
        <f t="shared" si="10"/>
        <v>-5.5000000000000007E-2</v>
      </c>
      <c r="N41" s="1">
        <f t="shared" si="2"/>
        <v>333.15</v>
      </c>
      <c r="O41" s="2">
        <f t="shared" si="3"/>
        <v>2769.9663467999999</v>
      </c>
      <c r="P41" s="1">
        <f t="shared" si="4"/>
        <v>3.6101521636002859E-4</v>
      </c>
      <c r="Q41" s="6" t="s">
        <v>6</v>
      </c>
    </row>
    <row r="42" spans="9:17" x14ac:dyDescent="0.25">
      <c r="I42" s="5">
        <v>58</v>
      </c>
      <c r="J42" s="1">
        <v>0.13</v>
      </c>
      <c r="K42" s="1">
        <v>0.06</v>
      </c>
      <c r="L42" s="1">
        <f t="shared" si="1"/>
        <v>1.157</v>
      </c>
      <c r="M42" s="1">
        <f t="shared" si="10"/>
        <v>-7.0000000000000007E-2</v>
      </c>
      <c r="N42" s="1">
        <f t="shared" si="2"/>
        <v>331.15</v>
      </c>
      <c r="O42" s="2">
        <f t="shared" si="3"/>
        <v>2753.3374027999998</v>
      </c>
      <c r="P42" s="1">
        <f t="shared" si="4"/>
        <v>3.6319558909963319E-4</v>
      </c>
      <c r="Q42" s="6" t="s">
        <v>6</v>
      </c>
    </row>
    <row r="43" spans="9:17" x14ac:dyDescent="0.25">
      <c r="I43" s="5">
        <v>55</v>
      </c>
      <c r="J43" s="1">
        <v>0.12</v>
      </c>
      <c r="K43" s="1">
        <v>2.5000000000000001E-2</v>
      </c>
      <c r="L43" s="1">
        <f t="shared" si="1"/>
        <v>1.1469999999999998</v>
      </c>
      <c r="M43" s="1">
        <f t="shared" si="10"/>
        <v>-9.5000000000000001E-2</v>
      </c>
      <c r="N43" s="1">
        <f t="shared" si="2"/>
        <v>328.15</v>
      </c>
      <c r="O43" s="2">
        <f t="shared" si="3"/>
        <v>2728.3939867999998</v>
      </c>
      <c r="P43" s="1">
        <f t="shared" si="4"/>
        <v>3.6651598150340859E-4</v>
      </c>
      <c r="Q43" s="6" t="s">
        <v>6</v>
      </c>
    </row>
    <row r="44" spans="9:17" x14ac:dyDescent="0.25">
      <c r="I44" s="7">
        <v>50</v>
      </c>
      <c r="J44" s="3">
        <v>0.1</v>
      </c>
      <c r="K44" s="3">
        <v>0</v>
      </c>
      <c r="L44" s="3">
        <f t="shared" si="1"/>
        <v>1.127</v>
      </c>
      <c r="M44" s="3">
        <f t="shared" si="10"/>
        <v>-0.1</v>
      </c>
      <c r="N44" s="3">
        <f t="shared" si="2"/>
        <v>323.14999999999998</v>
      </c>
      <c r="O44" s="4">
        <f t="shared" si="3"/>
        <v>2686.8216268000001</v>
      </c>
      <c r="P44" s="1">
        <f t="shared" si="4"/>
        <v>3.721869699221523E-4</v>
      </c>
      <c r="Q44" s="8" t="s">
        <v>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69dd200c-054c-4f13-80a9-509ace3e689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B86919F1DB695B4D9B1C06B49A881EAA" ma:contentTypeVersion="6" ma:contentTypeDescription="Loo uus dokument" ma:contentTypeScope="" ma:versionID="c79f57d259dcde234beb5512db245f2d">
  <xsd:schema xmlns:xsd="http://www.w3.org/2001/XMLSchema" xmlns:xs="http://www.w3.org/2001/XMLSchema" xmlns:p="http://schemas.microsoft.com/office/2006/metadata/properties" xmlns:ns3="69dd200c-054c-4f13-80a9-509ace3e6896" targetNamespace="http://schemas.microsoft.com/office/2006/metadata/properties" ma:root="true" ma:fieldsID="02bd73208a8e0d06d4bd2b046df932f9" ns3:_="">
    <xsd:import namespace="69dd200c-054c-4f13-80a9-509ace3e6896"/>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dd200c-054c-4f13-80a9-509ace3e6896"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utüüp"/>
        <xsd:element ref="dc:title" minOccurs="0" maxOccurs="1" ma:index="4" ma:displayName="Pealkiri"/>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238BC8-1A7B-4C4B-A0B6-DAB6A3BE0EF8}">
  <ds:schemaRefs>
    <ds:schemaRef ds:uri="http://schemas.microsoft.com/sharepoint/v3/contenttype/forms"/>
  </ds:schemaRefs>
</ds:datastoreItem>
</file>

<file path=customXml/itemProps2.xml><?xml version="1.0" encoding="utf-8"?>
<ds:datastoreItem xmlns:ds="http://schemas.openxmlformats.org/officeDocument/2006/customXml" ds:itemID="{92771BEF-0995-454F-AD6D-8080AF0F71A2}">
  <ds:schemaRefs>
    <ds:schemaRef ds:uri="http://schemas.microsoft.com/office/2006/documentManagement/types"/>
    <ds:schemaRef ds:uri="69dd200c-054c-4f13-80a9-509ace3e6896"/>
    <ds:schemaRef ds:uri="http://www.w3.org/XML/1998/namespace"/>
    <ds:schemaRef ds:uri="http://purl.org/dc/dcmitype/"/>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C5F7B3D1-931D-46EF-B9E0-F92330DC2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dd200c-054c-4f13-80a9-509ace3e68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Holger Maaker</dc:creator>
  <cp:lastModifiedBy>Holger Maaker</cp:lastModifiedBy>
  <dcterms:created xsi:type="dcterms:W3CDTF">2025-01-10T14:52:05Z</dcterms:created>
  <dcterms:modified xsi:type="dcterms:W3CDTF">2025-01-22T20:43:28Z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0x010100B86919F1DB695B4D9B1C06B49A881EAA</vt:lpwstr>
  </property>
</Properties>
</file>