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ugustogeog\development\playground\br_demography\br_demography\results\tab\"/>
    </mc:Choice>
  </mc:AlternateContent>
  <xr:revisionPtr revIDLastSave="0" documentId="13_ncr:1_{4AF5F749-5353-4F71-86C6-9E84F38AA7F5}" xr6:coauthVersionLast="47" xr6:coauthVersionMax="47" xr10:uidLastSave="{00000000-0000-0000-0000-000000000000}"/>
  <bookViews>
    <workbookView xWindow="-28920" yWindow="-105" windowWidth="29040" windowHeight="15720" xr2:uid="{0C13FE06-A86D-4C34-837C-47B1214DF9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H38" i="1" s="1"/>
  <c r="M18" i="1"/>
  <c r="H21" i="1" s="1"/>
  <c r="M3" i="1"/>
  <c r="G42" i="1"/>
  <c r="F42" i="1"/>
  <c r="G41" i="1"/>
  <c r="F41" i="1"/>
  <c r="G40" i="1"/>
  <c r="K40" i="1" s="1"/>
  <c r="L40" i="1" s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27" i="1"/>
  <c r="F27" i="1"/>
  <c r="G26" i="1"/>
  <c r="F26" i="1"/>
  <c r="G25" i="1"/>
  <c r="K25" i="1" s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2" i="1"/>
  <c r="F12" i="1"/>
  <c r="J12" i="1" s="1"/>
  <c r="L12" i="1" s="1"/>
  <c r="G11" i="1"/>
  <c r="F11" i="1"/>
  <c r="G10" i="1"/>
  <c r="K10" i="1" s="1"/>
  <c r="F10" i="1"/>
  <c r="J10" i="1" s="1"/>
  <c r="L10" i="1" s="1"/>
  <c r="G9" i="1"/>
  <c r="F9" i="1"/>
  <c r="G8" i="1"/>
  <c r="F8" i="1"/>
  <c r="G7" i="1"/>
  <c r="F7" i="1"/>
  <c r="G6" i="1"/>
  <c r="F6" i="1"/>
  <c r="G5" i="1"/>
  <c r="F5" i="1"/>
  <c r="G4" i="1"/>
  <c r="F4" i="1"/>
  <c r="I39" i="1"/>
  <c r="K39" i="1" s="1"/>
  <c r="H39" i="1"/>
  <c r="J39" i="1" s="1"/>
  <c r="I38" i="1"/>
  <c r="H36" i="1"/>
  <c r="J36" i="1" s="1"/>
  <c r="I35" i="1"/>
  <c r="H35" i="1"/>
  <c r="I34" i="1"/>
  <c r="H34" i="1"/>
  <c r="I24" i="1"/>
  <c r="K24" i="1" s="1"/>
  <c r="I23" i="1"/>
  <c r="K23" i="1" s="1"/>
  <c r="H23" i="1"/>
  <c r="I22" i="1"/>
  <c r="K22" i="1" s="1"/>
  <c r="H22" i="1"/>
  <c r="J22" i="1" s="1"/>
  <c r="I21" i="1"/>
  <c r="K21" i="1" s="1"/>
  <c r="H19" i="1"/>
  <c r="J19" i="1" s="1"/>
  <c r="E43" i="1"/>
  <c r="D43" i="1"/>
  <c r="K42" i="1"/>
  <c r="J42" i="1"/>
  <c r="L42" i="1" s="1"/>
  <c r="J41" i="1"/>
  <c r="K41" i="1"/>
  <c r="L41" i="1" s="1"/>
  <c r="J40" i="1"/>
  <c r="E28" i="1"/>
  <c r="D28" i="1"/>
  <c r="K27" i="1"/>
  <c r="J27" i="1"/>
  <c r="L27" i="1" s="1"/>
  <c r="K26" i="1"/>
  <c r="J26" i="1"/>
  <c r="L26" i="1" s="1"/>
  <c r="J25" i="1"/>
  <c r="K12" i="1"/>
  <c r="K11" i="1"/>
  <c r="L11" i="1" s="1"/>
  <c r="J11" i="1"/>
  <c r="H4" i="1"/>
  <c r="E13" i="1"/>
  <c r="D13" i="1"/>
  <c r="J34" i="1" l="1"/>
  <c r="K35" i="1"/>
  <c r="J35" i="1"/>
  <c r="I36" i="1"/>
  <c r="K36" i="1" s="1"/>
  <c r="H37" i="1"/>
  <c r="J37" i="1" s="1"/>
  <c r="I37" i="1"/>
  <c r="K37" i="1" s="1"/>
  <c r="L37" i="1" s="1"/>
  <c r="K34" i="1"/>
  <c r="L34" i="1" s="1"/>
  <c r="J20" i="1"/>
  <c r="L20" i="1" s="1"/>
  <c r="H24" i="1"/>
  <c r="J24" i="1" s="1"/>
  <c r="L24" i="1" s="1"/>
  <c r="J21" i="1"/>
  <c r="I19" i="1"/>
  <c r="K19" i="1" s="1"/>
  <c r="L19" i="1" s="1"/>
  <c r="H20" i="1"/>
  <c r="I20" i="1"/>
  <c r="K20" i="1"/>
  <c r="J4" i="1"/>
  <c r="L39" i="1"/>
  <c r="K38" i="1"/>
  <c r="L25" i="1"/>
  <c r="J23" i="1"/>
  <c r="L23" i="1" s="1"/>
  <c r="L36" i="1"/>
  <c r="J38" i="1"/>
  <c r="L38" i="1" s="1"/>
  <c r="L35" i="1"/>
  <c r="L21" i="1"/>
  <c r="L22" i="1"/>
  <c r="I7" i="1"/>
  <c r="K7" i="1" s="1"/>
  <c r="H9" i="1"/>
  <c r="J9" i="1" s="1"/>
  <c r="I9" i="1"/>
  <c r="K9" i="1" s="1"/>
  <c r="H6" i="1"/>
  <c r="J6" i="1" s="1"/>
  <c r="L6" i="1" s="1"/>
  <c r="I6" i="1"/>
  <c r="K6" i="1" s="1"/>
  <c r="I4" i="1"/>
  <c r="K4" i="1" s="1"/>
  <c r="H8" i="1"/>
  <c r="J8" i="1" s="1"/>
  <c r="L8" i="1" s="1"/>
  <c r="I8" i="1"/>
  <c r="K8" i="1" s="1"/>
  <c r="H7" i="1"/>
  <c r="J7" i="1" s="1"/>
  <c r="H5" i="1"/>
  <c r="J5" i="1" s="1"/>
  <c r="I5" i="1"/>
  <c r="K5" i="1" s="1"/>
  <c r="L43" i="1" l="1"/>
  <c r="L28" i="1"/>
  <c r="L4" i="1"/>
  <c r="L7" i="1"/>
  <c r="L5" i="1"/>
  <c r="L9" i="1"/>
  <c r="L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tc={DFAF8C5A-68C1-4629-A1AD-55A34BA227E4}</author>
    <author>tc={4284D43F-B56D-4C7E-A619-398933ACF46E}</author>
    <author>tc={593F8C5D-45D1-442B-AD1A-1C559C9EF33A}</author>
  </authors>
  <commentList>
    <comment ref="F2" authorId="0" shapeId="0" xr:uid="{DFAF8C5A-68C1-4629-A1AD-55A34BA227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Aqui vai o dado que foi mandado com a projeção só do crescimento vegetativo para 2032</t>
      </text>
    </comment>
    <comment ref="H2" authorId="1" shapeId="0" xr:uid="{4284D43F-B56D-4C7E-A619-398933ACF4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Augusto vai mandar essas proporções</t>
      </text>
    </comment>
    <comment ref="M3" authorId="2" shapeId="0" xr:uid="{593F8C5D-45D1-442B-AD1A-1C559C9EF33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Alterar os valores conforme saldo migratório anual csv</t>
      </text>
    </comment>
  </commentList>
</comments>
</file>

<file path=xl/sharedStrings.xml><?xml version="1.0" encoding="utf-8"?>
<sst xmlns="http://schemas.openxmlformats.org/spreadsheetml/2006/main" count="75" uniqueCount="23">
  <si>
    <t>População 2022</t>
  </si>
  <si>
    <t>Pop Total 2032</t>
  </si>
  <si>
    <t>Faixa Etária</t>
  </si>
  <si>
    <t>Masculina</t>
  </si>
  <si>
    <t>Feminina</t>
  </si>
  <si>
    <t>Masculino</t>
  </si>
  <si>
    <t>Feminino</t>
  </si>
  <si>
    <t>0 a 9 anos</t>
  </si>
  <si>
    <t>10 a 19 anos</t>
  </si>
  <si>
    <t>20 a 29 anos</t>
  </si>
  <si>
    <t>30 a 39 anos</t>
  </si>
  <si>
    <t>40 a 49 anos</t>
  </si>
  <si>
    <t>50 a 59 anos</t>
  </si>
  <si>
    <t>60 a 69 anos</t>
  </si>
  <si>
    <t>70 a 79 anos</t>
  </si>
  <si>
    <t>80 anos ou mais</t>
  </si>
  <si>
    <t>TOTAL</t>
  </si>
  <si>
    <t>População Total 2032</t>
  </si>
  <si>
    <t>População Crescimento Vegetativo 2032</t>
  </si>
  <si>
    <t>Saldo Migratório Total</t>
  </si>
  <si>
    <t>DIMINUIÇÃO DE MIGRAÇÃO</t>
  </si>
  <si>
    <t>MANUTENÇÃO DE MIGRAÇÃO</t>
  </si>
  <si>
    <t>ACELERAÇÃO DE MIGRAÇÃO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</si>
</sst>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5" xfId="1" applyNumberFormat="1" applyFont="1" applyFill="1" applyBorder="1"/>
    <xf numFmtId="0" fontId="2" fillId="0" borderId="1" xfId="0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2" fillId="0" borderId="1" xfId="1" applyNumberFormat="1" applyFont="1" applyBorder="1"/>
    <xf numFmtId="1" fontId="0" fillId="0" borderId="1" xfId="0" applyNumberFormat="1" applyBorder="1"/>
    <xf numFmtId="164" fontId="2" fillId="0" borderId="2" xfId="1" applyNumberFormat="1" applyFont="1" applyBorder="1"/>
    <xf numFmtId="0" fontId="0" fillId="3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gusto dos Santos Pereira" id="{37B709FE-0051-471D-A79A-E3B7CC404F18}" userId="600ce01881951ac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4-24T14:17:04.00" personId="{37B709FE-0051-471D-A79A-E3B7CC404F18}" id="{DFAF8C5A-68C1-4629-A1AD-55A34BA227E4}">
    <text>Aqui vai o dado que foi mandado com a projeção só do crescimento vegetativo para 2032</text>
  </threadedComment>
  <threadedComment ref="H2" dT="2024-04-24T14:17:50.93" personId="{37B709FE-0051-471D-A79A-E3B7CC404F18}" id="{4284D43F-B56D-4C7E-A619-398933ACF46E}">
    <text>Augusto vai mandar essas proporções</text>
  </threadedComment>
  <threadedComment ref="M3" dT="2024-04-24T14:19:11.63" personId="{37B709FE-0051-471D-A79A-E3B7CC404F18}" id="{593F8C5D-45D1-442B-AD1A-1C559C9EF33A}">
    <text>Alterar os valores conforme saldo migratório anual csv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EE6D-4451-4252-9E58-CE5315FCF7D0}">
  <dimension ref="C1:N43"/>
  <sheetViews>
    <sheetView tabSelected="1" workbookViewId="0">
      <selection activeCell="M3" sqref="M3"/>
    </sheetView>
  </sheetViews>
  <sheetFormatPr defaultRowHeight="14.4" x14ac:dyDescent="0.3"/>
  <cols>
    <col min="3" max="3" width="14.88671875" bestFit="1" customWidth="1"/>
    <col min="4" max="4" width="9.6640625" bestFit="1" customWidth="1"/>
    <col min="5" max="5" width="9" bestFit="1" customWidth="1"/>
    <col min="6" max="6" width="19.21875" customWidth="1"/>
    <col min="7" max="7" width="22.109375" customWidth="1"/>
    <col min="8" max="8" width="18.88671875" customWidth="1"/>
    <col min="9" max="11" width="18.44140625" customWidth="1"/>
    <col min="12" max="12" width="13.44140625" bestFit="1" customWidth="1"/>
  </cols>
  <sheetData>
    <row r="1" spans="3:14" ht="15" thickBot="1" x14ac:dyDescent="0.35"/>
    <row r="2" spans="3:14" x14ac:dyDescent="0.3">
      <c r="D2" s="1" t="s">
        <v>0</v>
      </c>
      <c r="E2" s="1"/>
      <c r="F2" s="1" t="s">
        <v>18</v>
      </c>
      <c r="G2" s="1"/>
      <c r="H2" s="1" t="s">
        <v>19</v>
      </c>
      <c r="I2" s="2"/>
      <c r="J2" s="1" t="s">
        <v>17</v>
      </c>
      <c r="K2" s="1"/>
      <c r="L2" s="3" t="s">
        <v>1</v>
      </c>
    </row>
    <row r="3" spans="3:14" ht="15" thickBot="1" x14ac:dyDescent="0.35"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3</v>
      </c>
      <c r="I3" s="5" t="s">
        <v>4</v>
      </c>
      <c r="J3" s="4" t="s">
        <v>5</v>
      </c>
      <c r="K3" s="4" t="s">
        <v>6</v>
      </c>
      <c r="L3" s="6"/>
      <c r="M3">
        <f>212*10*2</f>
        <v>4240</v>
      </c>
      <c r="N3" t="s">
        <v>22</v>
      </c>
    </row>
    <row r="4" spans="3:14" x14ac:dyDescent="0.3">
      <c r="C4" s="7" t="s">
        <v>7</v>
      </c>
      <c r="D4" s="8">
        <v>3415</v>
      </c>
      <c r="E4" s="8">
        <v>3369</v>
      </c>
      <c r="F4" s="8">
        <f>D4*1.1</f>
        <v>3756.5000000000005</v>
      </c>
      <c r="G4" s="8">
        <f t="shared" ref="G4:G12" si="0">E4*1.1</f>
        <v>3705.9</v>
      </c>
      <c r="H4" s="8">
        <f>0.05*$M$3</f>
        <v>212</v>
      </c>
      <c r="I4" s="8">
        <f>0.05*$M$3</f>
        <v>212</v>
      </c>
      <c r="J4" s="8">
        <f>H4+F4</f>
        <v>3968.5000000000005</v>
      </c>
      <c r="K4" s="8">
        <f>I4+G4</f>
        <v>3917.9</v>
      </c>
      <c r="L4" s="10">
        <f>SUM(J4:K4)</f>
        <v>7886.4000000000005</v>
      </c>
    </row>
    <row r="5" spans="3:14" x14ac:dyDescent="0.3">
      <c r="C5" s="11" t="s">
        <v>8</v>
      </c>
      <c r="D5" s="12">
        <v>3607</v>
      </c>
      <c r="E5" s="12">
        <v>3461</v>
      </c>
      <c r="F5" s="8">
        <f t="shared" ref="F5:F12" si="1">D5*1.1</f>
        <v>3967.7000000000003</v>
      </c>
      <c r="G5" s="8">
        <f t="shared" si="0"/>
        <v>3807.1000000000004</v>
      </c>
      <c r="H5" s="8">
        <f>0.1*$M$3</f>
        <v>424</v>
      </c>
      <c r="I5" s="8">
        <f>0.1*$M$3</f>
        <v>424</v>
      </c>
      <c r="J5" s="8">
        <f t="shared" ref="J5:J12" si="2">H5+F5</f>
        <v>4391.7000000000007</v>
      </c>
      <c r="K5" s="8">
        <f t="shared" ref="K5:K12" si="3">I5+G5</f>
        <v>4231.1000000000004</v>
      </c>
      <c r="L5" s="10">
        <f t="shared" ref="L5:L13" si="4">SUM(J5:K5)</f>
        <v>8622.8000000000011</v>
      </c>
    </row>
    <row r="6" spans="3:14" x14ac:dyDescent="0.3">
      <c r="C6" s="7" t="s">
        <v>9</v>
      </c>
      <c r="D6" s="8">
        <v>3810</v>
      </c>
      <c r="E6" s="8">
        <v>3798</v>
      </c>
      <c r="F6" s="8">
        <f t="shared" si="1"/>
        <v>4191</v>
      </c>
      <c r="G6" s="8">
        <f t="shared" si="0"/>
        <v>4177.8</v>
      </c>
      <c r="H6" s="8">
        <f>0.15*$M$3</f>
        <v>636</v>
      </c>
      <c r="I6" s="8">
        <f>0.15*$M$3</f>
        <v>636</v>
      </c>
      <c r="J6" s="8">
        <f t="shared" si="2"/>
        <v>4827</v>
      </c>
      <c r="K6" s="8">
        <f t="shared" si="3"/>
        <v>4813.8</v>
      </c>
      <c r="L6" s="10">
        <f t="shared" si="4"/>
        <v>9640.7999999999993</v>
      </c>
    </row>
    <row r="7" spans="3:14" x14ac:dyDescent="0.3">
      <c r="C7" s="11" t="s">
        <v>10</v>
      </c>
      <c r="D7" s="12">
        <v>3736</v>
      </c>
      <c r="E7" s="12">
        <v>3962</v>
      </c>
      <c r="F7" s="8">
        <f t="shared" si="1"/>
        <v>4109.6000000000004</v>
      </c>
      <c r="G7" s="8">
        <f t="shared" si="0"/>
        <v>4358.2000000000007</v>
      </c>
      <c r="H7" s="8">
        <f>0.1*$M$3</f>
        <v>424</v>
      </c>
      <c r="I7" s="8">
        <f>0.1*$M$3</f>
        <v>424</v>
      </c>
      <c r="J7" s="8">
        <f t="shared" si="2"/>
        <v>4533.6000000000004</v>
      </c>
      <c r="K7" s="8">
        <f t="shared" si="3"/>
        <v>4782.2000000000007</v>
      </c>
      <c r="L7" s="10">
        <f t="shared" si="4"/>
        <v>9315.8000000000011</v>
      </c>
    </row>
    <row r="8" spans="3:14" x14ac:dyDescent="0.3">
      <c r="C8" s="7" t="s">
        <v>11</v>
      </c>
      <c r="D8" s="8">
        <v>3341</v>
      </c>
      <c r="E8" s="8">
        <v>3596</v>
      </c>
      <c r="F8" s="8">
        <f t="shared" si="1"/>
        <v>3675.1000000000004</v>
      </c>
      <c r="G8" s="8">
        <f t="shared" si="0"/>
        <v>3955.6000000000004</v>
      </c>
      <c r="H8" s="8">
        <f>0.05*$M$3</f>
        <v>212</v>
      </c>
      <c r="I8" s="8">
        <f>0.05*$M$3</f>
        <v>212</v>
      </c>
      <c r="J8" s="8">
        <f t="shared" si="2"/>
        <v>3887.1000000000004</v>
      </c>
      <c r="K8" s="8">
        <f t="shared" si="3"/>
        <v>4167.6000000000004</v>
      </c>
      <c r="L8" s="10">
        <f t="shared" si="4"/>
        <v>8054.7000000000007</v>
      </c>
    </row>
    <row r="9" spans="3:14" x14ac:dyDescent="0.3">
      <c r="C9" s="11" t="s">
        <v>12</v>
      </c>
      <c r="D9" s="12">
        <v>2675</v>
      </c>
      <c r="E9" s="12">
        <v>2979</v>
      </c>
      <c r="F9" s="8">
        <f t="shared" si="1"/>
        <v>2942.5000000000005</v>
      </c>
      <c r="G9" s="8">
        <f t="shared" si="0"/>
        <v>3276.9</v>
      </c>
      <c r="H9" s="8">
        <f>0.05*$M$3</f>
        <v>212</v>
      </c>
      <c r="I9" s="8">
        <f>0.05*$M$3</f>
        <v>212</v>
      </c>
      <c r="J9" s="8">
        <f t="shared" si="2"/>
        <v>3154.5000000000005</v>
      </c>
      <c r="K9" s="8">
        <f t="shared" si="3"/>
        <v>3488.9</v>
      </c>
      <c r="L9" s="10">
        <f t="shared" si="4"/>
        <v>6643.4000000000005</v>
      </c>
    </row>
    <row r="10" spans="3:14" x14ac:dyDescent="0.3">
      <c r="C10" s="7" t="s">
        <v>13</v>
      </c>
      <c r="D10" s="8">
        <v>1737</v>
      </c>
      <c r="E10" s="8">
        <v>1998</v>
      </c>
      <c r="F10" s="8">
        <f t="shared" si="1"/>
        <v>1910.7</v>
      </c>
      <c r="G10" s="8">
        <f t="shared" si="0"/>
        <v>2197.8000000000002</v>
      </c>
      <c r="H10" s="8"/>
      <c r="I10" s="9"/>
      <c r="J10" s="8">
        <f t="shared" si="2"/>
        <v>1910.7</v>
      </c>
      <c r="K10" s="8">
        <f t="shared" si="3"/>
        <v>2197.8000000000002</v>
      </c>
      <c r="L10" s="10">
        <f t="shared" si="4"/>
        <v>4108.5</v>
      </c>
    </row>
    <row r="11" spans="3:14" x14ac:dyDescent="0.3">
      <c r="C11" s="11" t="s">
        <v>14</v>
      </c>
      <c r="D11" s="12">
        <v>801</v>
      </c>
      <c r="E11" s="12">
        <v>914</v>
      </c>
      <c r="F11" s="8">
        <f t="shared" si="1"/>
        <v>881.1</v>
      </c>
      <c r="G11" s="8">
        <f t="shared" si="0"/>
        <v>1005.4000000000001</v>
      </c>
      <c r="H11" s="12"/>
      <c r="I11" s="13"/>
      <c r="J11" s="8">
        <f t="shared" si="2"/>
        <v>881.1</v>
      </c>
      <c r="K11" s="8">
        <f t="shared" si="3"/>
        <v>1005.4000000000001</v>
      </c>
      <c r="L11" s="10">
        <f t="shared" si="4"/>
        <v>1886.5</v>
      </c>
    </row>
    <row r="12" spans="3:14" x14ac:dyDescent="0.3">
      <c r="C12" s="7" t="s">
        <v>15</v>
      </c>
      <c r="D12" s="8">
        <v>264</v>
      </c>
      <c r="E12" s="8">
        <v>362</v>
      </c>
      <c r="F12" s="8">
        <f t="shared" si="1"/>
        <v>290.40000000000003</v>
      </c>
      <c r="G12" s="8">
        <f t="shared" si="0"/>
        <v>398.20000000000005</v>
      </c>
      <c r="H12" s="8"/>
      <c r="I12" s="9"/>
      <c r="J12" s="8">
        <f t="shared" si="2"/>
        <v>290.40000000000003</v>
      </c>
      <c r="K12" s="8">
        <f t="shared" si="3"/>
        <v>398.20000000000005</v>
      </c>
      <c r="L12" s="10">
        <f t="shared" si="4"/>
        <v>688.60000000000014</v>
      </c>
    </row>
    <row r="13" spans="3:14" x14ac:dyDescent="0.3">
      <c r="C13" s="11" t="s">
        <v>16</v>
      </c>
      <c r="D13" s="14">
        <f>SUM(D4:D12)</f>
        <v>23386</v>
      </c>
      <c r="E13" s="14">
        <f>SUM(E4:E12)</f>
        <v>24439</v>
      </c>
      <c r="F13" s="15"/>
      <c r="G13" s="15"/>
      <c r="H13" s="14"/>
      <c r="I13" s="16"/>
      <c r="J13" s="15"/>
      <c r="K13" s="15"/>
      <c r="L13" s="10">
        <f>SUM(L4:L12)</f>
        <v>56847.5</v>
      </c>
    </row>
    <row r="16" spans="3:14" ht="15" thickBot="1" x14ac:dyDescent="0.35"/>
    <row r="17" spans="3:14" ht="14.4" customHeight="1" x14ac:dyDescent="0.3">
      <c r="D17" s="1" t="s">
        <v>0</v>
      </c>
      <c r="E17" s="1"/>
      <c r="F17" s="1" t="s">
        <v>18</v>
      </c>
      <c r="G17" s="1"/>
      <c r="H17" s="1" t="s">
        <v>19</v>
      </c>
      <c r="I17" s="2"/>
      <c r="J17" s="1" t="s">
        <v>17</v>
      </c>
      <c r="K17" s="1"/>
      <c r="L17" s="3" t="s">
        <v>1</v>
      </c>
    </row>
    <row r="18" spans="3:14" ht="15" thickBot="1" x14ac:dyDescent="0.35"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3</v>
      </c>
      <c r="I18" s="5" t="s">
        <v>4</v>
      </c>
      <c r="J18" s="4" t="s">
        <v>5</v>
      </c>
      <c r="K18" s="4" t="s">
        <v>6</v>
      </c>
      <c r="L18" s="6"/>
      <c r="M18" s="17">
        <f>212*10</f>
        <v>2120</v>
      </c>
      <c r="N18" t="s">
        <v>21</v>
      </c>
    </row>
    <row r="19" spans="3:14" x14ac:dyDescent="0.3">
      <c r="C19" s="7" t="s">
        <v>7</v>
      </c>
      <c r="D19" s="8">
        <v>3415</v>
      </c>
      <c r="E19" s="8">
        <v>3369</v>
      </c>
      <c r="F19" s="8">
        <f>D19*1.1</f>
        <v>3756.5000000000005</v>
      </c>
      <c r="G19" s="8">
        <f t="shared" ref="G19:G27" si="5">E19*1.1</f>
        <v>3705.9</v>
      </c>
      <c r="H19" s="8">
        <f>0.05*$M$18</f>
        <v>106</v>
      </c>
      <c r="I19" s="8">
        <f>0.05*$M$18</f>
        <v>106</v>
      </c>
      <c r="J19" s="8">
        <f>H19+F19</f>
        <v>3862.5000000000005</v>
      </c>
      <c r="K19" s="8">
        <f>I19+G19</f>
        <v>3811.9</v>
      </c>
      <c r="L19" s="10">
        <f>SUM(J19:K19)</f>
        <v>7674.4000000000005</v>
      </c>
    </row>
    <row r="20" spans="3:14" x14ac:dyDescent="0.3">
      <c r="C20" s="11" t="s">
        <v>8</v>
      </c>
      <c r="D20" s="12">
        <v>3607</v>
      </c>
      <c r="E20" s="12">
        <v>3461</v>
      </c>
      <c r="F20" s="8">
        <f t="shared" ref="F20:F27" si="6">D20*1.1</f>
        <v>3967.7000000000003</v>
      </c>
      <c r="G20" s="8">
        <f t="shared" si="5"/>
        <v>3807.1000000000004</v>
      </c>
      <c r="H20" s="8">
        <f>0.1*$M$18</f>
        <v>212</v>
      </c>
      <c r="I20" s="8">
        <f>0.1*$M$18</f>
        <v>212</v>
      </c>
      <c r="J20" s="8">
        <f t="shared" ref="J20:J27" si="7">H20+F20</f>
        <v>4179.7000000000007</v>
      </c>
      <c r="K20" s="8">
        <f t="shared" ref="K20:K27" si="8">I20+G20</f>
        <v>4019.1000000000004</v>
      </c>
      <c r="L20" s="10">
        <f t="shared" ref="L20:L28" si="9">SUM(J20:K20)</f>
        <v>8198.8000000000011</v>
      </c>
    </row>
    <row r="21" spans="3:14" x14ac:dyDescent="0.3">
      <c r="C21" s="7" t="s">
        <v>9</v>
      </c>
      <c r="D21" s="8">
        <v>3810</v>
      </c>
      <c r="E21" s="8">
        <v>3798</v>
      </c>
      <c r="F21" s="8">
        <f t="shared" si="6"/>
        <v>4191</v>
      </c>
      <c r="G21" s="8">
        <f t="shared" si="5"/>
        <v>4177.8</v>
      </c>
      <c r="H21" s="8">
        <f>0.15*$M$18</f>
        <v>318</v>
      </c>
      <c r="I21" s="8">
        <f>0.15*$M$18</f>
        <v>318</v>
      </c>
      <c r="J21" s="8">
        <f t="shared" si="7"/>
        <v>4509</v>
      </c>
      <c r="K21" s="8">
        <f t="shared" si="8"/>
        <v>4495.8</v>
      </c>
      <c r="L21" s="10">
        <f t="shared" si="9"/>
        <v>9004.7999999999993</v>
      </c>
    </row>
    <row r="22" spans="3:14" x14ac:dyDescent="0.3">
      <c r="C22" s="11" t="s">
        <v>10</v>
      </c>
      <c r="D22" s="12">
        <v>3736</v>
      </c>
      <c r="E22" s="12">
        <v>3962</v>
      </c>
      <c r="F22" s="8">
        <f t="shared" si="6"/>
        <v>4109.6000000000004</v>
      </c>
      <c r="G22" s="8">
        <f t="shared" si="5"/>
        <v>4358.2000000000007</v>
      </c>
      <c r="H22" s="8">
        <f>0.1*$M$18</f>
        <v>212</v>
      </c>
      <c r="I22" s="8">
        <f>0.1*$M$18</f>
        <v>212</v>
      </c>
      <c r="J22" s="8">
        <f t="shared" si="7"/>
        <v>4321.6000000000004</v>
      </c>
      <c r="K22" s="8">
        <f t="shared" si="8"/>
        <v>4570.2000000000007</v>
      </c>
      <c r="L22" s="10">
        <f t="shared" si="9"/>
        <v>8891.8000000000011</v>
      </c>
    </row>
    <row r="23" spans="3:14" x14ac:dyDescent="0.3">
      <c r="C23" s="7" t="s">
        <v>11</v>
      </c>
      <c r="D23" s="8">
        <v>3341</v>
      </c>
      <c r="E23" s="8">
        <v>3596</v>
      </c>
      <c r="F23" s="8">
        <f t="shared" si="6"/>
        <v>3675.1000000000004</v>
      </c>
      <c r="G23" s="8">
        <f t="shared" si="5"/>
        <v>3955.6000000000004</v>
      </c>
      <c r="H23" s="8">
        <f>0.05*$M$18</f>
        <v>106</v>
      </c>
      <c r="I23" s="8">
        <f>0.05*$M$18</f>
        <v>106</v>
      </c>
      <c r="J23" s="8">
        <f t="shared" si="7"/>
        <v>3781.1000000000004</v>
      </c>
      <c r="K23" s="8">
        <f t="shared" si="8"/>
        <v>4061.6000000000004</v>
      </c>
      <c r="L23" s="10">
        <f t="shared" si="9"/>
        <v>7842.7000000000007</v>
      </c>
    </row>
    <row r="24" spans="3:14" x14ac:dyDescent="0.3">
      <c r="C24" s="11" t="s">
        <v>12</v>
      </c>
      <c r="D24" s="12">
        <v>2675</v>
      </c>
      <c r="E24" s="12">
        <v>2979</v>
      </c>
      <c r="F24" s="8">
        <f t="shared" si="6"/>
        <v>2942.5000000000005</v>
      </c>
      <c r="G24" s="8">
        <f t="shared" si="5"/>
        <v>3276.9</v>
      </c>
      <c r="H24" s="8">
        <f>0.05*$M$18</f>
        <v>106</v>
      </c>
      <c r="I24" s="8">
        <f>0.05*$M$18</f>
        <v>106</v>
      </c>
      <c r="J24" s="8">
        <f t="shared" si="7"/>
        <v>3048.5000000000005</v>
      </c>
      <c r="K24" s="8">
        <f t="shared" si="8"/>
        <v>3382.9</v>
      </c>
      <c r="L24" s="10">
        <f t="shared" si="9"/>
        <v>6431.4000000000005</v>
      </c>
    </row>
    <row r="25" spans="3:14" x14ac:dyDescent="0.3">
      <c r="C25" s="7" t="s">
        <v>13</v>
      </c>
      <c r="D25" s="8">
        <v>1737</v>
      </c>
      <c r="E25" s="8">
        <v>1998</v>
      </c>
      <c r="F25" s="8">
        <f t="shared" si="6"/>
        <v>1910.7</v>
      </c>
      <c r="G25" s="8">
        <f t="shared" si="5"/>
        <v>2197.8000000000002</v>
      </c>
      <c r="H25" s="8"/>
      <c r="I25" s="9"/>
      <c r="J25" s="8">
        <f t="shared" si="7"/>
        <v>1910.7</v>
      </c>
      <c r="K25" s="8">
        <f t="shared" si="8"/>
        <v>2197.8000000000002</v>
      </c>
      <c r="L25" s="10">
        <f t="shared" si="9"/>
        <v>4108.5</v>
      </c>
    </row>
    <row r="26" spans="3:14" x14ac:dyDescent="0.3">
      <c r="C26" s="11" t="s">
        <v>14</v>
      </c>
      <c r="D26" s="12">
        <v>801</v>
      </c>
      <c r="E26" s="12">
        <v>914</v>
      </c>
      <c r="F26" s="8">
        <f t="shared" si="6"/>
        <v>881.1</v>
      </c>
      <c r="G26" s="8">
        <f t="shared" si="5"/>
        <v>1005.4000000000001</v>
      </c>
      <c r="H26" s="12"/>
      <c r="I26" s="13"/>
      <c r="J26" s="8">
        <f t="shared" si="7"/>
        <v>881.1</v>
      </c>
      <c r="K26" s="8">
        <f t="shared" si="8"/>
        <v>1005.4000000000001</v>
      </c>
      <c r="L26" s="10">
        <f t="shared" si="9"/>
        <v>1886.5</v>
      </c>
    </row>
    <row r="27" spans="3:14" x14ac:dyDescent="0.3">
      <c r="C27" s="7" t="s">
        <v>15</v>
      </c>
      <c r="D27" s="8">
        <v>264</v>
      </c>
      <c r="E27" s="8">
        <v>362</v>
      </c>
      <c r="F27" s="8">
        <f t="shared" si="6"/>
        <v>290.40000000000003</v>
      </c>
      <c r="G27" s="8">
        <f t="shared" si="5"/>
        <v>398.20000000000005</v>
      </c>
      <c r="H27" s="8"/>
      <c r="I27" s="9"/>
      <c r="J27" s="8">
        <f t="shared" si="7"/>
        <v>290.40000000000003</v>
      </c>
      <c r="K27" s="8">
        <f t="shared" si="8"/>
        <v>398.20000000000005</v>
      </c>
      <c r="L27" s="10">
        <f t="shared" si="9"/>
        <v>688.60000000000014</v>
      </c>
    </row>
    <row r="28" spans="3:14" x14ac:dyDescent="0.3">
      <c r="C28" s="11" t="s">
        <v>16</v>
      </c>
      <c r="D28" s="14">
        <f>SUM(D19:D27)</f>
        <v>23386</v>
      </c>
      <c r="E28" s="14">
        <f>SUM(E19:E27)</f>
        <v>24439</v>
      </c>
      <c r="F28" s="15"/>
      <c r="G28" s="15"/>
      <c r="H28" s="14"/>
      <c r="I28" s="16"/>
      <c r="J28" s="15"/>
      <c r="K28" s="15"/>
      <c r="L28" s="10">
        <f>SUM(L19:L27)</f>
        <v>54727.5</v>
      </c>
    </row>
    <row r="31" spans="3:14" ht="15" thickBot="1" x14ac:dyDescent="0.35"/>
    <row r="32" spans="3:14" ht="14.4" customHeight="1" x14ac:dyDescent="0.3">
      <c r="D32" s="1" t="s">
        <v>0</v>
      </c>
      <c r="E32" s="1"/>
      <c r="F32" s="1" t="s">
        <v>18</v>
      </c>
      <c r="G32" s="1"/>
      <c r="H32" s="1" t="s">
        <v>19</v>
      </c>
      <c r="I32" s="2"/>
      <c r="J32" s="1" t="s">
        <v>17</v>
      </c>
      <c r="K32" s="1"/>
      <c r="L32" s="3" t="s">
        <v>1</v>
      </c>
    </row>
    <row r="33" spans="3:14" ht="15" thickBot="1" x14ac:dyDescent="0.35"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s="4" t="s">
        <v>3</v>
      </c>
      <c r="I33" s="5" t="s">
        <v>4</v>
      </c>
      <c r="J33" s="4" t="s">
        <v>5</v>
      </c>
      <c r="K33" s="4" t="s">
        <v>6</v>
      </c>
      <c r="L33" s="6"/>
    </row>
    <row r="34" spans="3:14" x14ac:dyDescent="0.3">
      <c r="C34" s="7" t="s">
        <v>7</v>
      </c>
      <c r="D34" s="8">
        <v>3415</v>
      </c>
      <c r="E34" s="8">
        <v>3369</v>
      </c>
      <c r="F34" s="8">
        <f>D34*1.1</f>
        <v>3756.5000000000005</v>
      </c>
      <c r="G34" s="8">
        <f t="shared" ref="G34:G42" si="10">E34*1.1</f>
        <v>3705.9</v>
      </c>
      <c r="H34" s="8">
        <f>0.05*$M$34</f>
        <v>53</v>
      </c>
      <c r="I34" s="8">
        <f>0.05*$M$34</f>
        <v>53</v>
      </c>
      <c r="J34" s="8">
        <f>H34+F34</f>
        <v>3809.5000000000005</v>
      </c>
      <c r="K34" s="8">
        <f>I34+G34</f>
        <v>3758.9</v>
      </c>
      <c r="L34" s="10">
        <f>SUM(J34:K34)</f>
        <v>7568.4000000000005</v>
      </c>
      <c r="M34">
        <f>212*10/2</f>
        <v>1060</v>
      </c>
      <c r="N34" t="s">
        <v>20</v>
      </c>
    </row>
    <row r="35" spans="3:14" x14ac:dyDescent="0.3">
      <c r="C35" s="11" t="s">
        <v>8</v>
      </c>
      <c r="D35" s="12">
        <v>3607</v>
      </c>
      <c r="E35" s="12">
        <v>3461</v>
      </c>
      <c r="F35" s="8">
        <f t="shared" ref="F35:F42" si="11">D35*1.1</f>
        <v>3967.7000000000003</v>
      </c>
      <c r="G35" s="8">
        <f t="shared" si="10"/>
        <v>3807.1000000000004</v>
      </c>
      <c r="H35" s="8">
        <f>0.1*$M$34</f>
        <v>106</v>
      </c>
      <c r="I35" s="8">
        <f>0.1*$M$34</f>
        <v>106</v>
      </c>
      <c r="J35" s="8">
        <f t="shared" ref="J35:J42" si="12">H35+F35</f>
        <v>4073.7000000000003</v>
      </c>
      <c r="K35" s="8">
        <f t="shared" ref="K35:K42" si="13">I35+G35</f>
        <v>3913.1000000000004</v>
      </c>
      <c r="L35" s="10">
        <f t="shared" ref="L35:L43" si="14">SUM(J35:K35)</f>
        <v>7986.8000000000011</v>
      </c>
    </row>
    <row r="36" spans="3:14" x14ac:dyDescent="0.3">
      <c r="C36" s="7" t="s">
        <v>9</v>
      </c>
      <c r="D36" s="8">
        <v>3810</v>
      </c>
      <c r="E36" s="8">
        <v>3798</v>
      </c>
      <c r="F36" s="8">
        <f t="shared" si="11"/>
        <v>4191</v>
      </c>
      <c r="G36" s="8">
        <f t="shared" si="10"/>
        <v>4177.8</v>
      </c>
      <c r="H36" s="8">
        <f>0.15*$M$34</f>
        <v>159</v>
      </c>
      <c r="I36" s="8">
        <f>0.15*$M$34</f>
        <v>159</v>
      </c>
      <c r="J36" s="8">
        <f t="shared" si="12"/>
        <v>4350</v>
      </c>
      <c r="K36" s="8">
        <f t="shared" si="13"/>
        <v>4336.8</v>
      </c>
      <c r="L36" s="10">
        <f t="shared" si="14"/>
        <v>8686.7999999999993</v>
      </c>
    </row>
    <row r="37" spans="3:14" x14ac:dyDescent="0.3">
      <c r="C37" s="11" t="s">
        <v>10</v>
      </c>
      <c r="D37" s="12">
        <v>3736</v>
      </c>
      <c r="E37" s="12">
        <v>3962</v>
      </c>
      <c r="F37" s="8">
        <f t="shared" si="11"/>
        <v>4109.6000000000004</v>
      </c>
      <c r="G37" s="8">
        <f t="shared" si="10"/>
        <v>4358.2000000000007</v>
      </c>
      <c r="H37" s="8">
        <f>0.1*$M$34</f>
        <v>106</v>
      </c>
      <c r="I37" s="8">
        <f>0.1*$M$34</f>
        <v>106</v>
      </c>
      <c r="J37" s="8">
        <f t="shared" si="12"/>
        <v>4215.6000000000004</v>
      </c>
      <c r="K37" s="8">
        <f t="shared" si="13"/>
        <v>4464.2000000000007</v>
      </c>
      <c r="L37" s="10">
        <f t="shared" si="14"/>
        <v>8679.8000000000011</v>
      </c>
    </row>
    <row r="38" spans="3:14" x14ac:dyDescent="0.3">
      <c r="C38" s="7" t="s">
        <v>11</v>
      </c>
      <c r="D38" s="8">
        <v>3341</v>
      </c>
      <c r="E38" s="8">
        <v>3596</v>
      </c>
      <c r="F38" s="8">
        <f t="shared" si="11"/>
        <v>3675.1000000000004</v>
      </c>
      <c r="G38" s="8">
        <f t="shared" si="10"/>
        <v>3955.6000000000004</v>
      </c>
      <c r="H38" s="8">
        <f>0.05*$M$34</f>
        <v>53</v>
      </c>
      <c r="I38" s="8">
        <f>0.05*$M$34</f>
        <v>53</v>
      </c>
      <c r="J38" s="8">
        <f t="shared" si="12"/>
        <v>3728.1000000000004</v>
      </c>
      <c r="K38" s="8">
        <f t="shared" si="13"/>
        <v>4008.6000000000004</v>
      </c>
      <c r="L38" s="10">
        <f t="shared" si="14"/>
        <v>7736.7000000000007</v>
      </c>
    </row>
    <row r="39" spans="3:14" x14ac:dyDescent="0.3">
      <c r="C39" s="11" t="s">
        <v>12</v>
      </c>
      <c r="D39" s="12">
        <v>2675</v>
      </c>
      <c r="E39" s="12">
        <v>2979</v>
      </c>
      <c r="F39" s="8">
        <f t="shared" si="11"/>
        <v>2942.5000000000005</v>
      </c>
      <c r="G39" s="8">
        <f t="shared" si="10"/>
        <v>3276.9</v>
      </c>
      <c r="H39" s="8">
        <f>0.05*$M$34</f>
        <v>53</v>
      </c>
      <c r="I39" s="8">
        <f>0.05*$M$34</f>
        <v>53</v>
      </c>
      <c r="J39" s="8">
        <f t="shared" si="12"/>
        <v>2995.5000000000005</v>
      </c>
      <c r="K39" s="8">
        <f t="shared" si="13"/>
        <v>3329.9</v>
      </c>
      <c r="L39" s="10">
        <f t="shared" si="14"/>
        <v>6325.4000000000005</v>
      </c>
    </row>
    <row r="40" spans="3:14" x14ac:dyDescent="0.3">
      <c r="C40" s="7" t="s">
        <v>13</v>
      </c>
      <c r="D40" s="8">
        <v>1737</v>
      </c>
      <c r="E40" s="8">
        <v>1998</v>
      </c>
      <c r="F40" s="8">
        <f t="shared" si="11"/>
        <v>1910.7</v>
      </c>
      <c r="G40" s="8">
        <f t="shared" si="10"/>
        <v>2197.8000000000002</v>
      </c>
      <c r="H40" s="8"/>
      <c r="I40" s="9"/>
      <c r="J40" s="8">
        <f t="shared" si="12"/>
        <v>1910.7</v>
      </c>
      <c r="K40" s="8">
        <f t="shared" si="13"/>
        <v>2197.8000000000002</v>
      </c>
      <c r="L40" s="10">
        <f t="shared" si="14"/>
        <v>4108.5</v>
      </c>
    </row>
    <row r="41" spans="3:14" x14ac:dyDescent="0.3">
      <c r="C41" s="11" t="s">
        <v>14</v>
      </c>
      <c r="D41" s="12">
        <v>801</v>
      </c>
      <c r="E41" s="12">
        <v>914</v>
      </c>
      <c r="F41" s="8">
        <f t="shared" si="11"/>
        <v>881.1</v>
      </c>
      <c r="G41" s="8">
        <f t="shared" si="10"/>
        <v>1005.4000000000001</v>
      </c>
      <c r="H41" s="12"/>
      <c r="I41" s="13"/>
      <c r="J41" s="8">
        <f t="shared" si="12"/>
        <v>881.1</v>
      </c>
      <c r="K41" s="8">
        <f t="shared" si="13"/>
        <v>1005.4000000000001</v>
      </c>
      <c r="L41" s="10">
        <f t="shared" si="14"/>
        <v>1886.5</v>
      </c>
    </row>
    <row r="42" spans="3:14" x14ac:dyDescent="0.3">
      <c r="C42" s="7" t="s">
        <v>15</v>
      </c>
      <c r="D42" s="8">
        <v>264</v>
      </c>
      <c r="E42" s="8">
        <v>362</v>
      </c>
      <c r="F42" s="8">
        <f t="shared" si="11"/>
        <v>290.40000000000003</v>
      </c>
      <c r="G42" s="8">
        <f t="shared" si="10"/>
        <v>398.20000000000005</v>
      </c>
      <c r="H42" s="8"/>
      <c r="I42" s="9"/>
      <c r="J42" s="8">
        <f t="shared" si="12"/>
        <v>290.40000000000003</v>
      </c>
      <c r="K42" s="8">
        <f t="shared" si="13"/>
        <v>398.20000000000005</v>
      </c>
      <c r="L42" s="10">
        <f t="shared" si="14"/>
        <v>688.60000000000014</v>
      </c>
    </row>
    <row r="43" spans="3:14" x14ac:dyDescent="0.3">
      <c r="C43" s="11" t="s">
        <v>16</v>
      </c>
      <c r="D43" s="14">
        <f>SUM(D34:D42)</f>
        <v>23386</v>
      </c>
      <c r="E43" s="14">
        <f>SUM(E34:E42)</f>
        <v>24439</v>
      </c>
      <c r="F43" s="15"/>
      <c r="G43" s="15"/>
      <c r="H43" s="14"/>
      <c r="I43" s="16"/>
      <c r="J43" s="15"/>
      <c r="K43" s="15"/>
      <c r="L43" s="10">
        <f>SUM(L34:L42)</f>
        <v>53667.5</v>
      </c>
    </row>
  </sheetData>
  <mergeCells count="15">
    <mergeCell ref="D32:E32"/>
    <mergeCell ref="F32:G32"/>
    <mergeCell ref="H32:I32"/>
    <mergeCell ref="L32:L33"/>
    <mergeCell ref="J2:K2"/>
    <mergeCell ref="J17:K17"/>
    <mergeCell ref="J32:K32"/>
    <mergeCell ref="H2:I2"/>
    <mergeCell ref="L2:L3"/>
    <mergeCell ref="D17:E17"/>
    <mergeCell ref="F17:G17"/>
    <mergeCell ref="H17:I17"/>
    <mergeCell ref="L17:L18"/>
    <mergeCell ref="D2:E2"/>
    <mergeCell ref="F2:G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dcterms:created xsi:type="dcterms:W3CDTF">2024-04-24T13:51:16Z</dcterms:created>
  <dcterms:modified xsi:type="dcterms:W3CDTF">2024-04-24T14:19:13Z</dcterms:modified>
</cp:coreProperties>
</file>