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ções" sheetId="1" r:id="rId4"/>
    <sheet state="visible" name="Matriz" sheetId="2" r:id="rId5"/>
    <sheet state="visible" name="Resultado" sheetId="3" r:id="rId6"/>
    <sheet state="hidden" name="Controle" sheetId="4" r:id="rId7"/>
  </sheets>
  <definedNames/>
  <calcPr/>
</workbook>
</file>

<file path=xl/sharedStrings.xml><?xml version="1.0" encoding="utf-8"?>
<sst xmlns="http://schemas.openxmlformats.org/spreadsheetml/2006/main" count="170" uniqueCount="66">
  <si>
    <t>(clique aqui para conferir os compromissos)</t>
  </si>
  <si>
    <t>1. CRITÉRIOS DE QUALIFICAÇÃO DA AÇÃO</t>
  </si>
  <si>
    <t>2. CRITÉRIOS DE FACTIBILIDADE DA AÇÃO</t>
  </si>
  <si>
    <t>Total</t>
  </si>
  <si>
    <t>Cálculo dos pontos</t>
  </si>
  <si>
    <t>Cálculo dos pesos</t>
  </si>
  <si>
    <t>DENOMINAÇÃO DO PROJETO</t>
  </si>
  <si>
    <t>DENOMINAÇÃO DA AÇÃO</t>
  </si>
  <si>
    <r>
      <rPr>
        <rFont val="Calibri"/>
        <b/>
        <color rgb="FF000000"/>
        <sz val="12.0"/>
      </rPr>
      <t>1.1</t>
    </r>
    <r>
      <rPr>
        <rFont val="Calibri"/>
        <color rgb="FF000000"/>
        <sz val="12.0"/>
      </rPr>
      <t xml:space="preserve"> Vinculação aos compromissos de governo</t>
    </r>
  </si>
  <si>
    <r>
      <rPr>
        <rFont val="Calibri"/>
        <b/>
        <color rgb="FF000000"/>
        <sz val="12.0"/>
      </rPr>
      <t>1.2</t>
    </r>
    <r>
      <rPr>
        <rFont val="Calibri"/>
        <color rgb="FF000000"/>
        <sz val="12.0"/>
      </rPr>
      <t xml:space="preserve"> Impacto Socioeconômico</t>
    </r>
  </si>
  <si>
    <r>
      <rPr>
        <rFont val="Calibri"/>
        <b/>
        <color rgb="FF000000"/>
        <sz val="12.0"/>
      </rPr>
      <t>1.3</t>
    </r>
    <r>
      <rPr>
        <rFont val="Calibri"/>
        <color rgb="FF000000"/>
        <sz val="12.0"/>
      </rPr>
      <t xml:space="preserve"> Vinculação às propostas eleitas pelo Orçamento Participativo</t>
    </r>
  </si>
  <si>
    <r>
      <rPr>
        <rFont val="Calibri"/>
        <b/>
        <color rgb="FF000000"/>
        <sz val="12.0"/>
      </rPr>
      <t>1.4.</t>
    </r>
    <r>
      <rPr>
        <rFont val="Calibri"/>
        <color rgb="FF000000"/>
        <sz val="12.0"/>
      </rPr>
      <t xml:space="preserve"> Abrangência Regional</t>
    </r>
  </si>
  <si>
    <r>
      <rPr>
        <rFont val="Calibri"/>
        <b/>
        <color rgb="FF000000"/>
        <sz val="12.0"/>
      </rPr>
      <t>1.5.</t>
    </r>
    <r>
      <rPr>
        <rFont val="Calibri"/>
        <color rgb="FF000000"/>
        <sz val="12.0"/>
      </rPr>
      <t xml:space="preserve"> Prazo Necessário para implementação</t>
    </r>
  </si>
  <si>
    <r>
      <rPr>
        <rFont val="Calibri"/>
        <b/>
        <color rgb="FF000000"/>
        <sz val="12.0"/>
      </rPr>
      <t xml:space="preserve">2.1 </t>
    </r>
    <r>
      <rPr>
        <rFont val="Calibri"/>
        <color rgb="FF000000"/>
        <sz val="12.0"/>
      </rPr>
      <t>Factibilidade Técnica</t>
    </r>
  </si>
  <si>
    <r>
      <rPr>
        <rFont val="Calibri"/>
        <b/>
        <color rgb="FF000000"/>
        <sz val="12.0"/>
      </rPr>
      <t xml:space="preserve">2.2 </t>
    </r>
    <r>
      <rPr>
        <rFont val="Calibri"/>
        <color rgb="FF000000"/>
        <sz val="12.0"/>
      </rPr>
      <t>Factibilidade Financeira</t>
    </r>
  </si>
  <si>
    <t>1.1</t>
  </si>
  <si>
    <t>1.2</t>
  </si>
  <si>
    <t>1.3</t>
  </si>
  <si>
    <t>1.4</t>
  </si>
  <si>
    <t>1.5</t>
  </si>
  <si>
    <t>2.1</t>
  </si>
  <si>
    <t>2.2</t>
  </si>
  <si>
    <r>
      <t xml:space="preserve">1.1
</t>
    </r>
    <r>
      <rPr>
        <rFont val="Calibri"/>
        <color rgb="FF000000"/>
        <sz val="8.0"/>
      </rPr>
      <t>peso 4</t>
    </r>
  </si>
  <si>
    <r>
      <t xml:space="preserve">1.2
</t>
    </r>
    <r>
      <rPr>
        <rFont val="Calibri"/>
        <color rgb="FF000000"/>
        <sz val="8.0"/>
      </rPr>
      <t>peso 4</t>
    </r>
  </si>
  <si>
    <r>
      <t xml:space="preserve">1.3
</t>
    </r>
    <r>
      <rPr>
        <rFont val="Calibri"/>
        <color rgb="FF000000"/>
        <sz val="8.0"/>
      </rPr>
      <t>peso 3</t>
    </r>
  </si>
  <si>
    <r>
      <t xml:space="preserve">1.4
</t>
    </r>
    <r>
      <rPr>
        <rFont val="Calibri"/>
        <color rgb="FF000000"/>
        <sz val="8.0"/>
      </rPr>
      <t>peso 3</t>
    </r>
  </si>
  <si>
    <r>
      <t xml:space="preserve">1.5
</t>
    </r>
    <r>
      <rPr>
        <rFont val="Calibri"/>
        <color rgb="FF000000"/>
        <sz val="8.0"/>
      </rPr>
      <t>peso 2</t>
    </r>
  </si>
  <si>
    <r>
      <t xml:space="preserve">2.1
</t>
    </r>
    <r>
      <rPr>
        <rFont val="Calibri"/>
        <color rgb="FF000000"/>
        <sz val="8.0"/>
      </rPr>
      <t>peso 5</t>
    </r>
  </si>
  <si>
    <r>
      <t xml:space="preserve">2.2
</t>
    </r>
    <r>
      <rPr>
        <rFont val="Calibri"/>
        <color rgb="FF000000"/>
        <sz val="8.0"/>
      </rPr>
      <t>peso 5</t>
    </r>
  </si>
  <si>
    <t>MAIS SEGURANÇA</t>
  </si>
  <si>
    <t>Implantação e Modernização de Unidades da Polícia Civil</t>
  </si>
  <si>
    <t>1) Vinculação direta</t>
  </si>
  <si>
    <t>2) Intermediário</t>
  </si>
  <si>
    <t>3) Sem vinculação</t>
  </si>
  <si>
    <t>1) Ampla</t>
  </si>
  <si>
    <t>1) Prazo até 1,5 ano</t>
  </si>
  <si>
    <t>2) Parcialmente factível</t>
  </si>
  <si>
    <t>Aparelhamento e Estruturação Tecnológica da Polícia Civil</t>
  </si>
  <si>
    <t>1) Totalmente factível</t>
  </si>
  <si>
    <t>Repressão do Crime</t>
  </si>
  <si>
    <t>Valorização, Formação e Capacitação dos Profissionais da Polícia Civil</t>
  </si>
  <si>
    <t>3) Baixo</t>
  </si>
  <si>
    <t>2) Prazo até final da atual gestão estadual</t>
  </si>
  <si>
    <t>Apoio e Segurança ao Processo Eleitoral</t>
  </si>
  <si>
    <t>2) Vinculação indireta</t>
  </si>
  <si>
    <t>Gestão de Programas</t>
  </si>
  <si>
    <t>Implantação da Casa da Mulher Maranhense (subação da Implantação e Modernização de Unidades da Polícia Civil)</t>
  </si>
  <si>
    <t>2) Intermediária</t>
  </si>
  <si>
    <t>Repressão e combate ao Narcotráfico (subação da Repressão do Crime)</t>
  </si>
  <si>
    <t>1) Alto</t>
  </si>
  <si>
    <t>Repressão e combate à corrupção (subação da Repressão do Crime)</t>
  </si>
  <si>
    <t>Repressão e combate aos crimes dolosos contra a vida (subação da Repressão do Crime)</t>
  </si>
  <si>
    <t>Repressão e combate ao crime organizado (subação da Repressão do Crime)</t>
  </si>
  <si>
    <t>Implantação de Cinco Regionais de Polícia Civil (subação da Implantação e Modernização de Unidades da Polícia Civil)</t>
  </si>
  <si>
    <t>PONTUAÇÃO</t>
  </si>
  <si>
    <t>Listas Suspensas</t>
  </si>
  <si>
    <t>1. Vinculação aos compromissos de governo</t>
  </si>
  <si>
    <t>2. Impacto Socioeconômico</t>
  </si>
  <si>
    <t>3. Vinculação às propostas eleitas pelo Orçamento Participativo</t>
  </si>
  <si>
    <t>4. Abrangência Regional</t>
  </si>
  <si>
    <t>5. Prazo Necessário para implementação</t>
  </si>
  <si>
    <t>6. Factibilidade Técnica</t>
  </si>
  <si>
    <t>7. Factibilidade Financeira</t>
  </si>
  <si>
    <t>3) Local</t>
  </si>
  <si>
    <t>3) Prazo superior a 2022</t>
  </si>
  <si>
    <t>3) Pouco factível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</si>
</sst>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rgb="FF000000"/>
      <name val="Calibri"/>
    </font>
    <font>
      <u/>
      <sz val="8.0"/>
      <color rgb="FF0563C1"/>
      <name val="Calibri"/>
    </font>
    <font>
      <b/>
      <sz val="14.0"/>
      <color rgb="FFFFFFFF"/>
      <name val="Calibri"/>
    </font>
    <font/>
    <font>
      <sz val="12.0"/>
      <color rgb="FF000000"/>
      <name val="Calibri"/>
    </font>
    <font>
      <b/>
      <sz val="14.0"/>
      <color rgb="FF000000"/>
      <name val="Calibri"/>
    </font>
    <font>
      <b/>
      <sz val="11.0"/>
      <color rgb="FF000000"/>
      <name val="Calibri"/>
    </font>
    <font>
      <sz val="11.0"/>
      <name val="Arial"/>
    </font>
    <font>
      <sz val="11.0"/>
      <color rgb="FF000000"/>
      <name val="Arial"/>
    </font>
    <font>
      <sz val="11.0"/>
      <color rgb="FFFFFFFF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333F4F"/>
        <bgColor rgb="FF333F4F"/>
      </patternFill>
    </fill>
    <fill>
      <patternFill patternType="solid">
        <fgColor rgb="FFADB9CA"/>
        <bgColor rgb="FFADB9CA"/>
      </patternFill>
    </fill>
    <fill>
      <patternFill patternType="solid">
        <fgColor rgb="FFD6DCE4"/>
        <bgColor rgb="FFD6DCE4"/>
      </patternFill>
    </fill>
    <fill>
      <patternFill patternType="solid">
        <fgColor rgb="FFECECEC"/>
        <bgColor rgb="FFECECEC"/>
      </patternFill>
    </fill>
    <fill>
      <patternFill patternType="solid">
        <fgColor rgb="FFF2F2F2"/>
        <bgColor rgb="FFF2F2F2"/>
      </patternFill>
    </fill>
    <fill>
      <patternFill patternType="solid">
        <fgColor rgb="FFBF9000"/>
        <bgColor rgb="FFBF9000"/>
      </patternFill>
    </fill>
  </fills>
  <borders count="16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FFFFFF"/>
      </top>
      <bottom style="thin">
        <color rgb="FFFFFFFF"/>
      </bottom>
    </border>
    <border>
      <left style="thin">
        <color rgb="FFFFFFFF"/>
      </left>
      <right/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/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  <right/>
      <top/>
      <bottom/>
    </border>
    <border>
      <left/>
      <right style="thin">
        <color rgb="FFBFBFBF"/>
      </right>
      <top style="thin">
        <color rgb="FFBFBFBF"/>
      </top>
      <bottom style="thin">
        <color rgb="FFBFBFBF"/>
      </bottom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/>
      <right style="thin">
        <color rgb="FFFFFFFF"/>
      </right>
      <top/>
      <bottom/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1" fillId="2" fontId="0" numFmtId="0" xfId="0" applyBorder="1" applyFill="1" applyFont="1"/>
    <xf borderId="2" fillId="3" fontId="2" numFmtId="0" xfId="0" applyAlignment="1" applyBorder="1" applyFill="1" applyFont="1">
      <alignment horizontal="center" vertical="center"/>
    </xf>
    <xf borderId="3" fillId="0" fontId="3" numFmtId="0" xfId="0" applyBorder="1" applyFont="1"/>
    <xf borderId="4" fillId="0" fontId="3" numFmtId="0" xfId="0" applyBorder="1" applyFont="1"/>
    <xf borderId="5" fillId="3" fontId="2" numFmtId="0" xfId="0" applyAlignment="1" applyBorder="1" applyFont="1">
      <alignment horizontal="center" vertical="center"/>
    </xf>
    <xf borderId="6" fillId="2" fontId="2" numFmtId="0" xfId="0" applyAlignment="1" applyBorder="1" applyFont="1">
      <alignment horizontal="center" vertical="center"/>
    </xf>
    <xf borderId="7" fillId="4" fontId="2" numFmtId="0" xfId="0" applyAlignment="1" applyBorder="1" applyFill="1" applyFont="1">
      <alignment horizontal="center" vertical="center"/>
    </xf>
    <xf borderId="8" fillId="0" fontId="3" numFmtId="0" xfId="0" applyBorder="1" applyFont="1"/>
    <xf borderId="9" fillId="0" fontId="3" numFmtId="0" xfId="0" applyBorder="1" applyFont="1"/>
    <xf borderId="0" fillId="0" fontId="0" numFmtId="0" xfId="0" applyAlignment="1" applyFont="1">
      <alignment vertical="center"/>
    </xf>
    <xf borderId="5" fillId="2" fontId="2" numFmtId="0" xfId="0" applyAlignment="1" applyBorder="1" applyFont="1">
      <alignment vertical="center"/>
    </xf>
    <xf borderId="10" fillId="2" fontId="2" numFmtId="0" xfId="0" applyAlignment="1" applyBorder="1" applyFont="1">
      <alignment vertical="center"/>
    </xf>
    <xf borderId="1" fillId="2" fontId="0" numFmtId="0" xfId="0" applyAlignment="1" applyBorder="1" applyFont="1">
      <alignment vertical="center"/>
    </xf>
    <xf borderId="11" fillId="3" fontId="2" numFmtId="0" xfId="0" applyAlignment="1" applyBorder="1" applyFont="1">
      <alignment horizontal="center" vertical="center"/>
    </xf>
    <xf borderId="11" fillId="3" fontId="2" numFmtId="0" xfId="0" applyAlignment="1" applyBorder="1" applyFont="1">
      <alignment horizontal="center" vertical="center"/>
    </xf>
    <xf borderId="11" fillId="4" fontId="4" numFmtId="0" xfId="0" applyAlignment="1" applyBorder="1" applyFont="1">
      <alignment horizontal="center" shrinkToFit="0" vertical="center" wrapText="1"/>
    </xf>
    <xf borderId="1" fillId="4" fontId="5" numFmtId="0" xfId="0" applyAlignment="1" applyBorder="1" applyFont="1">
      <alignment horizontal="center" shrinkToFit="0" vertical="center" wrapText="1"/>
    </xf>
    <xf borderId="12" fillId="2" fontId="6" numFmtId="0" xfId="0" applyAlignment="1" applyBorder="1" applyFont="1">
      <alignment horizontal="center" shrinkToFit="0" vertical="center" wrapText="1"/>
    </xf>
    <xf borderId="12" fillId="5" fontId="6" numFmtId="0" xfId="0" applyAlignment="1" applyBorder="1" applyFill="1" applyFont="1">
      <alignment horizontal="center" shrinkToFit="0" vertical="center" wrapText="1"/>
    </xf>
    <xf borderId="11" fillId="5" fontId="0" numFmtId="0" xfId="0" applyAlignment="1" applyBorder="1" applyFont="1">
      <alignment shrinkToFit="0" vertical="center" wrapText="1"/>
    </xf>
    <xf borderId="11" fillId="6" fontId="7" numFmtId="0" xfId="0" applyAlignment="1" applyBorder="1" applyFill="1" applyFont="1">
      <alignment horizontal="left" shrinkToFit="0" vertical="center" wrapText="1"/>
    </xf>
    <xf borderId="11" fillId="7" fontId="0" numFmtId="0" xfId="0" applyAlignment="1" applyBorder="1" applyFill="1" applyFont="1">
      <alignment horizontal="center" vertical="center"/>
    </xf>
    <xf borderId="11" fillId="7" fontId="0" numFmtId="0" xfId="0" applyAlignment="1" applyBorder="1" applyFont="1">
      <alignment horizontal="center" shrinkToFit="0" vertical="center" wrapText="1"/>
    </xf>
    <xf borderId="13" fillId="7" fontId="0" numFmtId="0" xfId="0" applyAlignment="1" applyBorder="1" applyFont="1">
      <alignment horizontal="center" vertical="center"/>
    </xf>
    <xf borderId="1" fillId="2" fontId="0" numFmtId="0" xfId="0" applyAlignment="1" applyBorder="1" applyFont="1">
      <alignment horizontal="center" vertical="center"/>
    </xf>
    <xf borderId="14" fillId="0" fontId="0" numFmtId="0" xfId="0" applyAlignment="1" applyBorder="1" applyFont="1">
      <alignment horizontal="center" vertical="center"/>
    </xf>
    <xf borderId="11" fillId="6" fontId="7" numFmtId="0" xfId="0" applyAlignment="1" applyBorder="1" applyFont="1">
      <alignment shrinkToFit="0" wrapText="1"/>
    </xf>
    <xf borderId="11" fillId="6" fontId="7" numFmtId="0" xfId="0" applyBorder="1" applyFont="1"/>
    <xf borderId="11" fillId="7" fontId="8" numFmtId="0" xfId="0" applyAlignment="1" applyBorder="1" applyFont="1">
      <alignment shrinkToFit="0" vertical="center" wrapText="1"/>
    </xf>
    <xf borderId="1" fillId="5" fontId="0" numFmtId="0" xfId="0" applyAlignment="1" applyBorder="1" applyFont="1">
      <alignment shrinkToFit="0" vertical="center" wrapText="1"/>
    </xf>
    <xf borderId="1" fillId="7" fontId="0" numFmtId="0" xfId="0" applyAlignment="1" applyBorder="1" applyFont="1">
      <alignment shrinkToFit="0" vertical="center" wrapText="1"/>
    </xf>
    <xf borderId="1" fillId="7" fontId="0" numFmtId="0" xfId="0" applyAlignment="1" applyBorder="1" applyFont="1">
      <alignment horizontal="center" vertical="center"/>
    </xf>
    <xf borderId="1" fillId="7" fontId="0" numFmtId="0" xfId="0" applyAlignment="1" applyBorder="1" applyFont="1">
      <alignment horizontal="center" shrinkToFit="0" vertical="center" wrapText="1"/>
    </xf>
    <xf borderId="0" fillId="0" fontId="3" numFmtId="0" xfId="0" applyFont="1"/>
    <xf borderId="0" fillId="0" fontId="9" numFmtId="0" xfId="0" applyFont="1"/>
    <xf borderId="0" fillId="0" fontId="9" numFmtId="0" xfId="0" applyAlignment="1" applyFont="1">
      <alignment horizontal="center"/>
    </xf>
    <xf borderId="15" fillId="8" fontId="10" numFmtId="0" xfId="0" applyAlignment="1" applyBorder="1" applyFill="1" applyFont="1">
      <alignment horizontal="left" vertical="center"/>
    </xf>
    <xf borderId="1" fillId="8" fontId="10" numFmtId="0" xfId="0" applyAlignment="1" applyBorder="1" applyFont="1">
      <alignment horizontal="center" vertical="center"/>
    </xf>
    <xf borderId="14" fillId="0" fontId="0" numFmtId="0" xfId="0" applyAlignment="1" applyBorder="1" applyFont="1">
      <alignment shrinkToFit="0" wrapText="1"/>
    </xf>
    <xf borderId="14" fillId="0" fontId="0" numFmtId="0" xfId="0" applyAlignment="1" applyBorder="1" applyFont="1">
      <alignment horizontal="left" shrinkToFit="0" vertical="center" wrapText="1"/>
    </xf>
    <xf borderId="0" fillId="0" fontId="6" numFmtId="0" xfId="0" applyFont="1"/>
    <xf borderId="1" fillId="5" fontId="0" numFmtId="0" xfId="0" applyAlignment="1" applyBorder="1" applyFont="1">
      <alignment horizontal="left" shrinkToFit="0" vertical="center" wrapText="1"/>
    </xf>
    <xf borderId="0" fillId="0" fontId="0" numFmtId="0" xfId="0" applyAlignment="1" applyFont="1">
      <alignment horizontal="left" shrinkToFit="0" vertical="center" wrapText="1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5B9BD5"/>
          <bgColor rgb="FF5B9BD5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Matriz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276225</xdr:colOff>
      <xdr:row>6</xdr:row>
      <xdr:rowOff>85725</xdr:rowOff>
    </xdr:from>
    <xdr:ext cx="7972425" cy="3143250"/>
    <xdr:sp macro="" textlink="">
      <xdr:nvSpPr>
        <xdr:cNvPr id="6" name="CaixaDeTexto 5"/>
        <xdr:cNvSpPr txBox="1"/>
      </xdr:nvSpPr>
      <xdr:spPr>
        <a:xfrm>
          <a:off x="276225" y="1228725"/>
          <a:ext cx="7972426" cy="3145092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lang="pt-BR" sz="1300"/>
            <a:t>Caro(a) gestor(a),</a:t>
          </a:r>
        </a:p>
        <a:p>
          <a:endParaRPr lang="pt-BR" sz="1300"/>
        </a:p>
        <a:p>
          <a:r>
            <a:rPr lang="pt-BR" sz="1300"/>
            <a:t>A </a:t>
          </a:r>
          <a:r>
            <a:rPr b="1" lang="pt-BR" sz="1300"/>
            <a:t>Matriz de Priorização de Atividades e Projetos Finalísticos </a:t>
          </a:r>
          <a:r>
            <a:rPr lang="pt-BR" sz="1300"/>
            <a:t>é uma iniciativa da Secretaria de Estado do Planejamento e Orçamento (SEPLAN) para auxiliar os órgãos da administração estadual do Maranhão na escolha dos projetos e ações finalísticas que irão compor os instrumentos de planejamento e orçamento (LDO, LOA e PPA).</a:t>
          </a:r>
        </a:p>
        <a:p>
          <a:endParaRPr lang="pt-BR" sz="1300"/>
        </a:p>
        <a:p>
          <a:r>
            <a:rPr lang="pt-BR" sz="1300"/>
            <a:t>Sabemos que existem muitas demandas necessárias em nosso estado, ao passo em que os recursos públicos são limitados e precisam ser empenhados de forma cautelosa, prezando pela responsabilidade fiscal e maximizando seus recursos e resultados.</a:t>
          </a:r>
        </a:p>
        <a:p>
          <a:endParaRPr lang="pt-BR" sz="1300"/>
        </a:p>
        <a:p>
          <a:pPr defTabSz="914400" eaLnBrk="1" hangingPunct="1" indent="0" latinLnBrk="0" lvl="0" marL="0" marR="0" fontAlgn="auto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300"/>
            <a:t>Foram considerados 7 critérios objetivos para a classificação da priorização, sendo 5 critérios voltados à qualificação da ação e 2 critérios de factibilidade, detalhados abaixo. </a:t>
          </a:r>
          <a:r>
            <a:rPr b="1" lang="pt-B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Solicitamos que os órgãos listem todas as ações finalísticas planejadas para compor o PPA 2020-2023 na aba 'Matriz' e informem seus respectivos atributos.</a:t>
          </a:r>
          <a:r>
            <a:rPr b="0" lang="pt-BR" sz="13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0" lang="pt-BR" sz="1300"/>
            <a:t>Na aba 'Resultado', é possível verificar a priorização das ações listadas para compor os instrumentos de planejamento e orçamento. </a:t>
          </a:r>
          <a:endParaRPr b="1" lang="pt-BR" sz="1300"/>
        </a:p>
      </xdr:txBody>
    </xdr:sp>
    <xdr:clientData fLocksWithSheet="0"/>
  </xdr:oneCellAnchor>
  <xdr:oneCellAnchor>
    <xdr:from>
      <xdr:col>7</xdr:col>
      <xdr:colOff>333375</xdr:colOff>
      <xdr:row>70</xdr:row>
      <xdr:rowOff>47625</xdr:rowOff>
    </xdr:from>
    <xdr:ext cx="3143250" cy="428625"/>
    <xdr:sp macro="" textlink="">
      <xdr:nvSpPr>
        <xdr:cNvPr id="8" name="CaixaDeTexto 7"/>
        <xdr:cNvSpPr txBox="1"/>
      </xdr:nvSpPr>
      <xdr:spPr>
        <a:xfrm>
          <a:off x="4600575" y="13385006"/>
          <a:ext cx="3149901" cy="43678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ctr"/>
          <a:r>
            <a:rPr b="1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CYNTHIA CELINA DE CARVALHO MOTA LIMA</a:t>
          </a:r>
        </a:p>
        <a:p>
          <a:pPr lvl="0" algn="ctr"/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Secretária de Estado do Planejamento e Orçamento</a:t>
          </a:r>
          <a:endParaRPr lang="pt-BR" sz="1100"/>
        </a:p>
      </xdr:txBody>
    </xdr:sp>
    <xdr:clientData fLocksWithSheet="0"/>
  </xdr:oneCellAnchor>
  <xdr:oneCellAnchor>
    <xdr:from>
      <xdr:col>7</xdr:col>
      <xdr:colOff>314325</xdr:colOff>
      <xdr:row>72</xdr:row>
      <xdr:rowOff>47625</xdr:rowOff>
    </xdr:from>
    <xdr:ext cx="3362325" cy="428625"/>
    <xdr:sp macro="" textlink="">
      <xdr:nvSpPr>
        <xdr:cNvPr id="9" name="CaixaDeTexto 8"/>
        <xdr:cNvSpPr txBox="1"/>
      </xdr:nvSpPr>
      <xdr:spPr>
        <a:xfrm>
          <a:off x="4581525" y="13766006"/>
          <a:ext cx="3362972" cy="43678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ctr"/>
          <a:r>
            <a:rPr b="1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MARCELLO APOLÔNIO DUALIBE BARROS</a:t>
          </a:r>
        </a:p>
        <a:p>
          <a:pPr lvl="0" algn="ctr"/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Subsecretario de Estado do Planejamento e Orçamento</a:t>
          </a:r>
          <a:endParaRPr lang="pt-BR" sz="1100"/>
        </a:p>
      </xdr:txBody>
    </xdr:sp>
    <xdr:clientData fLocksWithSheet="0"/>
  </xdr:oneCellAnchor>
  <xdr:oneCellAnchor>
    <xdr:from>
      <xdr:col>4</xdr:col>
      <xdr:colOff>28575</xdr:colOff>
      <xdr:row>75</xdr:row>
      <xdr:rowOff>0</xdr:rowOff>
    </xdr:from>
    <xdr:ext cx="3648075" cy="257175"/>
    <xdr:sp macro="" textlink="">
      <xdr:nvSpPr>
        <xdr:cNvPr id="10" name="CaixaDeTexto 9"/>
        <xdr:cNvSpPr txBox="1"/>
      </xdr:nvSpPr>
      <xdr:spPr>
        <a:xfrm>
          <a:off x="2474119" y="14289881"/>
          <a:ext cx="3656514" cy="264560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r"/>
          <a:r>
            <a:rPr b="1" i="0" lang="pt-BR" smtClean="0" sz="1100" u="none" strike="noStrike">
              <a:solidFill>
                <a:schemeClr val="tx2">
                  <a:lumMod val="75000"/>
                </a:schemeClr>
              </a:solidFill>
              <a:latin typeface="+mn-lt"/>
              <a:ea typeface="+mn-ea"/>
              <a:cs typeface="+mn-cs"/>
            </a:rPr>
            <a:t>SECRETARIA ADJUNTA DO PLANEJAMENTO E ORÇAMENTO</a:t>
          </a:r>
          <a:endParaRPr b="1" lang="pt-BR" sz="1100">
            <a:solidFill>
              <a:schemeClr val="tx2">
                <a:lumMod val="75000"/>
              </a:schemeClr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76</xdr:row>
      <xdr:rowOff>114300</xdr:rowOff>
    </xdr:from>
    <xdr:ext cx="3048000" cy="428625"/>
    <xdr:sp macro="" textlink="">
      <xdr:nvSpPr>
        <xdr:cNvPr id="11" name="CaixaDeTexto 10"/>
        <xdr:cNvSpPr txBox="1"/>
      </xdr:nvSpPr>
      <xdr:spPr>
        <a:xfrm>
          <a:off x="3209925" y="14594681"/>
          <a:ext cx="3052502" cy="43678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r"/>
          <a:r>
            <a:rPr b="1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ROBERTO SANTOS MATOS</a:t>
          </a:r>
        </a:p>
        <a:p>
          <a:pPr lvl="0" algn="r"/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Secretário Adjunto do Planejamento e Orçamento</a:t>
          </a:r>
          <a:endParaRPr lang="pt-BR" sz="1100"/>
        </a:p>
      </xdr:txBody>
    </xdr:sp>
    <xdr:clientData fLocksWithSheet="0"/>
  </xdr:oneCellAnchor>
  <xdr:oneCellAnchor>
    <xdr:from>
      <xdr:col>4</xdr:col>
      <xdr:colOff>466725</xdr:colOff>
      <xdr:row>78</xdr:row>
      <xdr:rowOff>161925</xdr:rowOff>
    </xdr:from>
    <xdr:ext cx="3352800" cy="428625"/>
    <xdr:sp macro="" textlink="">
      <xdr:nvSpPr>
        <xdr:cNvPr id="12" name="CaixaDeTexto 11"/>
        <xdr:cNvSpPr txBox="1"/>
      </xdr:nvSpPr>
      <xdr:spPr>
        <a:xfrm>
          <a:off x="2905125" y="15023306"/>
          <a:ext cx="3361113" cy="43678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r"/>
          <a:r>
            <a:rPr b="1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TÂNIA MARIA MACATRÃO COSTA BARROS</a:t>
          </a:r>
        </a:p>
        <a:p>
          <a:pPr lvl="0" algn="r"/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Superintendente de Gestão de Planos e de Orçamentos</a:t>
          </a:r>
        </a:p>
      </xdr:txBody>
    </xdr:sp>
    <xdr:clientData fLocksWithSheet="0"/>
  </xdr:oneCellAnchor>
  <xdr:oneCellAnchor>
    <xdr:from>
      <xdr:col>7</xdr:col>
      <xdr:colOff>28575</xdr:colOff>
      <xdr:row>81</xdr:row>
      <xdr:rowOff>9525</xdr:rowOff>
    </xdr:from>
    <xdr:ext cx="1971675" cy="428625"/>
    <xdr:sp macro="" textlink="">
      <xdr:nvSpPr>
        <xdr:cNvPr id="13" name="CaixaDeTexto 12"/>
        <xdr:cNvSpPr txBox="1"/>
      </xdr:nvSpPr>
      <xdr:spPr>
        <a:xfrm>
          <a:off x="4295775" y="15442406"/>
          <a:ext cx="1974258" cy="43678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r"/>
          <a:r>
            <a:rPr b="1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RAPHAEL FERREIRA VIDAL</a:t>
          </a:r>
        </a:p>
        <a:p>
          <a:pPr lvl="0" algn="r"/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Superintendente de Programas</a:t>
          </a:r>
        </a:p>
      </xdr:txBody>
    </xdr:sp>
    <xdr:clientData fLocksWithSheet="0"/>
  </xdr:oneCellAnchor>
  <xdr:oneCellAnchor>
    <xdr:from>
      <xdr:col>6</xdr:col>
      <xdr:colOff>342900</xdr:colOff>
      <xdr:row>83</xdr:row>
      <xdr:rowOff>57150</xdr:rowOff>
    </xdr:from>
    <xdr:ext cx="2266950" cy="428625"/>
    <xdr:sp macro="" textlink="">
      <xdr:nvSpPr>
        <xdr:cNvPr id="14" name="CaixaDeTexto 13"/>
        <xdr:cNvSpPr txBox="1"/>
      </xdr:nvSpPr>
      <xdr:spPr>
        <a:xfrm>
          <a:off x="4000500" y="15871031"/>
          <a:ext cx="2275110" cy="43678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r"/>
          <a:r>
            <a:rPr b="1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MARCELO DE SOUSA SANTOS</a:t>
          </a:r>
        </a:p>
        <a:p>
          <a:pPr lvl="0" algn="r"/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Superintendente de Assuntos Fiscais</a:t>
          </a:r>
        </a:p>
      </xdr:txBody>
    </xdr:sp>
    <xdr:clientData fLocksWithSheet="0"/>
  </xdr:oneCellAnchor>
  <xdr:oneCellAnchor>
    <xdr:from>
      <xdr:col>6</xdr:col>
      <xdr:colOff>476250</xdr:colOff>
      <xdr:row>85</xdr:row>
      <xdr:rowOff>114300</xdr:rowOff>
    </xdr:from>
    <xdr:ext cx="2143125" cy="428625"/>
    <xdr:sp macro="" textlink="">
      <xdr:nvSpPr>
        <xdr:cNvPr id="15" name="CaixaDeTexto 14"/>
        <xdr:cNvSpPr txBox="1"/>
      </xdr:nvSpPr>
      <xdr:spPr>
        <a:xfrm>
          <a:off x="4133850" y="16309181"/>
          <a:ext cx="2152192" cy="43678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pPr lvl="0" algn="r"/>
          <a:r>
            <a:rPr b="1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MARIA JULIANA DE SOUZA ALVES</a:t>
          </a:r>
        </a:p>
        <a:p>
          <a:pPr lvl="0" algn="r"/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Superintendente de Normas</a:t>
          </a:r>
        </a:p>
      </xdr:txBody>
    </xdr:sp>
    <xdr:clientData fLocksWithSheet="0"/>
  </xdr:oneCellAnchor>
  <xdr:oneCellAnchor>
    <xdr:from>
      <xdr:col>10</xdr:col>
      <xdr:colOff>419100</xdr:colOff>
      <xdr:row>75</xdr:row>
      <xdr:rowOff>9525</xdr:rowOff>
    </xdr:from>
    <xdr:ext cx="2181225" cy="257175"/>
    <xdr:sp macro="" textlink="">
      <xdr:nvSpPr>
        <xdr:cNvPr id="16" name="CaixaDeTexto 15"/>
        <xdr:cNvSpPr txBox="1"/>
      </xdr:nvSpPr>
      <xdr:spPr>
        <a:xfrm>
          <a:off x="6522244" y="14299406"/>
          <a:ext cx="2189895" cy="264560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i="0" lang="pt-BR" smtClean="0" sz="1100" u="none" strike="noStrike">
              <a:solidFill>
                <a:schemeClr val="tx2">
                  <a:lumMod val="75000"/>
                </a:schemeClr>
              </a:solidFill>
              <a:latin typeface="+mn-lt"/>
              <a:ea typeface="+mn-ea"/>
              <a:cs typeface="+mn-cs"/>
            </a:rPr>
            <a:t>EQUIPE TÉCNICA DE ELABORAÇÃO</a:t>
          </a:r>
          <a:endParaRPr b="1" lang="pt-BR" sz="1100">
            <a:solidFill>
              <a:schemeClr val="tx2">
                <a:lumMod val="75000"/>
              </a:schemeClr>
            </a:solidFill>
          </a:endParaRPr>
        </a:p>
      </xdr:txBody>
    </xdr:sp>
    <xdr:clientData fLocksWithSheet="0"/>
  </xdr:oneCellAnchor>
  <xdr:oneCellAnchor>
    <xdr:from>
      <xdr:col>10</xdr:col>
      <xdr:colOff>266700</xdr:colOff>
      <xdr:row>76</xdr:row>
      <xdr:rowOff>123825</xdr:rowOff>
    </xdr:from>
    <xdr:ext cx="2028825" cy="257175"/>
    <xdr:sp macro="" textlink="">
      <xdr:nvSpPr>
        <xdr:cNvPr id="17" name="CaixaDeTexto 16"/>
        <xdr:cNvSpPr txBox="1"/>
      </xdr:nvSpPr>
      <xdr:spPr>
        <a:xfrm>
          <a:off x="6362700" y="14604206"/>
          <a:ext cx="2036904" cy="264560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Thomás Castanheira Manfrinatti</a:t>
          </a:r>
        </a:p>
      </xdr:txBody>
    </xdr:sp>
    <xdr:clientData fLocksWithSheet="0"/>
  </xdr:oneCellAnchor>
  <xdr:oneCellAnchor>
    <xdr:from>
      <xdr:col>10</xdr:col>
      <xdr:colOff>276225</xdr:colOff>
      <xdr:row>77</xdr:row>
      <xdr:rowOff>152400</xdr:rowOff>
    </xdr:from>
    <xdr:ext cx="1285875" cy="257175"/>
    <xdr:sp macro="" textlink="">
      <xdr:nvSpPr>
        <xdr:cNvPr id="18" name="CaixaDeTexto 17"/>
        <xdr:cNvSpPr txBox="1"/>
      </xdr:nvSpPr>
      <xdr:spPr>
        <a:xfrm>
          <a:off x="6372225" y="14823281"/>
          <a:ext cx="1290674" cy="264560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0" i="0" lang="pt-BR" smtClean="0" sz="110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Brenda Brito Neves</a:t>
          </a:r>
        </a:p>
      </xdr:txBody>
    </xdr:sp>
    <xdr:clientData fLocksWithSheet="0"/>
  </xdr:oneCellAnchor>
  <xdr:oneCellAnchor>
    <xdr:from>
      <xdr:col>2</xdr:col>
      <xdr:colOff>285750</xdr:colOff>
      <xdr:row>35</xdr:row>
      <xdr:rowOff>66675</xdr:rowOff>
    </xdr:from>
    <xdr:ext cx="733425" cy="819150"/>
    <xdr:sp macro="" textlink="">
      <xdr:nvSpPr>
        <xdr:cNvPr id="21" name="Elipse 20"/>
        <xdr:cNvSpPr/>
      </xdr:nvSpPr>
      <xdr:spPr>
        <a:xfrm>
          <a:off x="1511641" y="6742563"/>
          <a:ext cx="770278" cy="781602"/>
        </a:xfrm>
        <a:prstGeom prst="ellipse">
          <a:avLst/>
        </a:prstGeom>
        <a:solidFill>
          <a:sysClr lastClr="FFFFFF" val="window"/>
        </a:solidFill>
        <a:ln cap="flat" cmpd="sng" w="12700" algn="ctr">
          <a:solidFill>
            <a:schemeClr val="bg1"/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anchor="t" rtlCol="0" horzOverflow="clip" vertOverflow="clip"/>
        <a:lstStyle/>
        <a:p>
          <a:pPr lvl="0" algn="l"/>
          <a:endParaRPr lang="pt-BR" sz="1100"/>
        </a:p>
      </xdr:txBody>
    </xdr:sp>
    <xdr:clientData fLocksWithSheet="0"/>
  </xdr:oneCellAnchor>
  <xdr:oneCellAnchor>
    <xdr:from>
      <xdr:col>6</xdr:col>
      <xdr:colOff>228600</xdr:colOff>
      <xdr:row>24</xdr:row>
      <xdr:rowOff>0</xdr:rowOff>
    </xdr:from>
    <xdr:ext cx="4857750" cy="476250"/>
    <xdr:sp macro="" textlink="">
      <xdr:nvSpPr>
        <xdr:cNvPr id="22" name="CaixaDeTexto 21"/>
        <xdr:cNvSpPr txBox="1"/>
      </xdr:nvSpPr>
      <xdr:spPr>
        <a:xfrm>
          <a:off x="3886201" y="4572000"/>
          <a:ext cx="4857750" cy="483722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1" lang="pt-BR" sz="1300">
              <a:solidFill>
                <a:srgbClr val="8E0000"/>
              </a:solidFill>
              <a:effectLst/>
              <a:latin typeface="+mn-lt"/>
              <a:ea typeface="+mn-ea"/>
              <a:cs typeface="+mn-cs"/>
            </a:rPr>
            <a:t>1.1. Vinculação aos compromissos de governo | Peso 4</a:t>
          </a:r>
          <a:endParaRPr lang="pt-BR" sz="1300">
            <a:solidFill>
              <a:srgbClr val="8E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Vinculação direta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(listada como um dos compromissos de governo)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pontos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</xdr:txBody>
    </xdr:sp>
    <xdr:clientData fLocksWithSheet="0"/>
  </xdr:oneCellAnchor>
  <xdr:oneCellAnchor>
    <xdr:from>
      <xdr:col>6</xdr:col>
      <xdr:colOff>228600</xdr:colOff>
      <xdr:row>28</xdr:row>
      <xdr:rowOff>95250</xdr:rowOff>
    </xdr:from>
    <xdr:ext cx="7762875" cy="857250"/>
    <xdr:sp macro="" textlink="">
      <xdr:nvSpPr>
        <xdr:cNvPr id="23" name="CaixaDeTexto 22"/>
        <xdr:cNvSpPr txBox="1"/>
      </xdr:nvSpPr>
      <xdr:spPr>
        <a:xfrm>
          <a:off x="3886200" y="5429250"/>
          <a:ext cx="7768793" cy="85946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1300">
              <a:solidFill>
                <a:srgbClr val="8E0000"/>
              </a:solidFill>
              <a:effectLst/>
              <a:latin typeface="+mn-lt"/>
              <a:ea typeface="+mn-ea"/>
              <a:cs typeface="+mn-cs"/>
            </a:rPr>
            <a:t>1.2. Impacto socioeconômico | Peso 4</a:t>
          </a:r>
          <a:endParaRPr lang="pt-BR" sz="1300">
            <a:solidFill>
              <a:srgbClr val="8E0000"/>
            </a:solidFill>
            <a:effectLst/>
            <a:latin typeface="+mn-lt"/>
            <a:ea typeface="+mn-ea"/>
            <a:cs typeface="+mn-cs"/>
          </a:endParaRPr>
        </a:p>
        <a:p>
          <a:pPr defTabSz="914400" eaLnBrk="1" hangingPunct="1" indent="0" latinLnBrk="0" lvl="0" marL="0" marR="0" fontAlgn="auto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Alto (promove mudanças socioeconômicas diretas e evidentes na realidade regional)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pontos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 Intermediário (auxilia na geração de fatores que podem promover mudanças socioeconômicas na realidade regional)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pontos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 </a:t>
          </a: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 Baixo (não altera substancialmente a realidade regional)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ponto</a:t>
          </a:r>
          <a:r>
            <a:rPr b="0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100"/>
        </a:p>
      </xdr:txBody>
    </xdr:sp>
    <xdr:clientData fLocksWithSheet="0"/>
  </xdr:oneCellAnchor>
  <xdr:oneCellAnchor>
    <xdr:from>
      <xdr:col>6</xdr:col>
      <xdr:colOff>228600</xdr:colOff>
      <xdr:row>32</xdr:row>
      <xdr:rowOff>152400</xdr:rowOff>
    </xdr:from>
    <xdr:ext cx="8191500" cy="857250"/>
    <xdr:sp macro="" textlink="">
      <xdr:nvSpPr>
        <xdr:cNvPr id="24" name="CaixaDeTexto 23"/>
        <xdr:cNvSpPr txBox="1"/>
      </xdr:nvSpPr>
      <xdr:spPr>
        <a:xfrm>
          <a:off x="3886200" y="6248400"/>
          <a:ext cx="8197116" cy="85946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1300">
              <a:solidFill>
                <a:srgbClr val="8E0000"/>
              </a:solidFill>
              <a:effectLst/>
              <a:latin typeface="+mn-lt"/>
              <a:ea typeface="+mn-ea"/>
              <a:cs typeface="+mn-cs"/>
            </a:rPr>
            <a:t>1.3. Vinculação às propostas eleitas pelo Orçamento Participativo | Peso 3</a:t>
          </a:r>
          <a:endParaRPr lang="pt-BR" sz="1300">
            <a:solidFill>
              <a:srgbClr val="8E0000"/>
            </a:solidFill>
            <a:effectLst/>
            <a:latin typeface="+mn-lt"/>
            <a:ea typeface="+mn-ea"/>
            <a:cs typeface="+mn-cs"/>
          </a:endParaRPr>
        </a:p>
        <a:p>
          <a:pPr defTabSz="914400" eaLnBrk="1" hangingPunct="1" indent="0" latinLnBrk="0" lvl="0" marL="0" marR="0" fontAlgn="auto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Vinculação direta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(eleita pelas audiências públicas)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pontos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>
            <a:effectLst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 Vinculação indireta (transversal e relevante para o cumprimento de uma ou mais propostas eleitas pelas audiências públicas)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pontos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endParaRPr b="1"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 Sem vinculação (não contemplada nas audiências públicas e sem relação com as propostas eleitas)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ponto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b="1" lang="pt-BR" sz="1100"/>
        </a:p>
      </xdr:txBody>
    </xdr:sp>
    <xdr:clientData fLocksWithSheet="0"/>
  </xdr:oneCellAnchor>
  <xdr:oneCellAnchor>
    <xdr:from>
      <xdr:col>6</xdr:col>
      <xdr:colOff>228600</xdr:colOff>
      <xdr:row>37</xdr:row>
      <xdr:rowOff>9525</xdr:rowOff>
    </xdr:from>
    <xdr:ext cx="4429125" cy="857250"/>
    <xdr:sp macro="" textlink="">
      <xdr:nvSpPr>
        <xdr:cNvPr id="25" name="CaixaDeTexto 24"/>
        <xdr:cNvSpPr txBox="1"/>
      </xdr:nvSpPr>
      <xdr:spPr>
        <a:xfrm>
          <a:off x="3886200" y="7058025"/>
          <a:ext cx="4437433" cy="85946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1300">
              <a:solidFill>
                <a:srgbClr val="8E0000"/>
              </a:solidFill>
              <a:effectLst/>
              <a:latin typeface="+mn-lt"/>
              <a:ea typeface="+mn-ea"/>
              <a:cs typeface="+mn-cs"/>
            </a:rPr>
            <a:t>1.4. Abrangência Regional | Peso 3</a:t>
          </a:r>
          <a:endParaRPr lang="pt-BR" sz="1300">
            <a:solidFill>
              <a:srgbClr val="8E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Ampla (estadual ou abrangendo diversas regiões)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pontos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endParaRPr b="1"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 Intermediária (abrangendo uma região e regiões limítrofes)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pontos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 Local (abrangendo apenas uma região)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ponto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b="1" lang="pt-BR" sz="1100"/>
        </a:p>
      </xdr:txBody>
    </xdr:sp>
    <xdr:clientData fLocksWithSheet="0"/>
  </xdr:oneCellAnchor>
  <xdr:oneCellAnchor>
    <xdr:from>
      <xdr:col>6</xdr:col>
      <xdr:colOff>228600</xdr:colOff>
      <xdr:row>41</xdr:row>
      <xdr:rowOff>66675</xdr:rowOff>
    </xdr:from>
    <xdr:ext cx="4314825" cy="857250"/>
    <xdr:sp macro="" textlink="">
      <xdr:nvSpPr>
        <xdr:cNvPr id="26" name="CaixaDeTexto 25"/>
        <xdr:cNvSpPr txBox="1"/>
      </xdr:nvSpPr>
      <xdr:spPr>
        <a:xfrm>
          <a:off x="3886200" y="7877175"/>
          <a:ext cx="4318811" cy="859466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1300">
              <a:solidFill>
                <a:srgbClr val="8E0000"/>
              </a:solidFill>
              <a:effectLst/>
              <a:latin typeface="+mn-lt"/>
              <a:ea typeface="+mn-ea"/>
              <a:cs typeface="+mn-cs"/>
            </a:rPr>
            <a:t>1.5. Prazo necessário para implementação | Peso 2</a:t>
          </a:r>
          <a:endParaRPr lang="pt-BR" sz="1300">
            <a:solidFill>
              <a:srgbClr val="8E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Prazo até 1,5 ano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pontos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endParaRPr b="1"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Prazo até final da atual gestão estadual (dezembro/2022)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pontos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endParaRPr b="1"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Prazo superior a 2022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ponto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b="1" lang="pt-BR" sz="1100"/>
        </a:p>
      </xdr:txBody>
    </xdr:sp>
    <xdr:clientData fLocksWithSheet="0"/>
  </xdr:oneCellAnchor>
  <xdr:oneCellAnchor>
    <xdr:from>
      <xdr:col>0</xdr:col>
      <xdr:colOff>142875</xdr:colOff>
      <xdr:row>23</xdr:row>
      <xdr:rowOff>142875</xdr:rowOff>
    </xdr:from>
    <xdr:ext cx="3686175" cy="838200"/>
    <xdr:sp macro="" textlink="">
      <xdr:nvSpPr>
        <xdr:cNvPr id="33" name="CaixaDeTexto 32"/>
        <xdr:cNvSpPr txBox="1"/>
      </xdr:nvSpPr>
      <xdr:spPr>
        <a:xfrm>
          <a:off x="142875" y="4524375"/>
          <a:ext cx="3686175" cy="843693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pPr lvl="0" algn="r"/>
          <a:r>
            <a:rPr b="1" lang="pt-BR" sz="2400">
              <a:solidFill>
                <a:srgbClr val="8E0000"/>
              </a:solidFill>
            </a:rPr>
            <a:t>1. Critérios de qualificação</a:t>
          </a:r>
          <a:r>
            <a:rPr b="1" lang="pt-BR" sz="2400">
              <a:solidFill>
                <a:srgbClr val="8E0000"/>
              </a:solidFill>
            </a:rPr>
            <a:t> da ação</a:t>
          </a:r>
          <a:endParaRPr b="1" lang="pt-BR" sz="2400">
            <a:solidFill>
              <a:srgbClr val="8E0000"/>
            </a:solidFill>
          </a:endParaRPr>
        </a:p>
      </xdr:txBody>
    </xdr:sp>
    <xdr:clientData fLocksWithSheet="0"/>
  </xdr:oneCellAnchor>
  <xdr:oneCellAnchor>
    <xdr:from>
      <xdr:col>6</xdr:col>
      <xdr:colOff>180975</xdr:colOff>
      <xdr:row>24</xdr:row>
      <xdr:rowOff>85725</xdr:rowOff>
    </xdr:from>
    <xdr:ext cx="0" cy="676275"/>
    <xdr:cxnSp macro="">
      <xdr:nvCxnSpPr>
        <xdr:cNvPr id="35" name="Conector reto 34"/>
        <xdr:cNvCxnSpPr/>
      </xdr:nvCxnSpPr>
      <xdr:spPr>
        <a:xfrm>
          <a:off x="3838575" y="4657725"/>
          <a:ext cx="0" cy="647700"/>
        </a:xfrm>
        <a:prstGeom prst="line">
          <a:avLst/>
        </a:prstGeom>
        <a:ln w="19050">
          <a:solidFill>
            <a:srgbClr val="002060"/>
          </a:solidFill>
          <a:prstDash val="solid"/>
          <a:miter lim="800000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oneCellAnchor>
  <xdr:oneCellAnchor>
    <xdr:from>
      <xdr:col>0</xdr:col>
      <xdr:colOff>123825</xdr:colOff>
      <xdr:row>47</xdr:row>
      <xdr:rowOff>142875</xdr:rowOff>
    </xdr:from>
    <xdr:ext cx="3648075" cy="838200"/>
    <xdr:sp macro="" textlink="">
      <xdr:nvSpPr>
        <xdr:cNvPr id="36" name="CaixaDeTexto 35"/>
        <xdr:cNvSpPr txBox="1"/>
      </xdr:nvSpPr>
      <xdr:spPr>
        <a:xfrm>
          <a:off x="123825" y="9096375"/>
          <a:ext cx="3648075" cy="843693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pPr lvl="0" algn="r"/>
          <a:r>
            <a:rPr b="1" lang="pt-BR" sz="2400">
              <a:solidFill>
                <a:schemeClr val="accent4">
                  <a:lumMod val="75000"/>
                </a:schemeClr>
              </a:solidFill>
            </a:rPr>
            <a:t>2. Critérios de factibilidade</a:t>
          </a:r>
          <a:r>
            <a:rPr b="1" lang="pt-BR" sz="2400">
              <a:solidFill>
                <a:schemeClr val="accent4">
                  <a:lumMod val="75000"/>
                </a:schemeClr>
              </a:solidFill>
            </a:rPr>
            <a:t> da ação</a:t>
          </a:r>
          <a:endParaRPr b="1" lang="pt-BR" sz="2400">
            <a:solidFill>
              <a:schemeClr val="accent4">
                <a:lumMod val="75000"/>
              </a:schemeClr>
            </a:solidFill>
          </a:endParaRPr>
        </a:p>
      </xdr:txBody>
    </xdr:sp>
    <xdr:clientData fLocksWithSheet="0"/>
  </xdr:oneCellAnchor>
  <xdr:oneCellAnchor>
    <xdr:from>
      <xdr:col>6</xdr:col>
      <xdr:colOff>171450</xdr:colOff>
      <xdr:row>48</xdr:row>
      <xdr:rowOff>95250</xdr:rowOff>
    </xdr:from>
    <xdr:ext cx="0" cy="676275"/>
    <xdr:cxnSp macro="">
      <xdr:nvCxnSpPr>
        <xdr:cNvPr id="37" name="Conector reto 36"/>
        <xdr:cNvCxnSpPr/>
      </xdr:nvCxnSpPr>
      <xdr:spPr>
        <a:xfrm>
          <a:off x="3829050" y="9239250"/>
          <a:ext cx="0" cy="647700"/>
        </a:xfrm>
        <a:prstGeom prst="line">
          <a:avLst/>
        </a:prstGeom>
        <a:ln w="19050">
          <a:solidFill>
            <a:srgbClr val="002060"/>
          </a:solidFill>
          <a:prstDash val="solid"/>
          <a:miter lim="800000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oneCellAnchor>
  <xdr:oneCellAnchor>
    <xdr:from>
      <xdr:col>6</xdr:col>
      <xdr:colOff>257175</xdr:colOff>
      <xdr:row>48</xdr:row>
      <xdr:rowOff>9525</xdr:rowOff>
    </xdr:from>
    <xdr:ext cx="7943850" cy="1695450"/>
    <xdr:sp macro="" textlink="">
      <xdr:nvSpPr>
        <xdr:cNvPr id="38" name="CaixaDeTexto 37"/>
        <xdr:cNvSpPr txBox="1"/>
      </xdr:nvSpPr>
      <xdr:spPr>
        <a:xfrm>
          <a:off x="3914775" y="9153525"/>
          <a:ext cx="7943850" cy="1704954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1" lang="pt-BR" sz="1300">
              <a:solidFill>
                <a:schemeClr val="accent4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2.1. Factibilidade Técnica| Peso 5</a:t>
          </a:r>
          <a:endParaRPr lang="pt-BR" sz="1300">
            <a:solidFill>
              <a:schemeClr val="accent4">
                <a:lumMod val="75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Totalmente factível (recursos técnicos, humanos e materiais já disponíveis; questões administrativas e jurídicas como projeto executivo, licenciamento ambiental, regularidade fundiária etc já encaminhadas)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pontos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endParaRPr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 Parcialmente factível (perspectiva positiva para obtenção dos recursos técnicos, humanos e materiais ao longo da implementação; questões administrativas e jurídicas como projeto executivo, licenciamento ambiental, regularidade fundiária etc factíveis)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pontos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endParaRPr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Pouco factível (perspectiva incerta para obtenção de recursos técnicos, humanos e materiais ao longo da implementação; questões administrativas e jurídicas como projeto executivo, licenciamento ambiental, regularidade fundiária etc incertas)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ponto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100"/>
        </a:p>
      </xdr:txBody>
    </xdr:sp>
    <xdr:clientData fLocksWithSheet="0"/>
  </xdr:oneCellAnchor>
  <xdr:oneCellAnchor>
    <xdr:from>
      <xdr:col>6</xdr:col>
      <xdr:colOff>247650</xdr:colOff>
      <xdr:row>57</xdr:row>
      <xdr:rowOff>19050</xdr:rowOff>
    </xdr:from>
    <xdr:ext cx="7848600" cy="1695450"/>
    <xdr:sp macro="" textlink="">
      <xdr:nvSpPr>
        <xdr:cNvPr id="39" name="CaixaDeTexto 38"/>
        <xdr:cNvSpPr txBox="1"/>
      </xdr:nvSpPr>
      <xdr:spPr>
        <a:xfrm>
          <a:off x="3905250" y="10877550"/>
          <a:ext cx="7848600" cy="1704954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1" lang="pt-BR" sz="1300">
              <a:solidFill>
                <a:schemeClr val="accent4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2.2. Factibilidade Financeira| Peso 5</a:t>
          </a:r>
          <a:endParaRPr lang="pt-BR" sz="1300">
            <a:solidFill>
              <a:schemeClr val="accent4">
                <a:lumMod val="75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Totalmente factível (dotação já existe; existência de linhas de financiamento e/ou fomento federais, estaduais ou privadas; recursos advindos de operação de crédito, convênio, fundo não reembolsável)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pontos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endParaRPr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 Parcialmente factível (assimilável pelo orçamento com remanejamento; linhas de financiamento e/ou fomento federais, estaduais ou privados demandarão certo empenho governamental)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pontos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endParaRPr lang="pt-B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 Pouco factível (dificilmente assimilável pelo orçamento; linhas de financiamento e/ou fomento federais, estaduais ou privados inexistentes ou dificilmente acessíveis</a:t>
          </a:r>
          <a:r>
            <a:rPr b="0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ponto</a:t>
          </a:r>
          <a:r>
            <a:rPr b="1"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b="1" lang="pt-BR" sz="1100"/>
        </a:p>
      </xdr:txBody>
    </xdr:sp>
    <xdr:clientData fLocksWithSheet="0"/>
  </xdr:oneCellAnchor>
  <xdr:oneCellAnchor>
    <xdr:from>
      <xdr:col>8</xdr:col>
      <xdr:colOff>266700</xdr:colOff>
      <xdr:row>68</xdr:row>
      <xdr:rowOff>19050</xdr:rowOff>
    </xdr:from>
    <xdr:ext cx="1933575" cy="466725"/>
    <xdr:sp macro="" textlink="">
      <xdr:nvSpPr>
        <xdr:cNvPr id="41" name="CaixaDeTexto 40"/>
        <xdr:cNvSpPr txBox="1"/>
      </xdr:nvSpPr>
      <xdr:spPr>
        <a:xfrm>
          <a:off x="5143500" y="12973050"/>
          <a:ext cx="1933575" cy="468013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pPr lvl="0" algn="r"/>
          <a:r>
            <a:rPr b="1" lang="pt-BR" sz="2400">
              <a:solidFill>
                <a:schemeClr val="tx2">
                  <a:lumMod val="75000"/>
                </a:schemeClr>
              </a:solidFill>
            </a:rPr>
            <a:t>Ficha técnica</a:t>
          </a:r>
        </a:p>
      </xdr:txBody>
    </xdr:sp>
    <xdr:clientData fLocksWithSheet="0"/>
  </xdr:oneCellAnchor>
  <xdr:oneCellAnchor>
    <xdr:from>
      <xdr:col>10</xdr:col>
      <xdr:colOff>47625</xdr:colOff>
      <xdr:row>75</xdr:row>
      <xdr:rowOff>28575</xdr:rowOff>
    </xdr:from>
    <xdr:ext cx="0" cy="219075"/>
    <xdr:cxnSp macro="">
      <xdr:nvCxnSpPr>
        <xdr:cNvPr id="42" name="Conector reto 41"/>
        <xdr:cNvCxnSpPr/>
      </xdr:nvCxnSpPr>
      <xdr:spPr>
        <a:xfrm>
          <a:off x="6143625" y="14316075"/>
          <a:ext cx="0" cy="209550"/>
        </a:xfrm>
        <a:prstGeom prst="line">
          <a:avLst/>
        </a:prstGeom>
        <a:ln w="19050">
          <a:solidFill>
            <a:srgbClr val="002060"/>
          </a:solidFill>
          <a:prstDash val="solid"/>
          <a:miter lim="800000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oneCellAnchor>
  <xdr:oneCellAnchor>
    <xdr:from>
      <xdr:col>10</xdr:col>
      <xdr:colOff>390525</xdr:colOff>
      <xdr:row>75</xdr:row>
      <xdr:rowOff>38100</xdr:rowOff>
    </xdr:from>
    <xdr:ext cx="0" cy="219075"/>
    <xdr:cxnSp macro="">
      <xdr:nvCxnSpPr>
        <xdr:cNvPr id="47" name="Conector reto 46"/>
        <xdr:cNvCxnSpPr/>
      </xdr:nvCxnSpPr>
      <xdr:spPr>
        <a:xfrm>
          <a:off x="6486525" y="14325600"/>
          <a:ext cx="0" cy="209550"/>
        </a:xfrm>
        <a:prstGeom prst="line">
          <a:avLst/>
        </a:prstGeom>
        <a:ln w="19050">
          <a:solidFill>
            <a:srgbClr val="002060"/>
          </a:solidFill>
          <a:prstDash val="solid"/>
          <a:miter lim="800000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oneCellAnchor>
  <xdr:oneCellAnchor>
    <xdr:from>
      <xdr:col>6</xdr:col>
      <xdr:colOff>228600</xdr:colOff>
      <xdr:row>26</xdr:row>
      <xdr:rowOff>19050</xdr:rowOff>
    </xdr:from>
    <xdr:ext cx="7667625" cy="466725"/>
    <xdr:sp macro="" textlink="">
      <xdr:nvSpPr>
        <xdr:cNvPr id="49" name="CaixaDeTexto 48"/>
        <xdr:cNvSpPr txBox="1"/>
      </xdr:nvSpPr>
      <xdr:spPr>
        <a:xfrm>
          <a:off x="3886200" y="4972050"/>
          <a:ext cx="7667625" cy="468077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 Vinculação indireta (transversal e relevante para o cumprimento de um ou mais compromissos de governo)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pontos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 Sem vinculação (não contemplada no programa de governo e sem relação com os compromissos listados) - </a:t>
          </a:r>
          <a:r>
            <a:rPr b="1" lang="pt-BR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ponto</a:t>
          </a: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100"/>
        </a:p>
      </xdr:txBody>
    </xdr:sp>
    <xdr:clientData fLocksWithSheet="0"/>
  </xdr:oneCellAnchor>
  <xdr:oneCellAnchor>
    <xdr:from>
      <xdr:col>14</xdr:col>
      <xdr:colOff>57150</xdr:colOff>
      <xdr:row>9</xdr:row>
      <xdr:rowOff>38100</xdr:rowOff>
    </xdr:from>
    <xdr:ext cx="3371850" cy="2457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6</xdr:row>
      <xdr:rowOff>152400</xdr:rowOff>
    </xdr:from>
    <xdr:ext cx="3219450" cy="28860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2</xdr:row>
      <xdr:rowOff>161925</xdr:rowOff>
    </xdr:from>
    <xdr:ext cx="2790825" cy="6096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9525</xdr:rowOff>
    </xdr:from>
    <xdr:ext cx="12001500" cy="5715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29</xdr:row>
      <xdr:rowOff>152400</xdr:rowOff>
    </xdr:from>
    <xdr:ext cx="2914650" cy="32766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53</xdr:row>
      <xdr:rowOff>38100</xdr:rowOff>
    </xdr:from>
    <xdr:ext cx="2324100" cy="240030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1295400</xdr:colOff>
      <xdr:row>3</xdr:row>
      <xdr:rowOff>171450</xdr:rowOff>
    </xdr:from>
    <xdr:ext cx="8763000" cy="523875"/>
    <xdr:sp macro="" textlink="">
      <xdr:nvSpPr>
        <xdr:cNvPr id="3" name="CaixaDeTexto 2"/>
        <xdr:cNvSpPr txBox="1"/>
      </xdr:nvSpPr>
      <xdr:spPr>
        <a:xfrm>
          <a:off x="3692261" y="746124"/>
          <a:ext cx="8772401" cy="530658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2800" u="none">
              <a:solidFill>
                <a:schemeClr val="tx2">
                  <a:lumMod val="50000"/>
                </a:schemeClr>
              </a:solidFill>
            </a:rPr>
            <a:t>Matriz de Priorização de Atividades e Projetos Finalísticos</a:t>
          </a:r>
        </a:p>
      </xdr:txBody>
    </xdr:sp>
    <xdr:clientData fLocksWithSheet="0"/>
  </xdr:oneCellAnchor>
  <xdr:oneCellAnchor>
    <xdr:from>
      <xdr:col>0</xdr:col>
      <xdr:colOff>723900</xdr:colOff>
      <xdr:row>4</xdr:row>
      <xdr:rowOff>1000125</xdr:rowOff>
    </xdr:from>
    <xdr:ext cx="5057775" cy="523875"/>
    <xdr:sp macro="" textlink="">
      <xdr:nvSpPr>
        <xdr:cNvPr id="8" name="CaixaDeTexto 7"/>
        <xdr:cNvSpPr txBox="1"/>
      </xdr:nvSpPr>
      <xdr:spPr>
        <a:xfrm>
          <a:off x="724957" y="1766094"/>
          <a:ext cx="5064126" cy="530658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0" lang="pt-BR" sz="1400">
              <a:solidFill>
                <a:schemeClr val="tx1">
                  <a:lumMod val="65000"/>
                  <a:lumOff val="35000"/>
                </a:schemeClr>
              </a:solidFill>
            </a:rPr>
            <a:t>Insira</a:t>
          </a:r>
          <a:r>
            <a:rPr b="0" lang="pt-BR" sz="1400">
              <a:solidFill>
                <a:schemeClr val="tx1">
                  <a:lumMod val="65000"/>
                  <a:lumOff val="35000"/>
                </a:schemeClr>
              </a:solidFill>
            </a:rPr>
            <a:t> a denominação do projeto na coluna "A" e a denominação da ação na coluna "B". </a:t>
          </a:r>
          <a:r>
            <a:rPr b="1" lang="pt-BR" sz="1400">
              <a:solidFill>
                <a:schemeClr val="tx1">
                  <a:lumMod val="65000"/>
                  <a:lumOff val="35000"/>
                </a:schemeClr>
              </a:solidFill>
            </a:rPr>
            <a:t>Listar apenas as ações de caráter finalístico.</a:t>
          </a:r>
          <a:endParaRPr b="1" lang="pt-BR" sz="14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LocksWithSheet="0"/>
  </xdr:oneCellAnchor>
  <xdr:oneCellAnchor>
    <xdr:from>
      <xdr:col>0</xdr:col>
      <xdr:colOff>314325</xdr:colOff>
      <xdr:row>4</xdr:row>
      <xdr:rowOff>1038225</xdr:rowOff>
    </xdr:from>
    <xdr:ext cx="314325" cy="466725"/>
    <xdr:sp macro="" textlink="">
      <xdr:nvSpPr>
        <xdr:cNvPr id="10" name="CaixaDeTexto 9"/>
        <xdr:cNvSpPr txBox="1"/>
      </xdr:nvSpPr>
      <xdr:spPr>
        <a:xfrm>
          <a:off x="322791" y="1803134"/>
          <a:ext cx="320409" cy="473335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2400">
              <a:solidFill>
                <a:schemeClr val="tx2">
                  <a:lumMod val="50000"/>
                </a:schemeClr>
              </a:solidFill>
              <a:latin typeface="Ink Free" panose="03080402000500000000" pitchFamily="66" charset="0"/>
            </a:rPr>
            <a:t>1</a:t>
          </a:r>
        </a:p>
      </xdr:txBody>
    </xdr:sp>
    <xdr:clientData fLocksWithSheet="0"/>
  </xdr:oneCellAnchor>
  <xdr:oneCellAnchor>
    <xdr:from>
      <xdr:col>2</xdr:col>
      <xdr:colOff>923925</xdr:colOff>
      <xdr:row>4</xdr:row>
      <xdr:rowOff>1019175</xdr:rowOff>
    </xdr:from>
    <xdr:ext cx="438150" cy="466725"/>
    <xdr:sp macro="" textlink="">
      <xdr:nvSpPr>
        <xdr:cNvPr id="11" name="CaixaDeTexto 10"/>
        <xdr:cNvSpPr txBox="1"/>
      </xdr:nvSpPr>
      <xdr:spPr>
        <a:xfrm>
          <a:off x="6158446" y="1788847"/>
          <a:ext cx="440710" cy="473335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1" lang="pt-BR" sz="2400">
              <a:solidFill>
                <a:schemeClr val="tx2">
                  <a:lumMod val="50000"/>
                </a:schemeClr>
              </a:solidFill>
              <a:latin typeface="Ink Free" panose="03080402000500000000" pitchFamily="66" charset="0"/>
            </a:rPr>
            <a:t>2</a:t>
          </a:r>
        </a:p>
      </xdr:txBody>
    </xdr:sp>
    <xdr:clientData fLocksWithSheet="0"/>
  </xdr:oneCellAnchor>
  <xdr:oneCellAnchor>
    <xdr:from>
      <xdr:col>2</xdr:col>
      <xdr:colOff>1314450</xdr:colOff>
      <xdr:row>4</xdr:row>
      <xdr:rowOff>981075</xdr:rowOff>
    </xdr:from>
    <xdr:ext cx="6048375" cy="523875"/>
    <xdr:sp macro="" textlink="">
      <xdr:nvSpPr>
        <xdr:cNvPr id="13" name="CaixaDeTexto 12"/>
        <xdr:cNvSpPr txBox="1"/>
      </xdr:nvSpPr>
      <xdr:spPr>
        <a:xfrm>
          <a:off x="6548439" y="1744927"/>
          <a:ext cx="6056311" cy="530658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0" lang="pt-BR" sz="1400">
              <a:solidFill>
                <a:schemeClr val="tx1">
                  <a:lumMod val="65000"/>
                  <a:lumOff val="35000"/>
                </a:schemeClr>
              </a:solidFill>
            </a:rPr>
            <a:t>Nas colunas seguintes, selecione</a:t>
          </a:r>
          <a:r>
            <a:rPr b="0" lang="pt-BR" sz="1400">
              <a:solidFill>
                <a:schemeClr val="tx1">
                  <a:lumMod val="65000"/>
                  <a:lumOff val="35000"/>
                </a:schemeClr>
              </a:solidFill>
            </a:rPr>
            <a:t> a opção referente ao critério correspondente. </a:t>
          </a:r>
          <a:r>
            <a:rPr b="1" lang="pt-BR" sz="1400">
              <a:solidFill>
                <a:schemeClr val="tx1">
                  <a:lumMod val="65000"/>
                  <a:lumOff val="35000"/>
                </a:schemeClr>
              </a:solidFill>
            </a:rPr>
            <a:t>Atente-se à descrição e detalhamento de cada uma delas na aba Instruções.</a:t>
          </a:r>
          <a:endParaRPr b="1" lang="pt-BR" sz="14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LocksWithSheet="0"/>
  </xdr:oneCellAnchor>
  <xdr:oneCellAnchor>
    <xdr:from>
      <xdr:col>6</xdr:col>
      <xdr:colOff>571500</xdr:colOff>
      <xdr:row>4</xdr:row>
      <xdr:rowOff>1047750</xdr:rowOff>
    </xdr:from>
    <xdr:ext cx="438150" cy="466725"/>
    <xdr:sp macro="" textlink="">
      <xdr:nvSpPr>
        <xdr:cNvPr id="15" name="CaixaDeTexto 14"/>
        <xdr:cNvSpPr txBox="1"/>
      </xdr:nvSpPr>
      <xdr:spPr>
        <a:xfrm>
          <a:off x="12832824" y="1811601"/>
          <a:ext cx="440710" cy="473335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1" lang="pt-BR" sz="2400">
              <a:solidFill>
                <a:schemeClr val="tx2">
                  <a:lumMod val="50000"/>
                </a:schemeClr>
              </a:solidFill>
              <a:latin typeface="Ink Free" panose="03080402000500000000" pitchFamily="66" charset="0"/>
            </a:rPr>
            <a:t>3</a:t>
          </a:r>
        </a:p>
      </xdr:txBody>
    </xdr:sp>
    <xdr:clientData fLocksWithSheet="0"/>
  </xdr:oneCellAnchor>
  <xdr:oneCellAnchor>
    <xdr:from>
      <xdr:col>6</xdr:col>
      <xdr:colOff>981075</xdr:colOff>
      <xdr:row>4</xdr:row>
      <xdr:rowOff>990600</xdr:rowOff>
    </xdr:from>
    <xdr:ext cx="3228975" cy="523875"/>
    <xdr:sp macro="" textlink="">
      <xdr:nvSpPr>
        <xdr:cNvPr id="16" name="CaixaDeTexto 15"/>
        <xdr:cNvSpPr txBox="1"/>
      </xdr:nvSpPr>
      <xdr:spPr>
        <a:xfrm>
          <a:off x="13243987" y="1755774"/>
          <a:ext cx="3228975" cy="530658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0" lang="pt-BR" sz="1400">
              <a:solidFill>
                <a:schemeClr val="tx1">
                  <a:lumMod val="65000"/>
                  <a:lumOff val="35000"/>
                </a:schemeClr>
              </a:solidFill>
            </a:rPr>
            <a:t>Confira, na aba Resultado, a</a:t>
          </a:r>
          <a:r>
            <a:rPr b="0" lang="pt-BR" sz="1400">
              <a:solidFill>
                <a:schemeClr val="tx1">
                  <a:lumMod val="65000"/>
                  <a:lumOff val="35000"/>
                </a:schemeClr>
              </a:solidFill>
            </a:rPr>
            <a:t> relação das ações priorizadas.</a:t>
          </a:r>
          <a:endParaRPr b="0" lang="pt-BR" sz="14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LocksWithSheet="0"/>
  </xdr:oneCellAnchor>
  <xdr:oneCellAnchor>
    <xdr:from>
      <xdr:col>2</xdr:col>
      <xdr:colOff>971550</xdr:colOff>
      <xdr:row>4</xdr:row>
      <xdr:rowOff>552450</xdr:rowOff>
    </xdr:from>
    <xdr:ext cx="3333750" cy="0"/>
    <xdr:cxnSp macro="">
      <xdr:nvCxnSpPr>
        <xdr:cNvPr id="19" name="Conector reto 18"/>
        <xdr:cNvCxnSpPr/>
      </xdr:nvCxnSpPr>
      <xdr:spPr>
        <a:xfrm>
          <a:off x="6204479" y="1316303"/>
          <a:ext cx="3337719" cy="0"/>
        </a:xfrm>
        <a:prstGeom prst="line">
          <a:avLst/>
        </a:prstGeom>
        <a:ln cap="flat" cmpd="sng" w="6350" algn="ctr">
          <a:solidFill>
            <a:srgbClr val="002060"/>
          </a:solidFill>
          <a:prstDash val="solid"/>
          <a:miter lim="800000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oneCellAnchor>
  <xdr:oneCellAnchor>
    <xdr:from>
      <xdr:col>2</xdr:col>
      <xdr:colOff>857250</xdr:colOff>
      <xdr:row>4</xdr:row>
      <xdr:rowOff>1047750</xdr:rowOff>
    </xdr:from>
    <xdr:ext cx="419100" cy="4286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2553950" cy="56197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4</xdr:row>
      <xdr:rowOff>1047750</xdr:rowOff>
    </xdr:from>
    <xdr:ext cx="419100" cy="428625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4</xdr:row>
      <xdr:rowOff>1057275</xdr:rowOff>
    </xdr:from>
    <xdr:ext cx="419100" cy="428625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2</xdr:row>
      <xdr:rowOff>171450</xdr:rowOff>
    </xdr:from>
    <xdr:ext cx="2886075" cy="590550"/>
    <xdr:pic>
      <xdr:nvPicPr>
        <xdr:cNvPr id="0" name="image1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114300</xdr:colOff>
      <xdr:row>9</xdr:row>
      <xdr:rowOff>133350</xdr:rowOff>
    </xdr:from>
    <xdr:ext cx="1295400" cy="390525"/>
    <xdr:sp macro="" textlink="">
      <xdr:nvSpPr>
        <xdr:cNvPr id="4" name="CaixaDeTexto 3"/>
        <xdr:cNvSpPr txBox="1"/>
      </xdr:nvSpPr>
      <xdr:spPr>
        <a:xfrm>
          <a:off x="8229603" y="1885950"/>
          <a:ext cx="1304844" cy="394403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2000">
              <a:solidFill>
                <a:schemeClr val="accent6"/>
              </a:solidFill>
              <a:latin typeface="Ink Free" panose="03080402000500000000" pitchFamily="66" charset="0"/>
            </a:rPr>
            <a:t>Maior priorização</a:t>
          </a:r>
        </a:p>
      </xdr:txBody>
    </xdr:sp>
    <xdr:clientData fLocksWithSheet="0"/>
  </xdr:oneCellAnchor>
  <xdr:oneCellAnchor>
    <xdr:from>
      <xdr:col>2</xdr:col>
      <xdr:colOff>3990975</xdr:colOff>
      <xdr:row>3</xdr:row>
      <xdr:rowOff>28575</xdr:rowOff>
    </xdr:from>
    <xdr:ext cx="1352550" cy="428625"/>
    <xdr:sp macro="" textlink="">
      <xdr:nvSpPr>
        <xdr:cNvPr id="6" name="CaixaDeTexto 5"/>
        <xdr:cNvSpPr txBox="1"/>
      </xdr:nvSpPr>
      <xdr:spPr>
        <a:xfrm>
          <a:off x="6543678" y="600075"/>
          <a:ext cx="1358834" cy="436723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2200" u="none">
              <a:solidFill>
                <a:schemeClr val="tx2">
                  <a:lumMod val="50000"/>
                </a:schemeClr>
              </a:solidFill>
            </a:rPr>
            <a:t>Resultado</a:t>
          </a:r>
        </a:p>
      </xdr:txBody>
    </xdr:sp>
    <xdr:clientData fLocksWithSheet="0"/>
  </xdr:oneCellAnchor>
  <xdr:oneCellAnchor>
    <xdr:from>
      <xdr:col>3</xdr:col>
      <xdr:colOff>104775</xdr:colOff>
      <xdr:row>5</xdr:row>
      <xdr:rowOff>95250</xdr:rowOff>
    </xdr:from>
    <xdr:ext cx="1419225" cy="0"/>
    <xdr:cxnSp macro="">
      <xdr:nvCxnSpPr>
        <xdr:cNvPr id="7" name="Conector reto 6"/>
        <xdr:cNvCxnSpPr/>
      </xdr:nvCxnSpPr>
      <xdr:spPr>
        <a:xfrm>
          <a:off x="6715125" y="1052513"/>
          <a:ext cx="952500" cy="0"/>
        </a:xfrm>
        <a:prstGeom prst="line">
          <a:avLst/>
        </a:prstGeom>
        <a:ln cap="flat" cmpd="sng" w="6350" algn="ctr">
          <a:solidFill>
            <a:srgbClr val="002060"/>
          </a:solidFill>
          <a:prstDash val="solid"/>
          <a:miter lim="800000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oneCellAnchor>
  <xdr:oneCellAnchor>
    <xdr:from>
      <xdr:col>9</xdr:col>
      <xdr:colOff>200025</xdr:colOff>
      <xdr:row>10</xdr:row>
      <xdr:rowOff>114300</xdr:rowOff>
    </xdr:from>
    <xdr:ext cx="1609725" cy="561975"/>
    <xdr:sp macro="" textlink="">
      <xdr:nvSpPr>
        <xdr:cNvPr id="11" name="Fluxograma: Processo 10"/>
        <xdr:cNvSpPr/>
      </xdr:nvSpPr>
      <xdr:spPr>
        <a:xfrm>
          <a:off x="10753725" y="2057400"/>
          <a:ext cx="1695450" cy="723900"/>
        </a:xfrm>
        <a:prstGeom prst="flowChartProcess">
          <a:avLst/>
        </a:prstGeom>
        <a:solidFill>
          <a:schemeClr val="bg1"/>
        </a:solidFill>
        <a:ln w="28575">
          <a:solidFill>
            <a:schemeClr val="tx2"/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anchor="t" rtlCol="0" horzOverflow="clip" vertOverflow="clip"/>
        <a:lstStyle/>
        <a:p>
          <a:pPr lvl="0" algn="l"/>
          <a:endParaRPr lang="pt-BR" sz="1100"/>
        </a:p>
      </xdr:txBody>
    </xdr:sp>
    <xdr:clientData fLocksWithSheet="0"/>
  </xdr:oneCellAnchor>
  <xdr:oneCellAnchor>
    <xdr:from>
      <xdr:col>10</xdr:col>
      <xdr:colOff>161925</xdr:colOff>
      <xdr:row>8</xdr:row>
      <xdr:rowOff>114300</xdr:rowOff>
    </xdr:from>
    <xdr:ext cx="447675" cy="504825"/>
    <xdr:sp macro="" textlink="">
      <xdr:nvSpPr>
        <xdr:cNvPr id="12" name="Fluxograma: Processo 11"/>
        <xdr:cNvSpPr/>
      </xdr:nvSpPr>
      <xdr:spPr>
        <a:xfrm>
          <a:off x="11325225" y="1628775"/>
          <a:ext cx="476250" cy="495300"/>
        </a:xfrm>
        <a:prstGeom prst="flowChartProcess">
          <a:avLst/>
        </a:prstGeom>
        <a:solidFill>
          <a:sysClr lastClr="FFFFFF" val="window"/>
        </a:solidFill>
        <a:ln w="28575">
          <a:solidFill>
            <a:schemeClr val="accent2"/>
          </a:solidFill>
          <a:prstDash val="solid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anchor="t" rtlCol="0" horzOverflow="clip" vertOverflow="clip"/>
        <a:lstStyle/>
        <a:p>
          <a:pPr lvl="0" algn="l"/>
          <a:endParaRPr lang="pt-BR" sz="1100"/>
        </a:p>
      </xdr:txBody>
    </xdr:sp>
    <xdr:clientData fLocksWithSheet="0"/>
  </xdr:oneCellAnchor>
  <xdr:oneCellAnchor>
    <xdr:from>
      <xdr:col>9</xdr:col>
      <xdr:colOff>200025</xdr:colOff>
      <xdr:row>11</xdr:row>
      <xdr:rowOff>0</xdr:rowOff>
    </xdr:from>
    <xdr:ext cx="1695450" cy="600075"/>
    <xdr:sp macro="" textlink="">
      <xdr:nvSpPr>
        <xdr:cNvPr id="15" name="CaixaDeTexto 14"/>
        <xdr:cNvSpPr txBox="1"/>
      </xdr:nvSpPr>
      <xdr:spPr>
        <a:xfrm>
          <a:off x="10753726" y="2133600"/>
          <a:ext cx="1695450" cy="609013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pPr lvl="0" algn="ctr"/>
          <a:r>
            <a:rPr b="0" lang="pt-BR" sz="1100">
              <a:solidFill>
                <a:schemeClr val="tx2"/>
              </a:solidFill>
            </a:rPr>
            <a:t>A</a:t>
          </a:r>
          <a:r>
            <a:rPr b="0" lang="pt-BR" sz="1100">
              <a:solidFill>
                <a:schemeClr val="tx2"/>
              </a:solidFill>
            </a:rPr>
            <a:t> pontuação mínima que uma ação pode obter é </a:t>
          </a:r>
          <a:r>
            <a:rPr b="1" lang="pt-BR" sz="1100">
              <a:solidFill>
                <a:schemeClr val="accent2">
                  <a:lumMod val="75000"/>
                </a:schemeClr>
              </a:solidFill>
            </a:rPr>
            <a:t>26</a:t>
          </a:r>
          <a:r>
            <a:rPr b="0" lang="pt-BR" sz="1100">
              <a:solidFill>
                <a:schemeClr val="tx2"/>
              </a:solidFill>
            </a:rPr>
            <a:t> e a máxima é </a:t>
          </a:r>
          <a:r>
            <a:rPr b="1" lang="pt-BR" sz="1100">
              <a:solidFill>
                <a:schemeClr val="accent2">
                  <a:lumMod val="75000"/>
                </a:schemeClr>
              </a:solidFill>
            </a:rPr>
            <a:t>130</a:t>
          </a:r>
          <a:r>
            <a:rPr b="0" lang="pt-BR" sz="1100">
              <a:solidFill>
                <a:schemeClr val="tx2"/>
              </a:solidFill>
            </a:rPr>
            <a:t>. </a:t>
          </a:r>
          <a:r>
            <a:rPr b="0" lang="pt-BR" sz="1100">
              <a:solidFill>
                <a:schemeClr val="tx2"/>
              </a:solidFill>
            </a:rPr>
            <a:t> </a:t>
          </a:r>
        </a:p>
      </xdr:txBody>
    </xdr:sp>
    <xdr:clientData fLocksWithSheet="0"/>
  </xdr:oneCellAnchor>
  <xdr:oneCellAnchor>
    <xdr:from>
      <xdr:col>5</xdr:col>
      <xdr:colOff>104775</xdr:colOff>
      <xdr:row>11</xdr:row>
      <xdr:rowOff>0</xdr:rowOff>
    </xdr:from>
    <xdr:ext cx="2324100" cy="257175"/>
    <xdr:sp macro="" textlink="">
      <xdr:nvSpPr>
        <xdr:cNvPr id="17" name="CaixaDeTexto 16"/>
        <xdr:cNvSpPr txBox="1"/>
      </xdr:nvSpPr>
      <xdr:spPr>
        <a:xfrm>
          <a:off x="8220075" y="2162175"/>
          <a:ext cx="2324100" cy="264560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0" lang="pt-BR" sz="1100">
              <a:solidFill>
                <a:schemeClr val="tx2"/>
              </a:solidFill>
            </a:rPr>
            <a:t>para as ações com maior </a:t>
          </a:r>
          <a:r>
            <a:rPr b="0" lang="pt-BR" sz="1100">
              <a:solidFill>
                <a:schemeClr val="tx2"/>
              </a:solidFill>
            </a:rPr>
            <a:t>pontuação.</a:t>
          </a:r>
          <a:endParaRPr b="0" lang="pt-BR" sz="1100">
            <a:solidFill>
              <a:schemeClr val="tx2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12</xdr:row>
      <xdr:rowOff>171450</xdr:rowOff>
    </xdr:from>
    <xdr:ext cx="1333500" cy="390525"/>
    <xdr:sp macro="" textlink="">
      <xdr:nvSpPr>
        <xdr:cNvPr id="18" name="CaixaDeTexto 17"/>
        <xdr:cNvSpPr txBox="1"/>
      </xdr:nvSpPr>
      <xdr:spPr>
        <a:xfrm>
          <a:off x="8258178" y="2686050"/>
          <a:ext cx="1341073" cy="394403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none" vertOverflow="clip">
          <a:spAutoFit/>
        </a:bodyPr>
        <a:lstStyle/>
        <a:p>
          <a:r>
            <a:rPr b="1" lang="pt-BR" sz="2000">
              <a:solidFill>
                <a:srgbClr val="8E0000"/>
              </a:solidFill>
              <a:latin typeface="Ink Free" panose="03080402000500000000" pitchFamily="66" charset="0"/>
            </a:rPr>
            <a:t>Menor priorização</a:t>
          </a:r>
        </a:p>
      </xdr:txBody>
    </xdr:sp>
    <xdr:clientData fLocksWithSheet="0"/>
  </xdr:oneCellAnchor>
  <xdr:oneCellAnchor>
    <xdr:from>
      <xdr:col>5</xdr:col>
      <xdr:colOff>123825</xdr:colOff>
      <xdr:row>14</xdr:row>
      <xdr:rowOff>66675</xdr:rowOff>
    </xdr:from>
    <xdr:ext cx="2305050" cy="257175"/>
    <xdr:sp macro="" textlink="">
      <xdr:nvSpPr>
        <xdr:cNvPr id="19" name="CaixaDeTexto 18"/>
        <xdr:cNvSpPr txBox="1"/>
      </xdr:nvSpPr>
      <xdr:spPr>
        <a:xfrm>
          <a:off x="8239125" y="2962275"/>
          <a:ext cx="2305050" cy="264560"/>
        </a:xfrm>
        <a:prstGeom prst="rect">
          <a:avLst/>
        </a:prstGeom>
        <a:noFill/>
      </xdr:spPr>
      <xdr:style>
        <a:lnRef idx="0">
          <a:scrgbClr b="0" g="0" r="0"/>
        </a:lnRef>
        <a:fillRef idx="0">
          <a:scrgbClr b="0" g="0" r="0"/>
        </a:fillRef>
        <a:effectRef idx="0">
          <a:scrgbClr b="0" g="0" r="0"/>
        </a:effectRef>
        <a:fontRef idx="minor">
          <a:schemeClr val="tx1"/>
        </a:fontRef>
      </xdr:style>
      <xdr:txBody>
        <a:bodyPr anchor="t" rtlCol="0" horzOverflow="clip" wrap="square" vertOverflow="clip">
          <a:spAutoFit/>
        </a:bodyPr>
        <a:lstStyle/>
        <a:p>
          <a:r>
            <a:rPr b="0" lang="pt-BR" sz="1100">
              <a:solidFill>
                <a:schemeClr val="tx2"/>
              </a:solidFill>
            </a:rPr>
            <a:t>Para as ações com menor </a:t>
          </a:r>
          <a:r>
            <a:rPr b="0" lang="pt-BR" sz="1100">
              <a:solidFill>
                <a:schemeClr val="tx2"/>
              </a:solidFill>
            </a:rPr>
            <a:t>pontuação.</a:t>
          </a:r>
          <a:endParaRPr b="0" lang="pt-BR" sz="1100">
            <a:solidFill>
              <a:schemeClr val="tx2"/>
            </a:solidFill>
          </a:endParaRPr>
        </a:p>
      </xdr:txBody>
    </xdr:sp>
    <xdr:clientData fLocksWithSheet="0"/>
  </xdr:oneCellAnchor>
  <xdr:oneCellAnchor>
    <xdr:from>
      <xdr:col>0</xdr:col>
      <xdr:colOff>361950</xdr:colOff>
      <xdr:row>2</xdr:row>
      <xdr:rowOff>180975</xdr:rowOff>
    </xdr:from>
    <xdr:ext cx="2886075" cy="600075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8</xdr:row>
      <xdr:rowOff>19050</xdr:rowOff>
    </xdr:from>
    <xdr:ext cx="857250" cy="90487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9525</xdr:rowOff>
    </xdr:from>
    <xdr:ext cx="12420600" cy="552450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219075</xdr:colOff>
      <xdr:row>8</xdr:row>
      <xdr:rowOff>152400</xdr:rowOff>
    </xdr:from>
    <xdr:ext cx="352425" cy="371475"/>
    <xdr:pic>
      <xdr:nvPicPr>
        <xdr:cNvPr id="0" name="image1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12</xdr:row>
      <xdr:rowOff>57150</xdr:rowOff>
    </xdr:from>
    <xdr:ext cx="685800" cy="83820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7:J70" displayName="Table_1" id="1">
  <tableColumns count="9">
    <tableColumn name="DENOMINAÇÃO DA AÇÃO" id="1"/>
    <tableColumn name="1.1 Vinculação aos compromissos de governo" id="2"/>
    <tableColumn name="1.2 Impacto Socioeconômico" id="3"/>
    <tableColumn name="1.3 Vinculação às propostas eleitas pelo Orçamento Participativo" id="4"/>
    <tableColumn name="1.4. Abrangência Regional" id="5"/>
    <tableColumn name="1.5. Prazo Necessário para implementação" id="6"/>
    <tableColumn name="2.1 Factibilidade Técnica" id="7"/>
    <tableColumn name="2.2 Factibilidade Financeira" id="8"/>
    <tableColumn name="Total" id="9"/>
  </tableColumns>
  <tableStyleInfo name="Matriz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Tema do Offic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divulgacandcontas.tse.jus.br/candidaturas/oficial/2018/BR/MA/2022802018/100000603926/proposta_1533905996809.pdf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1" width="8.71"/>
  </cols>
  <sheetData>
    <row r="21" ht="15.75" customHeight="1"/>
    <row r="22" ht="15.75" customHeight="1"/>
    <row r="23" ht="15.75" customHeight="1"/>
    <row r="24" ht="18.75" customHeight="1"/>
    <row r="25" ht="15.75" customHeight="1"/>
    <row r="26" ht="15.75" customHeight="1">
      <c r="P26" s="1" t="s">
        <v>0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mergeCells count="1">
    <mergeCell ref="P26:S26"/>
  </mergeCells>
  <hyperlinks>
    <hyperlink r:id="rId1" ref="P26"/>
  </hyperlinks>
  <printOptions/>
  <pageMargins bottom="0.787401575" footer="0.0" header="0.0" left="0.511811024" right="0.511811024" top="0.787401575"/>
  <pageSetup paperSize="9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5.86"/>
    <col customWidth="1" min="2" max="2" width="42.57"/>
    <col customWidth="1" min="3" max="3" width="28.71"/>
    <col customWidth="1" min="4" max="4" width="20.0"/>
    <col customWidth="1" min="5" max="5" width="36.14"/>
    <col customWidth="1" min="6" max="6" width="20.43"/>
    <col customWidth="1" min="7" max="7" width="30.29"/>
    <col customWidth="1" min="8" max="8" width="27.0"/>
    <col customWidth="1" min="9" max="9" width="27.29"/>
    <col customWidth="1" hidden="1" min="10" max="11" width="10.86"/>
    <col customWidth="1" hidden="1" min="12" max="26" width="9.14"/>
    <col customWidth="1" min="27" max="27" width="9.14"/>
    <col customWidth="1" min="28" max="35" width="8.71"/>
  </cols>
  <sheetData>
    <row r="1">
      <c r="K1" s="2"/>
    </row>
    <row r="2">
      <c r="K2" s="2"/>
    </row>
    <row r="3">
      <c r="K3" s="2"/>
    </row>
    <row r="4">
      <c r="K4" s="2"/>
    </row>
    <row r="5" ht="135.0" customHeight="1">
      <c r="K5" s="2"/>
    </row>
    <row r="6" ht="27.0" customHeight="1">
      <c r="A6" s="3" t="s">
        <v>1</v>
      </c>
      <c r="B6" s="4"/>
      <c r="C6" s="4"/>
      <c r="D6" s="4"/>
      <c r="E6" s="4"/>
      <c r="F6" s="4"/>
      <c r="G6" s="5"/>
      <c r="H6" s="3" t="s">
        <v>2</v>
      </c>
      <c r="I6" s="5"/>
      <c r="J6" s="6" t="s">
        <v>3</v>
      </c>
      <c r="K6" s="7"/>
      <c r="L6" s="8" t="s">
        <v>4</v>
      </c>
      <c r="M6" s="9"/>
      <c r="N6" s="9"/>
      <c r="O6" s="9"/>
      <c r="P6" s="9"/>
      <c r="Q6" s="9"/>
      <c r="R6" s="10"/>
      <c r="S6" s="11"/>
      <c r="T6" s="8" t="s">
        <v>5</v>
      </c>
      <c r="U6" s="9"/>
      <c r="V6" s="9"/>
      <c r="W6" s="9"/>
      <c r="X6" s="9"/>
      <c r="Y6" s="9"/>
      <c r="Z6" s="10"/>
      <c r="AA6" s="11"/>
      <c r="AB6" s="11"/>
      <c r="AC6" s="12"/>
      <c r="AD6" s="12"/>
      <c r="AE6" s="12"/>
      <c r="AF6" s="12"/>
      <c r="AG6" s="12"/>
      <c r="AH6" s="13"/>
      <c r="AI6" s="14"/>
    </row>
    <row r="7" ht="54.75" customHeight="1">
      <c r="A7" s="15" t="s">
        <v>6</v>
      </c>
      <c r="B7" s="16" t="s">
        <v>7</v>
      </c>
      <c r="C7" s="17" t="s">
        <v>8</v>
      </c>
      <c r="D7" s="17" t="s">
        <v>9</v>
      </c>
      <c r="E7" s="17" t="s">
        <v>10</v>
      </c>
      <c r="F7" s="17" t="s">
        <v>11</v>
      </c>
      <c r="G7" s="17" t="s">
        <v>12</v>
      </c>
      <c r="H7" s="17" t="s">
        <v>13</v>
      </c>
      <c r="I7" s="17" t="s">
        <v>14</v>
      </c>
      <c r="J7" s="18" t="s">
        <v>3</v>
      </c>
      <c r="K7" s="19"/>
      <c r="L7" s="20" t="s">
        <v>15</v>
      </c>
      <c r="M7" s="20" t="s">
        <v>16</v>
      </c>
      <c r="N7" s="20" t="s">
        <v>17</v>
      </c>
      <c r="O7" s="20" t="s">
        <v>18</v>
      </c>
      <c r="P7" s="20" t="s">
        <v>19</v>
      </c>
      <c r="Q7" s="20" t="s">
        <v>20</v>
      </c>
      <c r="R7" s="20" t="s">
        <v>21</v>
      </c>
      <c r="T7" s="20" t="s">
        <v>22</v>
      </c>
      <c r="U7" s="20" t="s">
        <v>23</v>
      </c>
      <c r="V7" s="20" t="s">
        <v>24</v>
      </c>
      <c r="W7" s="20" t="s">
        <v>25</v>
      </c>
      <c r="X7" s="20" t="s">
        <v>26</v>
      </c>
      <c r="Y7" s="20" t="s">
        <v>27</v>
      </c>
      <c r="Z7" s="20" t="s">
        <v>28</v>
      </c>
    </row>
    <row r="8">
      <c r="A8" s="21" t="s">
        <v>29</v>
      </c>
      <c r="B8" s="22" t="s">
        <v>30</v>
      </c>
      <c r="C8" s="23" t="s">
        <v>31</v>
      </c>
      <c r="D8" s="23" t="s">
        <v>32</v>
      </c>
      <c r="E8" s="23" t="s">
        <v>33</v>
      </c>
      <c r="F8" s="23" t="s">
        <v>34</v>
      </c>
      <c r="G8" s="24" t="s">
        <v>35</v>
      </c>
      <c r="H8" s="23" t="s">
        <v>36</v>
      </c>
      <c r="I8" s="23" t="s">
        <v>36</v>
      </c>
      <c r="J8" s="25" t="str">
        <f t="shared" ref="J8:J70" si="5">IFERROR(SUM(T8:Z8),"")</f>
        <v>76</v>
      </c>
      <c r="K8" s="26"/>
      <c r="L8" s="27" t="str">
        <f t="shared" ref="L8:L9" si="6">IF(C8="1) Vinculação direta",5,IF(C8="2) Vinculação indireta",2,IF(C8="3) Sem vinculação",1,"")))</f>
        <v>5</v>
      </c>
      <c r="M8" s="27" t="str">
        <f t="shared" ref="M8:M9" si="7">IF(D8="1) Alto",5,IF(D8="2) Intermediário",2,IF(D8="3) Baixo",1,"")))</f>
        <v>2</v>
      </c>
      <c r="N8" s="27" t="str">
        <f t="shared" ref="N8:N9" si="8">IF(E8="1) Vinculação direta",5,IF(E8="2) Vinculação indireta",2,IF(E8="3) Sem vinculação",1,"")))</f>
        <v>1</v>
      </c>
      <c r="O8" s="27" t="str">
        <f t="shared" ref="O8:O9" si="9">IF(F8="1) Ampla",5,IF(F8="2) Intermediária",2,IF(F8="3) Local",1,"")))</f>
        <v>5</v>
      </c>
      <c r="P8" s="27" t="str">
        <f t="shared" ref="P8:P9" si="10">IF(G8="1) Prazo até 1,5 ano",5,IF(G8="2) Prazo até final da atual gestão estadual",2,IF(G8="3) Prazo superior a 2022",1,"")))</f>
        <v>5</v>
      </c>
      <c r="Q8" s="27" t="str">
        <f t="shared" ref="Q8:R8" si="1">IF(H8="1) Totalmente factível",5,IF(H8="2) Parcialmente factível",2,IF(H8="3) Pouco factível",1,"")))</f>
        <v>2</v>
      </c>
      <c r="R8" s="27" t="str">
        <f t="shared" si="1"/>
        <v>2</v>
      </c>
      <c r="S8" s="11"/>
      <c r="T8" s="27" t="str">
        <f t="shared" ref="T8:U8" si="2">IFERROR(L8*4,"")</f>
        <v>20</v>
      </c>
      <c r="U8" s="27" t="str">
        <f t="shared" si="2"/>
        <v>8</v>
      </c>
      <c r="V8" s="27" t="str">
        <f t="shared" ref="V8:W8" si="3">IFERROR(N8*3,"")</f>
        <v>3</v>
      </c>
      <c r="W8" s="27" t="str">
        <f t="shared" si="3"/>
        <v>15</v>
      </c>
      <c r="X8" s="27" t="str">
        <f t="shared" ref="X8:X70" si="14">IFERROR(P8*2,"")</f>
        <v>10</v>
      </c>
      <c r="Y8" s="27" t="str">
        <f t="shared" ref="Y8:Z8" si="4">IFERROR(Q8*5,"")</f>
        <v>10</v>
      </c>
      <c r="Z8" s="27" t="str">
        <f t="shared" si="4"/>
        <v>10</v>
      </c>
    </row>
    <row r="9" ht="46.5" customHeight="1">
      <c r="A9" s="21" t="s">
        <v>29</v>
      </c>
      <c r="B9" s="28" t="s">
        <v>37</v>
      </c>
      <c r="C9" s="23" t="s">
        <v>31</v>
      </c>
      <c r="D9" s="23" t="s">
        <v>32</v>
      </c>
      <c r="E9" s="23" t="s">
        <v>33</v>
      </c>
      <c r="F9" s="23" t="s">
        <v>34</v>
      </c>
      <c r="G9" s="24" t="s">
        <v>35</v>
      </c>
      <c r="H9" s="23" t="s">
        <v>36</v>
      </c>
      <c r="I9" s="23" t="s">
        <v>38</v>
      </c>
      <c r="J9" s="25" t="str">
        <f t="shared" si="5"/>
        <v>91</v>
      </c>
      <c r="K9" s="26"/>
      <c r="L9" s="27" t="str">
        <f t="shared" si="6"/>
        <v>5</v>
      </c>
      <c r="M9" s="27" t="str">
        <f t="shared" si="7"/>
        <v>2</v>
      </c>
      <c r="N9" s="27" t="str">
        <f t="shared" si="8"/>
        <v>1</v>
      </c>
      <c r="O9" s="27" t="str">
        <f t="shared" si="9"/>
        <v>5</v>
      </c>
      <c r="P9" s="27" t="str">
        <f t="shared" si="10"/>
        <v>5</v>
      </c>
      <c r="Q9" s="27" t="str">
        <f t="shared" ref="Q9:R9" si="11">IF(H9="1) Totalmente factível",5,IF(H9="2) Parcialmente factível",2,IF(H9="3) Pouco factível",1,"")))</f>
        <v>2</v>
      </c>
      <c r="R9" s="27" t="str">
        <f t="shared" si="11"/>
        <v>5</v>
      </c>
      <c r="S9" s="11"/>
      <c r="T9" s="27" t="str">
        <f t="shared" ref="T9:U9" si="12">IFERROR(L9*4,"")</f>
        <v>20</v>
      </c>
      <c r="U9" s="27" t="str">
        <f t="shared" si="12"/>
        <v>8</v>
      </c>
      <c r="V9" s="27" t="str">
        <f t="shared" ref="V9:W9" si="13">IFERROR(N9*3,"")</f>
        <v>3</v>
      </c>
      <c r="W9" s="27" t="str">
        <f t="shared" si="13"/>
        <v>15</v>
      </c>
      <c r="X9" s="27" t="str">
        <f t="shared" si="14"/>
        <v>10</v>
      </c>
      <c r="Y9" s="27" t="str">
        <f t="shared" ref="Y9:Z9" si="15">IFERROR(Q9*5,"")</f>
        <v>10</v>
      </c>
      <c r="Z9" s="27" t="str">
        <f t="shared" si="15"/>
        <v>25</v>
      </c>
    </row>
    <row r="10">
      <c r="A10" s="21" t="s">
        <v>29</v>
      </c>
      <c r="B10" s="29" t="s">
        <v>39</v>
      </c>
      <c r="C10" s="23" t="s">
        <v>31</v>
      </c>
      <c r="D10" s="23" t="s">
        <v>32</v>
      </c>
      <c r="E10" s="23" t="s">
        <v>33</v>
      </c>
      <c r="F10" s="23" t="s">
        <v>34</v>
      </c>
      <c r="G10" s="24" t="s">
        <v>35</v>
      </c>
      <c r="H10" s="23" t="s">
        <v>38</v>
      </c>
      <c r="I10" s="23" t="s">
        <v>38</v>
      </c>
      <c r="J10" s="25" t="str">
        <f t="shared" si="5"/>
        <v>0</v>
      </c>
      <c r="K10" s="26"/>
      <c r="L10" s="27" t="str">
        <f>IF(#REF!="1) Vinculação direta",5,IF(#REF!="2) Vinculação indireta",2,IF(#REF!="3) Sem vinculação",1,"")))</f>
        <v>#REF!</v>
      </c>
      <c r="M10" s="27" t="str">
        <f>IF(#REF!="1) Alto",5,IF(#REF!="2) Intermediário",2,IF(#REF!="3) Baixo",1,"")))</f>
        <v>#REF!</v>
      </c>
      <c r="N10" s="27" t="str">
        <f>IF(#REF!="1) Vinculação direta",5,IF(#REF!="2) Vinculação indireta",2,IF(#REF!="3) Sem vinculação",1,"")))</f>
        <v>#REF!</v>
      </c>
      <c r="O10" s="27" t="str">
        <f>IF(#REF!="1) Ampla",5,IF(#REF!="2) Intermediária",2,IF(#REF!="3) Local",1,"")))</f>
        <v>#REF!</v>
      </c>
      <c r="P10" s="27" t="str">
        <f>IF(#REF!="1) Prazo até 1,5 ano",5,IF(#REF!="2) Prazo até final da atual gestão estadual",2,IF(#REF!="3) Prazo superior a 2022",1,"")))</f>
        <v>#REF!</v>
      </c>
      <c r="Q10" s="27" t="str">
        <f t="shared" ref="Q10:R10" si="16">IF(#REF!="1) Totalmente factível",5,IF(#REF!="2) Parcialmente factível",2,IF(#REF!="3) Pouco factível",1,"")))</f>
        <v>#REF!</v>
      </c>
      <c r="R10" s="27" t="str">
        <f t="shared" si="16"/>
        <v>#REF!</v>
      </c>
      <c r="S10" s="11"/>
      <c r="T10" s="27" t="str">
        <f t="shared" ref="T10:U10" si="17">IFERROR(L10*4,"")</f>
        <v/>
      </c>
      <c r="U10" s="27" t="str">
        <f t="shared" si="17"/>
        <v/>
      </c>
      <c r="V10" s="27" t="str">
        <f t="shared" ref="V10:W10" si="18">IFERROR(N10*3,"")</f>
        <v/>
      </c>
      <c r="W10" s="27" t="str">
        <f t="shared" si="18"/>
        <v/>
      </c>
      <c r="X10" s="27" t="str">
        <f t="shared" si="14"/>
        <v/>
      </c>
      <c r="Y10" s="27" t="str">
        <f t="shared" ref="Y10:Z10" si="19">IFERROR(Q10*5,"")</f>
        <v/>
      </c>
      <c r="Z10" s="27" t="str">
        <f t="shared" si="19"/>
        <v/>
      </c>
    </row>
    <row r="11" ht="30.0" customHeight="1">
      <c r="A11" s="21" t="s">
        <v>29</v>
      </c>
      <c r="B11" s="30" t="s">
        <v>40</v>
      </c>
      <c r="C11" s="23" t="s">
        <v>31</v>
      </c>
      <c r="D11" s="23" t="s">
        <v>41</v>
      </c>
      <c r="E11" s="23" t="s">
        <v>33</v>
      </c>
      <c r="F11" s="23" t="s">
        <v>34</v>
      </c>
      <c r="G11" s="24" t="s">
        <v>42</v>
      </c>
      <c r="H11" s="23" t="s">
        <v>36</v>
      </c>
      <c r="I11" s="23" t="s">
        <v>38</v>
      </c>
      <c r="J11" s="25" t="str">
        <f t="shared" si="5"/>
        <v>106</v>
      </c>
      <c r="K11" s="14"/>
      <c r="L11" s="27" t="str">
        <f t="shared" ref="L11:L20" si="24">IF(C10="1) Vinculação direta",5,IF(C10="2) Vinculação indireta",2,IF(C10="3) Sem vinculação",1,"")))</f>
        <v>5</v>
      </c>
      <c r="M11" s="27" t="str">
        <f t="shared" ref="M11:M20" si="25">IF(D10="1) Alto",5,IF(D10="2) Intermediário",2,IF(D10="3) Baixo",1,"")))</f>
        <v>2</v>
      </c>
      <c r="N11" s="27" t="str">
        <f t="shared" ref="N11:N20" si="26">IF(E10="1) Vinculação direta",5,IF(E10="2) Vinculação indireta",2,IF(E10="3) Sem vinculação",1,"")))</f>
        <v>1</v>
      </c>
      <c r="O11" s="27" t="str">
        <f t="shared" ref="O11:O20" si="27">IF(F10="1) Ampla",5,IF(F10="2) Intermediária",2,IF(F10="3) Local",1,"")))</f>
        <v>5</v>
      </c>
      <c r="P11" s="27" t="str">
        <f t="shared" ref="P11:P20" si="28">IF(G10="1) Prazo até 1,5 ano",5,IF(G10="2) Prazo até final da atual gestão estadual",2,IF(G10="3) Prazo superior a 2022",1,"")))</f>
        <v>5</v>
      </c>
      <c r="Q11" s="27" t="str">
        <f t="shared" ref="Q11:R11" si="20">IF(H10="1) Totalmente factível",5,IF(H10="2) Parcialmente factível",2,IF(H10="3) Pouco factível",1,"")))</f>
        <v>5</v>
      </c>
      <c r="R11" s="27" t="str">
        <f t="shared" si="20"/>
        <v>5</v>
      </c>
      <c r="T11" s="27" t="str">
        <f t="shared" ref="T11:U11" si="21">IFERROR(L11*4,"")</f>
        <v>20</v>
      </c>
      <c r="U11" s="27" t="str">
        <f t="shared" si="21"/>
        <v>8</v>
      </c>
      <c r="V11" s="27" t="str">
        <f t="shared" ref="V11:W11" si="22">IFERROR(N11*3,"")</f>
        <v>3</v>
      </c>
      <c r="W11" s="27" t="str">
        <f t="shared" si="22"/>
        <v>15</v>
      </c>
      <c r="X11" s="27" t="str">
        <f t="shared" si="14"/>
        <v>10</v>
      </c>
      <c r="Y11" s="27" t="str">
        <f t="shared" ref="Y11:Z11" si="23">IFERROR(Q11*5,"")</f>
        <v>25</v>
      </c>
      <c r="Z11" s="27" t="str">
        <f t="shared" si="23"/>
        <v>25</v>
      </c>
    </row>
    <row r="12" ht="66.0" customHeight="1">
      <c r="A12" s="21" t="s">
        <v>29</v>
      </c>
      <c r="B12" s="30" t="s">
        <v>43</v>
      </c>
      <c r="C12" s="23" t="s">
        <v>44</v>
      </c>
      <c r="D12" s="23" t="s">
        <v>41</v>
      </c>
      <c r="E12" s="23" t="s">
        <v>33</v>
      </c>
      <c r="F12" s="23" t="s">
        <v>34</v>
      </c>
      <c r="G12" s="24" t="s">
        <v>42</v>
      </c>
      <c r="H12" s="23" t="s">
        <v>38</v>
      </c>
      <c r="I12" s="23" t="s">
        <v>38</v>
      </c>
      <c r="J12" s="25" t="str">
        <f t="shared" si="5"/>
        <v>81</v>
      </c>
      <c r="K12" s="14"/>
      <c r="L12" s="27" t="str">
        <f t="shared" si="24"/>
        <v>5</v>
      </c>
      <c r="M12" s="27" t="str">
        <f t="shared" si="25"/>
        <v>1</v>
      </c>
      <c r="N12" s="27" t="str">
        <f t="shared" si="26"/>
        <v>1</v>
      </c>
      <c r="O12" s="27" t="str">
        <f t="shared" si="27"/>
        <v>5</v>
      </c>
      <c r="P12" s="27" t="str">
        <f t="shared" si="28"/>
        <v>2</v>
      </c>
      <c r="Q12" s="27" t="str">
        <f t="shared" ref="Q12:R12" si="29">IF(H11="1) Totalmente factível",5,IF(H11="2) Parcialmente factível",2,IF(H11="3) Pouco factível",1,"")))</f>
        <v>2</v>
      </c>
      <c r="R12" s="27" t="str">
        <f t="shared" si="29"/>
        <v>5</v>
      </c>
      <c r="T12" s="27" t="str">
        <f t="shared" ref="T12:U12" si="30">IFERROR(L12*4,"")</f>
        <v>20</v>
      </c>
      <c r="U12" s="27" t="str">
        <f t="shared" si="30"/>
        <v>4</v>
      </c>
      <c r="V12" s="27" t="str">
        <f t="shared" ref="V12:W12" si="31">IFERROR(N12*3,"")</f>
        <v>3</v>
      </c>
      <c r="W12" s="27" t="str">
        <f t="shared" si="31"/>
        <v>15</v>
      </c>
      <c r="X12" s="27" t="str">
        <f t="shared" si="14"/>
        <v>4</v>
      </c>
      <c r="Y12" s="27" t="str">
        <f t="shared" ref="Y12:Z12" si="32">IFERROR(Q12*5,"")</f>
        <v>10</v>
      </c>
      <c r="Z12" s="27" t="str">
        <f t="shared" si="32"/>
        <v>25</v>
      </c>
    </row>
    <row r="13">
      <c r="A13" s="21" t="s">
        <v>29</v>
      </c>
      <c r="B13" s="30" t="s">
        <v>45</v>
      </c>
      <c r="C13" s="23" t="s">
        <v>31</v>
      </c>
      <c r="D13" s="23" t="s">
        <v>32</v>
      </c>
      <c r="E13" s="23" t="s">
        <v>33</v>
      </c>
      <c r="F13" s="23" t="s">
        <v>34</v>
      </c>
      <c r="G13" s="24" t="s">
        <v>35</v>
      </c>
      <c r="H13" s="23" t="s">
        <v>38</v>
      </c>
      <c r="I13" s="23" t="s">
        <v>38</v>
      </c>
      <c r="J13" s="25" t="str">
        <f t="shared" si="5"/>
        <v>84</v>
      </c>
      <c r="K13" s="14"/>
      <c r="L13" s="27" t="str">
        <f t="shared" si="24"/>
        <v>2</v>
      </c>
      <c r="M13" s="27" t="str">
        <f t="shared" si="25"/>
        <v>1</v>
      </c>
      <c r="N13" s="27" t="str">
        <f t="shared" si="26"/>
        <v>1</v>
      </c>
      <c r="O13" s="27" t="str">
        <f t="shared" si="27"/>
        <v>5</v>
      </c>
      <c r="P13" s="27" t="str">
        <f t="shared" si="28"/>
        <v>2</v>
      </c>
      <c r="Q13" s="27" t="str">
        <f t="shared" ref="Q13:R13" si="33">IF(H12="1) Totalmente factível",5,IF(H12="2) Parcialmente factível",2,IF(H12="3) Pouco factível",1,"")))</f>
        <v>5</v>
      </c>
      <c r="R13" s="27" t="str">
        <f t="shared" si="33"/>
        <v>5</v>
      </c>
      <c r="T13" s="27" t="str">
        <f t="shared" ref="T13:U13" si="34">IFERROR(L13*4,"")</f>
        <v>8</v>
      </c>
      <c r="U13" s="27" t="str">
        <f t="shared" si="34"/>
        <v>4</v>
      </c>
      <c r="V13" s="27" t="str">
        <f t="shared" ref="V13:W13" si="35">IFERROR(N13*3,"")</f>
        <v>3</v>
      </c>
      <c r="W13" s="27" t="str">
        <f t="shared" si="35"/>
        <v>15</v>
      </c>
      <c r="X13" s="27" t="str">
        <f t="shared" si="14"/>
        <v>4</v>
      </c>
      <c r="Y13" s="27" t="str">
        <f t="shared" ref="Y13:Z13" si="36">IFERROR(Q13*5,"")</f>
        <v>25</v>
      </c>
      <c r="Z13" s="27" t="str">
        <f t="shared" si="36"/>
        <v>25</v>
      </c>
    </row>
    <row r="14">
      <c r="A14" s="21" t="s">
        <v>29</v>
      </c>
      <c r="B14" s="30" t="s">
        <v>46</v>
      </c>
      <c r="C14" s="23" t="s">
        <v>31</v>
      </c>
      <c r="D14" s="23" t="s">
        <v>32</v>
      </c>
      <c r="E14" s="23" t="s">
        <v>33</v>
      </c>
      <c r="F14" s="23" t="s">
        <v>47</v>
      </c>
      <c r="G14" s="24" t="s">
        <v>35</v>
      </c>
      <c r="H14" s="23" t="s">
        <v>38</v>
      </c>
      <c r="I14" s="23" t="s">
        <v>38</v>
      </c>
      <c r="J14" s="25" t="str">
        <f t="shared" si="5"/>
        <v>106</v>
      </c>
      <c r="K14" s="14"/>
      <c r="L14" s="27" t="str">
        <f t="shared" si="24"/>
        <v>5</v>
      </c>
      <c r="M14" s="27" t="str">
        <f t="shared" si="25"/>
        <v>2</v>
      </c>
      <c r="N14" s="27" t="str">
        <f t="shared" si="26"/>
        <v>1</v>
      </c>
      <c r="O14" s="27" t="str">
        <f t="shared" si="27"/>
        <v>5</v>
      </c>
      <c r="P14" s="27" t="str">
        <f t="shared" si="28"/>
        <v>5</v>
      </c>
      <c r="Q14" s="27" t="str">
        <f t="shared" ref="Q14:R14" si="37">IF(H13="1) Totalmente factível",5,IF(H13="2) Parcialmente factível",2,IF(H13="3) Pouco factível",1,"")))</f>
        <v>5</v>
      </c>
      <c r="R14" s="27" t="str">
        <f t="shared" si="37"/>
        <v>5</v>
      </c>
      <c r="T14" s="27" t="str">
        <f t="shared" ref="T14:U14" si="38">IFERROR(L14*4,"")</f>
        <v>20</v>
      </c>
      <c r="U14" s="27" t="str">
        <f t="shared" si="38"/>
        <v>8</v>
      </c>
      <c r="V14" s="27" t="str">
        <f t="shared" ref="V14:W14" si="39">IFERROR(N14*3,"")</f>
        <v>3</v>
      </c>
      <c r="W14" s="27" t="str">
        <f t="shared" si="39"/>
        <v>15</v>
      </c>
      <c r="X14" s="27" t="str">
        <f t="shared" si="14"/>
        <v>10</v>
      </c>
      <c r="Y14" s="27" t="str">
        <f t="shared" ref="Y14:Z14" si="40">IFERROR(Q14*5,"")</f>
        <v>25</v>
      </c>
      <c r="Z14" s="27" t="str">
        <f t="shared" si="40"/>
        <v>25</v>
      </c>
    </row>
    <row r="15" ht="56.25" customHeight="1">
      <c r="A15" s="21" t="s">
        <v>29</v>
      </c>
      <c r="B15" s="30" t="s">
        <v>48</v>
      </c>
      <c r="C15" s="23" t="s">
        <v>31</v>
      </c>
      <c r="D15" s="23" t="s">
        <v>49</v>
      </c>
      <c r="E15" s="23" t="s">
        <v>33</v>
      </c>
      <c r="F15" s="23" t="s">
        <v>34</v>
      </c>
      <c r="G15" s="24" t="s">
        <v>35</v>
      </c>
      <c r="H15" s="23" t="s">
        <v>38</v>
      </c>
      <c r="I15" s="23" t="s">
        <v>38</v>
      </c>
      <c r="J15" s="25" t="str">
        <f t="shared" si="5"/>
        <v>97</v>
      </c>
      <c r="K15" s="14"/>
      <c r="L15" s="27" t="str">
        <f t="shared" si="24"/>
        <v>5</v>
      </c>
      <c r="M15" s="27" t="str">
        <f t="shared" si="25"/>
        <v>2</v>
      </c>
      <c r="N15" s="27" t="str">
        <f t="shared" si="26"/>
        <v>1</v>
      </c>
      <c r="O15" s="27" t="str">
        <f t="shared" si="27"/>
        <v>2</v>
      </c>
      <c r="P15" s="27" t="str">
        <f t="shared" si="28"/>
        <v>5</v>
      </c>
      <c r="Q15" s="27" t="str">
        <f t="shared" ref="Q15:R15" si="41">IF(H14="1) Totalmente factível",5,IF(H14="2) Parcialmente factível",2,IF(H14="3) Pouco factível",1,"")))</f>
        <v>5</v>
      </c>
      <c r="R15" s="27" t="str">
        <f t="shared" si="41"/>
        <v>5</v>
      </c>
      <c r="T15" s="27" t="str">
        <f t="shared" ref="T15:U15" si="42">IFERROR(L15*4,"")</f>
        <v>20</v>
      </c>
      <c r="U15" s="27" t="str">
        <f t="shared" si="42"/>
        <v>8</v>
      </c>
      <c r="V15" s="27" t="str">
        <f t="shared" ref="V15:W15" si="43">IFERROR(N15*3,"")</f>
        <v>3</v>
      </c>
      <c r="W15" s="27" t="str">
        <f t="shared" si="43"/>
        <v>6</v>
      </c>
      <c r="X15" s="27" t="str">
        <f t="shared" si="14"/>
        <v>10</v>
      </c>
      <c r="Y15" s="27" t="str">
        <f t="shared" ref="Y15:Z15" si="44">IFERROR(Q15*5,"")</f>
        <v>25</v>
      </c>
      <c r="Z15" s="27" t="str">
        <f t="shared" si="44"/>
        <v>25</v>
      </c>
    </row>
    <row r="16">
      <c r="A16" s="21" t="s">
        <v>29</v>
      </c>
      <c r="B16" s="30" t="s">
        <v>50</v>
      </c>
      <c r="C16" s="23" t="s">
        <v>31</v>
      </c>
      <c r="D16" s="23" t="s">
        <v>49</v>
      </c>
      <c r="E16" s="23" t="s">
        <v>33</v>
      </c>
      <c r="F16" s="23" t="s">
        <v>34</v>
      </c>
      <c r="G16" s="24" t="s">
        <v>35</v>
      </c>
      <c r="H16" s="23" t="s">
        <v>38</v>
      </c>
      <c r="I16" s="23" t="s">
        <v>38</v>
      </c>
      <c r="J16" s="25" t="str">
        <f t="shared" si="5"/>
        <v>118</v>
      </c>
      <c r="K16" s="14"/>
      <c r="L16" s="27" t="str">
        <f t="shared" si="24"/>
        <v>5</v>
      </c>
      <c r="M16" s="27" t="str">
        <f t="shared" si="25"/>
        <v>5</v>
      </c>
      <c r="N16" s="27" t="str">
        <f t="shared" si="26"/>
        <v>1</v>
      </c>
      <c r="O16" s="27" t="str">
        <f t="shared" si="27"/>
        <v>5</v>
      </c>
      <c r="P16" s="27" t="str">
        <f t="shared" si="28"/>
        <v>5</v>
      </c>
      <c r="Q16" s="27" t="str">
        <f t="shared" ref="Q16:R16" si="45">IF(H15="1) Totalmente factível",5,IF(H15="2) Parcialmente factível",2,IF(H15="3) Pouco factível",1,"")))</f>
        <v>5</v>
      </c>
      <c r="R16" s="27" t="str">
        <f t="shared" si="45"/>
        <v>5</v>
      </c>
      <c r="T16" s="27" t="str">
        <f t="shared" ref="T16:U16" si="46">IFERROR(L16*4,"")</f>
        <v>20</v>
      </c>
      <c r="U16" s="27" t="str">
        <f t="shared" si="46"/>
        <v>20</v>
      </c>
      <c r="V16" s="27" t="str">
        <f t="shared" ref="V16:W16" si="47">IFERROR(N16*3,"")</f>
        <v>3</v>
      </c>
      <c r="W16" s="27" t="str">
        <f t="shared" si="47"/>
        <v>15</v>
      </c>
      <c r="X16" s="27" t="str">
        <f t="shared" si="14"/>
        <v>10</v>
      </c>
      <c r="Y16" s="27" t="str">
        <f t="shared" ref="Y16:Z16" si="48">IFERROR(Q16*5,"")</f>
        <v>25</v>
      </c>
      <c r="Z16" s="27" t="str">
        <f t="shared" si="48"/>
        <v>25</v>
      </c>
    </row>
    <row r="17">
      <c r="A17" s="21" t="s">
        <v>29</v>
      </c>
      <c r="B17" s="30" t="s">
        <v>51</v>
      </c>
      <c r="C17" s="23" t="s">
        <v>31</v>
      </c>
      <c r="D17" s="23" t="s">
        <v>32</v>
      </c>
      <c r="E17" s="23" t="s">
        <v>33</v>
      </c>
      <c r="F17" s="23" t="s">
        <v>34</v>
      </c>
      <c r="G17" s="24" t="s">
        <v>35</v>
      </c>
      <c r="H17" s="23" t="s">
        <v>38</v>
      </c>
      <c r="I17" s="23" t="s">
        <v>38</v>
      </c>
      <c r="J17" s="25" t="str">
        <f t="shared" si="5"/>
        <v>118</v>
      </c>
      <c r="K17" s="14"/>
      <c r="L17" s="27" t="str">
        <f t="shared" si="24"/>
        <v>5</v>
      </c>
      <c r="M17" s="27" t="str">
        <f t="shared" si="25"/>
        <v>5</v>
      </c>
      <c r="N17" s="27" t="str">
        <f t="shared" si="26"/>
        <v>1</v>
      </c>
      <c r="O17" s="27" t="str">
        <f t="shared" si="27"/>
        <v>5</v>
      </c>
      <c r="P17" s="27" t="str">
        <f t="shared" si="28"/>
        <v>5</v>
      </c>
      <c r="Q17" s="27" t="str">
        <f t="shared" ref="Q17:R17" si="49">IF(H16="1) Totalmente factível",5,IF(H16="2) Parcialmente factível",2,IF(H16="3) Pouco factível",1,"")))</f>
        <v>5</v>
      </c>
      <c r="R17" s="27" t="str">
        <f t="shared" si="49"/>
        <v>5</v>
      </c>
      <c r="T17" s="27" t="str">
        <f t="shared" ref="T17:U17" si="50">IFERROR(L17*4,"")</f>
        <v>20</v>
      </c>
      <c r="U17" s="27" t="str">
        <f t="shared" si="50"/>
        <v>20</v>
      </c>
      <c r="V17" s="27" t="str">
        <f t="shared" ref="V17:W17" si="51">IFERROR(N17*3,"")</f>
        <v>3</v>
      </c>
      <c r="W17" s="27" t="str">
        <f t="shared" si="51"/>
        <v>15</v>
      </c>
      <c r="X17" s="27" t="str">
        <f t="shared" si="14"/>
        <v>10</v>
      </c>
      <c r="Y17" s="27" t="str">
        <f t="shared" ref="Y17:Z17" si="52">IFERROR(Q17*5,"")</f>
        <v>25</v>
      </c>
      <c r="Z17" s="27" t="str">
        <f t="shared" si="52"/>
        <v>25</v>
      </c>
    </row>
    <row r="18">
      <c r="A18" s="21" t="s">
        <v>29</v>
      </c>
      <c r="B18" s="30" t="s">
        <v>52</v>
      </c>
      <c r="C18" s="23" t="s">
        <v>31</v>
      </c>
      <c r="D18" s="23" t="s">
        <v>49</v>
      </c>
      <c r="E18" s="23" t="s">
        <v>33</v>
      </c>
      <c r="F18" s="23" t="s">
        <v>34</v>
      </c>
      <c r="G18" s="24" t="s">
        <v>35</v>
      </c>
      <c r="H18" s="23" t="s">
        <v>38</v>
      </c>
      <c r="I18" s="23" t="s">
        <v>38</v>
      </c>
      <c r="J18" s="25" t="str">
        <f t="shared" si="5"/>
        <v>106</v>
      </c>
      <c r="K18" s="14"/>
      <c r="L18" s="27" t="str">
        <f t="shared" si="24"/>
        <v>5</v>
      </c>
      <c r="M18" s="27" t="str">
        <f t="shared" si="25"/>
        <v>2</v>
      </c>
      <c r="N18" s="27" t="str">
        <f t="shared" si="26"/>
        <v>1</v>
      </c>
      <c r="O18" s="27" t="str">
        <f t="shared" si="27"/>
        <v>5</v>
      </c>
      <c r="P18" s="27" t="str">
        <f t="shared" si="28"/>
        <v>5</v>
      </c>
      <c r="Q18" s="27" t="str">
        <f t="shared" ref="Q18:R18" si="53">IF(H17="1) Totalmente factível",5,IF(H17="2) Parcialmente factível",2,IF(H17="3) Pouco factível",1,"")))</f>
        <v>5</v>
      </c>
      <c r="R18" s="27" t="str">
        <f t="shared" si="53"/>
        <v>5</v>
      </c>
      <c r="T18" s="27" t="str">
        <f t="shared" ref="T18:U18" si="54">IFERROR(L18*4,"")</f>
        <v>20</v>
      </c>
      <c r="U18" s="27" t="str">
        <f t="shared" si="54"/>
        <v>8</v>
      </c>
      <c r="V18" s="27" t="str">
        <f t="shared" ref="V18:W18" si="55">IFERROR(N18*3,"")</f>
        <v>3</v>
      </c>
      <c r="W18" s="27" t="str">
        <f t="shared" si="55"/>
        <v>15</v>
      </c>
      <c r="X18" s="27" t="str">
        <f t="shared" si="14"/>
        <v>10</v>
      </c>
      <c r="Y18" s="27" t="str">
        <f t="shared" ref="Y18:Z18" si="56">IFERROR(Q18*5,"")</f>
        <v>25</v>
      </c>
      <c r="Z18" s="27" t="str">
        <f t="shared" si="56"/>
        <v>25</v>
      </c>
    </row>
    <row r="19">
      <c r="A19" s="21" t="s">
        <v>29</v>
      </c>
      <c r="B19" s="30" t="s">
        <v>53</v>
      </c>
      <c r="C19" s="23" t="s">
        <v>31</v>
      </c>
      <c r="D19" s="23" t="s">
        <v>32</v>
      </c>
      <c r="E19" s="23" t="s">
        <v>33</v>
      </c>
      <c r="F19" s="23" t="s">
        <v>34</v>
      </c>
      <c r="G19" s="24" t="s">
        <v>35</v>
      </c>
      <c r="H19" s="23" t="s">
        <v>38</v>
      </c>
      <c r="I19" s="23" t="s">
        <v>38</v>
      </c>
      <c r="J19" s="25" t="str">
        <f t="shared" si="5"/>
        <v>118</v>
      </c>
      <c r="K19" s="14"/>
      <c r="L19" s="27" t="str">
        <f t="shared" si="24"/>
        <v>5</v>
      </c>
      <c r="M19" s="27" t="str">
        <f t="shared" si="25"/>
        <v>5</v>
      </c>
      <c r="N19" s="27" t="str">
        <f t="shared" si="26"/>
        <v>1</v>
      </c>
      <c r="O19" s="27" t="str">
        <f t="shared" si="27"/>
        <v>5</v>
      </c>
      <c r="P19" s="27" t="str">
        <f t="shared" si="28"/>
        <v>5</v>
      </c>
      <c r="Q19" s="27" t="str">
        <f t="shared" ref="Q19:R19" si="57">IF(H18="1) Totalmente factível",5,IF(H18="2) Parcialmente factível",2,IF(H18="3) Pouco factível",1,"")))</f>
        <v>5</v>
      </c>
      <c r="R19" s="27" t="str">
        <f t="shared" si="57"/>
        <v>5</v>
      </c>
      <c r="T19" s="27" t="str">
        <f t="shared" ref="T19:U19" si="58">IFERROR(L19*4,"")</f>
        <v>20</v>
      </c>
      <c r="U19" s="27" t="str">
        <f t="shared" si="58"/>
        <v>20</v>
      </c>
      <c r="V19" s="27" t="str">
        <f t="shared" ref="V19:W19" si="59">IFERROR(N19*3,"")</f>
        <v>3</v>
      </c>
      <c r="W19" s="27" t="str">
        <f t="shared" si="59"/>
        <v>15</v>
      </c>
      <c r="X19" s="27" t="str">
        <f t="shared" si="14"/>
        <v>10</v>
      </c>
      <c r="Y19" s="27" t="str">
        <f t="shared" ref="Y19:Z19" si="60">IFERROR(Q19*5,"")</f>
        <v>25</v>
      </c>
      <c r="Z19" s="27" t="str">
        <f t="shared" si="60"/>
        <v>25</v>
      </c>
    </row>
    <row r="20" ht="30.0" customHeight="1">
      <c r="A20" s="31"/>
      <c r="B20" s="32"/>
      <c r="C20" s="33"/>
      <c r="D20" s="33"/>
      <c r="E20" s="33"/>
      <c r="F20" s="33"/>
      <c r="G20" s="34"/>
      <c r="H20" s="33"/>
      <c r="I20" s="33"/>
      <c r="J20" s="25" t="str">
        <f t="shared" si="5"/>
        <v>106</v>
      </c>
      <c r="K20" s="14"/>
      <c r="L20" s="27" t="str">
        <f t="shared" si="24"/>
        <v>5</v>
      </c>
      <c r="M20" s="27" t="str">
        <f t="shared" si="25"/>
        <v>2</v>
      </c>
      <c r="N20" s="27" t="str">
        <f t="shared" si="26"/>
        <v>1</v>
      </c>
      <c r="O20" s="27" t="str">
        <f t="shared" si="27"/>
        <v>5</v>
      </c>
      <c r="P20" s="27" t="str">
        <f t="shared" si="28"/>
        <v>5</v>
      </c>
      <c r="Q20" s="27" t="str">
        <f t="shared" ref="Q20:R20" si="61">IF(H19="1) Totalmente factível",5,IF(H19="2) Parcialmente factível",2,IF(H19="3) Pouco factível",1,"")))</f>
        <v>5</v>
      </c>
      <c r="R20" s="27" t="str">
        <f t="shared" si="61"/>
        <v>5</v>
      </c>
      <c r="T20" s="27" t="str">
        <f t="shared" ref="T20:U20" si="62">IFERROR(L20*4,"")</f>
        <v>20</v>
      </c>
      <c r="U20" s="27" t="str">
        <f t="shared" si="62"/>
        <v>8</v>
      </c>
      <c r="V20" s="27" t="str">
        <f t="shared" ref="V20:W20" si="63">IFERROR(N20*3,"")</f>
        <v>3</v>
      </c>
      <c r="W20" s="27" t="str">
        <f t="shared" si="63"/>
        <v>15</v>
      </c>
      <c r="X20" s="27" t="str">
        <f t="shared" si="14"/>
        <v>10</v>
      </c>
      <c r="Y20" s="27" t="str">
        <f t="shared" ref="Y20:Z20" si="64">IFERROR(Q20*5,"")</f>
        <v>25</v>
      </c>
      <c r="Z20" s="27" t="str">
        <f t="shared" si="64"/>
        <v>25</v>
      </c>
    </row>
    <row r="21" ht="30.0" customHeight="1">
      <c r="A21" s="31"/>
      <c r="B21" s="32"/>
      <c r="C21" s="33"/>
      <c r="D21" s="33"/>
      <c r="E21" s="33"/>
      <c r="F21" s="33"/>
      <c r="G21" s="34"/>
      <c r="H21" s="33"/>
      <c r="I21" s="33"/>
      <c r="J21" s="25" t="str">
        <f t="shared" si="5"/>
        <v>0</v>
      </c>
      <c r="K21" s="14"/>
      <c r="L21" s="27" t="str">
        <f t="shared" ref="L21:L70" si="69">IF(C21="1) Vinculação direta",5,IF(C21="2) Vinculação indireta",2,IF(C21="3) Sem vinculação",1,"")))</f>
        <v/>
      </c>
      <c r="M21" s="27" t="str">
        <f t="shared" ref="M21:M70" si="70">IF(D21="1) Alto",5,IF(D21="2) Intermediário",2,IF(D21="3) Baixo",1,"")))</f>
        <v/>
      </c>
      <c r="N21" s="27" t="str">
        <f t="shared" ref="N21:N65" si="71">IF(E21="1) Vinculação direta",5,IF(E21="2) Vinculação indireta",2,IF(E21="3) Sem vinculação",1,"")))</f>
        <v/>
      </c>
      <c r="O21" s="27" t="str">
        <f t="shared" ref="O21:O70" si="72">IF(F21="1) Ampla",5,IF(F21="2) Intermediária",2,IF(F21="3) Local",1,"")))</f>
        <v/>
      </c>
      <c r="P21" s="27" t="str">
        <f t="shared" ref="P21:P70" si="73">IF(G21="1) Prazo até 1,5 ano",5,IF(G21="2) Prazo até final da atual gestão estadual",2,IF(G21="3) Prazo superior a 2022",1,"")))</f>
        <v/>
      </c>
      <c r="Q21" s="27" t="str">
        <f t="shared" ref="Q21:R21" si="65">IF(H21="1) Totalmente factível",5,IF(H21="2) Parcialmente factível",2,IF(H21="3) Pouco factível",1,"")))</f>
        <v/>
      </c>
      <c r="R21" s="27" t="str">
        <f t="shared" si="65"/>
        <v/>
      </c>
      <c r="T21" s="27" t="str">
        <f t="shared" ref="T21:U21" si="66">IFERROR(L21*4,"")</f>
        <v>0</v>
      </c>
      <c r="U21" s="27" t="str">
        <f t="shared" si="66"/>
        <v>0</v>
      </c>
      <c r="V21" s="27" t="str">
        <f t="shared" ref="V21:W21" si="67">IFERROR(N21*3,"")</f>
        <v>0</v>
      </c>
      <c r="W21" s="27" t="str">
        <f t="shared" si="67"/>
        <v>0</v>
      </c>
      <c r="X21" s="27" t="str">
        <f t="shared" si="14"/>
        <v>0</v>
      </c>
      <c r="Y21" s="27" t="str">
        <f t="shared" ref="Y21:Z21" si="68">IFERROR(Q21*5,"")</f>
        <v>0</v>
      </c>
      <c r="Z21" s="27" t="str">
        <f t="shared" si="68"/>
        <v>0</v>
      </c>
    </row>
    <row r="22" ht="30.0" customHeight="1">
      <c r="A22" s="31"/>
      <c r="B22" s="32"/>
      <c r="C22" s="33"/>
      <c r="D22" s="33"/>
      <c r="E22" s="33"/>
      <c r="F22" s="33"/>
      <c r="G22" s="34"/>
      <c r="H22" s="33"/>
      <c r="I22" s="33"/>
      <c r="J22" s="25" t="str">
        <f t="shared" si="5"/>
        <v>0</v>
      </c>
      <c r="K22" s="14"/>
      <c r="L22" s="27" t="str">
        <f t="shared" si="69"/>
        <v/>
      </c>
      <c r="M22" s="27" t="str">
        <f t="shared" si="70"/>
        <v/>
      </c>
      <c r="N22" s="27" t="str">
        <f t="shared" si="71"/>
        <v/>
      </c>
      <c r="O22" s="27" t="str">
        <f t="shared" si="72"/>
        <v/>
      </c>
      <c r="P22" s="27" t="str">
        <f t="shared" si="73"/>
        <v/>
      </c>
      <c r="Q22" s="27" t="str">
        <f t="shared" ref="Q22:R22" si="74">IF(H22="1) Totalmente factível",5,IF(H22="2) Parcialmente factível",2,IF(H22="3) Pouco factível",1,"")))</f>
        <v/>
      </c>
      <c r="R22" s="27" t="str">
        <f t="shared" si="74"/>
        <v/>
      </c>
      <c r="T22" s="27" t="str">
        <f t="shared" ref="T22:U22" si="75">IFERROR(L22*4,"")</f>
        <v>0</v>
      </c>
      <c r="U22" s="27" t="str">
        <f t="shared" si="75"/>
        <v>0</v>
      </c>
      <c r="V22" s="27" t="str">
        <f t="shared" ref="V22:W22" si="76">IFERROR(N22*3,"")</f>
        <v>0</v>
      </c>
      <c r="W22" s="27" t="str">
        <f t="shared" si="76"/>
        <v>0</v>
      </c>
      <c r="X22" s="27" t="str">
        <f t="shared" si="14"/>
        <v>0</v>
      </c>
      <c r="Y22" s="27" t="str">
        <f t="shared" ref="Y22:Z22" si="77">IFERROR(Q22*5,"")</f>
        <v>0</v>
      </c>
      <c r="Z22" s="27" t="str">
        <f t="shared" si="77"/>
        <v>0</v>
      </c>
    </row>
    <row r="23" ht="30.0" customHeight="1">
      <c r="A23" s="31"/>
      <c r="B23" s="32"/>
      <c r="C23" s="33"/>
      <c r="D23" s="33"/>
      <c r="E23" s="33"/>
      <c r="F23" s="33"/>
      <c r="G23" s="34"/>
      <c r="H23" s="33"/>
      <c r="I23" s="33"/>
      <c r="J23" s="25" t="str">
        <f t="shared" si="5"/>
        <v>0</v>
      </c>
      <c r="K23" s="14"/>
      <c r="L23" s="27" t="str">
        <f t="shared" si="69"/>
        <v/>
      </c>
      <c r="M23" s="27" t="str">
        <f t="shared" si="70"/>
        <v/>
      </c>
      <c r="N23" s="27" t="str">
        <f t="shared" si="71"/>
        <v/>
      </c>
      <c r="O23" s="27" t="str">
        <f t="shared" si="72"/>
        <v/>
      </c>
      <c r="P23" s="27" t="str">
        <f t="shared" si="73"/>
        <v/>
      </c>
      <c r="Q23" s="27" t="str">
        <f t="shared" ref="Q23:R23" si="78">IF(H23="1) Totalmente factível",5,IF(H23="2) Parcialmente factível",2,IF(H23="3) Pouco factível",1,"")))</f>
        <v/>
      </c>
      <c r="R23" s="27" t="str">
        <f t="shared" si="78"/>
        <v/>
      </c>
      <c r="T23" s="27" t="str">
        <f t="shared" ref="T23:U23" si="79">IFERROR(L23*4,"")</f>
        <v>0</v>
      </c>
      <c r="U23" s="27" t="str">
        <f t="shared" si="79"/>
        <v>0</v>
      </c>
      <c r="V23" s="27" t="str">
        <f t="shared" ref="V23:W23" si="80">IFERROR(N23*3,"")</f>
        <v>0</v>
      </c>
      <c r="W23" s="27" t="str">
        <f t="shared" si="80"/>
        <v>0</v>
      </c>
      <c r="X23" s="27" t="str">
        <f t="shared" si="14"/>
        <v>0</v>
      </c>
      <c r="Y23" s="27" t="str">
        <f t="shared" ref="Y23:Z23" si="81">IFERROR(Q23*5,"")</f>
        <v>0</v>
      </c>
      <c r="Z23" s="27" t="str">
        <f t="shared" si="81"/>
        <v>0</v>
      </c>
    </row>
    <row r="24" ht="30.0" customHeight="1">
      <c r="A24" s="31"/>
      <c r="B24" s="32"/>
      <c r="C24" s="33"/>
      <c r="D24" s="33"/>
      <c r="E24" s="33"/>
      <c r="F24" s="33"/>
      <c r="G24" s="34"/>
      <c r="H24" s="33"/>
      <c r="I24" s="33"/>
      <c r="J24" s="25" t="str">
        <f t="shared" si="5"/>
        <v>0</v>
      </c>
      <c r="K24" s="14"/>
      <c r="L24" s="27" t="str">
        <f t="shared" si="69"/>
        <v/>
      </c>
      <c r="M24" s="27" t="str">
        <f t="shared" si="70"/>
        <v/>
      </c>
      <c r="N24" s="27" t="str">
        <f t="shared" si="71"/>
        <v/>
      </c>
      <c r="O24" s="27" t="str">
        <f t="shared" si="72"/>
        <v/>
      </c>
      <c r="P24" s="27" t="str">
        <f t="shared" si="73"/>
        <v/>
      </c>
      <c r="Q24" s="27" t="str">
        <f t="shared" ref="Q24:R24" si="82">IF(H24="1) Totalmente factível",5,IF(H24="2) Parcialmente factível",2,IF(H24="3) Pouco factível",1,"")))</f>
        <v/>
      </c>
      <c r="R24" s="27" t="str">
        <f t="shared" si="82"/>
        <v/>
      </c>
      <c r="T24" s="27" t="str">
        <f t="shared" ref="T24:U24" si="83">IFERROR(L24*4,"")</f>
        <v>0</v>
      </c>
      <c r="U24" s="27" t="str">
        <f t="shared" si="83"/>
        <v>0</v>
      </c>
      <c r="V24" s="27" t="str">
        <f t="shared" ref="V24:W24" si="84">IFERROR(N24*3,"")</f>
        <v>0</v>
      </c>
      <c r="W24" s="27" t="str">
        <f t="shared" si="84"/>
        <v>0</v>
      </c>
      <c r="X24" s="27" t="str">
        <f t="shared" si="14"/>
        <v>0</v>
      </c>
      <c r="Y24" s="27" t="str">
        <f t="shared" ref="Y24:Z24" si="85">IFERROR(Q24*5,"")</f>
        <v>0</v>
      </c>
      <c r="Z24" s="27" t="str">
        <f t="shared" si="85"/>
        <v>0</v>
      </c>
    </row>
    <row r="25" ht="30.0" customHeight="1">
      <c r="A25" s="31"/>
      <c r="B25" s="32"/>
      <c r="C25" s="33"/>
      <c r="D25" s="33"/>
      <c r="E25" s="33"/>
      <c r="F25" s="33"/>
      <c r="G25" s="34"/>
      <c r="H25" s="33"/>
      <c r="I25" s="33"/>
      <c r="J25" s="25" t="str">
        <f t="shared" si="5"/>
        <v>0</v>
      </c>
      <c r="K25" s="14"/>
      <c r="L25" s="27" t="str">
        <f t="shared" si="69"/>
        <v/>
      </c>
      <c r="M25" s="27" t="str">
        <f t="shared" si="70"/>
        <v/>
      </c>
      <c r="N25" s="27" t="str">
        <f t="shared" si="71"/>
        <v/>
      </c>
      <c r="O25" s="27" t="str">
        <f t="shared" si="72"/>
        <v/>
      </c>
      <c r="P25" s="27" t="str">
        <f t="shared" si="73"/>
        <v/>
      </c>
      <c r="Q25" s="27" t="str">
        <f t="shared" ref="Q25:R25" si="86">IF(H25="1) Totalmente factível",5,IF(H25="2) Parcialmente factível",2,IF(H25="3) Pouco factível",1,"")))</f>
        <v/>
      </c>
      <c r="R25" s="27" t="str">
        <f t="shared" si="86"/>
        <v/>
      </c>
      <c r="T25" s="27" t="str">
        <f t="shared" ref="T25:U25" si="87">IFERROR(L25*4,"")</f>
        <v>0</v>
      </c>
      <c r="U25" s="27" t="str">
        <f t="shared" si="87"/>
        <v>0</v>
      </c>
      <c r="V25" s="27" t="str">
        <f t="shared" ref="V25:W25" si="88">IFERROR(N25*3,"")</f>
        <v>0</v>
      </c>
      <c r="W25" s="27" t="str">
        <f t="shared" si="88"/>
        <v>0</v>
      </c>
      <c r="X25" s="27" t="str">
        <f t="shared" si="14"/>
        <v>0</v>
      </c>
      <c r="Y25" s="27" t="str">
        <f t="shared" ref="Y25:Z25" si="89">IFERROR(Q25*5,"")</f>
        <v>0</v>
      </c>
      <c r="Z25" s="27" t="str">
        <f t="shared" si="89"/>
        <v>0</v>
      </c>
    </row>
    <row r="26" ht="30.0" customHeight="1">
      <c r="A26" s="31"/>
      <c r="B26" s="32"/>
      <c r="C26" s="33"/>
      <c r="D26" s="33"/>
      <c r="E26" s="33"/>
      <c r="F26" s="33"/>
      <c r="G26" s="34"/>
      <c r="H26" s="33"/>
      <c r="I26" s="33"/>
      <c r="J26" s="25" t="str">
        <f t="shared" si="5"/>
        <v>0</v>
      </c>
      <c r="K26" s="14"/>
      <c r="L26" s="27" t="str">
        <f t="shared" si="69"/>
        <v/>
      </c>
      <c r="M26" s="27" t="str">
        <f t="shared" si="70"/>
        <v/>
      </c>
      <c r="N26" s="27" t="str">
        <f t="shared" si="71"/>
        <v/>
      </c>
      <c r="O26" s="27" t="str">
        <f t="shared" si="72"/>
        <v/>
      </c>
      <c r="P26" s="27" t="str">
        <f t="shared" si="73"/>
        <v/>
      </c>
      <c r="Q26" s="27" t="str">
        <f t="shared" ref="Q26:R26" si="90">IF(H26="1) Totalmente factível",5,IF(H26="2) Parcialmente factível",2,IF(H26="3) Pouco factível",1,"")))</f>
        <v/>
      </c>
      <c r="R26" s="27" t="str">
        <f t="shared" si="90"/>
        <v/>
      </c>
      <c r="T26" s="27" t="str">
        <f t="shared" ref="T26:U26" si="91">IFERROR(L26*4,"")</f>
        <v>0</v>
      </c>
      <c r="U26" s="27" t="str">
        <f t="shared" si="91"/>
        <v>0</v>
      </c>
      <c r="V26" s="27" t="str">
        <f t="shared" ref="V26:W26" si="92">IFERROR(N26*3,"")</f>
        <v>0</v>
      </c>
      <c r="W26" s="27" t="str">
        <f t="shared" si="92"/>
        <v>0</v>
      </c>
      <c r="X26" s="27" t="str">
        <f t="shared" si="14"/>
        <v>0</v>
      </c>
      <c r="Y26" s="27" t="str">
        <f t="shared" ref="Y26:Z26" si="93">IFERROR(Q26*5,"")</f>
        <v>0</v>
      </c>
      <c r="Z26" s="27" t="str">
        <f t="shared" si="93"/>
        <v>0</v>
      </c>
    </row>
    <row r="27" ht="30.0" customHeight="1">
      <c r="A27" s="31"/>
      <c r="B27" s="32"/>
      <c r="C27" s="33"/>
      <c r="D27" s="33"/>
      <c r="E27" s="33"/>
      <c r="F27" s="33"/>
      <c r="G27" s="34"/>
      <c r="H27" s="33"/>
      <c r="I27" s="33"/>
      <c r="J27" s="25" t="str">
        <f t="shared" si="5"/>
        <v>0</v>
      </c>
      <c r="K27" s="14"/>
      <c r="L27" s="27" t="str">
        <f t="shared" si="69"/>
        <v/>
      </c>
      <c r="M27" s="27" t="str">
        <f t="shared" si="70"/>
        <v/>
      </c>
      <c r="N27" s="27" t="str">
        <f t="shared" si="71"/>
        <v/>
      </c>
      <c r="O27" s="27" t="str">
        <f t="shared" si="72"/>
        <v/>
      </c>
      <c r="P27" s="27" t="str">
        <f t="shared" si="73"/>
        <v/>
      </c>
      <c r="Q27" s="27" t="str">
        <f t="shared" ref="Q27:R27" si="94">IF(H27="1) Totalmente factível",5,IF(H27="2) Parcialmente factível",2,IF(H27="3) Pouco factível",1,"")))</f>
        <v/>
      </c>
      <c r="R27" s="27" t="str">
        <f t="shared" si="94"/>
        <v/>
      </c>
      <c r="T27" s="27" t="str">
        <f t="shared" ref="T27:U27" si="95">IFERROR(L27*4,"")</f>
        <v>0</v>
      </c>
      <c r="U27" s="27" t="str">
        <f t="shared" si="95"/>
        <v>0</v>
      </c>
      <c r="V27" s="27" t="str">
        <f t="shared" ref="V27:W27" si="96">IFERROR(N27*3,"")</f>
        <v>0</v>
      </c>
      <c r="W27" s="27" t="str">
        <f t="shared" si="96"/>
        <v>0</v>
      </c>
      <c r="X27" s="27" t="str">
        <f t="shared" si="14"/>
        <v>0</v>
      </c>
      <c r="Y27" s="27" t="str">
        <f t="shared" ref="Y27:Z27" si="97">IFERROR(Q27*5,"")</f>
        <v>0</v>
      </c>
      <c r="Z27" s="27" t="str">
        <f t="shared" si="97"/>
        <v>0</v>
      </c>
    </row>
    <row r="28" ht="30.0" customHeight="1">
      <c r="A28" s="31"/>
      <c r="B28" s="32"/>
      <c r="C28" s="33"/>
      <c r="D28" s="33"/>
      <c r="E28" s="33"/>
      <c r="F28" s="33"/>
      <c r="G28" s="34"/>
      <c r="H28" s="33"/>
      <c r="I28" s="33"/>
      <c r="J28" s="25" t="str">
        <f t="shared" si="5"/>
        <v>0</v>
      </c>
      <c r="K28" s="14"/>
      <c r="L28" s="27" t="str">
        <f t="shared" si="69"/>
        <v/>
      </c>
      <c r="M28" s="27" t="str">
        <f t="shared" si="70"/>
        <v/>
      </c>
      <c r="N28" s="27" t="str">
        <f t="shared" si="71"/>
        <v/>
      </c>
      <c r="O28" s="27" t="str">
        <f t="shared" si="72"/>
        <v/>
      </c>
      <c r="P28" s="27" t="str">
        <f t="shared" si="73"/>
        <v/>
      </c>
      <c r="Q28" s="27" t="str">
        <f t="shared" ref="Q28:R28" si="98">IF(H28="1) Totalmente factível",5,IF(H28="2) Parcialmente factível",2,IF(H28="3) Pouco factível",1,"")))</f>
        <v/>
      </c>
      <c r="R28" s="27" t="str">
        <f t="shared" si="98"/>
        <v/>
      </c>
      <c r="T28" s="27" t="str">
        <f t="shared" ref="T28:U28" si="99">IFERROR(L28*4,"")</f>
        <v>0</v>
      </c>
      <c r="U28" s="27" t="str">
        <f t="shared" si="99"/>
        <v>0</v>
      </c>
      <c r="V28" s="27" t="str">
        <f t="shared" ref="V28:W28" si="100">IFERROR(N28*3,"")</f>
        <v>0</v>
      </c>
      <c r="W28" s="27" t="str">
        <f t="shared" si="100"/>
        <v>0</v>
      </c>
      <c r="X28" s="27" t="str">
        <f t="shared" si="14"/>
        <v>0</v>
      </c>
      <c r="Y28" s="27" t="str">
        <f t="shared" ref="Y28:Z28" si="101">IFERROR(Q28*5,"")</f>
        <v>0</v>
      </c>
      <c r="Z28" s="27" t="str">
        <f t="shared" si="101"/>
        <v>0</v>
      </c>
    </row>
    <row r="29" ht="30.0" customHeight="1">
      <c r="A29" s="31"/>
      <c r="B29" s="32"/>
      <c r="C29" s="33"/>
      <c r="D29" s="33"/>
      <c r="E29" s="33"/>
      <c r="F29" s="33"/>
      <c r="G29" s="34"/>
      <c r="H29" s="33"/>
      <c r="I29" s="33"/>
      <c r="J29" s="25" t="str">
        <f t="shared" si="5"/>
        <v>0</v>
      </c>
      <c r="K29" s="14"/>
      <c r="L29" s="27" t="str">
        <f t="shared" si="69"/>
        <v/>
      </c>
      <c r="M29" s="27" t="str">
        <f t="shared" si="70"/>
        <v/>
      </c>
      <c r="N29" s="27" t="str">
        <f t="shared" si="71"/>
        <v/>
      </c>
      <c r="O29" s="27" t="str">
        <f t="shared" si="72"/>
        <v/>
      </c>
      <c r="P29" s="27" t="str">
        <f t="shared" si="73"/>
        <v/>
      </c>
      <c r="Q29" s="27" t="str">
        <f t="shared" ref="Q29:R29" si="102">IF(H29="1) Totalmente factível",5,IF(H29="2) Parcialmente factível",2,IF(H29="3) Pouco factível",1,"")))</f>
        <v/>
      </c>
      <c r="R29" s="27" t="str">
        <f t="shared" si="102"/>
        <v/>
      </c>
      <c r="T29" s="27" t="str">
        <f t="shared" ref="T29:U29" si="103">IFERROR(L29*4,"")</f>
        <v>0</v>
      </c>
      <c r="U29" s="27" t="str">
        <f t="shared" si="103"/>
        <v>0</v>
      </c>
      <c r="V29" s="27" t="str">
        <f t="shared" ref="V29:W29" si="104">IFERROR(N29*3,"")</f>
        <v>0</v>
      </c>
      <c r="W29" s="27" t="str">
        <f t="shared" si="104"/>
        <v>0</v>
      </c>
      <c r="X29" s="27" t="str">
        <f t="shared" si="14"/>
        <v>0</v>
      </c>
      <c r="Y29" s="27" t="str">
        <f t="shared" ref="Y29:Z29" si="105">IFERROR(Q29*5,"")</f>
        <v>0</v>
      </c>
      <c r="Z29" s="27" t="str">
        <f t="shared" si="105"/>
        <v>0</v>
      </c>
    </row>
    <row r="30" ht="30.0" customHeight="1">
      <c r="A30" s="31"/>
      <c r="B30" s="32"/>
      <c r="C30" s="33"/>
      <c r="D30" s="33"/>
      <c r="E30" s="33"/>
      <c r="F30" s="33"/>
      <c r="G30" s="34"/>
      <c r="H30" s="33"/>
      <c r="I30" s="33"/>
      <c r="J30" s="25" t="str">
        <f t="shared" si="5"/>
        <v>0</v>
      </c>
      <c r="K30" s="14"/>
      <c r="L30" s="27" t="str">
        <f t="shared" si="69"/>
        <v/>
      </c>
      <c r="M30" s="27" t="str">
        <f t="shared" si="70"/>
        <v/>
      </c>
      <c r="N30" s="27" t="str">
        <f t="shared" si="71"/>
        <v/>
      </c>
      <c r="O30" s="27" t="str">
        <f t="shared" si="72"/>
        <v/>
      </c>
      <c r="P30" s="27" t="str">
        <f t="shared" si="73"/>
        <v/>
      </c>
      <c r="Q30" s="27" t="str">
        <f t="shared" ref="Q30:R30" si="106">IF(H30="1) Totalmente factível",5,IF(H30="2) Parcialmente factível",2,IF(H30="3) Pouco factível",1,"")))</f>
        <v/>
      </c>
      <c r="R30" s="27" t="str">
        <f t="shared" si="106"/>
        <v/>
      </c>
      <c r="T30" s="27" t="str">
        <f t="shared" ref="T30:U30" si="107">IFERROR(L30*4,"")</f>
        <v>0</v>
      </c>
      <c r="U30" s="27" t="str">
        <f t="shared" si="107"/>
        <v>0</v>
      </c>
      <c r="V30" s="27" t="str">
        <f t="shared" ref="V30:W30" si="108">IFERROR(N30*3,"")</f>
        <v>0</v>
      </c>
      <c r="W30" s="27" t="str">
        <f t="shared" si="108"/>
        <v>0</v>
      </c>
      <c r="X30" s="27" t="str">
        <f t="shared" si="14"/>
        <v>0</v>
      </c>
      <c r="Y30" s="27" t="str">
        <f t="shared" ref="Y30:Z30" si="109">IFERROR(Q30*5,"")</f>
        <v>0</v>
      </c>
      <c r="Z30" s="27" t="str">
        <f t="shared" si="109"/>
        <v>0</v>
      </c>
    </row>
    <row r="31" ht="30.0" customHeight="1">
      <c r="A31" s="31"/>
      <c r="B31" s="32"/>
      <c r="C31" s="33"/>
      <c r="D31" s="33"/>
      <c r="E31" s="33"/>
      <c r="F31" s="33"/>
      <c r="G31" s="34"/>
      <c r="H31" s="33"/>
      <c r="I31" s="33"/>
      <c r="J31" s="25" t="str">
        <f t="shared" si="5"/>
        <v>0</v>
      </c>
      <c r="K31" s="14"/>
      <c r="L31" s="27" t="str">
        <f t="shared" si="69"/>
        <v/>
      </c>
      <c r="M31" s="27" t="str">
        <f t="shared" si="70"/>
        <v/>
      </c>
      <c r="N31" s="27" t="str">
        <f t="shared" si="71"/>
        <v/>
      </c>
      <c r="O31" s="27" t="str">
        <f t="shared" si="72"/>
        <v/>
      </c>
      <c r="P31" s="27" t="str">
        <f t="shared" si="73"/>
        <v/>
      </c>
      <c r="Q31" s="27" t="str">
        <f t="shared" ref="Q31:R31" si="110">IF(H31="1) Totalmente factível",5,IF(H31="2) Parcialmente factível",2,IF(H31="3) Pouco factível",1,"")))</f>
        <v/>
      </c>
      <c r="R31" s="27" t="str">
        <f t="shared" si="110"/>
        <v/>
      </c>
      <c r="T31" s="27" t="str">
        <f t="shared" ref="T31:U31" si="111">IFERROR(L31*4,"")</f>
        <v>0</v>
      </c>
      <c r="U31" s="27" t="str">
        <f t="shared" si="111"/>
        <v>0</v>
      </c>
      <c r="V31" s="27" t="str">
        <f t="shared" ref="V31:W31" si="112">IFERROR(N31*3,"")</f>
        <v>0</v>
      </c>
      <c r="W31" s="27" t="str">
        <f t="shared" si="112"/>
        <v>0</v>
      </c>
      <c r="X31" s="27" t="str">
        <f t="shared" si="14"/>
        <v>0</v>
      </c>
      <c r="Y31" s="27" t="str">
        <f t="shared" ref="Y31:Z31" si="113">IFERROR(Q31*5,"")</f>
        <v>0</v>
      </c>
      <c r="Z31" s="27" t="str">
        <f t="shared" si="113"/>
        <v>0</v>
      </c>
    </row>
    <row r="32" ht="30.0" customHeight="1">
      <c r="A32" s="31"/>
      <c r="B32" s="32"/>
      <c r="C32" s="33"/>
      <c r="D32" s="33"/>
      <c r="E32" s="33"/>
      <c r="F32" s="33"/>
      <c r="G32" s="34"/>
      <c r="H32" s="33"/>
      <c r="I32" s="33"/>
      <c r="J32" s="25" t="str">
        <f t="shared" si="5"/>
        <v>0</v>
      </c>
      <c r="K32" s="14"/>
      <c r="L32" s="27" t="str">
        <f t="shared" si="69"/>
        <v/>
      </c>
      <c r="M32" s="27" t="str">
        <f t="shared" si="70"/>
        <v/>
      </c>
      <c r="N32" s="27" t="str">
        <f t="shared" si="71"/>
        <v/>
      </c>
      <c r="O32" s="27" t="str">
        <f t="shared" si="72"/>
        <v/>
      </c>
      <c r="P32" s="27" t="str">
        <f t="shared" si="73"/>
        <v/>
      </c>
      <c r="Q32" s="27" t="str">
        <f t="shared" ref="Q32:R32" si="114">IF(H32="1) Totalmente factível",5,IF(H32="2) Parcialmente factível",2,IF(H32="3) Pouco factível",1,"")))</f>
        <v/>
      </c>
      <c r="R32" s="27" t="str">
        <f t="shared" si="114"/>
        <v/>
      </c>
      <c r="T32" s="27" t="str">
        <f t="shared" ref="T32:U32" si="115">IFERROR(L32*4,"")</f>
        <v>0</v>
      </c>
      <c r="U32" s="27" t="str">
        <f t="shared" si="115"/>
        <v>0</v>
      </c>
      <c r="V32" s="27" t="str">
        <f t="shared" ref="V32:W32" si="116">IFERROR(N32*3,"")</f>
        <v>0</v>
      </c>
      <c r="W32" s="27" t="str">
        <f t="shared" si="116"/>
        <v>0</v>
      </c>
      <c r="X32" s="27" t="str">
        <f t="shared" si="14"/>
        <v>0</v>
      </c>
      <c r="Y32" s="27" t="str">
        <f t="shared" ref="Y32:Z32" si="117">IFERROR(Q32*5,"")</f>
        <v>0</v>
      </c>
      <c r="Z32" s="27" t="str">
        <f t="shared" si="117"/>
        <v>0</v>
      </c>
    </row>
    <row r="33" ht="30.0" customHeight="1">
      <c r="A33" s="31"/>
      <c r="B33" s="32"/>
      <c r="C33" s="33"/>
      <c r="D33" s="33"/>
      <c r="E33" s="33"/>
      <c r="F33" s="33"/>
      <c r="G33" s="34"/>
      <c r="H33" s="33"/>
      <c r="I33" s="33"/>
      <c r="J33" s="25" t="str">
        <f t="shared" si="5"/>
        <v>0</v>
      </c>
      <c r="K33" s="14"/>
      <c r="L33" s="27" t="str">
        <f t="shared" si="69"/>
        <v/>
      </c>
      <c r="M33" s="27" t="str">
        <f t="shared" si="70"/>
        <v/>
      </c>
      <c r="N33" s="27" t="str">
        <f t="shared" si="71"/>
        <v/>
      </c>
      <c r="O33" s="27" t="str">
        <f t="shared" si="72"/>
        <v/>
      </c>
      <c r="P33" s="27" t="str">
        <f t="shared" si="73"/>
        <v/>
      </c>
      <c r="Q33" s="27" t="str">
        <f t="shared" ref="Q33:R33" si="118">IF(H33="1) Totalmente factível",5,IF(H33="2) Parcialmente factível",2,IF(H33="3) Pouco factível",1,"")))</f>
        <v/>
      </c>
      <c r="R33" s="27" t="str">
        <f t="shared" si="118"/>
        <v/>
      </c>
      <c r="T33" s="27" t="str">
        <f t="shared" ref="T33:U33" si="119">IFERROR(L33*4,"")</f>
        <v>0</v>
      </c>
      <c r="U33" s="27" t="str">
        <f t="shared" si="119"/>
        <v>0</v>
      </c>
      <c r="V33" s="27" t="str">
        <f t="shared" ref="V33:W33" si="120">IFERROR(N33*3,"")</f>
        <v>0</v>
      </c>
      <c r="W33" s="27" t="str">
        <f t="shared" si="120"/>
        <v>0</v>
      </c>
      <c r="X33" s="27" t="str">
        <f t="shared" si="14"/>
        <v>0</v>
      </c>
      <c r="Y33" s="27" t="str">
        <f t="shared" ref="Y33:Z33" si="121">IFERROR(Q33*5,"")</f>
        <v>0</v>
      </c>
      <c r="Z33" s="27" t="str">
        <f t="shared" si="121"/>
        <v>0</v>
      </c>
    </row>
    <row r="34" ht="30.0" customHeight="1">
      <c r="A34" s="31"/>
      <c r="B34" s="32"/>
      <c r="C34" s="33"/>
      <c r="D34" s="33"/>
      <c r="E34" s="33"/>
      <c r="F34" s="33"/>
      <c r="G34" s="34"/>
      <c r="H34" s="33"/>
      <c r="I34" s="33"/>
      <c r="J34" s="25" t="str">
        <f t="shared" si="5"/>
        <v>0</v>
      </c>
      <c r="K34" s="14"/>
      <c r="L34" s="27" t="str">
        <f t="shared" si="69"/>
        <v/>
      </c>
      <c r="M34" s="27" t="str">
        <f t="shared" si="70"/>
        <v/>
      </c>
      <c r="N34" s="27" t="str">
        <f t="shared" si="71"/>
        <v/>
      </c>
      <c r="O34" s="27" t="str">
        <f t="shared" si="72"/>
        <v/>
      </c>
      <c r="P34" s="27" t="str">
        <f t="shared" si="73"/>
        <v/>
      </c>
      <c r="Q34" s="27" t="str">
        <f t="shared" ref="Q34:R34" si="122">IF(H34="1) Totalmente factível",5,IF(H34="2) Parcialmente factível",2,IF(H34="3) Pouco factível",1,"")))</f>
        <v/>
      </c>
      <c r="R34" s="27" t="str">
        <f t="shared" si="122"/>
        <v/>
      </c>
      <c r="T34" s="27" t="str">
        <f t="shared" ref="T34:U34" si="123">IFERROR(L34*4,"")</f>
        <v>0</v>
      </c>
      <c r="U34" s="27" t="str">
        <f t="shared" si="123"/>
        <v>0</v>
      </c>
      <c r="V34" s="27" t="str">
        <f t="shared" ref="V34:W34" si="124">IFERROR(N34*3,"")</f>
        <v>0</v>
      </c>
      <c r="W34" s="27" t="str">
        <f t="shared" si="124"/>
        <v>0</v>
      </c>
      <c r="X34" s="27" t="str">
        <f t="shared" si="14"/>
        <v>0</v>
      </c>
      <c r="Y34" s="27" t="str">
        <f t="shared" ref="Y34:Z34" si="125">IFERROR(Q34*5,"")</f>
        <v>0</v>
      </c>
      <c r="Z34" s="27" t="str">
        <f t="shared" si="125"/>
        <v>0</v>
      </c>
    </row>
    <row r="35" ht="30.0" customHeight="1">
      <c r="A35" s="31"/>
      <c r="B35" s="32"/>
      <c r="C35" s="33"/>
      <c r="D35" s="33"/>
      <c r="E35" s="33"/>
      <c r="F35" s="33"/>
      <c r="G35" s="34"/>
      <c r="H35" s="33"/>
      <c r="I35" s="33"/>
      <c r="J35" s="25" t="str">
        <f t="shared" si="5"/>
        <v>0</v>
      </c>
      <c r="K35" s="14"/>
      <c r="L35" s="27" t="str">
        <f t="shared" si="69"/>
        <v/>
      </c>
      <c r="M35" s="27" t="str">
        <f t="shared" si="70"/>
        <v/>
      </c>
      <c r="N35" s="27" t="str">
        <f t="shared" si="71"/>
        <v/>
      </c>
      <c r="O35" s="27" t="str">
        <f t="shared" si="72"/>
        <v/>
      </c>
      <c r="P35" s="27" t="str">
        <f t="shared" si="73"/>
        <v/>
      </c>
      <c r="Q35" s="27" t="str">
        <f t="shared" ref="Q35:R35" si="126">IF(H35="1) Totalmente factível",5,IF(H35="2) Parcialmente factível",2,IF(H35="3) Pouco factível",1,"")))</f>
        <v/>
      </c>
      <c r="R35" s="27" t="str">
        <f t="shared" si="126"/>
        <v/>
      </c>
      <c r="T35" s="27" t="str">
        <f t="shared" ref="T35:U35" si="127">IFERROR(L35*4,"")</f>
        <v>0</v>
      </c>
      <c r="U35" s="27" t="str">
        <f t="shared" si="127"/>
        <v>0</v>
      </c>
      <c r="V35" s="27" t="str">
        <f t="shared" ref="V35:W35" si="128">IFERROR(N35*3,"")</f>
        <v>0</v>
      </c>
      <c r="W35" s="27" t="str">
        <f t="shared" si="128"/>
        <v>0</v>
      </c>
      <c r="X35" s="27" t="str">
        <f t="shared" si="14"/>
        <v>0</v>
      </c>
      <c r="Y35" s="27" t="str">
        <f t="shared" ref="Y35:Z35" si="129">IFERROR(Q35*5,"")</f>
        <v>0</v>
      </c>
      <c r="Z35" s="27" t="str">
        <f t="shared" si="129"/>
        <v>0</v>
      </c>
    </row>
    <row r="36" ht="30.0" customHeight="1">
      <c r="A36" s="31"/>
      <c r="B36" s="32"/>
      <c r="C36" s="33"/>
      <c r="D36" s="33"/>
      <c r="E36" s="33"/>
      <c r="F36" s="33"/>
      <c r="G36" s="34"/>
      <c r="H36" s="33"/>
      <c r="I36" s="33"/>
      <c r="J36" s="25" t="str">
        <f t="shared" si="5"/>
        <v>0</v>
      </c>
      <c r="K36" s="14"/>
      <c r="L36" s="27" t="str">
        <f t="shared" si="69"/>
        <v/>
      </c>
      <c r="M36" s="27" t="str">
        <f t="shared" si="70"/>
        <v/>
      </c>
      <c r="N36" s="27" t="str">
        <f t="shared" si="71"/>
        <v/>
      </c>
      <c r="O36" s="27" t="str">
        <f t="shared" si="72"/>
        <v/>
      </c>
      <c r="P36" s="27" t="str">
        <f t="shared" si="73"/>
        <v/>
      </c>
      <c r="Q36" s="27" t="str">
        <f t="shared" ref="Q36:R36" si="130">IF(H36="1) Totalmente factível",5,IF(H36="2) Parcialmente factível",2,IF(H36="3) Pouco factível",1,"")))</f>
        <v/>
      </c>
      <c r="R36" s="27" t="str">
        <f t="shared" si="130"/>
        <v/>
      </c>
      <c r="T36" s="27" t="str">
        <f t="shared" ref="T36:U36" si="131">IFERROR(L36*4,"")</f>
        <v>0</v>
      </c>
      <c r="U36" s="27" t="str">
        <f t="shared" si="131"/>
        <v>0</v>
      </c>
      <c r="V36" s="27" t="str">
        <f t="shared" ref="V36:W36" si="132">IFERROR(N36*3,"")</f>
        <v>0</v>
      </c>
      <c r="W36" s="27" t="str">
        <f t="shared" si="132"/>
        <v>0</v>
      </c>
      <c r="X36" s="27" t="str">
        <f t="shared" si="14"/>
        <v>0</v>
      </c>
      <c r="Y36" s="27" t="str">
        <f t="shared" ref="Y36:Z36" si="133">IFERROR(Q36*5,"")</f>
        <v>0</v>
      </c>
      <c r="Z36" s="27" t="str">
        <f t="shared" si="133"/>
        <v>0</v>
      </c>
    </row>
    <row r="37" ht="30.0" customHeight="1">
      <c r="A37" s="31"/>
      <c r="B37" s="32"/>
      <c r="C37" s="33"/>
      <c r="D37" s="33"/>
      <c r="E37" s="33"/>
      <c r="F37" s="33"/>
      <c r="G37" s="34"/>
      <c r="H37" s="33"/>
      <c r="I37" s="33"/>
      <c r="J37" s="25" t="str">
        <f t="shared" si="5"/>
        <v>0</v>
      </c>
      <c r="K37" s="14"/>
      <c r="L37" s="27" t="str">
        <f t="shared" si="69"/>
        <v/>
      </c>
      <c r="M37" s="27" t="str">
        <f t="shared" si="70"/>
        <v/>
      </c>
      <c r="N37" s="27" t="str">
        <f t="shared" si="71"/>
        <v/>
      </c>
      <c r="O37" s="27" t="str">
        <f t="shared" si="72"/>
        <v/>
      </c>
      <c r="P37" s="27" t="str">
        <f t="shared" si="73"/>
        <v/>
      </c>
      <c r="Q37" s="27" t="str">
        <f t="shared" ref="Q37:R37" si="134">IF(H37="1) Totalmente factível",5,IF(H37="2) Parcialmente factível",2,IF(H37="3) Pouco factível",1,"")))</f>
        <v/>
      </c>
      <c r="R37" s="27" t="str">
        <f t="shared" si="134"/>
        <v/>
      </c>
      <c r="T37" s="27" t="str">
        <f t="shared" ref="T37:U37" si="135">IFERROR(L37*4,"")</f>
        <v>0</v>
      </c>
      <c r="U37" s="27" t="str">
        <f t="shared" si="135"/>
        <v>0</v>
      </c>
      <c r="V37" s="27" t="str">
        <f t="shared" ref="V37:W37" si="136">IFERROR(N37*3,"")</f>
        <v>0</v>
      </c>
      <c r="W37" s="27" t="str">
        <f t="shared" si="136"/>
        <v>0</v>
      </c>
      <c r="X37" s="27" t="str">
        <f t="shared" si="14"/>
        <v>0</v>
      </c>
      <c r="Y37" s="27" t="str">
        <f t="shared" ref="Y37:Z37" si="137">IFERROR(Q37*5,"")</f>
        <v>0</v>
      </c>
      <c r="Z37" s="27" t="str">
        <f t="shared" si="137"/>
        <v>0</v>
      </c>
    </row>
    <row r="38" ht="30.0" customHeight="1">
      <c r="A38" s="31"/>
      <c r="B38" s="32"/>
      <c r="C38" s="33"/>
      <c r="D38" s="33"/>
      <c r="E38" s="33"/>
      <c r="F38" s="33"/>
      <c r="G38" s="34"/>
      <c r="H38" s="33"/>
      <c r="I38" s="33"/>
      <c r="J38" s="25" t="str">
        <f t="shared" si="5"/>
        <v>0</v>
      </c>
      <c r="K38" s="14"/>
      <c r="L38" s="27" t="str">
        <f t="shared" si="69"/>
        <v/>
      </c>
      <c r="M38" s="27" t="str">
        <f t="shared" si="70"/>
        <v/>
      </c>
      <c r="N38" s="27" t="str">
        <f t="shared" si="71"/>
        <v/>
      </c>
      <c r="O38" s="27" t="str">
        <f t="shared" si="72"/>
        <v/>
      </c>
      <c r="P38" s="27" t="str">
        <f t="shared" si="73"/>
        <v/>
      </c>
      <c r="Q38" s="27" t="str">
        <f t="shared" ref="Q38:R38" si="138">IF(H38="1) Totalmente factível",5,IF(H38="2) Parcialmente factível",2,IF(H38="3) Pouco factível",1,"")))</f>
        <v/>
      </c>
      <c r="R38" s="27" t="str">
        <f t="shared" si="138"/>
        <v/>
      </c>
      <c r="T38" s="27" t="str">
        <f t="shared" ref="T38:U38" si="139">IFERROR(L38*4,"")</f>
        <v>0</v>
      </c>
      <c r="U38" s="27" t="str">
        <f t="shared" si="139"/>
        <v>0</v>
      </c>
      <c r="V38" s="27" t="str">
        <f t="shared" ref="V38:W38" si="140">IFERROR(N38*3,"")</f>
        <v>0</v>
      </c>
      <c r="W38" s="27" t="str">
        <f t="shared" si="140"/>
        <v>0</v>
      </c>
      <c r="X38" s="27" t="str">
        <f t="shared" si="14"/>
        <v>0</v>
      </c>
      <c r="Y38" s="27" t="str">
        <f t="shared" ref="Y38:Z38" si="141">IFERROR(Q38*5,"")</f>
        <v>0</v>
      </c>
      <c r="Z38" s="27" t="str">
        <f t="shared" si="141"/>
        <v>0</v>
      </c>
    </row>
    <row r="39" ht="30.0" customHeight="1">
      <c r="A39" s="31"/>
      <c r="B39" s="32"/>
      <c r="C39" s="33"/>
      <c r="D39" s="33"/>
      <c r="E39" s="33"/>
      <c r="F39" s="33"/>
      <c r="G39" s="34"/>
      <c r="H39" s="33"/>
      <c r="I39" s="33"/>
      <c r="J39" s="25" t="str">
        <f t="shared" si="5"/>
        <v>0</v>
      </c>
      <c r="K39" s="14"/>
      <c r="L39" s="27" t="str">
        <f t="shared" si="69"/>
        <v/>
      </c>
      <c r="M39" s="27" t="str">
        <f t="shared" si="70"/>
        <v/>
      </c>
      <c r="N39" s="27" t="str">
        <f t="shared" si="71"/>
        <v/>
      </c>
      <c r="O39" s="27" t="str">
        <f t="shared" si="72"/>
        <v/>
      </c>
      <c r="P39" s="27" t="str">
        <f t="shared" si="73"/>
        <v/>
      </c>
      <c r="Q39" s="27" t="str">
        <f t="shared" ref="Q39:R39" si="142">IF(H39="1) Totalmente factível",5,IF(H39="2) Parcialmente factível",2,IF(H39="3) Pouco factível",1,"")))</f>
        <v/>
      </c>
      <c r="R39" s="27" t="str">
        <f t="shared" si="142"/>
        <v/>
      </c>
      <c r="T39" s="27" t="str">
        <f t="shared" ref="T39:U39" si="143">IFERROR(L39*4,"")</f>
        <v>0</v>
      </c>
      <c r="U39" s="27" t="str">
        <f t="shared" si="143"/>
        <v>0</v>
      </c>
      <c r="V39" s="27" t="str">
        <f t="shared" ref="V39:W39" si="144">IFERROR(N39*3,"")</f>
        <v>0</v>
      </c>
      <c r="W39" s="27" t="str">
        <f t="shared" si="144"/>
        <v>0</v>
      </c>
      <c r="X39" s="27" t="str">
        <f t="shared" si="14"/>
        <v>0</v>
      </c>
      <c r="Y39" s="27" t="str">
        <f t="shared" ref="Y39:Z39" si="145">IFERROR(Q39*5,"")</f>
        <v>0</v>
      </c>
      <c r="Z39" s="27" t="str">
        <f t="shared" si="145"/>
        <v>0</v>
      </c>
    </row>
    <row r="40" ht="30.0" customHeight="1">
      <c r="A40" s="31"/>
      <c r="B40" s="32"/>
      <c r="C40" s="33"/>
      <c r="D40" s="33"/>
      <c r="E40" s="33"/>
      <c r="F40" s="33"/>
      <c r="G40" s="34"/>
      <c r="H40" s="33"/>
      <c r="I40" s="33"/>
      <c r="J40" s="25" t="str">
        <f t="shared" si="5"/>
        <v>0</v>
      </c>
      <c r="K40" s="14"/>
      <c r="L40" s="27" t="str">
        <f t="shared" si="69"/>
        <v/>
      </c>
      <c r="M40" s="27" t="str">
        <f t="shared" si="70"/>
        <v/>
      </c>
      <c r="N40" s="27" t="str">
        <f t="shared" si="71"/>
        <v/>
      </c>
      <c r="O40" s="27" t="str">
        <f t="shared" si="72"/>
        <v/>
      </c>
      <c r="P40" s="27" t="str">
        <f t="shared" si="73"/>
        <v/>
      </c>
      <c r="Q40" s="27" t="str">
        <f t="shared" ref="Q40:R40" si="146">IF(H40="1) Totalmente factível",5,IF(H40="2) Parcialmente factível",2,IF(H40="3) Pouco factível",1,"")))</f>
        <v/>
      </c>
      <c r="R40" s="27" t="str">
        <f t="shared" si="146"/>
        <v/>
      </c>
      <c r="T40" s="27" t="str">
        <f t="shared" ref="T40:U40" si="147">IFERROR(L40*4,"")</f>
        <v>0</v>
      </c>
      <c r="U40" s="27" t="str">
        <f t="shared" si="147"/>
        <v>0</v>
      </c>
      <c r="V40" s="27" t="str">
        <f t="shared" ref="V40:W40" si="148">IFERROR(N40*3,"")</f>
        <v>0</v>
      </c>
      <c r="W40" s="27" t="str">
        <f t="shared" si="148"/>
        <v>0</v>
      </c>
      <c r="X40" s="27" t="str">
        <f t="shared" si="14"/>
        <v>0</v>
      </c>
      <c r="Y40" s="27" t="str">
        <f t="shared" ref="Y40:Z40" si="149">IFERROR(Q40*5,"")</f>
        <v>0</v>
      </c>
      <c r="Z40" s="27" t="str">
        <f t="shared" si="149"/>
        <v>0</v>
      </c>
    </row>
    <row r="41" ht="30.0" customHeight="1">
      <c r="A41" s="31"/>
      <c r="B41" s="32"/>
      <c r="C41" s="33"/>
      <c r="D41" s="33"/>
      <c r="E41" s="33"/>
      <c r="F41" s="33"/>
      <c r="G41" s="34"/>
      <c r="H41" s="33"/>
      <c r="I41" s="33"/>
      <c r="J41" s="25" t="str">
        <f t="shared" si="5"/>
        <v>0</v>
      </c>
      <c r="K41" s="14"/>
      <c r="L41" s="27" t="str">
        <f t="shared" si="69"/>
        <v/>
      </c>
      <c r="M41" s="27" t="str">
        <f t="shared" si="70"/>
        <v/>
      </c>
      <c r="N41" s="27" t="str">
        <f t="shared" si="71"/>
        <v/>
      </c>
      <c r="O41" s="27" t="str">
        <f t="shared" si="72"/>
        <v/>
      </c>
      <c r="P41" s="27" t="str">
        <f t="shared" si="73"/>
        <v/>
      </c>
      <c r="Q41" s="27" t="str">
        <f t="shared" ref="Q41:R41" si="150">IF(H41="1) Totalmente factível",5,IF(H41="2) Parcialmente factível",2,IF(H41="3) Pouco factível",1,"")))</f>
        <v/>
      </c>
      <c r="R41" s="27" t="str">
        <f t="shared" si="150"/>
        <v/>
      </c>
      <c r="T41" s="27" t="str">
        <f t="shared" ref="T41:U41" si="151">IFERROR(L41*4,"")</f>
        <v>0</v>
      </c>
      <c r="U41" s="27" t="str">
        <f t="shared" si="151"/>
        <v>0</v>
      </c>
      <c r="V41" s="27" t="str">
        <f t="shared" ref="V41:W41" si="152">IFERROR(N41*3,"")</f>
        <v>0</v>
      </c>
      <c r="W41" s="27" t="str">
        <f t="shared" si="152"/>
        <v>0</v>
      </c>
      <c r="X41" s="27" t="str">
        <f t="shared" si="14"/>
        <v>0</v>
      </c>
      <c r="Y41" s="27" t="str">
        <f t="shared" ref="Y41:Z41" si="153">IFERROR(Q41*5,"")</f>
        <v>0</v>
      </c>
      <c r="Z41" s="27" t="str">
        <f t="shared" si="153"/>
        <v>0</v>
      </c>
    </row>
    <row r="42" ht="30.0" customHeight="1">
      <c r="A42" s="31"/>
      <c r="B42" s="32"/>
      <c r="C42" s="33"/>
      <c r="D42" s="33"/>
      <c r="E42" s="33"/>
      <c r="F42" s="33"/>
      <c r="G42" s="34"/>
      <c r="H42" s="33"/>
      <c r="I42" s="33"/>
      <c r="J42" s="25" t="str">
        <f t="shared" si="5"/>
        <v>0</v>
      </c>
      <c r="K42" s="14"/>
      <c r="L42" s="27" t="str">
        <f t="shared" si="69"/>
        <v/>
      </c>
      <c r="M42" s="27" t="str">
        <f t="shared" si="70"/>
        <v/>
      </c>
      <c r="N42" s="27" t="str">
        <f t="shared" si="71"/>
        <v/>
      </c>
      <c r="O42" s="27" t="str">
        <f t="shared" si="72"/>
        <v/>
      </c>
      <c r="P42" s="27" t="str">
        <f t="shared" si="73"/>
        <v/>
      </c>
      <c r="Q42" s="27" t="str">
        <f t="shared" ref="Q42:R42" si="154">IF(H42="1) Totalmente factível",5,IF(H42="2) Parcialmente factível",2,IF(H42="3) Pouco factível",1,"")))</f>
        <v/>
      </c>
      <c r="R42" s="27" t="str">
        <f t="shared" si="154"/>
        <v/>
      </c>
      <c r="T42" s="27" t="str">
        <f t="shared" ref="T42:U42" si="155">IFERROR(L42*4,"")</f>
        <v>0</v>
      </c>
      <c r="U42" s="27" t="str">
        <f t="shared" si="155"/>
        <v>0</v>
      </c>
      <c r="V42" s="27" t="str">
        <f t="shared" ref="V42:W42" si="156">IFERROR(N42*3,"")</f>
        <v>0</v>
      </c>
      <c r="W42" s="27" t="str">
        <f t="shared" si="156"/>
        <v>0</v>
      </c>
      <c r="X42" s="27" t="str">
        <f t="shared" si="14"/>
        <v>0</v>
      </c>
      <c r="Y42" s="27" t="str">
        <f t="shared" ref="Y42:Z42" si="157">IFERROR(Q42*5,"")</f>
        <v>0</v>
      </c>
      <c r="Z42" s="27" t="str">
        <f t="shared" si="157"/>
        <v>0</v>
      </c>
    </row>
    <row r="43" ht="30.0" customHeight="1">
      <c r="A43" s="31"/>
      <c r="B43" s="32"/>
      <c r="C43" s="33"/>
      <c r="D43" s="33"/>
      <c r="E43" s="33"/>
      <c r="F43" s="33"/>
      <c r="G43" s="34"/>
      <c r="H43" s="33"/>
      <c r="I43" s="33"/>
      <c r="J43" s="25" t="str">
        <f t="shared" si="5"/>
        <v>0</v>
      </c>
      <c r="K43" s="14"/>
      <c r="L43" s="27" t="str">
        <f t="shared" si="69"/>
        <v/>
      </c>
      <c r="M43" s="27" t="str">
        <f t="shared" si="70"/>
        <v/>
      </c>
      <c r="N43" s="27" t="str">
        <f t="shared" si="71"/>
        <v/>
      </c>
      <c r="O43" s="27" t="str">
        <f t="shared" si="72"/>
        <v/>
      </c>
      <c r="P43" s="27" t="str">
        <f t="shared" si="73"/>
        <v/>
      </c>
      <c r="Q43" s="27" t="str">
        <f t="shared" ref="Q43:R43" si="158">IF(H43="1) Totalmente factível",5,IF(H43="2) Parcialmente factível",2,IF(H43="3) Pouco factível",1,"")))</f>
        <v/>
      </c>
      <c r="R43" s="27" t="str">
        <f t="shared" si="158"/>
        <v/>
      </c>
      <c r="T43" s="27" t="str">
        <f t="shared" ref="T43:U43" si="159">IFERROR(L43*4,"")</f>
        <v>0</v>
      </c>
      <c r="U43" s="27" t="str">
        <f t="shared" si="159"/>
        <v>0</v>
      </c>
      <c r="V43" s="27" t="str">
        <f t="shared" ref="V43:W43" si="160">IFERROR(N43*3,"")</f>
        <v>0</v>
      </c>
      <c r="W43" s="27" t="str">
        <f t="shared" si="160"/>
        <v>0</v>
      </c>
      <c r="X43" s="27" t="str">
        <f t="shared" si="14"/>
        <v>0</v>
      </c>
      <c r="Y43" s="27" t="str">
        <f t="shared" ref="Y43:Z43" si="161">IFERROR(Q43*5,"")</f>
        <v>0</v>
      </c>
      <c r="Z43" s="27" t="str">
        <f t="shared" si="161"/>
        <v>0</v>
      </c>
    </row>
    <row r="44" ht="30.0" customHeight="1">
      <c r="A44" s="31"/>
      <c r="B44" s="32"/>
      <c r="C44" s="33"/>
      <c r="D44" s="33"/>
      <c r="E44" s="33"/>
      <c r="F44" s="33"/>
      <c r="G44" s="34"/>
      <c r="H44" s="33"/>
      <c r="I44" s="33"/>
      <c r="J44" s="25" t="str">
        <f t="shared" si="5"/>
        <v>0</v>
      </c>
      <c r="K44" s="14"/>
      <c r="L44" s="27" t="str">
        <f t="shared" si="69"/>
        <v/>
      </c>
      <c r="M44" s="27" t="str">
        <f t="shared" si="70"/>
        <v/>
      </c>
      <c r="N44" s="27" t="str">
        <f t="shared" si="71"/>
        <v/>
      </c>
      <c r="O44" s="27" t="str">
        <f t="shared" si="72"/>
        <v/>
      </c>
      <c r="P44" s="27" t="str">
        <f t="shared" si="73"/>
        <v/>
      </c>
      <c r="Q44" s="27" t="str">
        <f t="shared" ref="Q44:R44" si="162">IF(H44="1) Totalmente factível",5,IF(H44="2) Parcialmente factível",2,IF(H44="3) Pouco factível",1,"")))</f>
        <v/>
      </c>
      <c r="R44" s="27" t="str">
        <f t="shared" si="162"/>
        <v/>
      </c>
      <c r="T44" s="27" t="str">
        <f t="shared" ref="T44:U44" si="163">IFERROR(L44*4,"")</f>
        <v>0</v>
      </c>
      <c r="U44" s="27" t="str">
        <f t="shared" si="163"/>
        <v>0</v>
      </c>
      <c r="V44" s="27" t="str">
        <f t="shared" ref="V44:W44" si="164">IFERROR(N44*3,"")</f>
        <v>0</v>
      </c>
      <c r="W44" s="27" t="str">
        <f t="shared" si="164"/>
        <v>0</v>
      </c>
      <c r="X44" s="27" t="str">
        <f t="shared" si="14"/>
        <v>0</v>
      </c>
      <c r="Y44" s="27" t="str">
        <f t="shared" ref="Y44:Z44" si="165">IFERROR(Q44*5,"")</f>
        <v>0</v>
      </c>
      <c r="Z44" s="27" t="str">
        <f t="shared" si="165"/>
        <v>0</v>
      </c>
    </row>
    <row r="45" ht="30.0" customHeight="1">
      <c r="A45" s="31"/>
      <c r="B45" s="32"/>
      <c r="C45" s="33"/>
      <c r="D45" s="33"/>
      <c r="E45" s="33"/>
      <c r="F45" s="33"/>
      <c r="G45" s="34"/>
      <c r="H45" s="33"/>
      <c r="I45" s="33"/>
      <c r="J45" s="25" t="str">
        <f t="shared" si="5"/>
        <v>0</v>
      </c>
      <c r="K45" s="14"/>
      <c r="L45" s="27" t="str">
        <f t="shared" si="69"/>
        <v/>
      </c>
      <c r="M45" s="27" t="str">
        <f t="shared" si="70"/>
        <v/>
      </c>
      <c r="N45" s="27" t="str">
        <f t="shared" si="71"/>
        <v/>
      </c>
      <c r="O45" s="27" t="str">
        <f t="shared" si="72"/>
        <v/>
      </c>
      <c r="P45" s="27" t="str">
        <f t="shared" si="73"/>
        <v/>
      </c>
      <c r="Q45" s="27" t="str">
        <f t="shared" ref="Q45:R45" si="166">IF(H45="1) Totalmente factível",5,IF(H45="2) Parcialmente factível",2,IF(H45="3) Pouco factível",1,"")))</f>
        <v/>
      </c>
      <c r="R45" s="27" t="str">
        <f t="shared" si="166"/>
        <v/>
      </c>
      <c r="T45" s="27" t="str">
        <f t="shared" ref="T45:U45" si="167">IFERROR(L45*4,"")</f>
        <v>0</v>
      </c>
      <c r="U45" s="27" t="str">
        <f t="shared" si="167"/>
        <v>0</v>
      </c>
      <c r="V45" s="27" t="str">
        <f t="shared" ref="V45:W45" si="168">IFERROR(N45*3,"")</f>
        <v>0</v>
      </c>
      <c r="W45" s="27" t="str">
        <f t="shared" si="168"/>
        <v>0</v>
      </c>
      <c r="X45" s="27" t="str">
        <f t="shared" si="14"/>
        <v>0</v>
      </c>
      <c r="Y45" s="27" t="str">
        <f t="shared" ref="Y45:Z45" si="169">IFERROR(Q45*5,"")</f>
        <v>0</v>
      </c>
      <c r="Z45" s="27" t="str">
        <f t="shared" si="169"/>
        <v>0</v>
      </c>
    </row>
    <row r="46" ht="30.0" customHeight="1">
      <c r="A46" s="31"/>
      <c r="B46" s="32"/>
      <c r="C46" s="33"/>
      <c r="D46" s="33"/>
      <c r="E46" s="33"/>
      <c r="F46" s="33"/>
      <c r="G46" s="34"/>
      <c r="H46" s="33"/>
      <c r="I46" s="33"/>
      <c r="J46" s="25" t="str">
        <f t="shared" si="5"/>
        <v>0</v>
      </c>
      <c r="K46" s="14"/>
      <c r="L46" s="27" t="str">
        <f t="shared" si="69"/>
        <v/>
      </c>
      <c r="M46" s="27" t="str">
        <f t="shared" si="70"/>
        <v/>
      </c>
      <c r="N46" s="27" t="str">
        <f t="shared" si="71"/>
        <v/>
      </c>
      <c r="O46" s="27" t="str">
        <f t="shared" si="72"/>
        <v/>
      </c>
      <c r="P46" s="27" t="str">
        <f t="shared" si="73"/>
        <v/>
      </c>
      <c r="Q46" s="27" t="str">
        <f t="shared" ref="Q46:R46" si="170">IF(H46="1) Totalmente factível",5,IF(H46="2) Parcialmente factível",2,IF(H46="3) Pouco factível",1,"")))</f>
        <v/>
      </c>
      <c r="R46" s="27" t="str">
        <f t="shared" si="170"/>
        <v/>
      </c>
      <c r="T46" s="27" t="str">
        <f t="shared" ref="T46:U46" si="171">IFERROR(L46*4,"")</f>
        <v>0</v>
      </c>
      <c r="U46" s="27" t="str">
        <f t="shared" si="171"/>
        <v>0</v>
      </c>
      <c r="V46" s="27" t="str">
        <f t="shared" ref="V46:W46" si="172">IFERROR(N46*3,"")</f>
        <v>0</v>
      </c>
      <c r="W46" s="27" t="str">
        <f t="shared" si="172"/>
        <v>0</v>
      </c>
      <c r="X46" s="27" t="str">
        <f t="shared" si="14"/>
        <v>0</v>
      </c>
      <c r="Y46" s="27" t="str">
        <f t="shared" ref="Y46:Z46" si="173">IFERROR(Q46*5,"")</f>
        <v>0</v>
      </c>
      <c r="Z46" s="27" t="str">
        <f t="shared" si="173"/>
        <v>0</v>
      </c>
    </row>
    <row r="47" ht="30.0" customHeight="1">
      <c r="A47" s="31"/>
      <c r="B47" s="32"/>
      <c r="C47" s="33"/>
      <c r="D47" s="33"/>
      <c r="E47" s="33"/>
      <c r="F47" s="33"/>
      <c r="G47" s="34"/>
      <c r="H47" s="33"/>
      <c r="I47" s="33"/>
      <c r="J47" s="25" t="str">
        <f t="shared" si="5"/>
        <v>0</v>
      </c>
      <c r="K47" s="14"/>
      <c r="L47" s="27" t="str">
        <f t="shared" si="69"/>
        <v/>
      </c>
      <c r="M47" s="27" t="str">
        <f t="shared" si="70"/>
        <v/>
      </c>
      <c r="N47" s="27" t="str">
        <f t="shared" si="71"/>
        <v/>
      </c>
      <c r="O47" s="27" t="str">
        <f t="shared" si="72"/>
        <v/>
      </c>
      <c r="P47" s="27" t="str">
        <f t="shared" si="73"/>
        <v/>
      </c>
      <c r="Q47" s="27" t="str">
        <f t="shared" ref="Q47:R47" si="174">IF(H47="1) Totalmente factível",5,IF(H47="2) Parcialmente factível",2,IF(H47="3) Pouco factível",1,"")))</f>
        <v/>
      </c>
      <c r="R47" s="27" t="str">
        <f t="shared" si="174"/>
        <v/>
      </c>
      <c r="T47" s="27" t="str">
        <f t="shared" ref="T47:U47" si="175">IFERROR(L47*4,"")</f>
        <v>0</v>
      </c>
      <c r="U47" s="27" t="str">
        <f t="shared" si="175"/>
        <v>0</v>
      </c>
      <c r="V47" s="27" t="str">
        <f t="shared" ref="V47:W47" si="176">IFERROR(N47*3,"")</f>
        <v>0</v>
      </c>
      <c r="W47" s="27" t="str">
        <f t="shared" si="176"/>
        <v>0</v>
      </c>
      <c r="X47" s="27" t="str">
        <f t="shared" si="14"/>
        <v>0</v>
      </c>
      <c r="Y47" s="27" t="str">
        <f t="shared" ref="Y47:Z47" si="177">IFERROR(Q47*5,"")</f>
        <v>0</v>
      </c>
      <c r="Z47" s="27" t="str">
        <f t="shared" si="177"/>
        <v>0</v>
      </c>
    </row>
    <row r="48" ht="30.0" customHeight="1">
      <c r="A48" s="31"/>
      <c r="B48" s="32"/>
      <c r="C48" s="33"/>
      <c r="D48" s="33"/>
      <c r="E48" s="33"/>
      <c r="F48" s="33"/>
      <c r="G48" s="34"/>
      <c r="H48" s="33"/>
      <c r="I48" s="33"/>
      <c r="J48" s="25" t="str">
        <f t="shared" si="5"/>
        <v>0</v>
      </c>
      <c r="K48" s="14"/>
      <c r="L48" s="27" t="str">
        <f t="shared" si="69"/>
        <v/>
      </c>
      <c r="M48" s="27" t="str">
        <f t="shared" si="70"/>
        <v/>
      </c>
      <c r="N48" s="27" t="str">
        <f t="shared" si="71"/>
        <v/>
      </c>
      <c r="O48" s="27" t="str">
        <f t="shared" si="72"/>
        <v/>
      </c>
      <c r="P48" s="27" t="str">
        <f t="shared" si="73"/>
        <v/>
      </c>
      <c r="Q48" s="27" t="str">
        <f t="shared" ref="Q48:R48" si="178">IF(H48="1) Totalmente factível",5,IF(H48="2) Parcialmente factível",2,IF(H48="3) Pouco factível",1,"")))</f>
        <v/>
      </c>
      <c r="R48" s="27" t="str">
        <f t="shared" si="178"/>
        <v/>
      </c>
      <c r="T48" s="27" t="str">
        <f t="shared" ref="T48:U48" si="179">IFERROR(L48*4,"")</f>
        <v>0</v>
      </c>
      <c r="U48" s="27" t="str">
        <f t="shared" si="179"/>
        <v>0</v>
      </c>
      <c r="V48" s="27" t="str">
        <f t="shared" ref="V48:W48" si="180">IFERROR(N48*3,"")</f>
        <v>0</v>
      </c>
      <c r="W48" s="27" t="str">
        <f t="shared" si="180"/>
        <v>0</v>
      </c>
      <c r="X48" s="27" t="str">
        <f t="shared" si="14"/>
        <v>0</v>
      </c>
      <c r="Y48" s="27" t="str">
        <f t="shared" ref="Y48:Z48" si="181">IFERROR(Q48*5,"")</f>
        <v>0</v>
      </c>
      <c r="Z48" s="27" t="str">
        <f t="shared" si="181"/>
        <v>0</v>
      </c>
    </row>
    <row r="49" ht="30.0" customHeight="1">
      <c r="A49" s="31"/>
      <c r="B49" s="32"/>
      <c r="C49" s="33"/>
      <c r="D49" s="33"/>
      <c r="E49" s="33"/>
      <c r="F49" s="33"/>
      <c r="G49" s="34"/>
      <c r="H49" s="33"/>
      <c r="I49" s="33"/>
      <c r="J49" s="25" t="str">
        <f t="shared" si="5"/>
        <v>0</v>
      </c>
      <c r="K49" s="14"/>
      <c r="L49" s="27" t="str">
        <f t="shared" si="69"/>
        <v/>
      </c>
      <c r="M49" s="27" t="str">
        <f t="shared" si="70"/>
        <v/>
      </c>
      <c r="N49" s="27" t="str">
        <f t="shared" si="71"/>
        <v/>
      </c>
      <c r="O49" s="27" t="str">
        <f t="shared" si="72"/>
        <v/>
      </c>
      <c r="P49" s="27" t="str">
        <f t="shared" si="73"/>
        <v/>
      </c>
      <c r="Q49" s="27" t="str">
        <f t="shared" ref="Q49:R49" si="182">IF(H49="1) Totalmente factível",5,IF(H49="2) Parcialmente factível",2,IF(H49="3) Pouco factível",1,"")))</f>
        <v/>
      </c>
      <c r="R49" s="27" t="str">
        <f t="shared" si="182"/>
        <v/>
      </c>
      <c r="T49" s="27" t="str">
        <f t="shared" ref="T49:U49" si="183">IFERROR(L49*4,"")</f>
        <v>0</v>
      </c>
      <c r="U49" s="27" t="str">
        <f t="shared" si="183"/>
        <v>0</v>
      </c>
      <c r="V49" s="27" t="str">
        <f t="shared" ref="V49:W49" si="184">IFERROR(N49*3,"")</f>
        <v>0</v>
      </c>
      <c r="W49" s="27" t="str">
        <f t="shared" si="184"/>
        <v>0</v>
      </c>
      <c r="X49" s="27" t="str">
        <f t="shared" si="14"/>
        <v>0</v>
      </c>
      <c r="Y49" s="27" t="str">
        <f t="shared" ref="Y49:Z49" si="185">IFERROR(Q49*5,"")</f>
        <v>0</v>
      </c>
      <c r="Z49" s="27" t="str">
        <f t="shared" si="185"/>
        <v>0</v>
      </c>
    </row>
    <row r="50" ht="30.0" customHeight="1">
      <c r="A50" s="31"/>
      <c r="B50" s="32"/>
      <c r="C50" s="33"/>
      <c r="D50" s="33"/>
      <c r="E50" s="33"/>
      <c r="F50" s="33"/>
      <c r="G50" s="34"/>
      <c r="H50" s="33"/>
      <c r="I50" s="33"/>
      <c r="J50" s="25" t="str">
        <f t="shared" si="5"/>
        <v>0</v>
      </c>
      <c r="K50" s="14"/>
      <c r="L50" s="27" t="str">
        <f t="shared" si="69"/>
        <v/>
      </c>
      <c r="M50" s="27" t="str">
        <f t="shared" si="70"/>
        <v/>
      </c>
      <c r="N50" s="27" t="str">
        <f t="shared" si="71"/>
        <v/>
      </c>
      <c r="O50" s="27" t="str">
        <f t="shared" si="72"/>
        <v/>
      </c>
      <c r="P50" s="27" t="str">
        <f t="shared" si="73"/>
        <v/>
      </c>
      <c r="Q50" s="27" t="str">
        <f t="shared" ref="Q50:R50" si="186">IF(H50="1) Totalmente factível",5,IF(H50="2) Parcialmente factível",2,IF(H50="3) Pouco factível",1,"")))</f>
        <v/>
      </c>
      <c r="R50" s="27" t="str">
        <f t="shared" si="186"/>
        <v/>
      </c>
      <c r="T50" s="27" t="str">
        <f t="shared" ref="T50:U50" si="187">IFERROR(L50*4,"")</f>
        <v>0</v>
      </c>
      <c r="U50" s="27" t="str">
        <f t="shared" si="187"/>
        <v>0</v>
      </c>
      <c r="V50" s="27" t="str">
        <f t="shared" ref="V50:W50" si="188">IFERROR(N50*3,"")</f>
        <v>0</v>
      </c>
      <c r="W50" s="27" t="str">
        <f t="shared" si="188"/>
        <v>0</v>
      </c>
      <c r="X50" s="27" t="str">
        <f t="shared" si="14"/>
        <v>0</v>
      </c>
      <c r="Y50" s="27" t="str">
        <f t="shared" ref="Y50:Z50" si="189">IFERROR(Q50*5,"")</f>
        <v>0</v>
      </c>
      <c r="Z50" s="27" t="str">
        <f t="shared" si="189"/>
        <v>0</v>
      </c>
    </row>
    <row r="51" ht="30.0" customHeight="1">
      <c r="A51" s="31"/>
      <c r="B51" s="32"/>
      <c r="C51" s="33"/>
      <c r="D51" s="33"/>
      <c r="E51" s="33"/>
      <c r="F51" s="33"/>
      <c r="G51" s="34"/>
      <c r="H51" s="33"/>
      <c r="I51" s="33"/>
      <c r="J51" s="25" t="str">
        <f t="shared" si="5"/>
        <v>0</v>
      </c>
      <c r="K51" s="14"/>
      <c r="L51" s="27" t="str">
        <f t="shared" si="69"/>
        <v/>
      </c>
      <c r="M51" s="27" t="str">
        <f t="shared" si="70"/>
        <v/>
      </c>
      <c r="N51" s="27" t="str">
        <f t="shared" si="71"/>
        <v/>
      </c>
      <c r="O51" s="27" t="str">
        <f t="shared" si="72"/>
        <v/>
      </c>
      <c r="P51" s="27" t="str">
        <f t="shared" si="73"/>
        <v/>
      </c>
      <c r="Q51" s="27" t="str">
        <f t="shared" ref="Q51:R51" si="190">IF(H51="1) Totalmente factível",5,IF(H51="2) Parcialmente factível",2,IF(H51="3) Pouco factível",1,"")))</f>
        <v/>
      </c>
      <c r="R51" s="27" t="str">
        <f t="shared" si="190"/>
        <v/>
      </c>
      <c r="T51" s="27" t="str">
        <f t="shared" ref="T51:U51" si="191">IFERROR(L51*4,"")</f>
        <v>0</v>
      </c>
      <c r="U51" s="27" t="str">
        <f t="shared" si="191"/>
        <v>0</v>
      </c>
      <c r="V51" s="27" t="str">
        <f t="shared" ref="V51:W51" si="192">IFERROR(N51*3,"")</f>
        <v>0</v>
      </c>
      <c r="W51" s="27" t="str">
        <f t="shared" si="192"/>
        <v>0</v>
      </c>
      <c r="X51" s="27" t="str">
        <f t="shared" si="14"/>
        <v>0</v>
      </c>
      <c r="Y51" s="27" t="str">
        <f t="shared" ref="Y51:Z51" si="193">IFERROR(Q51*5,"")</f>
        <v>0</v>
      </c>
      <c r="Z51" s="27" t="str">
        <f t="shared" si="193"/>
        <v>0</v>
      </c>
    </row>
    <row r="52" ht="30.0" customHeight="1">
      <c r="A52" s="31"/>
      <c r="B52" s="32"/>
      <c r="C52" s="33"/>
      <c r="D52" s="33"/>
      <c r="E52" s="33"/>
      <c r="F52" s="33"/>
      <c r="G52" s="34"/>
      <c r="H52" s="33"/>
      <c r="I52" s="33"/>
      <c r="J52" s="25" t="str">
        <f t="shared" si="5"/>
        <v>0</v>
      </c>
      <c r="K52" s="14"/>
      <c r="L52" s="27" t="str">
        <f t="shared" si="69"/>
        <v/>
      </c>
      <c r="M52" s="27" t="str">
        <f t="shared" si="70"/>
        <v/>
      </c>
      <c r="N52" s="27" t="str">
        <f t="shared" si="71"/>
        <v/>
      </c>
      <c r="O52" s="27" t="str">
        <f t="shared" si="72"/>
        <v/>
      </c>
      <c r="P52" s="27" t="str">
        <f t="shared" si="73"/>
        <v/>
      </c>
      <c r="Q52" s="27" t="str">
        <f t="shared" ref="Q52:R52" si="194">IF(H52="1) Totalmente factível",5,IF(H52="2) Parcialmente factível",2,IF(H52="3) Pouco factível",1,"")))</f>
        <v/>
      </c>
      <c r="R52" s="27" t="str">
        <f t="shared" si="194"/>
        <v/>
      </c>
      <c r="T52" s="27" t="str">
        <f t="shared" ref="T52:U52" si="195">IFERROR(L52*4,"")</f>
        <v>0</v>
      </c>
      <c r="U52" s="27" t="str">
        <f t="shared" si="195"/>
        <v>0</v>
      </c>
      <c r="V52" s="27" t="str">
        <f t="shared" ref="V52:W52" si="196">IFERROR(N52*3,"")</f>
        <v>0</v>
      </c>
      <c r="W52" s="27" t="str">
        <f t="shared" si="196"/>
        <v>0</v>
      </c>
      <c r="X52" s="27" t="str">
        <f t="shared" si="14"/>
        <v>0</v>
      </c>
      <c r="Y52" s="27" t="str">
        <f t="shared" ref="Y52:Z52" si="197">IFERROR(Q52*5,"")</f>
        <v>0</v>
      </c>
      <c r="Z52" s="27" t="str">
        <f t="shared" si="197"/>
        <v>0</v>
      </c>
    </row>
    <row r="53" ht="30.0" customHeight="1">
      <c r="A53" s="31"/>
      <c r="B53" s="32"/>
      <c r="C53" s="33"/>
      <c r="D53" s="33"/>
      <c r="E53" s="33"/>
      <c r="F53" s="33"/>
      <c r="G53" s="34"/>
      <c r="H53" s="33"/>
      <c r="I53" s="33"/>
      <c r="J53" s="25" t="str">
        <f t="shared" si="5"/>
        <v>0</v>
      </c>
      <c r="K53" s="14"/>
      <c r="L53" s="27" t="str">
        <f t="shared" si="69"/>
        <v/>
      </c>
      <c r="M53" s="27" t="str">
        <f t="shared" si="70"/>
        <v/>
      </c>
      <c r="N53" s="27" t="str">
        <f t="shared" si="71"/>
        <v/>
      </c>
      <c r="O53" s="27" t="str">
        <f t="shared" si="72"/>
        <v/>
      </c>
      <c r="P53" s="27" t="str">
        <f t="shared" si="73"/>
        <v/>
      </c>
      <c r="Q53" s="27" t="str">
        <f t="shared" ref="Q53:R53" si="198">IF(H53="1) Totalmente factível",5,IF(H53="2) Parcialmente factível",2,IF(H53="3) Pouco factível",1,"")))</f>
        <v/>
      </c>
      <c r="R53" s="27" t="str">
        <f t="shared" si="198"/>
        <v/>
      </c>
      <c r="T53" s="27" t="str">
        <f t="shared" ref="T53:U53" si="199">IFERROR(L53*4,"")</f>
        <v>0</v>
      </c>
      <c r="U53" s="27" t="str">
        <f t="shared" si="199"/>
        <v>0</v>
      </c>
      <c r="V53" s="27" t="str">
        <f t="shared" ref="V53:W53" si="200">IFERROR(N53*3,"")</f>
        <v>0</v>
      </c>
      <c r="W53" s="27" t="str">
        <f t="shared" si="200"/>
        <v>0</v>
      </c>
      <c r="X53" s="27" t="str">
        <f t="shared" si="14"/>
        <v>0</v>
      </c>
      <c r="Y53" s="27" t="str">
        <f t="shared" ref="Y53:Z53" si="201">IFERROR(Q53*5,"")</f>
        <v>0</v>
      </c>
      <c r="Z53" s="27" t="str">
        <f t="shared" si="201"/>
        <v>0</v>
      </c>
    </row>
    <row r="54" ht="30.0" customHeight="1">
      <c r="A54" s="31"/>
      <c r="B54" s="32"/>
      <c r="C54" s="33"/>
      <c r="D54" s="33"/>
      <c r="E54" s="33"/>
      <c r="F54" s="33"/>
      <c r="G54" s="34"/>
      <c r="H54" s="33"/>
      <c r="I54" s="33"/>
      <c r="J54" s="25" t="str">
        <f t="shared" si="5"/>
        <v>0</v>
      </c>
      <c r="K54" s="14"/>
      <c r="L54" s="27" t="str">
        <f t="shared" si="69"/>
        <v/>
      </c>
      <c r="M54" s="27" t="str">
        <f t="shared" si="70"/>
        <v/>
      </c>
      <c r="N54" s="27" t="str">
        <f t="shared" si="71"/>
        <v/>
      </c>
      <c r="O54" s="27" t="str">
        <f t="shared" si="72"/>
        <v/>
      </c>
      <c r="P54" s="27" t="str">
        <f t="shared" si="73"/>
        <v/>
      </c>
      <c r="Q54" s="27" t="str">
        <f t="shared" ref="Q54:R54" si="202">IF(H54="1) Totalmente factível",5,IF(H54="2) Parcialmente factível",2,IF(H54="3) Pouco factível",1,"")))</f>
        <v/>
      </c>
      <c r="R54" s="27" t="str">
        <f t="shared" si="202"/>
        <v/>
      </c>
      <c r="T54" s="27" t="str">
        <f t="shared" ref="T54:U54" si="203">IFERROR(L54*4,"")</f>
        <v>0</v>
      </c>
      <c r="U54" s="27" t="str">
        <f t="shared" si="203"/>
        <v>0</v>
      </c>
      <c r="V54" s="27" t="str">
        <f t="shared" ref="V54:W54" si="204">IFERROR(N54*3,"")</f>
        <v>0</v>
      </c>
      <c r="W54" s="27" t="str">
        <f t="shared" si="204"/>
        <v>0</v>
      </c>
      <c r="X54" s="27" t="str">
        <f t="shared" si="14"/>
        <v>0</v>
      </c>
      <c r="Y54" s="27" t="str">
        <f t="shared" ref="Y54:Z54" si="205">IFERROR(Q54*5,"")</f>
        <v>0</v>
      </c>
      <c r="Z54" s="27" t="str">
        <f t="shared" si="205"/>
        <v>0</v>
      </c>
    </row>
    <row r="55" ht="30.0" customHeight="1">
      <c r="A55" s="31"/>
      <c r="B55" s="32"/>
      <c r="C55" s="33"/>
      <c r="D55" s="33"/>
      <c r="E55" s="33"/>
      <c r="F55" s="33"/>
      <c r="G55" s="34"/>
      <c r="H55" s="33"/>
      <c r="I55" s="33"/>
      <c r="J55" s="25" t="str">
        <f t="shared" si="5"/>
        <v>0</v>
      </c>
      <c r="K55" s="14"/>
      <c r="L55" s="27" t="str">
        <f t="shared" si="69"/>
        <v/>
      </c>
      <c r="M55" s="27" t="str">
        <f t="shared" si="70"/>
        <v/>
      </c>
      <c r="N55" s="27" t="str">
        <f t="shared" si="71"/>
        <v/>
      </c>
      <c r="O55" s="27" t="str">
        <f t="shared" si="72"/>
        <v/>
      </c>
      <c r="P55" s="27" t="str">
        <f t="shared" si="73"/>
        <v/>
      </c>
      <c r="Q55" s="27" t="str">
        <f t="shared" ref="Q55:R55" si="206">IF(H55="1) Totalmente factível",5,IF(H55="2) Parcialmente factível",2,IF(H55="3) Pouco factível",1,"")))</f>
        <v/>
      </c>
      <c r="R55" s="27" t="str">
        <f t="shared" si="206"/>
        <v/>
      </c>
      <c r="T55" s="27" t="str">
        <f t="shared" ref="T55:U55" si="207">IFERROR(L55*4,"")</f>
        <v>0</v>
      </c>
      <c r="U55" s="27" t="str">
        <f t="shared" si="207"/>
        <v>0</v>
      </c>
      <c r="V55" s="27" t="str">
        <f t="shared" ref="V55:W55" si="208">IFERROR(N55*3,"")</f>
        <v>0</v>
      </c>
      <c r="W55" s="27" t="str">
        <f t="shared" si="208"/>
        <v>0</v>
      </c>
      <c r="X55" s="27" t="str">
        <f t="shared" si="14"/>
        <v>0</v>
      </c>
      <c r="Y55" s="27" t="str">
        <f t="shared" ref="Y55:Z55" si="209">IFERROR(Q55*5,"")</f>
        <v>0</v>
      </c>
      <c r="Z55" s="27" t="str">
        <f t="shared" si="209"/>
        <v>0</v>
      </c>
    </row>
    <row r="56" ht="30.0" customHeight="1">
      <c r="A56" s="31"/>
      <c r="B56" s="32"/>
      <c r="C56" s="33"/>
      <c r="D56" s="33"/>
      <c r="E56" s="33"/>
      <c r="F56" s="33"/>
      <c r="G56" s="34"/>
      <c r="H56" s="33"/>
      <c r="I56" s="33"/>
      <c r="J56" s="25" t="str">
        <f t="shared" si="5"/>
        <v>0</v>
      </c>
      <c r="K56" s="14"/>
      <c r="L56" s="27" t="str">
        <f t="shared" si="69"/>
        <v/>
      </c>
      <c r="M56" s="27" t="str">
        <f t="shared" si="70"/>
        <v/>
      </c>
      <c r="N56" s="27" t="str">
        <f t="shared" si="71"/>
        <v/>
      </c>
      <c r="O56" s="27" t="str">
        <f t="shared" si="72"/>
        <v/>
      </c>
      <c r="P56" s="27" t="str">
        <f t="shared" si="73"/>
        <v/>
      </c>
      <c r="Q56" s="27" t="str">
        <f t="shared" ref="Q56:R56" si="210">IF(H56="1) Totalmente factível",5,IF(H56="2) Parcialmente factível",2,IF(H56="3) Pouco factível",1,"")))</f>
        <v/>
      </c>
      <c r="R56" s="27" t="str">
        <f t="shared" si="210"/>
        <v/>
      </c>
      <c r="T56" s="27" t="str">
        <f t="shared" ref="T56:U56" si="211">IFERROR(L56*4,"")</f>
        <v>0</v>
      </c>
      <c r="U56" s="27" t="str">
        <f t="shared" si="211"/>
        <v>0</v>
      </c>
      <c r="V56" s="27" t="str">
        <f t="shared" ref="V56:W56" si="212">IFERROR(N56*3,"")</f>
        <v>0</v>
      </c>
      <c r="W56" s="27" t="str">
        <f t="shared" si="212"/>
        <v>0</v>
      </c>
      <c r="X56" s="27" t="str">
        <f t="shared" si="14"/>
        <v>0</v>
      </c>
      <c r="Y56" s="27" t="str">
        <f t="shared" ref="Y56:Z56" si="213">IFERROR(Q56*5,"")</f>
        <v>0</v>
      </c>
      <c r="Z56" s="27" t="str">
        <f t="shared" si="213"/>
        <v>0</v>
      </c>
    </row>
    <row r="57" ht="30.0" customHeight="1">
      <c r="A57" s="31"/>
      <c r="B57" s="32"/>
      <c r="C57" s="33"/>
      <c r="D57" s="33"/>
      <c r="E57" s="33"/>
      <c r="F57" s="33"/>
      <c r="G57" s="34"/>
      <c r="H57" s="33"/>
      <c r="I57" s="33"/>
      <c r="J57" s="25" t="str">
        <f t="shared" si="5"/>
        <v>0</v>
      </c>
      <c r="K57" s="14"/>
      <c r="L57" s="27" t="str">
        <f t="shared" si="69"/>
        <v/>
      </c>
      <c r="M57" s="27" t="str">
        <f t="shared" si="70"/>
        <v/>
      </c>
      <c r="N57" s="27" t="str">
        <f t="shared" si="71"/>
        <v/>
      </c>
      <c r="O57" s="27" t="str">
        <f t="shared" si="72"/>
        <v/>
      </c>
      <c r="P57" s="27" t="str">
        <f t="shared" si="73"/>
        <v/>
      </c>
      <c r="Q57" s="27" t="str">
        <f t="shared" ref="Q57:R57" si="214">IF(H57="1) Totalmente factível",5,IF(H57="2) Parcialmente factível",2,IF(H57="3) Pouco factível",1,"")))</f>
        <v/>
      </c>
      <c r="R57" s="27" t="str">
        <f t="shared" si="214"/>
        <v/>
      </c>
      <c r="T57" s="27" t="str">
        <f t="shared" ref="T57:U57" si="215">IFERROR(L57*4,"")</f>
        <v>0</v>
      </c>
      <c r="U57" s="27" t="str">
        <f t="shared" si="215"/>
        <v>0</v>
      </c>
      <c r="V57" s="27" t="str">
        <f t="shared" ref="V57:W57" si="216">IFERROR(N57*3,"")</f>
        <v>0</v>
      </c>
      <c r="W57" s="27" t="str">
        <f t="shared" si="216"/>
        <v>0</v>
      </c>
      <c r="X57" s="27" t="str">
        <f t="shared" si="14"/>
        <v>0</v>
      </c>
      <c r="Y57" s="27" t="str">
        <f t="shared" ref="Y57:Z57" si="217">IFERROR(Q57*5,"")</f>
        <v>0</v>
      </c>
      <c r="Z57" s="27" t="str">
        <f t="shared" si="217"/>
        <v>0</v>
      </c>
    </row>
    <row r="58" ht="30.0" customHeight="1">
      <c r="A58" s="31"/>
      <c r="B58" s="32"/>
      <c r="C58" s="33"/>
      <c r="D58" s="33"/>
      <c r="E58" s="33"/>
      <c r="F58" s="33"/>
      <c r="G58" s="34"/>
      <c r="H58" s="33"/>
      <c r="I58" s="33"/>
      <c r="J58" s="25" t="str">
        <f t="shared" si="5"/>
        <v>0</v>
      </c>
      <c r="K58" s="14"/>
      <c r="L58" s="27" t="str">
        <f t="shared" si="69"/>
        <v/>
      </c>
      <c r="M58" s="27" t="str">
        <f t="shared" si="70"/>
        <v/>
      </c>
      <c r="N58" s="27" t="str">
        <f t="shared" si="71"/>
        <v/>
      </c>
      <c r="O58" s="27" t="str">
        <f t="shared" si="72"/>
        <v/>
      </c>
      <c r="P58" s="27" t="str">
        <f t="shared" si="73"/>
        <v/>
      </c>
      <c r="Q58" s="27" t="str">
        <f t="shared" ref="Q58:R58" si="218">IF(H58="1) Totalmente factível",5,IF(H58="2) Parcialmente factível",2,IF(H58="3) Pouco factível",1,"")))</f>
        <v/>
      </c>
      <c r="R58" s="27" t="str">
        <f t="shared" si="218"/>
        <v/>
      </c>
      <c r="T58" s="27" t="str">
        <f t="shared" ref="T58:U58" si="219">IFERROR(L58*4,"")</f>
        <v>0</v>
      </c>
      <c r="U58" s="27" t="str">
        <f t="shared" si="219"/>
        <v>0</v>
      </c>
      <c r="V58" s="27" t="str">
        <f t="shared" ref="V58:W58" si="220">IFERROR(N58*3,"")</f>
        <v>0</v>
      </c>
      <c r="W58" s="27" t="str">
        <f t="shared" si="220"/>
        <v>0</v>
      </c>
      <c r="X58" s="27" t="str">
        <f t="shared" si="14"/>
        <v>0</v>
      </c>
      <c r="Y58" s="27" t="str">
        <f t="shared" ref="Y58:Z58" si="221">IFERROR(Q58*5,"")</f>
        <v>0</v>
      </c>
      <c r="Z58" s="27" t="str">
        <f t="shared" si="221"/>
        <v>0</v>
      </c>
    </row>
    <row r="59" ht="30.0" customHeight="1">
      <c r="A59" s="31"/>
      <c r="B59" s="32"/>
      <c r="C59" s="33"/>
      <c r="D59" s="33"/>
      <c r="E59" s="33"/>
      <c r="F59" s="33"/>
      <c r="G59" s="34"/>
      <c r="H59" s="33"/>
      <c r="I59" s="33"/>
      <c r="J59" s="25" t="str">
        <f t="shared" si="5"/>
        <v>0</v>
      </c>
      <c r="K59" s="14"/>
      <c r="L59" s="27" t="str">
        <f t="shared" si="69"/>
        <v/>
      </c>
      <c r="M59" s="27" t="str">
        <f t="shared" si="70"/>
        <v/>
      </c>
      <c r="N59" s="27" t="str">
        <f t="shared" si="71"/>
        <v/>
      </c>
      <c r="O59" s="27" t="str">
        <f t="shared" si="72"/>
        <v/>
      </c>
      <c r="P59" s="27" t="str">
        <f t="shared" si="73"/>
        <v/>
      </c>
      <c r="Q59" s="27" t="str">
        <f t="shared" ref="Q59:R59" si="222">IF(H59="1) Totalmente factível",5,IF(H59="2) Parcialmente factível",2,IF(H59="3) Pouco factível",1,"")))</f>
        <v/>
      </c>
      <c r="R59" s="27" t="str">
        <f t="shared" si="222"/>
        <v/>
      </c>
      <c r="T59" s="27" t="str">
        <f t="shared" ref="T59:U59" si="223">IFERROR(L59*4,"")</f>
        <v>0</v>
      </c>
      <c r="U59" s="27" t="str">
        <f t="shared" si="223"/>
        <v>0</v>
      </c>
      <c r="V59" s="27" t="str">
        <f t="shared" ref="V59:W59" si="224">IFERROR(N59*3,"")</f>
        <v>0</v>
      </c>
      <c r="W59" s="27" t="str">
        <f t="shared" si="224"/>
        <v>0</v>
      </c>
      <c r="X59" s="27" t="str">
        <f t="shared" si="14"/>
        <v>0</v>
      </c>
      <c r="Y59" s="27" t="str">
        <f t="shared" ref="Y59:Z59" si="225">IFERROR(Q59*5,"")</f>
        <v>0</v>
      </c>
      <c r="Z59" s="27" t="str">
        <f t="shared" si="225"/>
        <v>0</v>
      </c>
    </row>
    <row r="60" ht="30.0" customHeight="1">
      <c r="A60" s="31"/>
      <c r="B60" s="32"/>
      <c r="C60" s="33"/>
      <c r="D60" s="33"/>
      <c r="E60" s="33"/>
      <c r="F60" s="33"/>
      <c r="G60" s="34"/>
      <c r="H60" s="33"/>
      <c r="I60" s="33"/>
      <c r="J60" s="25" t="str">
        <f t="shared" si="5"/>
        <v>0</v>
      </c>
      <c r="K60" s="14"/>
      <c r="L60" s="27" t="str">
        <f t="shared" si="69"/>
        <v/>
      </c>
      <c r="M60" s="27" t="str">
        <f t="shared" si="70"/>
        <v/>
      </c>
      <c r="N60" s="27" t="str">
        <f t="shared" si="71"/>
        <v/>
      </c>
      <c r="O60" s="27" t="str">
        <f t="shared" si="72"/>
        <v/>
      </c>
      <c r="P60" s="27" t="str">
        <f t="shared" si="73"/>
        <v/>
      </c>
      <c r="Q60" s="27" t="str">
        <f t="shared" ref="Q60:R60" si="226">IF(H60="1) Totalmente factível",5,IF(H60="2) Parcialmente factível",2,IF(H60="3) Pouco factível",1,"")))</f>
        <v/>
      </c>
      <c r="R60" s="27" t="str">
        <f t="shared" si="226"/>
        <v/>
      </c>
      <c r="T60" s="27" t="str">
        <f t="shared" ref="T60:U60" si="227">IFERROR(L60*4,"")</f>
        <v>0</v>
      </c>
      <c r="U60" s="27" t="str">
        <f t="shared" si="227"/>
        <v>0</v>
      </c>
      <c r="V60" s="27" t="str">
        <f t="shared" ref="V60:W60" si="228">IFERROR(N60*3,"")</f>
        <v>0</v>
      </c>
      <c r="W60" s="27" t="str">
        <f t="shared" si="228"/>
        <v>0</v>
      </c>
      <c r="X60" s="27" t="str">
        <f t="shared" si="14"/>
        <v>0</v>
      </c>
      <c r="Y60" s="27" t="str">
        <f t="shared" ref="Y60:Z60" si="229">IFERROR(Q60*5,"")</f>
        <v>0</v>
      </c>
      <c r="Z60" s="27" t="str">
        <f t="shared" si="229"/>
        <v>0</v>
      </c>
    </row>
    <row r="61" ht="30.0" customHeight="1">
      <c r="A61" s="31"/>
      <c r="B61" s="32"/>
      <c r="C61" s="33"/>
      <c r="D61" s="33"/>
      <c r="E61" s="33"/>
      <c r="F61" s="33"/>
      <c r="G61" s="34"/>
      <c r="H61" s="33"/>
      <c r="I61" s="33"/>
      <c r="J61" s="25" t="str">
        <f t="shared" si="5"/>
        <v>0</v>
      </c>
      <c r="K61" s="14"/>
      <c r="L61" s="27" t="str">
        <f t="shared" si="69"/>
        <v/>
      </c>
      <c r="M61" s="27" t="str">
        <f t="shared" si="70"/>
        <v/>
      </c>
      <c r="N61" s="27" t="str">
        <f t="shared" si="71"/>
        <v/>
      </c>
      <c r="O61" s="27" t="str">
        <f t="shared" si="72"/>
        <v/>
      </c>
      <c r="P61" s="27" t="str">
        <f t="shared" si="73"/>
        <v/>
      </c>
      <c r="Q61" s="27" t="str">
        <f t="shared" ref="Q61:R61" si="230">IF(H61="1) Totalmente factível",5,IF(H61="2) Parcialmente factível",2,IF(H61="3) Pouco factível",1,"")))</f>
        <v/>
      </c>
      <c r="R61" s="27" t="str">
        <f t="shared" si="230"/>
        <v/>
      </c>
      <c r="T61" s="27" t="str">
        <f t="shared" ref="T61:U61" si="231">IFERROR(L61*4,"")</f>
        <v>0</v>
      </c>
      <c r="U61" s="27" t="str">
        <f t="shared" si="231"/>
        <v>0</v>
      </c>
      <c r="V61" s="27" t="str">
        <f t="shared" ref="V61:W61" si="232">IFERROR(N61*3,"")</f>
        <v>0</v>
      </c>
      <c r="W61" s="27" t="str">
        <f t="shared" si="232"/>
        <v>0</v>
      </c>
      <c r="X61" s="27" t="str">
        <f t="shared" si="14"/>
        <v>0</v>
      </c>
      <c r="Y61" s="27" t="str">
        <f t="shared" ref="Y61:Z61" si="233">IFERROR(Q61*5,"")</f>
        <v>0</v>
      </c>
      <c r="Z61" s="27" t="str">
        <f t="shared" si="233"/>
        <v>0</v>
      </c>
    </row>
    <row r="62" ht="30.0" customHeight="1">
      <c r="A62" s="31"/>
      <c r="B62" s="32"/>
      <c r="C62" s="33"/>
      <c r="D62" s="33"/>
      <c r="E62" s="33"/>
      <c r="F62" s="33"/>
      <c r="G62" s="34"/>
      <c r="H62" s="33"/>
      <c r="I62" s="33"/>
      <c r="J62" s="25" t="str">
        <f t="shared" si="5"/>
        <v>0</v>
      </c>
      <c r="K62" s="14"/>
      <c r="L62" s="27" t="str">
        <f t="shared" si="69"/>
        <v/>
      </c>
      <c r="M62" s="27" t="str">
        <f t="shared" si="70"/>
        <v/>
      </c>
      <c r="N62" s="27" t="str">
        <f t="shared" si="71"/>
        <v/>
      </c>
      <c r="O62" s="27" t="str">
        <f t="shared" si="72"/>
        <v/>
      </c>
      <c r="P62" s="27" t="str">
        <f t="shared" si="73"/>
        <v/>
      </c>
      <c r="Q62" s="27" t="str">
        <f t="shared" ref="Q62:R62" si="234">IF(H62="1) Totalmente factível",5,IF(H62="2) Parcialmente factível",2,IF(H62="3) Pouco factível",1,"")))</f>
        <v/>
      </c>
      <c r="R62" s="27" t="str">
        <f t="shared" si="234"/>
        <v/>
      </c>
      <c r="T62" s="27" t="str">
        <f t="shared" ref="T62:U62" si="235">IFERROR(L62*4,"")</f>
        <v>0</v>
      </c>
      <c r="U62" s="27" t="str">
        <f t="shared" si="235"/>
        <v>0</v>
      </c>
      <c r="V62" s="27" t="str">
        <f t="shared" ref="V62:W62" si="236">IFERROR(N62*3,"")</f>
        <v>0</v>
      </c>
      <c r="W62" s="27" t="str">
        <f t="shared" si="236"/>
        <v>0</v>
      </c>
      <c r="X62" s="27" t="str">
        <f t="shared" si="14"/>
        <v>0</v>
      </c>
      <c r="Y62" s="27" t="str">
        <f t="shared" ref="Y62:Z62" si="237">IFERROR(Q62*5,"")</f>
        <v>0</v>
      </c>
      <c r="Z62" s="27" t="str">
        <f t="shared" si="237"/>
        <v>0</v>
      </c>
    </row>
    <row r="63" ht="30.0" customHeight="1">
      <c r="A63" s="31"/>
      <c r="B63" s="32"/>
      <c r="C63" s="33"/>
      <c r="D63" s="33"/>
      <c r="E63" s="33"/>
      <c r="F63" s="33"/>
      <c r="G63" s="34"/>
      <c r="H63" s="33"/>
      <c r="I63" s="33"/>
      <c r="J63" s="25" t="str">
        <f t="shared" si="5"/>
        <v>0</v>
      </c>
      <c r="K63" s="14"/>
      <c r="L63" s="27" t="str">
        <f t="shared" si="69"/>
        <v/>
      </c>
      <c r="M63" s="27" t="str">
        <f t="shared" si="70"/>
        <v/>
      </c>
      <c r="N63" s="27" t="str">
        <f t="shared" si="71"/>
        <v/>
      </c>
      <c r="O63" s="27" t="str">
        <f t="shared" si="72"/>
        <v/>
      </c>
      <c r="P63" s="27" t="str">
        <f t="shared" si="73"/>
        <v/>
      </c>
      <c r="Q63" s="27" t="str">
        <f t="shared" ref="Q63:R63" si="238">IF(H63="1) Totalmente factível",5,IF(H63="2) Parcialmente factível",2,IF(H63="3) Pouco factível",1,"")))</f>
        <v/>
      </c>
      <c r="R63" s="27" t="str">
        <f t="shared" si="238"/>
        <v/>
      </c>
      <c r="T63" s="27" t="str">
        <f t="shared" ref="T63:U63" si="239">IFERROR(L63*4,"")</f>
        <v>0</v>
      </c>
      <c r="U63" s="27" t="str">
        <f t="shared" si="239"/>
        <v>0</v>
      </c>
      <c r="V63" s="27" t="str">
        <f t="shared" ref="V63:W63" si="240">IFERROR(N63*3,"")</f>
        <v>0</v>
      </c>
      <c r="W63" s="27" t="str">
        <f t="shared" si="240"/>
        <v>0</v>
      </c>
      <c r="X63" s="27" t="str">
        <f t="shared" si="14"/>
        <v>0</v>
      </c>
      <c r="Y63" s="27" t="str">
        <f t="shared" ref="Y63:Z63" si="241">IFERROR(Q63*5,"")</f>
        <v>0</v>
      </c>
      <c r="Z63" s="27" t="str">
        <f t="shared" si="241"/>
        <v>0</v>
      </c>
    </row>
    <row r="64" ht="30.0" customHeight="1">
      <c r="A64" s="31"/>
      <c r="B64" s="32"/>
      <c r="C64" s="33"/>
      <c r="D64" s="33"/>
      <c r="E64" s="33"/>
      <c r="F64" s="33"/>
      <c r="G64" s="34"/>
      <c r="H64" s="33"/>
      <c r="I64" s="33"/>
      <c r="J64" s="25" t="str">
        <f t="shared" si="5"/>
        <v>0</v>
      </c>
      <c r="K64" s="14"/>
      <c r="L64" s="27" t="str">
        <f t="shared" si="69"/>
        <v/>
      </c>
      <c r="M64" s="27" t="str">
        <f t="shared" si="70"/>
        <v/>
      </c>
      <c r="N64" s="27" t="str">
        <f t="shared" si="71"/>
        <v/>
      </c>
      <c r="O64" s="27" t="str">
        <f t="shared" si="72"/>
        <v/>
      </c>
      <c r="P64" s="27" t="str">
        <f t="shared" si="73"/>
        <v/>
      </c>
      <c r="Q64" s="27" t="str">
        <f t="shared" ref="Q64:R64" si="242">IF(H64="1) Totalmente factível",5,IF(H64="2) Parcialmente factível",2,IF(H64="3) Pouco factível",1,"")))</f>
        <v/>
      </c>
      <c r="R64" s="27" t="str">
        <f t="shared" si="242"/>
        <v/>
      </c>
      <c r="T64" s="27" t="str">
        <f t="shared" ref="T64:U64" si="243">IFERROR(L64*4,"")</f>
        <v>0</v>
      </c>
      <c r="U64" s="27" t="str">
        <f t="shared" si="243"/>
        <v>0</v>
      </c>
      <c r="V64" s="27" t="str">
        <f t="shared" ref="V64:W64" si="244">IFERROR(N64*3,"")</f>
        <v>0</v>
      </c>
      <c r="W64" s="27" t="str">
        <f t="shared" si="244"/>
        <v>0</v>
      </c>
      <c r="X64" s="27" t="str">
        <f t="shared" si="14"/>
        <v>0</v>
      </c>
      <c r="Y64" s="27" t="str">
        <f t="shared" ref="Y64:Z64" si="245">IFERROR(Q64*5,"")</f>
        <v>0</v>
      </c>
      <c r="Z64" s="27" t="str">
        <f t="shared" si="245"/>
        <v>0</v>
      </c>
    </row>
    <row r="65" ht="30.0" customHeight="1">
      <c r="A65" s="31"/>
      <c r="B65" s="32"/>
      <c r="C65" s="33"/>
      <c r="D65" s="33"/>
      <c r="E65" s="33"/>
      <c r="F65" s="33"/>
      <c r="G65" s="34"/>
      <c r="H65" s="33"/>
      <c r="I65" s="33"/>
      <c r="J65" s="25" t="str">
        <f t="shared" si="5"/>
        <v>0</v>
      </c>
      <c r="K65" s="14"/>
      <c r="L65" s="27" t="str">
        <f t="shared" si="69"/>
        <v/>
      </c>
      <c r="M65" s="27" t="str">
        <f t="shared" si="70"/>
        <v/>
      </c>
      <c r="N65" s="27" t="str">
        <f t="shared" si="71"/>
        <v/>
      </c>
      <c r="O65" s="27" t="str">
        <f t="shared" si="72"/>
        <v/>
      </c>
      <c r="P65" s="27" t="str">
        <f t="shared" si="73"/>
        <v/>
      </c>
      <c r="Q65" s="27" t="str">
        <f t="shared" ref="Q65:R65" si="246">IF(H65="1) Totalmente factível",5,IF(H65="2) Parcialmente factível",2,IF(H65="3) Pouco factível",1,"")))</f>
        <v/>
      </c>
      <c r="R65" s="27" t="str">
        <f t="shared" si="246"/>
        <v/>
      </c>
      <c r="T65" s="27" t="str">
        <f t="shared" ref="T65:U65" si="247">IFERROR(L65*4,"")</f>
        <v>0</v>
      </c>
      <c r="U65" s="27" t="str">
        <f t="shared" si="247"/>
        <v>0</v>
      </c>
      <c r="V65" s="27" t="str">
        <f t="shared" ref="V65:W65" si="248">IFERROR(N65*3,"")</f>
        <v>0</v>
      </c>
      <c r="W65" s="27" t="str">
        <f t="shared" si="248"/>
        <v>0</v>
      </c>
      <c r="X65" s="27" t="str">
        <f t="shared" si="14"/>
        <v>0</v>
      </c>
      <c r="Y65" s="27" t="str">
        <f t="shared" ref="Y65:Z65" si="249">IFERROR(Q65*5,"")</f>
        <v>0</v>
      </c>
      <c r="Z65" s="27" t="str">
        <f t="shared" si="249"/>
        <v>0</v>
      </c>
    </row>
    <row r="66" ht="30.0" customHeight="1">
      <c r="A66" s="31"/>
      <c r="B66" s="32"/>
      <c r="C66" s="33"/>
      <c r="D66" s="33"/>
      <c r="E66" s="35"/>
      <c r="F66" s="33"/>
      <c r="G66" s="34"/>
      <c r="H66" s="33"/>
      <c r="I66" s="33"/>
      <c r="J66" s="25" t="str">
        <f t="shared" si="5"/>
        <v>0</v>
      </c>
      <c r="K66" s="14"/>
      <c r="L66" s="27" t="str">
        <f t="shared" si="69"/>
        <v/>
      </c>
      <c r="M66" s="27" t="str">
        <f t="shared" si="70"/>
        <v/>
      </c>
      <c r="N66" s="27" t="str">
        <f>IF(#REF!="1) Vinculação direta",5,IF(#REF!="2) Vinculação indireta",2,IF(#REF!="3) Sem vinculação",1,"")))</f>
        <v>#REF!</v>
      </c>
      <c r="O66" s="27" t="str">
        <f t="shared" si="72"/>
        <v/>
      </c>
      <c r="P66" s="27" t="str">
        <f t="shared" si="73"/>
        <v/>
      </c>
      <c r="Q66" s="27" t="str">
        <f t="shared" ref="Q66:R66" si="250">IF(H66="1) Totalmente factível",5,IF(H66="2) Parcialmente factível",2,IF(H66="3) Pouco factível",1,"")))</f>
        <v/>
      </c>
      <c r="R66" s="27" t="str">
        <f t="shared" si="250"/>
        <v/>
      </c>
      <c r="T66" s="27" t="str">
        <f t="shared" ref="T66:U66" si="251">IFERROR(L66*4,"")</f>
        <v>0</v>
      </c>
      <c r="U66" s="27" t="str">
        <f t="shared" si="251"/>
        <v>0</v>
      </c>
      <c r="V66" s="27" t="str">
        <f t="shared" ref="V66:W66" si="252">IFERROR(N66*3,"")</f>
        <v/>
      </c>
      <c r="W66" s="27" t="str">
        <f t="shared" si="252"/>
        <v>0</v>
      </c>
      <c r="X66" s="27" t="str">
        <f t="shared" si="14"/>
        <v>0</v>
      </c>
      <c r="Y66" s="27" t="str">
        <f t="shared" ref="Y66:Z66" si="253">IFERROR(Q66*5,"")</f>
        <v>0</v>
      </c>
      <c r="Z66" s="27" t="str">
        <f t="shared" si="253"/>
        <v>0</v>
      </c>
    </row>
    <row r="67" ht="30.0" customHeight="1">
      <c r="A67" s="31"/>
      <c r="B67" s="32"/>
      <c r="C67" s="33"/>
      <c r="D67" s="33"/>
      <c r="E67" s="33"/>
      <c r="F67" s="33"/>
      <c r="G67" s="34"/>
      <c r="H67" s="33"/>
      <c r="I67" s="33"/>
      <c r="J67" s="25" t="str">
        <f t="shared" si="5"/>
        <v>0</v>
      </c>
      <c r="K67" s="14"/>
      <c r="L67" s="27" t="str">
        <f t="shared" si="69"/>
        <v/>
      </c>
      <c r="M67" s="27" t="str">
        <f t="shared" si="70"/>
        <v/>
      </c>
      <c r="N67" s="27" t="str">
        <f t="shared" ref="N67:N70" si="258">IF(E67="1) Vinculação direta",5,IF(E67="2) Vinculação indireta",2,IF(E67="3) Sem vinculação",1,"")))</f>
        <v/>
      </c>
      <c r="O67" s="27" t="str">
        <f t="shared" si="72"/>
        <v/>
      </c>
      <c r="P67" s="27" t="str">
        <f t="shared" si="73"/>
        <v/>
      </c>
      <c r="Q67" s="27" t="str">
        <f t="shared" ref="Q67:R67" si="254">IF(H67="1) Totalmente factível",5,IF(H67="2) Parcialmente factível",2,IF(H67="3) Pouco factível",1,"")))</f>
        <v/>
      </c>
      <c r="R67" s="27" t="str">
        <f t="shared" si="254"/>
        <v/>
      </c>
      <c r="T67" s="27" t="str">
        <f t="shared" ref="T67:U67" si="255">IFERROR(L67*4,"")</f>
        <v>0</v>
      </c>
      <c r="U67" s="27" t="str">
        <f t="shared" si="255"/>
        <v>0</v>
      </c>
      <c r="V67" s="27" t="str">
        <f t="shared" ref="V67:W67" si="256">IFERROR(N67*3,"")</f>
        <v>0</v>
      </c>
      <c r="W67" s="27" t="str">
        <f t="shared" si="256"/>
        <v>0</v>
      </c>
      <c r="X67" s="27" t="str">
        <f t="shared" si="14"/>
        <v>0</v>
      </c>
      <c r="Y67" s="27" t="str">
        <f t="shared" ref="Y67:Z67" si="257">IFERROR(Q67*5,"")</f>
        <v>0</v>
      </c>
      <c r="Z67" s="27" t="str">
        <f t="shared" si="257"/>
        <v>0</v>
      </c>
    </row>
    <row r="68" ht="30.0" customHeight="1">
      <c r="A68" s="31"/>
      <c r="B68" s="32"/>
      <c r="C68" s="33"/>
      <c r="D68" s="33"/>
      <c r="E68" s="33"/>
      <c r="F68" s="33"/>
      <c r="G68" s="34"/>
      <c r="H68" s="33"/>
      <c r="I68" s="33"/>
      <c r="J68" s="25" t="str">
        <f t="shared" si="5"/>
        <v>0</v>
      </c>
      <c r="K68" s="14"/>
      <c r="L68" s="27" t="str">
        <f t="shared" si="69"/>
        <v/>
      </c>
      <c r="M68" s="27" t="str">
        <f t="shared" si="70"/>
        <v/>
      </c>
      <c r="N68" s="27" t="str">
        <f t="shared" si="258"/>
        <v/>
      </c>
      <c r="O68" s="27" t="str">
        <f t="shared" si="72"/>
        <v/>
      </c>
      <c r="P68" s="27" t="str">
        <f t="shared" si="73"/>
        <v/>
      </c>
      <c r="Q68" s="27" t="str">
        <f t="shared" ref="Q68:R68" si="259">IF(H68="1) Totalmente factível",5,IF(H68="2) Parcialmente factível",2,IF(H68="3) Pouco factível",1,"")))</f>
        <v/>
      </c>
      <c r="R68" s="27" t="str">
        <f t="shared" si="259"/>
        <v/>
      </c>
      <c r="T68" s="27" t="str">
        <f t="shared" ref="T68:U68" si="260">IFERROR(L68*4,"")</f>
        <v>0</v>
      </c>
      <c r="U68" s="27" t="str">
        <f t="shared" si="260"/>
        <v>0</v>
      </c>
      <c r="V68" s="27" t="str">
        <f t="shared" ref="V68:W68" si="261">IFERROR(N68*3,"")</f>
        <v>0</v>
      </c>
      <c r="W68" s="27" t="str">
        <f t="shared" si="261"/>
        <v>0</v>
      </c>
      <c r="X68" s="27" t="str">
        <f t="shared" si="14"/>
        <v>0</v>
      </c>
      <c r="Y68" s="27" t="str">
        <f t="shared" ref="Y68:Z68" si="262">IFERROR(Q68*5,"")</f>
        <v>0</v>
      </c>
      <c r="Z68" s="27" t="str">
        <f t="shared" si="262"/>
        <v>0</v>
      </c>
    </row>
    <row r="69" ht="30.0" customHeight="1">
      <c r="A69" s="31"/>
      <c r="B69" s="32"/>
      <c r="C69" s="33"/>
      <c r="D69" s="33"/>
      <c r="E69" s="33"/>
      <c r="F69" s="33"/>
      <c r="G69" s="34"/>
      <c r="H69" s="33"/>
      <c r="I69" s="33"/>
      <c r="J69" s="25" t="str">
        <f t="shared" si="5"/>
        <v>0</v>
      </c>
      <c r="K69" s="14"/>
      <c r="L69" s="27" t="str">
        <f t="shared" si="69"/>
        <v/>
      </c>
      <c r="M69" s="27" t="str">
        <f t="shared" si="70"/>
        <v/>
      </c>
      <c r="N69" s="27" t="str">
        <f t="shared" si="258"/>
        <v/>
      </c>
      <c r="O69" s="27" t="str">
        <f t="shared" si="72"/>
        <v/>
      </c>
      <c r="P69" s="27" t="str">
        <f t="shared" si="73"/>
        <v/>
      </c>
      <c r="Q69" s="27" t="str">
        <f t="shared" ref="Q69:R69" si="263">IF(H69="1) Totalmente factível",5,IF(H69="2) Parcialmente factível",2,IF(H69="3) Pouco factível",1,"")))</f>
        <v/>
      </c>
      <c r="R69" s="27" t="str">
        <f t="shared" si="263"/>
        <v/>
      </c>
      <c r="T69" s="27" t="str">
        <f t="shared" ref="T69:U69" si="264">IFERROR(L69*4,"")</f>
        <v>0</v>
      </c>
      <c r="U69" s="27" t="str">
        <f t="shared" si="264"/>
        <v>0</v>
      </c>
      <c r="V69" s="27" t="str">
        <f t="shared" ref="V69:W69" si="265">IFERROR(N69*3,"")</f>
        <v>0</v>
      </c>
      <c r="W69" s="27" t="str">
        <f t="shared" si="265"/>
        <v>0</v>
      </c>
      <c r="X69" s="27" t="str">
        <f t="shared" si="14"/>
        <v>0</v>
      </c>
      <c r="Y69" s="27" t="str">
        <f t="shared" ref="Y69:Z69" si="266">IFERROR(Q69*5,"")</f>
        <v>0</v>
      </c>
      <c r="Z69" s="27" t="str">
        <f t="shared" si="266"/>
        <v>0</v>
      </c>
    </row>
    <row r="70" ht="30.0" customHeight="1">
      <c r="A70" s="31"/>
      <c r="B70" s="32"/>
      <c r="C70" s="33"/>
      <c r="D70" s="33"/>
      <c r="E70" s="33"/>
      <c r="F70" s="33"/>
      <c r="G70" s="34"/>
      <c r="H70" s="33"/>
      <c r="I70" s="33"/>
      <c r="J70" s="25" t="str">
        <f t="shared" si="5"/>
        <v>0</v>
      </c>
      <c r="K70" s="14"/>
      <c r="L70" s="27" t="str">
        <f t="shared" si="69"/>
        <v/>
      </c>
      <c r="M70" s="27" t="str">
        <f t="shared" si="70"/>
        <v/>
      </c>
      <c r="N70" s="27" t="str">
        <f t="shared" si="258"/>
        <v/>
      </c>
      <c r="O70" s="27" t="str">
        <f t="shared" si="72"/>
        <v/>
      </c>
      <c r="P70" s="27" t="str">
        <f t="shared" si="73"/>
        <v/>
      </c>
      <c r="Q70" s="27" t="str">
        <f t="shared" ref="Q70:R70" si="267">IF(H70="1) Totalmente factível",5,IF(H70="2) Parcialmente factível",2,IF(H70="3) Pouco factível",1,"")))</f>
        <v/>
      </c>
      <c r="R70" s="27" t="str">
        <f t="shared" si="267"/>
        <v/>
      </c>
      <c r="T70" s="27" t="str">
        <f t="shared" ref="T70:U70" si="268">IFERROR(L70*4,"")</f>
        <v>0</v>
      </c>
      <c r="U70" s="27" t="str">
        <f t="shared" si="268"/>
        <v>0</v>
      </c>
      <c r="V70" s="27" t="str">
        <f t="shared" ref="V70:W70" si="269">IFERROR(N70*3,"")</f>
        <v>0</v>
      </c>
      <c r="W70" s="27" t="str">
        <f t="shared" si="269"/>
        <v>0</v>
      </c>
      <c r="X70" s="27" t="str">
        <f t="shared" si="14"/>
        <v>0</v>
      </c>
      <c r="Y70" s="27" t="str">
        <f t="shared" ref="Y70:Z70" si="270">IFERROR(Q70*5,"")</f>
        <v>0</v>
      </c>
      <c r="Z70" s="27" t="str">
        <f t="shared" si="270"/>
        <v>0</v>
      </c>
    </row>
    <row r="71" ht="15.75" customHeight="1">
      <c r="K71" s="2"/>
    </row>
    <row r="72" ht="15.75" customHeight="1">
      <c r="K72" s="2"/>
    </row>
    <row r="73" ht="15.75" customHeight="1">
      <c r="K73" s="2"/>
    </row>
    <row r="74" ht="15.75" customHeight="1">
      <c r="K74" s="2"/>
    </row>
    <row r="75" ht="15.75" customHeight="1">
      <c r="K75" s="2"/>
    </row>
    <row r="76" ht="15.75" customHeight="1">
      <c r="K76" s="2"/>
    </row>
    <row r="77" ht="15.75" customHeight="1">
      <c r="K77" s="2"/>
    </row>
    <row r="78" ht="15.75" customHeight="1">
      <c r="K78" s="2"/>
    </row>
    <row r="79" ht="15.75" customHeight="1">
      <c r="K79" s="2"/>
    </row>
    <row r="80" ht="15.75" customHeight="1">
      <c r="K80" s="2"/>
    </row>
    <row r="81" ht="15.75" customHeight="1">
      <c r="K81" s="2"/>
    </row>
    <row r="82" ht="15.75" customHeight="1">
      <c r="K82" s="2"/>
    </row>
    <row r="83" ht="15.75" customHeight="1">
      <c r="K83" s="2"/>
    </row>
    <row r="84" ht="15.75" customHeight="1">
      <c r="K84" s="2"/>
    </row>
    <row r="85" ht="15.75" customHeight="1">
      <c r="K85" s="2"/>
    </row>
    <row r="86" ht="15.75" customHeight="1">
      <c r="K86" s="2"/>
    </row>
    <row r="87" ht="15.75" customHeight="1">
      <c r="K87" s="2"/>
    </row>
    <row r="88" ht="15.75" customHeight="1">
      <c r="K88" s="2"/>
    </row>
    <row r="89" ht="15.75" customHeight="1">
      <c r="K89" s="2"/>
    </row>
    <row r="90" ht="15.75" customHeight="1">
      <c r="K90" s="2"/>
    </row>
    <row r="91" ht="15.75" customHeight="1">
      <c r="K91" s="2"/>
    </row>
    <row r="92" ht="15.75" customHeight="1">
      <c r="K92" s="2"/>
    </row>
    <row r="93" ht="15.75" customHeight="1">
      <c r="K93" s="2"/>
    </row>
    <row r="94" ht="15.75" customHeight="1">
      <c r="K94" s="2"/>
    </row>
    <row r="95" ht="15.75" customHeight="1">
      <c r="K95" s="2"/>
    </row>
    <row r="96" ht="15.75" customHeight="1">
      <c r="K96" s="2"/>
    </row>
    <row r="97" ht="15.75" customHeight="1">
      <c r="K97" s="2"/>
    </row>
    <row r="98" ht="15.75" customHeight="1">
      <c r="K98" s="2"/>
    </row>
    <row r="99" ht="15.75" customHeight="1">
      <c r="K99" s="2"/>
    </row>
    <row r="100" ht="15.75" customHeight="1">
      <c r="K100" s="2"/>
    </row>
  </sheetData>
  <mergeCells count="4">
    <mergeCell ref="T6:Z6"/>
    <mergeCell ref="H6:I6"/>
    <mergeCell ref="L6:R6"/>
    <mergeCell ref="A6:G6"/>
  </mergeCells>
  <dataValidations>
    <dataValidation type="list" allowBlank="1" showErrorMessage="1" sqref="I8:I19 I21:I70">
      <formula1>Controle!$M$5:$M$7</formula1>
    </dataValidation>
    <dataValidation type="list" allowBlank="1" showErrorMessage="1" sqref="H8:H19 H21:H70">
      <formula1>Controle!$K$5:$K$7</formula1>
    </dataValidation>
    <dataValidation type="list" allowBlank="1" showErrorMessage="1" sqref="E8:E19 E21:E65 E67:E70">
      <formula1>Controle!$E$5:$E$7</formula1>
    </dataValidation>
    <dataValidation type="list" allowBlank="1" showErrorMessage="1" sqref="F8:F19 F21:F70">
      <formula1>Controle!$G$5:$G$7</formula1>
    </dataValidation>
    <dataValidation type="list" allowBlank="1" showErrorMessage="1" sqref="G8:G19 G21:G70">
      <formula1>Controle!$I$5:$I$7</formula1>
    </dataValidation>
    <dataValidation type="list" allowBlank="1" showErrorMessage="1" sqref="C8:C19 C21:C60">
      <formula1>Controle!$A$5:$A$7</formula1>
    </dataValidation>
    <dataValidation type="list" allowBlank="1" showErrorMessage="1" sqref="D8:D19 D21:D70">
      <formula1>Controle!$C$5:$C$7</formula1>
    </dataValidation>
  </dataValidations>
  <printOptions horizontalCentered="1"/>
  <pageMargins bottom="0.7480314960629921" footer="0.0" header="0.0" left="0.2362204724409449" right="0.2362204724409449" top="0.7480314960629921"/>
  <pageSetup paperSize="9"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43"/>
    <col customWidth="1" min="2" max="2" width="32.86"/>
    <col customWidth="1" min="3" max="3" width="60.86"/>
    <col customWidth="1" min="4" max="4" width="20.43"/>
    <col customWidth="1" min="5" max="5" width="8.71"/>
    <col customWidth="1" min="6" max="6" width="9.14"/>
    <col customWidth="1" min="7" max="13" width="8.71"/>
  </cols>
  <sheetData>
    <row r="7" ht="14.25" customHeight="1"/>
    <row r="8">
      <c r="C8" s="36"/>
      <c r="D8" s="37"/>
    </row>
    <row r="9" ht="18.75" customHeight="1">
      <c r="B9" s="38" t="s">
        <v>6</v>
      </c>
      <c r="C9" s="38" t="s">
        <v>7</v>
      </c>
      <c r="D9" s="39" t="s">
        <v>54</v>
      </c>
    </row>
    <row r="10">
      <c r="B10" s="40" t="str">
        <f>Matriz!A8</f>
        <v>MAIS SEGURANÇA</v>
      </c>
      <c r="C10" s="41" t="str">
        <f>Matriz!B8</f>
        <v>Implantação e Modernização de Unidades da Polícia Civil</v>
      </c>
      <c r="D10" s="27" t="str">
        <f>Matriz!J8</f>
        <v>76</v>
      </c>
    </row>
    <row r="11">
      <c r="B11" s="40" t="str">
        <f>Matriz!A9</f>
        <v>MAIS SEGURANÇA</v>
      </c>
      <c r="C11" s="41" t="str">
        <f>Matriz!B9</f>
        <v>Aparelhamento e Estruturação Tecnológica da Polícia Civil</v>
      </c>
      <c r="D11" s="27" t="str">
        <f>Matriz!J9</f>
        <v>91</v>
      </c>
    </row>
    <row r="12">
      <c r="B12" s="40" t="str">
        <f>Matriz!A11</f>
        <v>MAIS SEGURANÇA</v>
      </c>
      <c r="C12" s="41" t="str">
        <f>Matriz!B10</f>
        <v>Repressão do Crime</v>
      </c>
      <c r="D12" s="27" t="str">
        <f>Matriz!J11</f>
        <v>106</v>
      </c>
    </row>
    <row r="13">
      <c r="B13" s="40" t="str">
        <f>Matriz!A12</f>
        <v>MAIS SEGURANÇA</v>
      </c>
      <c r="C13" s="41" t="str">
        <f>Matriz!B11</f>
        <v>Valorização, Formação e Capacitação dos Profissionais da Polícia Civil</v>
      </c>
      <c r="D13" s="27" t="str">
        <f>Matriz!J12</f>
        <v>81</v>
      </c>
    </row>
    <row r="14">
      <c r="B14" s="40" t="str">
        <f>Matriz!A13</f>
        <v>MAIS SEGURANÇA</v>
      </c>
      <c r="C14" s="41" t="str">
        <f>Matriz!B12</f>
        <v>Apoio e Segurança ao Processo Eleitoral</v>
      </c>
      <c r="D14" s="27" t="str">
        <f>Matriz!J13</f>
        <v>84</v>
      </c>
    </row>
    <row r="15">
      <c r="B15" s="40" t="str">
        <f>Matriz!A14</f>
        <v>MAIS SEGURANÇA</v>
      </c>
      <c r="C15" s="41" t="str">
        <f>Matriz!B13</f>
        <v>Gestão de Programas</v>
      </c>
      <c r="D15" s="27" t="str">
        <f>Matriz!J14</f>
        <v>106</v>
      </c>
    </row>
    <row r="16">
      <c r="B16" s="40" t="str">
        <f>Matriz!A15</f>
        <v>MAIS SEGURANÇA</v>
      </c>
      <c r="C16" s="41" t="str">
        <f>Matriz!B14</f>
        <v>Implantação da Casa da Mulher Maranhense (subação da Implantação e Modernização de Unidades da Polícia Civil)</v>
      </c>
      <c r="D16" s="27" t="str">
        <f>Matriz!J15</f>
        <v>97</v>
      </c>
    </row>
    <row r="17">
      <c r="B17" s="40" t="str">
        <f>Matriz!A16</f>
        <v>MAIS SEGURANÇA</v>
      </c>
      <c r="C17" s="41" t="str">
        <f>Matriz!B15</f>
        <v>Repressão e combate ao Narcotráfico (subação da Repressão do Crime)</v>
      </c>
      <c r="D17" s="27" t="str">
        <f>Matriz!J16</f>
        <v>118</v>
      </c>
    </row>
    <row r="18">
      <c r="B18" s="40" t="str">
        <f>Matriz!A17</f>
        <v>MAIS SEGURANÇA</v>
      </c>
      <c r="C18" s="41" t="str">
        <f>Matriz!B16</f>
        <v>Repressão e combate à corrupção (subação da Repressão do Crime)</v>
      </c>
      <c r="D18" s="27" t="str">
        <f>Matriz!J17</f>
        <v>118</v>
      </c>
    </row>
    <row r="19">
      <c r="B19" s="40" t="str">
        <f>Matriz!A18</f>
        <v>MAIS SEGURANÇA</v>
      </c>
      <c r="C19" s="41" t="str">
        <f>Matriz!B17</f>
        <v>Repressão e combate aos crimes dolosos contra a vida (subação da Repressão do Crime)</v>
      </c>
      <c r="D19" s="27" t="str">
        <f>Matriz!J18</f>
        <v>106</v>
      </c>
    </row>
    <row r="20">
      <c r="B20" s="40" t="str">
        <f>Matriz!A19</f>
        <v>MAIS SEGURANÇA</v>
      </c>
      <c r="C20" s="41" t="str">
        <f>Matriz!B18</f>
        <v>Repressão e combate ao crime organizado (subação da Repressão do Crime)</v>
      </c>
      <c r="D20" s="27" t="str">
        <f>Matriz!J19</f>
        <v>118</v>
      </c>
    </row>
    <row r="21" ht="15.75" customHeight="1">
      <c r="B21" s="40" t="str">
        <f>Matriz!A20</f>
        <v/>
      </c>
      <c r="C21" s="41" t="str">
        <f>Matriz!B19</f>
        <v>Implantação de Cinco Regionais de Polícia Civil (subação da Implantação e Modernização de Unidades da Polícia Civil)</v>
      </c>
      <c r="D21" s="27" t="str">
        <f>Matriz!J20</f>
        <v>106</v>
      </c>
    </row>
    <row r="22" ht="15.75" customHeight="1">
      <c r="B22" s="40" t="str">
        <f>Matriz!A21</f>
        <v/>
      </c>
      <c r="C22" s="41" t="str">
        <f>Matriz!B21</f>
        <v/>
      </c>
      <c r="D22" s="27" t="str">
        <f>Matriz!J21</f>
        <v>0</v>
      </c>
    </row>
    <row r="23" ht="15.75" customHeight="1">
      <c r="B23" s="40" t="str">
        <f>Matriz!A22</f>
        <v/>
      </c>
      <c r="C23" s="41" t="str">
        <f>Matriz!B22</f>
        <v/>
      </c>
      <c r="D23" s="27" t="str">
        <f>Matriz!J22</f>
        <v>0</v>
      </c>
    </row>
    <row r="24" ht="15.75" customHeight="1">
      <c r="B24" s="40" t="str">
        <f>Matriz!A23</f>
        <v/>
      </c>
      <c r="C24" s="41" t="str">
        <f>Matriz!B23</f>
        <v/>
      </c>
      <c r="D24" s="27" t="str">
        <f>Matriz!J23</f>
        <v>0</v>
      </c>
    </row>
    <row r="25" ht="15.75" customHeight="1">
      <c r="B25" s="40" t="str">
        <f>Matriz!A24</f>
        <v/>
      </c>
      <c r="C25" s="41" t="str">
        <f>Matriz!B24</f>
        <v/>
      </c>
      <c r="D25" s="27" t="str">
        <f>Matriz!J24</f>
        <v>0</v>
      </c>
    </row>
    <row r="26" ht="15.75" customHeight="1">
      <c r="B26" s="40" t="str">
        <f>Matriz!A25</f>
        <v/>
      </c>
      <c r="C26" s="41" t="str">
        <f>Matriz!B25</f>
        <v/>
      </c>
      <c r="D26" s="27" t="str">
        <f>Matriz!J25</f>
        <v>0</v>
      </c>
    </row>
    <row r="27" ht="15.75" customHeight="1">
      <c r="B27" s="40" t="str">
        <f>Matriz!A26</f>
        <v/>
      </c>
      <c r="C27" s="41" t="str">
        <f>Matriz!B26</f>
        <v/>
      </c>
      <c r="D27" s="27" t="str">
        <f>Matriz!J26</f>
        <v>0</v>
      </c>
    </row>
    <row r="28" ht="15.75" customHeight="1">
      <c r="B28" s="40" t="str">
        <f>Matriz!A27</f>
        <v/>
      </c>
      <c r="C28" s="41" t="str">
        <f>Matriz!B27</f>
        <v/>
      </c>
      <c r="D28" s="27" t="str">
        <f>Matriz!J27</f>
        <v>0</v>
      </c>
    </row>
    <row r="29" ht="15.75" customHeight="1">
      <c r="B29" s="40" t="str">
        <f>Matriz!A28</f>
        <v/>
      </c>
      <c r="C29" s="41" t="str">
        <f>Matriz!B28</f>
        <v/>
      </c>
      <c r="D29" s="27" t="str">
        <f>Matriz!J28</f>
        <v>0</v>
      </c>
    </row>
    <row r="30" ht="15.75" customHeight="1">
      <c r="B30" s="40" t="str">
        <f>Matriz!A29</f>
        <v/>
      </c>
      <c r="C30" s="41" t="str">
        <f>Matriz!B29</f>
        <v/>
      </c>
      <c r="D30" s="27" t="str">
        <f>Matriz!J29</f>
        <v>0</v>
      </c>
    </row>
    <row r="31" ht="15.75" customHeight="1">
      <c r="B31" s="40" t="str">
        <f>Matriz!A30</f>
        <v/>
      </c>
      <c r="C31" s="41" t="str">
        <f>Matriz!B30</f>
        <v/>
      </c>
      <c r="D31" s="27" t="str">
        <f>Matriz!J30</f>
        <v>0</v>
      </c>
    </row>
    <row r="32" ht="15.75" customHeight="1">
      <c r="B32" s="40" t="str">
        <f>Matriz!A31</f>
        <v/>
      </c>
      <c r="C32" s="41" t="str">
        <f>Matriz!B31</f>
        <v/>
      </c>
      <c r="D32" s="27" t="str">
        <f>Matriz!J31</f>
        <v>0</v>
      </c>
    </row>
    <row r="33" ht="15.75" customHeight="1">
      <c r="B33" s="40" t="str">
        <f>Matriz!A32</f>
        <v/>
      </c>
      <c r="C33" s="41" t="str">
        <f>Matriz!B32</f>
        <v/>
      </c>
      <c r="D33" s="27" t="str">
        <f>Matriz!J32</f>
        <v>0</v>
      </c>
    </row>
    <row r="34" ht="15.75" customHeight="1">
      <c r="B34" s="40" t="str">
        <f>Matriz!A33</f>
        <v/>
      </c>
      <c r="C34" s="41" t="str">
        <f>Matriz!B33</f>
        <v/>
      </c>
      <c r="D34" s="27" t="str">
        <f>Matriz!J33</f>
        <v>0</v>
      </c>
    </row>
    <row r="35" ht="15.75" customHeight="1">
      <c r="B35" s="40" t="str">
        <f>Matriz!A34</f>
        <v/>
      </c>
      <c r="C35" s="41" t="str">
        <f>Matriz!B34</f>
        <v/>
      </c>
      <c r="D35" s="27" t="str">
        <f>Matriz!J34</f>
        <v>0</v>
      </c>
    </row>
    <row r="36" ht="15.75" customHeight="1">
      <c r="B36" s="40" t="str">
        <f>Matriz!A35</f>
        <v/>
      </c>
      <c r="C36" s="41" t="str">
        <f>Matriz!B35</f>
        <v/>
      </c>
      <c r="D36" s="27" t="str">
        <f>Matriz!J35</f>
        <v>0</v>
      </c>
    </row>
    <row r="37" ht="15.75" customHeight="1">
      <c r="B37" s="40" t="str">
        <f>Matriz!A36</f>
        <v/>
      </c>
      <c r="C37" s="41" t="str">
        <f>Matriz!B36</f>
        <v/>
      </c>
      <c r="D37" s="27" t="str">
        <f>Matriz!J36</f>
        <v>0</v>
      </c>
    </row>
    <row r="38" ht="15.75" customHeight="1">
      <c r="B38" s="40" t="str">
        <f>Matriz!A37</f>
        <v/>
      </c>
      <c r="C38" s="41" t="str">
        <f>Matriz!B37</f>
        <v/>
      </c>
      <c r="D38" s="27" t="str">
        <f>Matriz!J37</f>
        <v>0</v>
      </c>
    </row>
    <row r="39" ht="15.75" customHeight="1">
      <c r="B39" s="40" t="str">
        <f>Matriz!A38</f>
        <v/>
      </c>
      <c r="C39" s="41" t="str">
        <f>Matriz!B38</f>
        <v/>
      </c>
      <c r="D39" s="27" t="str">
        <f>Matriz!J38</f>
        <v>0</v>
      </c>
    </row>
    <row r="40" ht="15.75" customHeight="1">
      <c r="B40" s="40" t="str">
        <f>Matriz!A39</f>
        <v/>
      </c>
      <c r="C40" s="41" t="str">
        <f>Matriz!B39</f>
        <v/>
      </c>
      <c r="D40" s="27" t="str">
        <f>Matriz!J39</f>
        <v>0</v>
      </c>
    </row>
    <row r="41" ht="15.75" customHeight="1">
      <c r="B41" s="40" t="str">
        <f>Matriz!A40</f>
        <v/>
      </c>
      <c r="C41" s="41" t="str">
        <f>Matriz!B40</f>
        <v/>
      </c>
      <c r="D41" s="27" t="str">
        <f>Matriz!J40</f>
        <v>0</v>
      </c>
    </row>
    <row r="42" ht="15.75" customHeight="1">
      <c r="B42" s="40" t="str">
        <f>Matriz!A41</f>
        <v/>
      </c>
      <c r="C42" s="41" t="str">
        <f>Matriz!B41</f>
        <v/>
      </c>
      <c r="D42" s="27" t="str">
        <f>Matriz!J41</f>
        <v>0</v>
      </c>
    </row>
    <row r="43" ht="15.75" customHeight="1">
      <c r="B43" s="40" t="str">
        <f>Matriz!A42</f>
        <v/>
      </c>
      <c r="C43" s="41" t="str">
        <f>Matriz!B42</f>
        <v/>
      </c>
      <c r="D43" s="27" t="str">
        <f>Matriz!J42</f>
        <v>0</v>
      </c>
    </row>
    <row r="44" ht="15.75" customHeight="1">
      <c r="B44" s="40" t="str">
        <f>Matriz!A43</f>
        <v/>
      </c>
      <c r="C44" s="41" t="str">
        <f>Matriz!B43</f>
        <v/>
      </c>
      <c r="D44" s="27" t="str">
        <f>Matriz!J43</f>
        <v>0</v>
      </c>
    </row>
    <row r="45" ht="15.75" customHeight="1">
      <c r="B45" s="40" t="str">
        <f>Matriz!A44</f>
        <v/>
      </c>
      <c r="C45" s="41" t="str">
        <f>Matriz!B44</f>
        <v/>
      </c>
      <c r="D45" s="27" t="str">
        <f>Matriz!J44</f>
        <v>0</v>
      </c>
    </row>
    <row r="46" ht="15.75" customHeight="1">
      <c r="B46" s="40" t="str">
        <f>Matriz!A45</f>
        <v/>
      </c>
      <c r="C46" s="41" t="str">
        <f>Matriz!B45</f>
        <v/>
      </c>
      <c r="D46" s="27" t="str">
        <f>Matriz!J45</f>
        <v>0</v>
      </c>
    </row>
    <row r="47" ht="15.75" customHeight="1">
      <c r="B47" s="40" t="str">
        <f>Matriz!A46</f>
        <v/>
      </c>
      <c r="C47" s="41" t="str">
        <f>Matriz!B46</f>
        <v/>
      </c>
      <c r="D47" s="27" t="str">
        <f>Matriz!J46</f>
        <v>0</v>
      </c>
    </row>
    <row r="48" ht="15.75" customHeight="1">
      <c r="B48" s="40" t="str">
        <f>Matriz!A47</f>
        <v/>
      </c>
      <c r="C48" s="41" t="str">
        <f>Matriz!B47</f>
        <v/>
      </c>
      <c r="D48" s="27" t="str">
        <f>Matriz!J47</f>
        <v>0</v>
      </c>
    </row>
    <row r="49" ht="15.75" customHeight="1">
      <c r="B49" s="40" t="str">
        <f>Matriz!A48</f>
        <v/>
      </c>
      <c r="C49" s="41" t="str">
        <f>Matriz!B48</f>
        <v/>
      </c>
      <c r="D49" s="27" t="str">
        <f>Matriz!J48</f>
        <v>0</v>
      </c>
    </row>
    <row r="50" ht="15.75" customHeight="1">
      <c r="B50" s="40" t="str">
        <f>Matriz!A49</f>
        <v/>
      </c>
      <c r="C50" s="41" t="str">
        <f>Matriz!B49</f>
        <v/>
      </c>
      <c r="D50" s="27" t="str">
        <f>Matriz!J49</f>
        <v>0</v>
      </c>
    </row>
    <row r="51" ht="15.75" customHeight="1">
      <c r="B51" s="40" t="str">
        <f>Matriz!A50</f>
        <v/>
      </c>
      <c r="C51" s="41" t="str">
        <f>Matriz!B50</f>
        <v/>
      </c>
      <c r="D51" s="27" t="str">
        <f>Matriz!J50</f>
        <v>0</v>
      </c>
    </row>
    <row r="52" ht="15.75" customHeight="1">
      <c r="B52" s="40" t="str">
        <f>Matriz!A51</f>
        <v/>
      </c>
      <c r="C52" s="41" t="str">
        <f>Matriz!B51</f>
        <v/>
      </c>
      <c r="D52" s="27" t="str">
        <f>Matriz!J51</f>
        <v>0</v>
      </c>
    </row>
    <row r="53" ht="15.75" customHeight="1">
      <c r="B53" s="40" t="str">
        <f>Matriz!A52</f>
        <v/>
      </c>
      <c r="C53" s="41" t="str">
        <f>Matriz!B52</f>
        <v/>
      </c>
      <c r="D53" s="27" t="str">
        <f>Matriz!J52</f>
        <v>0</v>
      </c>
    </row>
    <row r="54" ht="15.75" customHeight="1">
      <c r="B54" s="40" t="str">
        <f>Matriz!A53</f>
        <v/>
      </c>
      <c r="C54" s="41" t="str">
        <f>Matriz!B53</f>
        <v/>
      </c>
      <c r="D54" s="27" t="str">
        <f>Matriz!J53</f>
        <v>0</v>
      </c>
    </row>
    <row r="55" ht="15.75" customHeight="1">
      <c r="B55" s="40" t="str">
        <f>Matriz!A54</f>
        <v/>
      </c>
      <c r="C55" s="41" t="str">
        <f>Matriz!B54</f>
        <v/>
      </c>
      <c r="D55" s="27" t="str">
        <f>Matriz!J54</f>
        <v>0</v>
      </c>
    </row>
    <row r="56" ht="15.75" customHeight="1">
      <c r="B56" s="40" t="str">
        <f>Matriz!A55</f>
        <v/>
      </c>
      <c r="C56" s="41" t="str">
        <f>Matriz!B55</f>
        <v/>
      </c>
      <c r="D56" s="27" t="str">
        <f>Matriz!J55</f>
        <v>0</v>
      </c>
    </row>
    <row r="57" ht="15.75" customHeight="1">
      <c r="B57" s="40" t="str">
        <f>Matriz!A56</f>
        <v/>
      </c>
      <c r="C57" s="41" t="str">
        <f>Matriz!B56</f>
        <v/>
      </c>
      <c r="D57" s="27" t="str">
        <f>Matriz!J56</f>
        <v>0</v>
      </c>
    </row>
    <row r="58" ht="15.75" customHeight="1">
      <c r="B58" s="40" t="str">
        <f>Matriz!A57</f>
        <v/>
      </c>
      <c r="C58" s="41" t="str">
        <f>Matriz!B57</f>
        <v/>
      </c>
      <c r="D58" s="27" t="str">
        <f>Matriz!J57</f>
        <v>0</v>
      </c>
    </row>
    <row r="59" ht="15.75" customHeight="1">
      <c r="B59" s="40" t="str">
        <f>Matriz!A58</f>
        <v/>
      </c>
      <c r="C59" s="41" t="str">
        <f>Matriz!B58</f>
        <v/>
      </c>
      <c r="D59" s="27" t="str">
        <f>Matriz!J58</f>
        <v>0</v>
      </c>
    </row>
    <row r="60" ht="15.75" customHeight="1">
      <c r="B60" s="40" t="str">
        <f>Matriz!A59</f>
        <v/>
      </c>
      <c r="C60" s="41" t="str">
        <f>Matriz!B59</f>
        <v/>
      </c>
      <c r="D60" s="27" t="str">
        <f>Matriz!J59</f>
        <v>0</v>
      </c>
    </row>
    <row r="61" ht="15.75" customHeight="1">
      <c r="B61" s="40" t="str">
        <f>Matriz!A60</f>
        <v/>
      </c>
      <c r="C61" s="41" t="str">
        <f>Matriz!B60</f>
        <v/>
      </c>
      <c r="D61" s="27" t="str">
        <f>Matriz!J60</f>
        <v>0</v>
      </c>
    </row>
    <row r="62" ht="15.75" customHeight="1">
      <c r="B62" s="40" t="str">
        <f>Matriz!A61</f>
        <v/>
      </c>
      <c r="C62" s="41" t="str">
        <f>Matriz!B61</f>
        <v/>
      </c>
      <c r="D62" s="27" t="str">
        <f>Matriz!J61</f>
        <v>0</v>
      </c>
    </row>
    <row r="63" ht="15.75" customHeight="1">
      <c r="B63" s="40" t="str">
        <f>Matriz!A62</f>
        <v/>
      </c>
      <c r="C63" s="41" t="str">
        <f>Matriz!B62</f>
        <v/>
      </c>
      <c r="D63" s="27" t="str">
        <f>Matriz!J62</f>
        <v>0</v>
      </c>
    </row>
    <row r="64" ht="15.75" customHeight="1">
      <c r="B64" s="40" t="str">
        <f>Matriz!A63</f>
        <v/>
      </c>
      <c r="C64" s="41" t="str">
        <f>Matriz!B63</f>
        <v/>
      </c>
      <c r="D64" s="27" t="str">
        <f>Matriz!J63</f>
        <v>0</v>
      </c>
    </row>
    <row r="65" ht="15.75" customHeight="1">
      <c r="B65" s="40" t="str">
        <f>Matriz!A64</f>
        <v/>
      </c>
      <c r="C65" s="41" t="str">
        <f>Matriz!B64</f>
        <v/>
      </c>
      <c r="D65" s="27" t="str">
        <f>Matriz!J64</f>
        <v>0</v>
      </c>
    </row>
    <row r="66" ht="15.75" customHeight="1">
      <c r="B66" s="40" t="str">
        <f>Matriz!A65</f>
        <v/>
      </c>
      <c r="C66" s="41" t="str">
        <f>Matriz!B65</f>
        <v/>
      </c>
      <c r="D66" s="27" t="str">
        <f>Matriz!J65</f>
        <v>0</v>
      </c>
    </row>
    <row r="67" ht="15.75" customHeight="1">
      <c r="B67" s="40" t="str">
        <f>Matriz!A66</f>
        <v/>
      </c>
      <c r="C67" s="41" t="str">
        <f>Matriz!B66</f>
        <v/>
      </c>
      <c r="D67" s="27" t="str">
        <f>Matriz!J66</f>
        <v>0</v>
      </c>
    </row>
    <row r="68" ht="15.75" customHeight="1">
      <c r="B68" s="40" t="str">
        <f>Matriz!A67</f>
        <v/>
      </c>
      <c r="C68" s="41" t="str">
        <f>Matriz!B67</f>
        <v/>
      </c>
      <c r="D68" s="27" t="str">
        <f>Matriz!J67</f>
        <v>0</v>
      </c>
    </row>
    <row r="69" ht="15.75" customHeight="1">
      <c r="B69" s="40" t="str">
        <f>Matriz!A68</f>
        <v/>
      </c>
      <c r="C69" s="41" t="str">
        <f>Matriz!B68</f>
        <v/>
      </c>
      <c r="D69" s="27" t="str">
        <f>Matriz!J68</f>
        <v>0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87401575" footer="0.0" header="0.0" left="0.511811024" right="0.511811024" top="0.787401575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2.14"/>
    <col customWidth="1" min="2" max="2" width="5.14"/>
    <col customWidth="1" min="3" max="3" width="27.57"/>
    <col customWidth="1" min="4" max="4" width="6.0"/>
    <col customWidth="1" min="5" max="5" width="33.71"/>
    <col customWidth="1" min="6" max="6" width="6.43"/>
    <col customWidth="1" min="7" max="7" width="27.0"/>
    <col customWidth="1" min="8" max="8" width="8.29"/>
    <col customWidth="1" min="9" max="9" width="39.0"/>
    <col customWidth="1" min="10" max="10" width="8.43"/>
    <col customWidth="1" min="11" max="11" width="25.0"/>
    <col customWidth="1" min="12" max="12" width="10.29"/>
    <col customWidth="1" min="13" max="13" width="28.86"/>
  </cols>
  <sheetData>
    <row r="2">
      <c r="E2" s="42" t="s">
        <v>55</v>
      </c>
    </row>
    <row r="4">
      <c r="A4" s="43" t="s">
        <v>56</v>
      </c>
      <c r="B4" s="44"/>
      <c r="C4" s="43" t="s">
        <v>57</v>
      </c>
      <c r="D4" s="44"/>
      <c r="E4" s="43" t="s">
        <v>58</v>
      </c>
      <c r="F4" s="44"/>
      <c r="G4" s="43" t="s">
        <v>59</v>
      </c>
      <c r="H4" s="44"/>
      <c r="I4" s="43" t="s">
        <v>60</v>
      </c>
      <c r="J4" s="44"/>
      <c r="K4" s="43" t="s">
        <v>61</v>
      </c>
      <c r="L4" s="44"/>
      <c r="M4" s="43" t="s">
        <v>62</v>
      </c>
    </row>
    <row r="5">
      <c r="A5" t="s">
        <v>31</v>
      </c>
      <c r="C5" t="s">
        <v>49</v>
      </c>
      <c r="E5" t="s">
        <v>31</v>
      </c>
      <c r="G5" t="s">
        <v>34</v>
      </c>
      <c r="I5" t="s">
        <v>35</v>
      </c>
      <c r="K5" t="s">
        <v>38</v>
      </c>
      <c r="M5" t="s">
        <v>38</v>
      </c>
    </row>
    <row r="6">
      <c r="A6" t="s">
        <v>44</v>
      </c>
      <c r="C6" t="s">
        <v>32</v>
      </c>
      <c r="E6" t="s">
        <v>44</v>
      </c>
      <c r="G6" t="s">
        <v>47</v>
      </c>
      <c r="I6" t="s">
        <v>42</v>
      </c>
      <c r="K6" t="s">
        <v>36</v>
      </c>
      <c r="M6" t="s">
        <v>36</v>
      </c>
    </row>
    <row r="7">
      <c r="A7" t="s">
        <v>33</v>
      </c>
      <c r="C7" t="s">
        <v>41</v>
      </c>
      <c r="E7" t="s">
        <v>33</v>
      </c>
      <c r="G7" t="s">
        <v>63</v>
      </c>
      <c r="I7" t="s">
        <v>64</v>
      </c>
      <c r="K7" t="s">
        <v>65</v>
      </c>
      <c r="M7" t="s">
        <v>65</v>
      </c>
    </row>
    <row r="9">
      <c r="E9" s="4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4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baseType="lpstr" size="5">
      <vt:lpstr>Instruções</vt:lpstr>
      <vt:lpstr>Matriz</vt:lpstr>
      <vt:lpstr>Resultado</vt:lpstr>
      <vt:lpstr>Controle</vt:lpstr>
      <vt:lpstr>Matriz!Area_de_impressao</vt:lpstr>
    </vt:vector>
  </TitlesOfParts>
  <LinksUpToDate>false</LinksUpToDate>
  <SharedDoc>false</SharedDoc>
  <HyperlinksChanged>false</HyperlinksChanged>
  <Application>Microsoft Excel</Application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cp:lastModifiedBy/>
  <dcterms:modified xsi:type="dcterms:W3CDTF">2020-08-13T19:31:58Z</dcterms:modified>
</cp:coreProperties>
</file>