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defaultThemeVersion="124226"/>
  <mc:AlternateContent xmlns:mc="http://schemas.openxmlformats.org/markup-compatibility/2006">
    <mc:Choice Requires="x15">
      <x15ac:absPath xmlns:x15ac="http://schemas.microsoft.com/office/spreadsheetml/2010/11/ac" url="/Users/joakimbloch/Desktop/KEA/2. semester/eksamen/virksomhedsanalyser/"/>
    </mc:Choice>
  </mc:AlternateContent>
  <xr:revisionPtr revIDLastSave="0" documentId="13_ncr:1_{FB89B400-A181-BD46-8BC2-F4189279140F}" xr6:coauthVersionLast="47" xr6:coauthVersionMax="47" xr10:uidLastSave="{00000000-0000-0000-0000-000000000000}"/>
  <bookViews>
    <workbookView xWindow="0" yWindow="0" windowWidth="28800" windowHeight="1800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Risikoanalyse!$B$12:$E$17</definedName>
    <definedName name="Eskalation">Lister!$E$2:$E$5</definedName>
    <definedName name="janej">Lister!#REF!</definedName>
    <definedName name="Pal_Workbook_GUID" hidden="1">"14F4CWHJQ9SEDHA3FJTZTHWN"</definedName>
    <definedName name="Primaert_formaal">Lister!$G$2:$G$5</definedName>
    <definedName name="_xlnm.Print_Area" localSheetId="0">Risikoanalyse!$A$1:$J$45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17" i="4"/>
  <c r="I16"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indexed="81"/>
            <rFont val="Calibri"/>
            <family val="2"/>
            <scheme val="minor"/>
          </rPr>
          <t>Angiv initialer på forfatter til tilføjelsen/opdateringen af risikoen.</t>
        </r>
        <r>
          <rPr>
            <sz val="9"/>
            <color indexed="81"/>
            <rFont val="Tahoma"/>
            <family val="2"/>
          </rPr>
          <t xml:space="preserve">
</t>
        </r>
      </text>
    </comment>
    <comment ref="E12" authorId="0" shapeId="0" xr:uid="{00000000-0006-0000-0100-000005000000}">
      <text>
        <r>
          <rPr>
            <b/>
            <sz val="9"/>
            <color rgb="FF000000"/>
            <rFont val="Calibri"/>
            <family val="2"/>
          </rPr>
          <t>Kort og præcis beskrivelse af årsagen til den pågældende risiko, dvs. den begivenhed eller situation, som er kilden til risikoen, samt beskrivelse af den pågældende hændelse.</t>
        </r>
        <r>
          <rPr>
            <sz val="9"/>
            <color rgb="FF000000"/>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List>
</comments>
</file>

<file path=xl/sharedStrings.xml><?xml version="1.0" encoding="utf-8"?>
<sst xmlns="http://schemas.openxmlformats.org/spreadsheetml/2006/main" count="193" uniqueCount="177">
  <si>
    <t xml:space="preserve">Risikoanalyse </t>
  </si>
  <si>
    <t>STAMDATA</t>
  </si>
  <si>
    <t>Nuværende fase</t>
  </si>
  <si>
    <t>Risiko-id</t>
  </si>
  <si>
    <t>Dato</t>
  </si>
  <si>
    <t>Forfatter</t>
  </si>
  <si>
    <t>Risiko</t>
  </si>
  <si>
    <t>Risikokonsekvens</t>
  </si>
  <si>
    <t>Sand-synlig-hed</t>
  </si>
  <si>
    <t>Konse-kvens</t>
  </si>
  <si>
    <t>Risiko-værdi</t>
  </si>
  <si>
    <t>Mitigerende tiltag</t>
  </si>
  <si>
    <t>Vejledning til formler</t>
  </si>
  <si>
    <t>Fane</t>
  </si>
  <si>
    <t>Felt</t>
  </si>
  <si>
    <t>Eksempel på formel</t>
  </si>
  <si>
    <t>Forklaring</t>
  </si>
  <si>
    <t>Risikoanalyse</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</si>
  <si>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</si>
  <si>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</si>
  <si>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</si>
  <si>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</si>
  <si>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</si>
  <si>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</si>
  <si>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</si>
  <si>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</si>
  <si>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</si>
  <si>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</si>
  <si>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</si>
  <si>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</si>
  <si>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</si>
  <si>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</si>
  <si>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</si>
  <si>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</si>
  <si>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</si>
  <si>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</si>
  <si>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</si>
  <si>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</si>
  <si>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</si>
  <si>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</si>
  <si>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</si>
  <si>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</si>
  <si>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</si>
  <si>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</si>
  <si>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</si>
  <si>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</si>
  <si>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</si>
  <si>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</si>
  <si>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</si>
  <si>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</si>
  <si>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</si>
  <si>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</si>
  <si>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</si>
  <si>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</si>
  <si>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</si>
  <si>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</si>
  <si>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</si>
  <si>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</si>
  <si>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</si>
  <si>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</si>
  <si>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</si>
  <si>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</si>
  <si>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</si>
  <si>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</si>
  <si>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</si>
  <si>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</si>
  <si>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</si>
  <si>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</si>
  <si>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</si>
  <si>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</si>
  <si>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</si>
  <si>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</si>
  <si>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</si>
  <si>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</si>
  <si>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</si>
  <si>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</si>
  <si>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</si>
  <si>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</si>
  <si>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</si>
  <si>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</si>
  <si>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</si>
  <si>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</si>
  <si>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</si>
  <si>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</si>
  <si>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</si>
  <si>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</si>
  <si>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</si>
  <si>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</si>
  <si>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</si>
  <si>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</si>
  <si>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</si>
  <si>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</si>
  <si>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</si>
  <si>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</si>
  <si>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</si>
  <si>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</si>
  <si>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</si>
  <si>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</si>
  <si>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</si>
  <si>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</si>
  <si>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</si>
  <si>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</si>
  <si>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</si>
  <si>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</si>
  <si>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</si>
  <si>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</si>
  <si>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</si>
  <si>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</si>
  <si>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</si>
  <si>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</si>
  <si>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</si>
  <si>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</si>
  <si>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</si>
  <si>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</si>
  <si>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</si>
  <si>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</si>
  <si>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</si>
  <si>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</si>
  <si>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</si>
  <si>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</si>
  <si>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</si>
  <si>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</si>
  <si>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</si>
  <si>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</si>
  <si>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</si>
  <si>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</si>
  <si>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</si>
  <si>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</si>
  <si>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</si>
  <si>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</si>
  <si>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</si>
  <si>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</si>
  <si>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</si>
  <si>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</si>
  <si>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</si>
  <si>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</si>
  <si>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</si>
  <si>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</si>
  <si>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</si>
  <si>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</si>
  <si>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</si>
  <si>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</si>
  <si>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</si>
  <si>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</si>
  <si>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</si>
  <si>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</si>
  <si>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</si>
  <si>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</si>
  <si>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</si>
  <si>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</si>
  <si>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</si>
  <si>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</si>
  <si>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</si>
  <si>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</si>
  <si>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</si>
  <si>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Alpha Solutions</t>
  </si>
  <si>
    <t>Udvikler team</t>
  </si>
  <si>
    <t>Sørge for teamet hurtigt kan dække de huller i arbejdsprocessen der opstår, hvis udeblivelse fra kollegaer skulle opleves</t>
  </si>
  <si>
    <t>Projektleder skal sørge for alle medarbejdere får ligelig fordeling af arbejdsbyrden og løbende holder hinanden opdateret, så alle er tilfredse og engagerede i deres roller</t>
  </si>
  <si>
    <t>Joakim</t>
  </si>
  <si>
    <t>August</t>
  </si>
  <si>
    <t>Markus</t>
  </si>
  <si>
    <t>Mangel på ressourcer hos udvikler teamet, som f.eks. øgede omkostninger eller behov for flere udviklere til at møde deadline</t>
  </si>
  <si>
    <t>Dårligere kommunikation mellem teamets medarbejdere, fordi der opleves misforståelser, uklarhed, mangel på kommunikation eller utilstrækkelig information</t>
  </si>
  <si>
    <t xml:space="preserve">Produktiviteten falder og kan muligvis gå i stå i en kort periode, hvis alle i teamet ikke er forberedt til at påtage sig ekstra eller andet ansvar </t>
  </si>
  <si>
    <t>Uoverskuelig arbejdsprocess, rodet kode som kan være svær at teste eller chance for dobbel arbejde på opgaver</t>
  </si>
  <si>
    <t>Funktionalitet hos applikationen fejler og kan bremse virksomhedens arbejde på ubestemt tid</t>
  </si>
  <si>
    <t>Uden adgang til data kan virksomheden opleve alvorlige driftforstyrrelser, gendannelses og reperationsomkostninger efter datatab, tab af kunde- og partnertillid og mulige bøder hvis data indeholder persooplysninger i henhold til lovgivningen om GDPR</t>
  </si>
  <si>
    <t>Tekniske vanskeligheder med server eller DBMS skyldet udefrakommende problemer hos eksterne enheder</t>
  </si>
  <si>
    <t>Hvis teamet oplever længerevarende udeblivelse, ved f.eks. sygdom, hos en eller flere udviklere</t>
  </si>
  <si>
    <t>Lækage af virksomhedens data eller tab af data, hvis der f.eks. opstår serverfejl eller et cyberangreb uden der er lavet back-up af serverens data</t>
  </si>
  <si>
    <t xml:space="preserve">Langvarig aftaler der mitigerer risikoen for større prisstigninger hos hos udbydere af software og værktøjer og mulighed for at hyre hjælp udefra skulle behovet opstå </t>
  </si>
  <si>
    <t>Forsinket markedsintroduktion, som kan betyde fordel for konkurrenter eller nedprioritering af andre vigtige dele af projekt</t>
  </si>
  <si>
    <t>Bygge automatiserede og hyppige back-up funktioner og mindske konskvenserne ved tab af data eller begrænse brugernes adgang til funtkioner og følsom data</t>
  </si>
  <si>
    <t>Skabe en sikker back-up løsning og gendannelses plan som kan håndtere server- og systemfejl hurtigt og effektivt</t>
  </si>
  <si>
    <t>SCRUM-master: Markus</t>
  </si>
  <si>
    <t>Risikobeskrivelse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</si>
</sst>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6"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Tahoma"/>
      <family val="2"/>
    </font>
    <font>
      <sz val="9"/>
      <color rgb="FF000000"/>
      <name val="Calibri"/>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65">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5" xfId="0" applyFont="1" applyBorder="1" applyAlignment="1" applyProtection="1">
      <alignment horizontal="right" vertical="top"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20" fillId="3" borderId="0" xfId="0" applyFont="1" applyFill="1"/>
    <xf numFmtId="0" fontId="21" fillId="3" borderId="0" xfId="0" applyFont="1" applyFill="1"/>
    <xf numFmtId="0" fontId="20" fillId="3" borderId="16" xfId="0" applyFont="1" applyFill="1" applyBorder="1"/>
    <xf numFmtId="0" fontId="20" fillId="3" borderId="16" xfId="0" applyFont="1" applyFill="1" applyBorder="1" applyAlignment="1">
      <alignment wrapText="1"/>
    </xf>
    <xf numFmtId="0" fontId="15" fillId="7" borderId="11" xfId="0" applyFont="1" applyFill="1" applyBorder="1" applyAlignment="1">
      <alignment vertical="center" wrapText="1"/>
    </xf>
    <xf numFmtId="0" fontId="15" fillId="7" borderId="17" xfId="0" applyFont="1" applyFill="1" applyBorder="1" applyAlignment="1">
      <alignment vertical="center" wrapText="1"/>
    </xf>
    <xf numFmtId="0" fontId="15" fillId="7" borderId="17" xfId="0" applyFont="1" applyFill="1" applyBorder="1" applyAlignment="1">
      <alignment vertical="center"/>
    </xf>
    <xf numFmtId="0" fontId="22" fillId="3" borderId="0" xfId="0" applyFont="1" applyFill="1" applyAlignment="1">
      <alignment horizontal="left"/>
    </xf>
    <xf numFmtId="0" fontId="12" fillId="7" borderId="19"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0"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18"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14" fontId="16" fillId="0" borderId="14" xfId="0" applyNumberFormat="1" applyFont="1" applyBorder="1" applyAlignment="1" applyProtection="1">
      <alignment horizontal="left" vertical="center" shrinkToFit="1"/>
      <protection locked="0"/>
    </xf>
    <xf numFmtId="14" fontId="16" fillId="0" borderId="12" xfId="0" applyNumberFormat="1" applyFont="1" applyBorder="1" applyAlignment="1" applyProtection="1">
      <alignment horizontal="left" vertical="center" shrinkToFit="1"/>
      <protection locked="0"/>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5">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J17" totalsRowShown="0" headerRowDxfId="14" dataDxfId="13" tableBorderDxfId="12">
  <autoFilter ref="B12:J17" xr:uid="{00000000-0009-0000-0100-000001000000}"/>
  <tableColumns count="9">
    <tableColumn id="1" xr3:uid="{00000000-0010-0000-0000-000001000000}" name="Risiko-id" dataDxfId="11"/>
    <tableColumn id="2" xr3:uid="{00000000-0010-0000-0000-000002000000}" name="Dato" dataDxfId="10"/>
    <tableColumn id="3" xr3:uid="{00000000-0010-0000-0000-000003000000}" name="Forfatter" dataDxfId="9"/>
    <tableColumn id="5" xr3:uid="{00000000-0010-0000-0000-000005000000}" name="Risiko" dataDxfId="8"/>
    <tableColumn id="6" xr3:uid="{00000000-0010-0000-0000-000006000000}" name="Risikokonsekvens" dataDxfId="7"/>
    <tableColumn id="7" xr3:uid="{00000000-0010-0000-0000-000007000000}" name="Sand-synlig-hed" dataDxfId="6"/>
    <tableColumn id="8" xr3:uid="{00000000-0010-0000-0000-000008000000}" name="Konse-kvens" dataDxfId="5"/>
    <tableColumn id="9" xr3:uid="{00000000-0010-0000-0000-000009000000}" name="Risiko-værdi" dataDxfId="4">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K136"/>
  <sheetViews>
    <sheetView tabSelected="1" topLeftCell="A10" zoomScale="114" zoomScaleNormal="180" zoomScaleSheetLayoutView="100" workbookViewId="0">
      <selection activeCell="M15" sqref="M15"/>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9" style="10"/>
    <col min="12" max="16384" width="9" style="4"/>
  </cols>
  <sheetData>
    <row r="1" spans="2:11" ht="13" x14ac:dyDescent="0.15">
      <c r="B1" s="3"/>
      <c r="C1" s="3"/>
      <c r="D1" s="3"/>
      <c r="E1" s="3"/>
      <c r="F1" s="4"/>
      <c r="G1" s="3"/>
      <c r="H1" s="3"/>
      <c r="I1" s="3"/>
      <c r="J1" s="3"/>
      <c r="K1" s="4"/>
    </row>
    <row r="2" spans="2:11" ht="39" x14ac:dyDescent="0.45">
      <c r="B2" s="47" t="s">
        <v>0</v>
      </c>
      <c r="C2" s="3"/>
      <c r="D2" s="3"/>
      <c r="E2" s="3"/>
      <c r="F2" s="4"/>
      <c r="G2" s="3"/>
      <c r="H2" s="3"/>
      <c r="I2" s="3"/>
      <c r="J2" s="3"/>
      <c r="K2" s="4"/>
    </row>
    <row r="3" spans="2:11" ht="13" x14ac:dyDescent="0.15">
      <c r="B3" s="3"/>
      <c r="C3" s="3"/>
      <c r="D3" s="3"/>
      <c r="E3" s="3"/>
      <c r="F3" s="3"/>
      <c r="G3" s="3"/>
      <c r="H3" s="3"/>
      <c r="I3" s="3"/>
      <c r="J3" s="3"/>
      <c r="K3" s="4"/>
    </row>
    <row r="4" spans="2:11" ht="13" x14ac:dyDescent="0.15">
      <c r="B4" s="27" t="s">
        <v>1</v>
      </c>
      <c r="C4" s="26"/>
      <c r="D4" s="48"/>
      <c r="E4" s="3"/>
      <c r="G4" s="3"/>
      <c r="H4" s="3"/>
      <c r="I4" s="11"/>
      <c r="J4" s="3"/>
      <c r="K4" s="4"/>
    </row>
    <row r="5" spans="2:11" ht="13" x14ac:dyDescent="0.15">
      <c r="B5" s="52" t="s">
        <v>155</v>
      </c>
      <c r="C5" s="53"/>
      <c r="D5" s="54"/>
      <c r="E5" s="3"/>
      <c r="F5" s="3"/>
      <c r="G5" s="3"/>
      <c r="H5" s="3"/>
      <c r="I5" s="3"/>
      <c r="J5" s="3"/>
      <c r="K5" s="4"/>
    </row>
    <row r="6" spans="2:11" ht="13" hidden="1" x14ac:dyDescent="0.15">
      <c r="B6" s="3"/>
      <c r="C6" s="3"/>
      <c r="D6" s="49"/>
      <c r="E6" s="4"/>
      <c r="F6" s="4"/>
      <c r="G6" s="4"/>
      <c r="H6" s="3"/>
      <c r="I6" s="3"/>
      <c r="J6" s="3"/>
      <c r="K6" s="4"/>
    </row>
    <row r="7" spans="2:11" ht="13" x14ac:dyDescent="0.15">
      <c r="B7" s="55" t="s">
        <v>156</v>
      </c>
      <c r="C7" s="56"/>
      <c r="D7" s="57"/>
      <c r="E7" s="3"/>
      <c r="F7" s="3"/>
      <c r="G7" s="3"/>
      <c r="H7" s="3"/>
      <c r="I7" s="4"/>
      <c r="J7" s="3"/>
      <c r="K7" s="4"/>
    </row>
    <row r="8" spans="2:11" ht="13" x14ac:dyDescent="0.15">
      <c r="B8" s="58" t="s">
        <v>175</v>
      </c>
      <c r="C8" s="59"/>
      <c r="D8" s="60"/>
      <c r="E8" s="3"/>
      <c r="F8" s="3"/>
      <c r="G8" s="3"/>
      <c r="H8" s="3"/>
      <c r="I8" s="12"/>
      <c r="J8" s="3"/>
      <c r="K8" s="4"/>
    </row>
    <row r="9" spans="2:11" ht="13" hidden="1" x14ac:dyDescent="0.15">
      <c r="B9" s="50" t="s">
        <v>2</v>
      </c>
      <c r="C9" s="51"/>
      <c r="D9" s="51"/>
      <c r="E9" s="3"/>
      <c r="G9" s="3"/>
      <c r="H9" s="3"/>
      <c r="I9" s="12"/>
      <c r="J9" s="3"/>
      <c r="K9" s="4"/>
    </row>
    <row r="10" spans="2:11" ht="14" x14ac:dyDescent="0.15">
      <c r="C10" s="16"/>
      <c r="D10" s="16"/>
      <c r="E10" s="16"/>
      <c r="F10" s="16"/>
      <c r="G10" s="3"/>
      <c r="H10" s="3"/>
      <c r="I10" s="3"/>
      <c r="J10" s="3"/>
    </row>
    <row r="11" spans="2:11" ht="14" x14ac:dyDescent="0.15">
      <c r="B11" s="29" t="s">
        <v>176</v>
      </c>
      <c r="C11" s="17"/>
      <c r="D11" s="17"/>
      <c r="E11" s="17"/>
      <c r="F11" s="17"/>
      <c r="G11" s="20"/>
      <c r="H11" s="20"/>
      <c r="I11" s="20"/>
      <c r="J11" s="28"/>
    </row>
    <row r="12" spans="2:11" s="5" customFormat="1" ht="48" x14ac:dyDescent="0.15">
      <c r="B12" s="44" t="s">
        <v>3</v>
      </c>
      <c r="C12" s="45" t="s">
        <v>4</v>
      </c>
      <c r="D12" s="45" t="s">
        <v>5</v>
      </c>
      <c r="E12" s="45" t="s">
        <v>6</v>
      </c>
      <c r="F12" s="45" t="s">
        <v>7</v>
      </c>
      <c r="G12" s="45" t="s">
        <v>8</v>
      </c>
      <c r="H12" s="45" t="s">
        <v>9</v>
      </c>
      <c r="I12" s="45" t="s">
        <v>10</v>
      </c>
      <c r="J12" s="46" t="s">
        <v>11</v>
      </c>
      <c r="K12" s="10"/>
    </row>
    <row r="13" spans="2:11" s="32" customFormat="1" ht="80" x14ac:dyDescent="0.15">
      <c r="B13" s="34">
        <v>2</v>
      </c>
      <c r="C13" s="63">
        <v>45414</v>
      </c>
      <c r="D13" s="35" t="s">
        <v>159</v>
      </c>
      <c r="E13" s="35" t="s">
        <v>169</v>
      </c>
      <c r="F13" s="35" t="s">
        <v>164</v>
      </c>
      <c r="G13" s="35">
        <v>5</v>
      </c>
      <c r="H13" s="35">
        <v>3</v>
      </c>
      <c r="I13" s="36">
        <f>IF(Risikolog[[#This Row],[Sand-synlig-hed]]*Risikolog[[#This Row],[Konse-kvens]]=0,"",Risikolog[[#This Row],[Sand-synlig-hed]]*Risikolog[[#This Row],[Konse-kvens]]+Risikolog[[#This Row],[Risiko-id]]/10^8)</f>
        <v>15.00000002</v>
      </c>
      <c r="J13" s="35" t="s">
        <v>157</v>
      </c>
      <c r="K13" s="33"/>
    </row>
    <row r="14" spans="2:11" s="32" customFormat="1" ht="90" customHeight="1" x14ac:dyDescent="0.15">
      <c r="B14" s="37">
        <v>1</v>
      </c>
      <c r="C14" s="64">
        <v>45414</v>
      </c>
      <c r="D14" s="38" t="s">
        <v>159</v>
      </c>
      <c r="E14" s="38" t="s">
        <v>163</v>
      </c>
      <c r="F14" s="38" t="s">
        <v>165</v>
      </c>
      <c r="G14" s="38">
        <v>3</v>
      </c>
      <c r="H14" s="38">
        <v>4</v>
      </c>
      <c r="I14" s="39">
        <f>IF(Risikolog[[#This Row],[Sand-synlig-hed]]*Risikolog[[#This Row],[Konse-kvens]]=0,"",Risikolog[[#This Row],[Sand-synlig-hed]]*Risikolog[[#This Row],[Konse-kvens]]+Risikolog[[#This Row],[Risiko-id]]/10^8)</f>
        <v>12.000000010000001</v>
      </c>
      <c r="J14" s="38" t="s">
        <v>158</v>
      </c>
      <c r="K14" s="33"/>
    </row>
    <row r="15" spans="2:11" s="32" customFormat="1" ht="80" x14ac:dyDescent="0.15">
      <c r="B15" s="37">
        <v>5</v>
      </c>
      <c r="C15" s="64">
        <v>45432</v>
      </c>
      <c r="D15" s="38" t="s">
        <v>160</v>
      </c>
      <c r="E15" s="38" t="s">
        <v>162</v>
      </c>
      <c r="F15" s="38" t="s">
        <v>172</v>
      </c>
      <c r="G15" s="38">
        <v>2</v>
      </c>
      <c r="H15" s="38">
        <v>3</v>
      </c>
      <c r="I15" s="39">
        <v>6</v>
      </c>
      <c r="J15" s="38" t="s">
        <v>171</v>
      </c>
      <c r="K15" s="33"/>
    </row>
    <row r="16" spans="2:11" s="32" customFormat="1" ht="144" x14ac:dyDescent="0.15">
      <c r="B16" s="37">
        <v>3</v>
      </c>
      <c r="C16" s="64">
        <v>45418</v>
      </c>
      <c r="D16" s="38" t="s">
        <v>161</v>
      </c>
      <c r="E16" s="38" t="s">
        <v>170</v>
      </c>
      <c r="F16" s="38" t="s">
        <v>167</v>
      </c>
      <c r="G16" s="38">
        <v>1</v>
      </c>
      <c r="H16" s="38">
        <v>5</v>
      </c>
      <c r="I16" s="39">
        <f>IF(Risikolog[[#This Row],[Sand-synlig-hed]]*Risikolog[[#This Row],[Konse-kvens]]=0,"",Risikolog[[#This Row],[Sand-synlig-hed]]*Risikolog[[#This Row],[Konse-kvens]]+Risikolog[[#This Row],[Risiko-id]]/10^8)</f>
        <v>5.0000000299999998</v>
      </c>
      <c r="J16" s="38" t="s">
        <v>173</v>
      </c>
      <c r="K16" s="33"/>
    </row>
    <row r="17" spans="2:11" s="32" customFormat="1" ht="64" x14ac:dyDescent="0.15">
      <c r="B17" s="37">
        <v>4</v>
      </c>
      <c r="C17" s="64">
        <v>45429</v>
      </c>
      <c r="D17" s="38" t="s">
        <v>160</v>
      </c>
      <c r="E17" s="38" t="s">
        <v>168</v>
      </c>
      <c r="F17" s="38" t="s">
        <v>166</v>
      </c>
      <c r="G17" s="38">
        <v>2</v>
      </c>
      <c r="H17" s="38">
        <v>2</v>
      </c>
      <c r="I17" s="39">
        <f>IF(Risikolog[[#This Row],[Sand-synlig-hed]]*Risikolog[[#This Row],[Konse-kvens]]=0,"",Risikolog[[#This Row],[Sand-synlig-hed]]*Risikolog[[#This Row],[Konse-kvens]]+Risikolog[[#This Row],[Risiko-id]]/10^8)</f>
        <v>4.0000000399999998</v>
      </c>
      <c r="J17" s="38" t="s">
        <v>174</v>
      </c>
      <c r="K17" s="33"/>
    </row>
    <row r="18" spans="2:11" s="32" customFormat="1" ht="14" x14ac:dyDescent="0.15">
      <c r="B18" s="3"/>
      <c r="C18" s="3"/>
      <c r="D18" s="3"/>
      <c r="E18" s="3"/>
      <c r="F18" s="4"/>
      <c r="G18" s="3"/>
      <c r="H18" s="3"/>
      <c r="I18" s="3"/>
      <c r="J18" s="3"/>
      <c r="K18" s="33"/>
    </row>
    <row r="19" spans="2:11" s="32" customFormat="1" ht="14" x14ac:dyDescent="0.15">
      <c r="B19" s="3"/>
      <c r="C19" s="3"/>
      <c r="D19" s="3"/>
      <c r="E19" s="3"/>
      <c r="F19" s="4"/>
      <c r="G19" s="3"/>
      <c r="H19" s="3"/>
      <c r="I19" s="3"/>
      <c r="J19" s="3"/>
      <c r="K19" s="33"/>
    </row>
    <row r="20" spans="2:11" s="32" customFormat="1" ht="14" x14ac:dyDescent="0.15">
      <c r="B20" s="3"/>
      <c r="C20" s="3"/>
      <c r="D20" s="3"/>
      <c r="E20" s="3"/>
      <c r="F20" s="4"/>
      <c r="G20" s="3"/>
      <c r="H20" s="3"/>
      <c r="I20" s="3"/>
      <c r="J20" s="3"/>
      <c r="K20" s="33"/>
    </row>
    <row r="21" spans="2:11" s="32" customFormat="1" ht="14" x14ac:dyDescent="0.15">
      <c r="B21" s="3"/>
      <c r="C21" s="3"/>
      <c r="D21" s="3"/>
      <c r="E21" s="3"/>
      <c r="F21" s="4"/>
      <c r="G21" s="3"/>
      <c r="H21" s="3"/>
      <c r="I21" s="3"/>
      <c r="J21" s="3"/>
      <c r="K21" s="33"/>
    </row>
    <row r="22" spans="2:11" s="32" customFormat="1" ht="14" x14ac:dyDescent="0.15">
      <c r="B22" s="3"/>
      <c r="C22" s="3"/>
      <c r="D22" s="3"/>
      <c r="E22" s="3"/>
      <c r="F22" s="4"/>
      <c r="G22" s="3"/>
      <c r="H22" s="3"/>
      <c r="I22" s="3"/>
      <c r="J22" s="3"/>
      <c r="K22" s="33"/>
    </row>
    <row r="23" spans="2:11" s="32" customFormat="1" ht="14" x14ac:dyDescent="0.15">
      <c r="B23" s="3"/>
      <c r="C23" s="3"/>
      <c r="D23" s="3"/>
      <c r="E23" s="3"/>
      <c r="F23" s="4"/>
      <c r="G23" s="3"/>
      <c r="H23" s="3"/>
      <c r="I23" s="3"/>
      <c r="J23" s="3"/>
      <c r="K23" s="33"/>
    </row>
    <row r="24" spans="2:11" s="32" customFormat="1" ht="14" x14ac:dyDescent="0.15">
      <c r="B24" s="3"/>
      <c r="C24" s="3"/>
      <c r="D24" s="3"/>
      <c r="E24" s="3"/>
      <c r="F24" s="4"/>
      <c r="G24" s="3"/>
      <c r="H24" s="3"/>
      <c r="I24" s="3"/>
      <c r="J24" s="3"/>
      <c r="K24" s="33"/>
    </row>
    <row r="25" spans="2:11" s="32" customFormat="1" ht="14" x14ac:dyDescent="0.15">
      <c r="B25" s="3"/>
      <c r="C25" s="3"/>
      <c r="D25" s="3"/>
      <c r="E25" s="3"/>
      <c r="F25" s="4"/>
      <c r="G25" s="3"/>
      <c r="H25" s="3"/>
      <c r="I25" s="3"/>
      <c r="J25" s="3"/>
      <c r="K25" s="33"/>
    </row>
    <row r="26" spans="2:11" s="32" customFormat="1" ht="14" x14ac:dyDescent="0.15">
      <c r="B26" s="3"/>
      <c r="C26" s="3"/>
      <c r="D26" s="3"/>
      <c r="E26" s="3"/>
      <c r="F26" s="4"/>
      <c r="G26" s="3"/>
      <c r="H26" s="3"/>
      <c r="I26" s="3"/>
      <c r="J26" s="3"/>
      <c r="K26" s="33"/>
    </row>
    <row r="27" spans="2:11" s="32" customFormat="1" ht="14" x14ac:dyDescent="0.15">
      <c r="B27" s="3"/>
      <c r="C27" s="3"/>
      <c r="D27" s="3"/>
      <c r="E27" s="3"/>
      <c r="F27" s="4"/>
      <c r="G27" s="3"/>
      <c r="H27" s="3"/>
      <c r="I27" s="3"/>
      <c r="J27" s="3"/>
      <c r="K27" s="33"/>
    </row>
    <row r="28" spans="2:11" s="32" customFormat="1" ht="14" x14ac:dyDescent="0.15">
      <c r="B28" s="3"/>
      <c r="C28" s="3"/>
      <c r="D28" s="3"/>
      <c r="E28" s="3"/>
      <c r="F28" s="4"/>
      <c r="G28" s="3"/>
      <c r="H28" s="3"/>
      <c r="I28" s="3"/>
      <c r="J28" s="3"/>
      <c r="K28" s="33"/>
    </row>
    <row r="29" spans="2:11" s="32" customFormat="1" ht="14" x14ac:dyDescent="0.15">
      <c r="B29" s="3"/>
      <c r="C29" s="3"/>
      <c r="D29" s="3"/>
      <c r="E29" s="3"/>
      <c r="F29" s="4"/>
      <c r="G29" s="3"/>
      <c r="H29" s="3"/>
      <c r="I29" s="3"/>
      <c r="J29" s="3"/>
      <c r="K29" s="33"/>
    </row>
    <row r="30" spans="2:11" s="32" customFormat="1" ht="14" x14ac:dyDescent="0.15">
      <c r="B30" s="3"/>
      <c r="C30" s="3"/>
      <c r="D30" s="3"/>
      <c r="E30" s="3"/>
      <c r="F30" s="4"/>
      <c r="G30" s="3"/>
      <c r="H30" s="3"/>
      <c r="I30" s="3"/>
      <c r="J30" s="3"/>
      <c r="K30" s="33"/>
    </row>
    <row r="31" spans="2:11" s="32" customFormat="1" ht="14" x14ac:dyDescent="0.15">
      <c r="B31" s="3"/>
      <c r="C31" s="3"/>
      <c r="D31" s="3"/>
      <c r="E31" s="3"/>
      <c r="F31" s="4"/>
      <c r="G31" s="3"/>
      <c r="H31" s="3"/>
      <c r="I31" s="3"/>
      <c r="J31" s="3"/>
      <c r="K31" s="33"/>
    </row>
    <row r="32" spans="2:11" s="32" customFormat="1" ht="14" x14ac:dyDescent="0.15">
      <c r="B32" s="3"/>
      <c r="C32" s="3"/>
      <c r="D32" s="3"/>
      <c r="E32" s="3"/>
      <c r="F32" s="4"/>
      <c r="G32" s="3"/>
      <c r="H32" s="3"/>
      <c r="I32" s="3"/>
      <c r="J32" s="3"/>
      <c r="K32" s="33"/>
    </row>
    <row r="33" spans="2:11" s="32" customFormat="1" ht="14" x14ac:dyDescent="0.15">
      <c r="B33" s="3"/>
      <c r="C33" s="3"/>
      <c r="D33" s="3"/>
      <c r="E33" s="3"/>
      <c r="F33" s="4"/>
      <c r="G33" s="3"/>
      <c r="H33" s="3"/>
      <c r="I33" s="3"/>
      <c r="J33" s="3"/>
      <c r="K33" s="33"/>
    </row>
    <row r="34" spans="2:11" s="32" customFormat="1" ht="14" x14ac:dyDescent="0.15">
      <c r="B34" s="3"/>
      <c r="C34" s="3"/>
      <c r="D34" s="3"/>
      <c r="E34" s="3"/>
      <c r="F34" s="4"/>
      <c r="G34" s="3"/>
      <c r="H34" s="3"/>
      <c r="I34" s="3"/>
      <c r="J34" s="3"/>
      <c r="K34" s="33"/>
    </row>
    <row r="35" spans="2:11" s="32" customFormat="1" ht="14" x14ac:dyDescent="0.15">
      <c r="B35" s="3"/>
      <c r="C35" s="3"/>
      <c r="D35" s="3"/>
      <c r="E35" s="3"/>
      <c r="F35" s="4"/>
      <c r="G35" s="3"/>
      <c r="H35" s="3"/>
      <c r="I35" s="3"/>
      <c r="J35" s="3"/>
      <c r="K35" s="33"/>
    </row>
    <row r="36" spans="2:11" s="32" customFormat="1" ht="14" x14ac:dyDescent="0.15">
      <c r="B36" s="3"/>
      <c r="C36" s="3"/>
      <c r="D36" s="3"/>
      <c r="E36" s="3"/>
      <c r="F36" s="4"/>
      <c r="G36" s="3"/>
      <c r="H36" s="3"/>
      <c r="I36" s="3"/>
      <c r="J36" s="3"/>
      <c r="K36" s="33"/>
    </row>
    <row r="37" spans="2:11" s="32" customFormat="1" ht="14" x14ac:dyDescent="0.15">
      <c r="B37" s="3"/>
      <c r="C37" s="3"/>
      <c r="D37" s="3"/>
      <c r="E37" s="3"/>
      <c r="F37" s="4"/>
      <c r="G37" s="3"/>
      <c r="H37" s="3"/>
      <c r="I37" s="3"/>
      <c r="J37" s="3"/>
      <c r="K37" s="33"/>
    </row>
    <row r="38" spans="2:11" s="32" customFormat="1" ht="14" x14ac:dyDescent="0.15">
      <c r="B38" s="3"/>
      <c r="C38" s="3"/>
      <c r="D38" s="3"/>
      <c r="E38" s="3"/>
      <c r="F38" s="4"/>
      <c r="G38" s="3"/>
      <c r="H38" s="3"/>
      <c r="I38" s="3"/>
      <c r="J38" s="3"/>
      <c r="K38" s="33"/>
    </row>
    <row r="39" spans="2:11" s="32" customFormat="1" ht="14" x14ac:dyDescent="0.15">
      <c r="B39" s="2"/>
      <c r="C39" s="2"/>
      <c r="D39" s="2"/>
      <c r="E39" s="2"/>
      <c r="F39" s="1"/>
      <c r="G39" s="2"/>
      <c r="H39" s="2"/>
      <c r="I39" s="2"/>
      <c r="J39" s="2"/>
      <c r="K39" s="33"/>
    </row>
    <row r="40" spans="2:11" s="32" customFormat="1" ht="14" x14ac:dyDescent="0.15">
      <c r="B40" s="2"/>
      <c r="C40" s="2"/>
      <c r="D40" s="2"/>
      <c r="E40" s="2"/>
      <c r="F40" s="1"/>
      <c r="G40" s="2"/>
      <c r="H40" s="2"/>
      <c r="I40" s="2"/>
      <c r="J40" s="2"/>
      <c r="K40" s="33"/>
    </row>
    <row r="41" spans="2:11" s="32" customFormat="1" ht="14" x14ac:dyDescent="0.15">
      <c r="B41" s="2"/>
      <c r="C41" s="2"/>
      <c r="D41" s="2"/>
      <c r="E41" s="2"/>
      <c r="F41" s="1"/>
      <c r="G41" s="2"/>
      <c r="H41" s="2"/>
      <c r="I41" s="2"/>
      <c r="J41" s="2"/>
      <c r="K41" s="33"/>
    </row>
    <row r="42" spans="2:11" s="32" customFormat="1" ht="14" x14ac:dyDescent="0.15">
      <c r="B42" s="2"/>
      <c r="C42" s="2"/>
      <c r="D42" s="2"/>
      <c r="E42" s="2"/>
      <c r="F42" s="1"/>
      <c r="G42" s="2"/>
      <c r="H42" s="2"/>
      <c r="I42" s="2"/>
      <c r="J42" s="2"/>
      <c r="K42" s="33"/>
    </row>
    <row r="43" spans="2:11" s="32" customFormat="1" ht="14" x14ac:dyDescent="0.15">
      <c r="B43" s="2"/>
      <c r="C43" s="2"/>
      <c r="D43" s="2"/>
      <c r="E43" s="2"/>
      <c r="F43" s="1"/>
      <c r="G43" s="2"/>
      <c r="H43" s="2"/>
      <c r="I43" s="2"/>
      <c r="J43" s="2"/>
      <c r="K43" s="33"/>
    </row>
    <row r="44" spans="2:11" s="32" customFormat="1" ht="14" x14ac:dyDescent="0.15">
      <c r="B44" s="2"/>
      <c r="C44" s="2"/>
      <c r="D44" s="2"/>
      <c r="E44" s="2"/>
      <c r="F44" s="1"/>
      <c r="G44" s="2"/>
      <c r="H44" s="2"/>
      <c r="I44" s="2"/>
      <c r="J44" s="2"/>
      <c r="K44" s="33"/>
    </row>
    <row r="45" spans="2:11" s="32" customFormat="1" ht="14" x14ac:dyDescent="0.15">
      <c r="B45" s="2"/>
      <c r="C45" s="2"/>
      <c r="D45" s="2"/>
      <c r="E45" s="2"/>
      <c r="F45" s="1"/>
      <c r="G45" s="2"/>
      <c r="H45" s="2"/>
      <c r="I45" s="2"/>
      <c r="J45" s="2"/>
      <c r="K45" s="33"/>
    </row>
    <row r="46" spans="2:11" s="32" customFormat="1" ht="14" x14ac:dyDescent="0.15">
      <c r="B46" s="2"/>
      <c r="C46" s="2"/>
      <c r="D46" s="2"/>
      <c r="E46" s="2"/>
      <c r="F46" s="1"/>
      <c r="G46" s="2"/>
      <c r="H46" s="2"/>
      <c r="I46" s="2"/>
      <c r="J46" s="2"/>
      <c r="K46" s="33"/>
    </row>
    <row r="47" spans="2:11" s="32" customFormat="1" ht="14" x14ac:dyDescent="0.15">
      <c r="B47" s="2"/>
      <c r="C47" s="2"/>
      <c r="D47" s="2"/>
      <c r="E47" s="2"/>
      <c r="F47" s="1"/>
      <c r="G47" s="2"/>
      <c r="H47" s="2"/>
      <c r="I47" s="2"/>
      <c r="J47" s="2"/>
      <c r="K47" s="33"/>
    </row>
    <row r="48" spans="2:11" s="32" customFormat="1" ht="14" x14ac:dyDescent="0.15">
      <c r="B48" s="2"/>
      <c r="C48" s="2"/>
      <c r="D48" s="2"/>
      <c r="E48" s="2"/>
      <c r="F48" s="1"/>
      <c r="G48" s="2"/>
      <c r="H48" s="2"/>
      <c r="I48" s="2"/>
      <c r="J48" s="2"/>
      <c r="K48" s="33"/>
    </row>
    <row r="49" spans="2:11" s="32" customFormat="1" ht="14" x14ac:dyDescent="0.15">
      <c r="B49" s="2"/>
      <c r="C49" s="2"/>
      <c r="D49" s="2"/>
      <c r="E49" s="2"/>
      <c r="F49" s="1"/>
      <c r="G49" s="2"/>
      <c r="H49" s="2"/>
      <c r="I49" s="2"/>
      <c r="J49" s="2"/>
      <c r="K49" s="33"/>
    </row>
    <row r="50" spans="2:11" s="32" customFormat="1" ht="14" x14ac:dyDescent="0.15">
      <c r="B50" s="2"/>
      <c r="C50" s="2"/>
      <c r="D50" s="2"/>
      <c r="E50" s="2"/>
      <c r="F50" s="1"/>
      <c r="G50" s="2"/>
      <c r="H50" s="2"/>
      <c r="I50" s="2"/>
      <c r="J50" s="2"/>
      <c r="K50" s="33"/>
    </row>
    <row r="51" spans="2:11" s="32" customFormat="1" ht="14" x14ac:dyDescent="0.15">
      <c r="B51" s="2"/>
      <c r="C51" s="2"/>
      <c r="D51" s="2"/>
      <c r="E51" s="2"/>
      <c r="F51" s="1"/>
      <c r="G51" s="2"/>
      <c r="H51" s="2"/>
      <c r="I51" s="2"/>
      <c r="J51" s="2"/>
      <c r="K51" s="33"/>
    </row>
    <row r="52" spans="2:11" s="32" customFormat="1" ht="14" x14ac:dyDescent="0.15">
      <c r="B52" s="2"/>
      <c r="C52" s="2"/>
      <c r="D52" s="2"/>
      <c r="E52" s="2"/>
      <c r="F52" s="1"/>
      <c r="G52" s="2"/>
      <c r="H52" s="2"/>
      <c r="I52" s="2"/>
      <c r="J52" s="2"/>
      <c r="K52" s="33"/>
    </row>
    <row r="53" spans="2:11" ht="14" x14ac:dyDescent="0.15"/>
    <row r="54" spans="2:11" ht="14" x14ac:dyDescent="0.15"/>
    <row r="55" spans="2:11" ht="14" x14ac:dyDescent="0.15"/>
    <row r="56" spans="2:11" ht="14" x14ac:dyDescent="0.15"/>
    <row r="57" spans="2:11" ht="14" x14ac:dyDescent="0.15"/>
    <row r="58" spans="2:11" ht="14" x14ac:dyDescent="0.15"/>
    <row r="59" spans="2:11" ht="14" x14ac:dyDescent="0.15"/>
    <row r="60" spans="2:11" ht="14" x14ac:dyDescent="0.15"/>
    <row r="61" spans="2:11" ht="14" x14ac:dyDescent="0.15"/>
    <row r="62" spans="2:11" ht="14" x14ac:dyDescent="0.15"/>
    <row r="63" spans="2:11" ht="14" x14ac:dyDescent="0.15"/>
    <row r="64" spans="2:11" ht="14" x14ac:dyDescent="0.15"/>
    <row r="65" ht="14" x14ac:dyDescent="0.15"/>
    <row r="66" ht="14" x14ac:dyDescent="0.15"/>
    <row r="67" ht="14" x14ac:dyDescent="0.15"/>
    <row r="68" ht="14" x14ac:dyDescent="0.15"/>
    <row r="69" ht="14" x14ac:dyDescent="0.15"/>
    <row r="70" ht="14" x14ac:dyDescent="0.15"/>
    <row r="71" ht="14" x14ac:dyDescent="0.15"/>
    <row r="72" ht="14" x14ac:dyDescent="0.15"/>
    <row r="73" ht="14" x14ac:dyDescent="0.15"/>
    <row r="74" ht="14" x14ac:dyDescent="0.15"/>
    <row r="75" ht="14" x14ac:dyDescent="0.15"/>
    <row r="76" ht="14" x14ac:dyDescent="0.15"/>
    <row r="77" ht="14" x14ac:dyDescent="0.15"/>
    <row r="78" ht="14" x14ac:dyDescent="0.15"/>
    <row r="79" ht="14" x14ac:dyDescent="0.15"/>
    <row r="80" ht="14" x14ac:dyDescent="0.15"/>
    <row r="81" ht="14" x14ac:dyDescent="0.15"/>
    <row r="82" ht="14" x14ac:dyDescent="0.15"/>
    <row r="83" ht="14" x14ac:dyDescent="0.15"/>
    <row r="84" ht="14" x14ac:dyDescent="0.15"/>
    <row r="85" ht="14" x14ac:dyDescent="0.15"/>
    <row r="86" ht="14" x14ac:dyDescent="0.15"/>
    <row r="87" ht="14" x14ac:dyDescent="0.15"/>
    <row r="88" ht="14" x14ac:dyDescent="0.15"/>
    <row r="89" ht="14" x14ac:dyDescent="0.15"/>
    <row r="90" ht="14" x14ac:dyDescent="0.15"/>
    <row r="91" ht="14" x14ac:dyDescent="0.15"/>
    <row r="92" ht="14" x14ac:dyDescent="0.15"/>
    <row r="93" ht="14" x14ac:dyDescent="0.15"/>
    <row r="94" ht="14" x14ac:dyDescent="0.15"/>
    <row r="95" ht="14" x14ac:dyDescent="0.15"/>
    <row r="96" ht="14" x14ac:dyDescent="0.15"/>
    <row r="97" ht="14" x14ac:dyDescent="0.15"/>
    <row r="98" ht="14" x14ac:dyDescent="0.15"/>
    <row r="99" ht="14" x14ac:dyDescent="0.15"/>
    <row r="100" ht="14" x14ac:dyDescent="0.15"/>
    <row r="101" ht="14" x14ac:dyDescent="0.15"/>
    <row r="102" ht="14" x14ac:dyDescent="0.15"/>
    <row r="103" ht="14" x14ac:dyDescent="0.15"/>
    <row r="104" ht="14" x14ac:dyDescent="0.15"/>
    <row r="105" ht="14" x14ac:dyDescent="0.15"/>
    <row r="106" ht="14" x14ac:dyDescent="0.15"/>
    <row r="107" ht="14" x14ac:dyDescent="0.15"/>
    <row r="108" ht="14" x14ac:dyDescent="0.15"/>
    <row r="109" ht="14" x14ac:dyDescent="0.15"/>
    <row r="110" ht="14" x14ac:dyDescent="0.15"/>
    <row r="111" ht="14" x14ac:dyDescent="0.15"/>
    <row r="112" ht="14" x14ac:dyDescent="0.15"/>
    <row r="113" ht="14" x14ac:dyDescent="0.15"/>
    <row r="114" ht="14" x14ac:dyDescent="0.15"/>
    <row r="115" ht="14" hidden="1" x14ac:dyDescent="0.15"/>
    <row r="116" ht="14" hidden="1" x14ac:dyDescent="0.15"/>
    <row r="117" ht="14" hidden="1" x14ac:dyDescent="0.15"/>
    <row r="118" ht="14" hidden="1" x14ac:dyDescent="0.15"/>
    <row r="119" ht="14" hidden="1" x14ac:dyDescent="0.15"/>
    <row r="120" ht="14" hidden="1" x14ac:dyDescent="0.15"/>
    <row r="121" ht="14" hidden="1" x14ac:dyDescent="0.15"/>
    <row r="122" ht="14" hidden="1" x14ac:dyDescent="0.15"/>
    <row r="123" ht="14" hidden="1" x14ac:dyDescent="0.15"/>
    <row r="124" ht="14" hidden="1" x14ac:dyDescent="0.15"/>
    <row r="125" ht="14" hidden="1" x14ac:dyDescent="0.15"/>
    <row r="126" ht="14" hidden="1" x14ac:dyDescent="0.15"/>
    <row r="127" ht="14" hidden="1" x14ac:dyDescent="0.15"/>
    <row r="128" ht="14" hidden="1" x14ac:dyDescent="0.15"/>
    <row r="129" ht="14" hidden="1" x14ac:dyDescent="0.15"/>
    <row r="130" ht="14" hidden="1" x14ac:dyDescent="0.15"/>
    <row r="131" ht="14" hidden="1" x14ac:dyDescent="0.15"/>
    <row r="132" ht="14" hidden="1" x14ac:dyDescent="0.15"/>
    <row r="133" ht="14" hidden="1" x14ac:dyDescent="0.15"/>
    <row r="134" ht="14" hidden="1" x14ac:dyDescent="0.15"/>
    <row r="135" ht="14" x14ac:dyDescent="0.15"/>
    <row r="136"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17">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K13:K44" xr:uid="{00000000-0002-0000-0100-000001000000}">
      <formula1>Tiltag</formula1>
    </dataValidation>
    <dataValidation type="list" allowBlank="1" showInputMessage="1" showErrorMessage="1" sqref="G13:H17"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41" bestFit="1" customWidth="1"/>
    <col min="3" max="3" width="28" style="10" bestFit="1" customWidth="1"/>
    <col min="4" max="4" width="48.1640625" style="33" customWidth="1"/>
    <col min="5" max="5" width="61.6640625" style="33" customWidth="1"/>
    <col min="6" max="16384" width="9" style="10"/>
  </cols>
  <sheetData>
    <row r="2" spans="2:5" ht="39" x14ac:dyDescent="0.45">
      <c r="B2" s="13" t="s">
        <v>12</v>
      </c>
    </row>
    <row r="4" spans="2:5" ht="19" x14ac:dyDescent="0.2">
      <c r="B4" s="42" t="s">
        <v>13</v>
      </c>
      <c r="C4" s="42" t="s">
        <v>14</v>
      </c>
      <c r="D4" s="43" t="s">
        <v>15</v>
      </c>
      <c r="E4" s="43" t="s">
        <v>16</v>
      </c>
    </row>
    <row r="5" spans="2:5" ht="18" x14ac:dyDescent="0.2">
      <c r="B5" s="40"/>
    </row>
    <row r="6" spans="2:5" x14ac:dyDescent="0.2">
      <c r="B6" s="41" t="s">
        <v>17</v>
      </c>
    </row>
    <row r="7" spans="2:5" ht="61" x14ac:dyDescent="0.2">
      <c r="C7" s="10" t="s">
        <v>18</v>
      </c>
      <c r="D7" s="33" t="s">
        <v>19</v>
      </c>
      <c r="E7" s="33" t="s">
        <v>20</v>
      </c>
    </row>
    <row r="9" spans="2:5" ht="31" x14ac:dyDescent="0.2">
      <c r="C9" s="10" t="s">
        <v>21</v>
      </c>
      <c r="E9" s="33" t="s">
        <v>22</v>
      </c>
    </row>
    <row r="11" spans="2:5" ht="76" x14ac:dyDescent="0.2">
      <c r="C11" s="10" t="s">
        <v>23</v>
      </c>
      <c r="D11" s="33" t="s">
        <v>24</v>
      </c>
      <c r="E11" s="33" t="s">
        <v>25</v>
      </c>
    </row>
    <row r="17" spans="2:5" x14ac:dyDescent="0.2">
      <c r="B17" s="41" t="s">
        <v>26</v>
      </c>
    </row>
    <row r="18" spans="2:5" ht="31" x14ac:dyDescent="0.2">
      <c r="C18" s="10" t="s">
        <v>27</v>
      </c>
      <c r="E18" s="33" t="s">
        <v>28</v>
      </c>
    </row>
    <row r="20" spans="2:5" ht="31" x14ac:dyDescent="0.2">
      <c r="C20" s="10" t="s">
        <v>29</v>
      </c>
      <c r="E20" s="33" t="s">
        <v>30</v>
      </c>
    </row>
    <row r="22" spans="2:5" ht="31" x14ac:dyDescent="0.2">
      <c r="C22" s="10" t="s">
        <v>31</v>
      </c>
      <c r="E22" s="33" t="s">
        <v>32</v>
      </c>
    </row>
    <row r="24" spans="2:5" x14ac:dyDescent="0.2">
      <c r="B24" s="41" t="s">
        <v>33</v>
      </c>
    </row>
    <row r="26" spans="2:5" ht="121" x14ac:dyDescent="0.2">
      <c r="C26" s="10" t="s">
        <v>34</v>
      </c>
      <c r="D26" s="33" t="s">
        <v>35</v>
      </c>
      <c r="E26" s="33" t="s">
        <v>36</v>
      </c>
    </row>
    <row r="28" spans="2:5" ht="46" x14ac:dyDescent="0.2">
      <c r="C28" s="10" t="s">
        <v>37</v>
      </c>
      <c r="E28" s="33" t="s">
        <v>38</v>
      </c>
    </row>
    <row r="30" spans="2:5" ht="31" x14ac:dyDescent="0.2">
      <c r="C30" s="10" t="s">
        <v>39</v>
      </c>
      <c r="E30" s="33" t="s">
        <v>40</v>
      </c>
    </row>
    <row r="32" spans="2:5" x14ac:dyDescent="0.2">
      <c r="B32" s="41" t="s">
        <v>41</v>
      </c>
    </row>
    <row r="33" spans="2:5" ht="46" x14ac:dyDescent="0.2">
      <c r="C33" s="10" t="s">
        <v>42</v>
      </c>
      <c r="E33" s="33" t="s">
        <v>43</v>
      </c>
    </row>
    <row r="35" spans="2:5" ht="61" x14ac:dyDescent="0.2">
      <c r="C35" s="10" t="s">
        <v>44</v>
      </c>
      <c r="E35" s="33" t="s">
        <v>45</v>
      </c>
    </row>
    <row r="37" spans="2:5" ht="31" x14ac:dyDescent="0.2">
      <c r="C37" s="10" t="s">
        <v>46</v>
      </c>
      <c r="E37" s="33" t="s">
        <v>47</v>
      </c>
    </row>
    <row r="39" spans="2:5" x14ac:dyDescent="0.2">
      <c r="B39" s="41" t="s">
        <v>48</v>
      </c>
    </row>
    <row r="40" spans="2:5" x14ac:dyDescent="0.2">
      <c r="C40" s="10" t="s">
        <v>49</v>
      </c>
      <c r="E40" s="33" t="s">
        <v>50</v>
      </c>
    </row>
    <row r="42" spans="2:5" ht="31" x14ac:dyDescent="0.2">
      <c r="C42" s="10" t="s">
        <v>51</v>
      </c>
      <c r="E42" s="33" t="s">
        <v>52</v>
      </c>
    </row>
    <row r="44" spans="2:5" ht="31" x14ac:dyDescent="0.2">
      <c r="C44" s="10" t="s">
        <v>53</v>
      </c>
      <c r="E44" s="33" t="s">
        <v>54</v>
      </c>
    </row>
    <row r="46" spans="2:5" ht="61" x14ac:dyDescent="0.2">
      <c r="C46" s="10" t="s">
        <v>55</v>
      </c>
      <c r="D46" s="33" t="s">
        <v>56</v>
      </c>
      <c r="E46" s="33" t="s">
        <v>57</v>
      </c>
    </row>
    <row r="48" spans="2:5" ht="31" x14ac:dyDescent="0.2">
      <c r="C48" s="10" t="s">
        <v>58</v>
      </c>
      <c r="D48" s="33" t="s">
        <v>59</v>
      </c>
      <c r="E48" s="3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61</v>
      </c>
      <c r="I1" s="10" t="s">
        <v>62</v>
      </c>
    </row>
    <row r="3" spans="1:13" x14ac:dyDescent="0.15">
      <c r="A3" s="10" t="s">
        <v>63</v>
      </c>
      <c r="B3" s="10" t="s">
        <v>64</v>
      </c>
      <c r="C3" s="10" t="s">
        <v>65</v>
      </c>
      <c r="E3" s="10" t="s">
        <v>64</v>
      </c>
      <c r="F3" s="10" t="s">
        <v>65</v>
      </c>
      <c r="I3" s="10" t="s">
        <v>64</v>
      </c>
      <c r="J3" s="10" t="s">
        <v>65</v>
      </c>
      <c r="L3" s="10" t="s">
        <v>64</v>
      </c>
      <c r="M3" s="10" t="s">
        <v>65</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66</v>
      </c>
      <c r="B1" s="7" t="s">
        <v>67</v>
      </c>
      <c r="C1" s="6" t="s">
        <v>68</v>
      </c>
      <c r="D1" s="6" t="s">
        <v>69</v>
      </c>
      <c r="E1" s="6" t="s">
        <v>70</v>
      </c>
      <c r="F1" s="6" t="s">
        <v>71</v>
      </c>
      <c r="G1" s="6" t="s">
        <v>72</v>
      </c>
      <c r="H1" s="6" t="s">
        <v>51</v>
      </c>
      <c r="I1" s="6" t="s">
        <v>73</v>
      </c>
      <c r="J1" s="6" t="s">
        <v>74</v>
      </c>
      <c r="L1" s="6" t="s">
        <v>55</v>
      </c>
      <c r="M1" s="6" t="s">
        <v>58</v>
      </c>
    </row>
    <row r="2" spans="1:13" ht="30" x14ac:dyDescent="0.15">
      <c r="A2" s="8" t="s">
        <v>75</v>
      </c>
      <c r="B2" s="18">
        <v>1</v>
      </c>
      <c r="C2" s="8" t="s">
        <v>6</v>
      </c>
      <c r="D2" s="14" t="s">
        <v>76</v>
      </c>
      <c r="E2" s="8" t="s">
        <v>77</v>
      </c>
      <c r="F2" s="8" t="s">
        <v>78</v>
      </c>
      <c r="G2" s="8" t="s">
        <v>79</v>
      </c>
      <c r="H2" s="8" t="s">
        <v>80</v>
      </c>
      <c r="I2" s="31"/>
      <c r="J2" s="19">
        <v>43313</v>
      </c>
      <c r="L2" s="19" t="e">
        <f>VLOOKUP(Risikoanalyse!#REF!,Lister!H3:I31,2)</f>
        <v>#REF!</v>
      </c>
      <c r="M2" s="8" t="s">
        <v>81</v>
      </c>
    </row>
    <row r="3" spans="1:13" ht="15" x14ac:dyDescent="0.15">
      <c r="A3" s="8" t="s">
        <v>82</v>
      </c>
      <c r="B3" s="18">
        <v>2</v>
      </c>
      <c r="C3" s="8" t="s">
        <v>83</v>
      </c>
      <c r="D3" s="8" t="s">
        <v>84</v>
      </c>
      <c r="E3" s="8" t="s">
        <v>85</v>
      </c>
      <c r="G3" s="8" t="s">
        <v>86</v>
      </c>
      <c r="H3" s="8" t="str">
        <f>YEAR(I3)&amp;" Q"&amp;ROUNDUP(MONTH(I3)/3,0)</f>
        <v>2018 Q1</v>
      </c>
      <c r="I3" s="31">
        <v>43101</v>
      </c>
      <c r="J3" s="19">
        <v>43344</v>
      </c>
      <c r="L3" s="19" t="e">
        <f>EDATE(L2,3)</f>
        <v>#REF!</v>
      </c>
      <c r="M3" s="8" t="s">
        <v>87</v>
      </c>
    </row>
    <row r="4" spans="1:13" ht="30" x14ac:dyDescent="0.15">
      <c r="A4" s="8" t="s">
        <v>88</v>
      </c>
      <c r="B4" s="18">
        <v>3</v>
      </c>
      <c r="C4" s="8" t="s">
        <v>89</v>
      </c>
      <c r="D4" s="8" t="s">
        <v>90</v>
      </c>
      <c r="E4" s="8" t="s">
        <v>91</v>
      </c>
      <c r="G4" s="8" t="s">
        <v>92</v>
      </c>
      <c r="H4" s="8" t="str">
        <f t="shared" ref="H4:H31" si="0">YEAR(I4)&amp;" Q"&amp;ROUNDUP(MONTH(I4)/3,0)</f>
        <v>2018 Q2</v>
      </c>
      <c r="I4" s="31">
        <v>43191</v>
      </c>
      <c r="J4" s="19">
        <v>43374</v>
      </c>
      <c r="L4" s="19" t="e">
        <f t="shared" ref="L4:L54" si="1">EDATE(L3,3)</f>
        <v>#REF!</v>
      </c>
      <c r="M4" s="8" t="s">
        <v>93</v>
      </c>
    </row>
    <row r="5" spans="1:13" ht="15" x14ac:dyDescent="0.15">
      <c r="A5" s="8" t="s">
        <v>94</v>
      </c>
      <c r="B5" s="18">
        <v>4</v>
      </c>
      <c r="D5" s="8" t="s">
        <v>95</v>
      </c>
      <c r="E5" s="8" t="s">
        <v>96</v>
      </c>
      <c r="G5" s="8" t="s">
        <v>97</v>
      </c>
      <c r="H5" s="8" t="str">
        <f t="shared" si="0"/>
        <v>2018 Q3</v>
      </c>
      <c r="I5" s="31">
        <v>43282</v>
      </c>
      <c r="J5" s="19">
        <v>43405</v>
      </c>
      <c r="L5" s="19" t="e">
        <f t="shared" si="1"/>
        <v>#REF!</v>
      </c>
      <c r="M5" s="8" t="s">
        <v>98</v>
      </c>
    </row>
    <row r="6" spans="1:13" ht="15" x14ac:dyDescent="0.15">
      <c r="A6" s="8" t="s">
        <v>99</v>
      </c>
      <c r="B6" s="18">
        <v>5</v>
      </c>
      <c r="D6" s="8" t="s">
        <v>100</v>
      </c>
      <c r="H6" s="8" t="str">
        <f t="shared" si="0"/>
        <v>2018 Q4</v>
      </c>
      <c r="I6" s="31">
        <v>43374</v>
      </c>
      <c r="J6" s="19">
        <v>43435</v>
      </c>
      <c r="L6" s="19" t="e">
        <f t="shared" si="1"/>
        <v>#REF!</v>
      </c>
      <c r="M6" s="8" t="s">
        <v>101</v>
      </c>
    </row>
    <row r="7" spans="1:13" ht="12.75" customHeight="1" x14ac:dyDescent="0.15">
      <c r="H7" s="8" t="str">
        <f t="shared" si="0"/>
        <v>2019 Q1</v>
      </c>
      <c r="I7" s="31">
        <v>43466</v>
      </c>
      <c r="J7" s="19">
        <v>43466</v>
      </c>
      <c r="L7" s="19" t="e">
        <f t="shared" si="1"/>
        <v>#REF!</v>
      </c>
      <c r="M7" s="8" t="s">
        <v>102</v>
      </c>
    </row>
    <row r="8" spans="1:13" ht="12.75" customHeight="1" x14ac:dyDescent="0.15">
      <c r="D8" s="15"/>
      <c r="H8" s="8" t="str">
        <f t="shared" si="0"/>
        <v>2019 Q2</v>
      </c>
      <c r="I8" s="31">
        <v>43556</v>
      </c>
      <c r="J8" s="19">
        <v>43497</v>
      </c>
      <c r="L8" s="19" t="e">
        <f t="shared" si="1"/>
        <v>#REF!</v>
      </c>
      <c r="M8" s="8" t="s">
        <v>103</v>
      </c>
    </row>
    <row r="9" spans="1:13" ht="15" x14ac:dyDescent="0.15">
      <c r="H9" s="8" t="str">
        <f t="shared" si="0"/>
        <v>2019 Q3</v>
      </c>
      <c r="I9" s="31">
        <v>43647</v>
      </c>
      <c r="J9" s="19">
        <v>43525</v>
      </c>
      <c r="L9" s="19" t="e">
        <f t="shared" si="1"/>
        <v>#REF!</v>
      </c>
      <c r="M9" s="8" t="s">
        <v>104</v>
      </c>
    </row>
    <row r="10" spans="1:13" ht="15" x14ac:dyDescent="0.15">
      <c r="H10" s="8" t="str">
        <f t="shared" si="0"/>
        <v>2019 Q4</v>
      </c>
      <c r="I10" s="31">
        <v>43739</v>
      </c>
      <c r="J10" s="19">
        <v>43556</v>
      </c>
      <c r="L10" s="19" t="e">
        <f t="shared" si="1"/>
        <v>#REF!</v>
      </c>
      <c r="M10" s="8" t="s">
        <v>105</v>
      </c>
    </row>
    <row r="11" spans="1:13" ht="15" x14ac:dyDescent="0.15">
      <c r="H11" s="8" t="str">
        <f t="shared" si="0"/>
        <v>2020 Q1</v>
      </c>
      <c r="I11" s="31">
        <v>43831</v>
      </c>
      <c r="J11" s="19">
        <v>43586</v>
      </c>
      <c r="L11" s="19" t="e">
        <f t="shared" si="1"/>
        <v>#REF!</v>
      </c>
      <c r="M11" s="8" t="s">
        <v>106</v>
      </c>
    </row>
    <row r="12" spans="1:13" ht="15" x14ac:dyDescent="0.15">
      <c r="H12" s="8" t="str">
        <f t="shared" si="0"/>
        <v>2020 Q2</v>
      </c>
      <c r="I12" s="31">
        <v>43922</v>
      </c>
      <c r="J12" s="19">
        <v>43617</v>
      </c>
      <c r="L12" s="19" t="e">
        <f t="shared" si="1"/>
        <v>#REF!</v>
      </c>
      <c r="M12" s="8" t="s">
        <v>107</v>
      </c>
    </row>
    <row r="13" spans="1:13" ht="15" x14ac:dyDescent="0.15">
      <c r="H13" s="8" t="str">
        <f t="shared" si="0"/>
        <v>2020 Q3</v>
      </c>
      <c r="I13" s="31">
        <v>44013</v>
      </c>
      <c r="J13" s="19">
        <v>43647</v>
      </c>
      <c r="L13" s="19" t="e">
        <f t="shared" si="1"/>
        <v>#REF!</v>
      </c>
      <c r="M13" s="8" t="s">
        <v>108</v>
      </c>
    </row>
    <row r="14" spans="1:13" ht="15" x14ac:dyDescent="0.15">
      <c r="H14" s="8" t="str">
        <f t="shared" si="0"/>
        <v>2020 Q4</v>
      </c>
      <c r="I14" s="31">
        <v>44105</v>
      </c>
      <c r="J14" s="19">
        <v>43678</v>
      </c>
      <c r="L14" s="19" t="e">
        <f t="shared" si="1"/>
        <v>#REF!</v>
      </c>
      <c r="M14" s="8" t="s">
        <v>109</v>
      </c>
    </row>
    <row r="15" spans="1:13" ht="15" x14ac:dyDescent="0.15">
      <c r="H15" s="8" t="str">
        <f t="shared" si="0"/>
        <v>2021 Q1</v>
      </c>
      <c r="I15" s="31">
        <v>44197</v>
      </c>
      <c r="J15" s="19">
        <v>43709</v>
      </c>
      <c r="L15" s="19" t="e">
        <f t="shared" si="1"/>
        <v>#REF!</v>
      </c>
      <c r="M15" s="8" t="s">
        <v>110</v>
      </c>
    </row>
    <row r="16" spans="1:13" ht="15" x14ac:dyDescent="0.15">
      <c r="H16" s="8" t="str">
        <f t="shared" si="0"/>
        <v>2021 Q2</v>
      </c>
      <c r="I16" s="31">
        <v>44287</v>
      </c>
      <c r="J16" s="19">
        <v>43739</v>
      </c>
      <c r="L16" s="19" t="e">
        <f t="shared" si="1"/>
        <v>#REF!</v>
      </c>
      <c r="M16" s="8" t="s">
        <v>111</v>
      </c>
    </row>
    <row r="17" spans="8:13" ht="15" x14ac:dyDescent="0.15">
      <c r="H17" s="8" t="str">
        <f t="shared" si="0"/>
        <v>2021 Q3</v>
      </c>
      <c r="I17" s="31">
        <v>44378</v>
      </c>
      <c r="J17" s="19">
        <v>43770</v>
      </c>
      <c r="L17" s="19" t="e">
        <f t="shared" si="1"/>
        <v>#REF!</v>
      </c>
      <c r="M17" s="8" t="s">
        <v>112</v>
      </c>
    </row>
    <row r="18" spans="8:13" ht="15" x14ac:dyDescent="0.15">
      <c r="H18" s="8" t="str">
        <f t="shared" si="0"/>
        <v>2021 Q4</v>
      </c>
      <c r="I18" s="31">
        <v>44470</v>
      </c>
      <c r="J18" s="19">
        <v>43800</v>
      </c>
      <c r="L18" s="19" t="e">
        <f t="shared" si="1"/>
        <v>#REF!</v>
      </c>
      <c r="M18" s="8" t="s">
        <v>113</v>
      </c>
    </row>
    <row r="19" spans="8:13" ht="15" x14ac:dyDescent="0.15">
      <c r="H19" s="8" t="str">
        <f t="shared" si="0"/>
        <v>2022 Q1</v>
      </c>
      <c r="I19" s="31">
        <v>44562</v>
      </c>
      <c r="J19" s="19">
        <v>43831</v>
      </c>
      <c r="L19" s="19" t="e">
        <f t="shared" si="1"/>
        <v>#REF!</v>
      </c>
      <c r="M19" s="8" t="s">
        <v>114</v>
      </c>
    </row>
    <row r="20" spans="8:13" ht="15" x14ac:dyDescent="0.15">
      <c r="H20" s="8" t="str">
        <f t="shared" si="0"/>
        <v>2022 Q2</v>
      </c>
      <c r="I20" s="31">
        <v>44652</v>
      </c>
      <c r="J20" s="19">
        <v>43862</v>
      </c>
      <c r="L20" s="19" t="e">
        <f t="shared" si="1"/>
        <v>#REF!</v>
      </c>
      <c r="M20" s="8" t="s">
        <v>115</v>
      </c>
    </row>
    <row r="21" spans="8:13" ht="15" x14ac:dyDescent="0.15">
      <c r="H21" s="8" t="str">
        <f t="shared" si="0"/>
        <v>2022 Q3</v>
      </c>
      <c r="I21" s="31">
        <v>44743</v>
      </c>
      <c r="J21" s="19">
        <v>43891</v>
      </c>
      <c r="L21" s="19" t="e">
        <f t="shared" si="1"/>
        <v>#REF!</v>
      </c>
      <c r="M21" s="8" t="s">
        <v>116</v>
      </c>
    </row>
    <row r="22" spans="8:13" ht="15" x14ac:dyDescent="0.15">
      <c r="H22" s="8" t="str">
        <f t="shared" si="0"/>
        <v>2022 Q4</v>
      </c>
      <c r="I22" s="31">
        <v>44835</v>
      </c>
      <c r="J22" s="19">
        <v>43922</v>
      </c>
      <c r="L22" s="19" t="e">
        <f t="shared" si="1"/>
        <v>#REF!</v>
      </c>
      <c r="M22" s="8" t="s">
        <v>117</v>
      </c>
    </row>
    <row r="23" spans="8:13" ht="15" x14ac:dyDescent="0.15">
      <c r="H23" s="8" t="str">
        <f t="shared" si="0"/>
        <v>2023 Q1</v>
      </c>
      <c r="I23" s="31">
        <v>44927</v>
      </c>
      <c r="J23" s="19">
        <v>43952</v>
      </c>
      <c r="L23" s="19" t="e">
        <f t="shared" si="1"/>
        <v>#REF!</v>
      </c>
      <c r="M23" s="8" t="s">
        <v>118</v>
      </c>
    </row>
    <row r="24" spans="8:13" ht="15" x14ac:dyDescent="0.15">
      <c r="H24" s="8" t="str">
        <f t="shared" si="0"/>
        <v>2023 Q2</v>
      </c>
      <c r="I24" s="31">
        <v>45017</v>
      </c>
      <c r="J24" s="19">
        <v>43983</v>
      </c>
      <c r="L24" s="19" t="e">
        <f t="shared" si="1"/>
        <v>#REF!</v>
      </c>
      <c r="M24" s="8" t="s">
        <v>119</v>
      </c>
    </row>
    <row r="25" spans="8:13" ht="15" x14ac:dyDescent="0.15">
      <c r="H25" s="8" t="str">
        <f t="shared" si="0"/>
        <v>2023 Q3</v>
      </c>
      <c r="I25" s="31">
        <v>45108</v>
      </c>
      <c r="J25" s="19">
        <v>44013</v>
      </c>
      <c r="L25" s="19" t="e">
        <f t="shared" si="1"/>
        <v>#REF!</v>
      </c>
      <c r="M25" s="8" t="s">
        <v>120</v>
      </c>
    </row>
    <row r="26" spans="8:13" ht="15" x14ac:dyDescent="0.15">
      <c r="H26" s="8" t="str">
        <f t="shared" si="0"/>
        <v>2023 Q4</v>
      </c>
      <c r="I26" s="31">
        <v>45200</v>
      </c>
      <c r="J26" s="19">
        <v>44044</v>
      </c>
      <c r="L26" s="19" t="e">
        <f t="shared" si="1"/>
        <v>#REF!</v>
      </c>
      <c r="M26" s="8" t="s">
        <v>121</v>
      </c>
    </row>
    <row r="27" spans="8:13" ht="15" x14ac:dyDescent="0.15">
      <c r="H27" s="8" t="str">
        <f t="shared" si="0"/>
        <v>2024 Q1</v>
      </c>
      <c r="I27" s="31">
        <v>45292</v>
      </c>
      <c r="J27" s="19">
        <v>44075</v>
      </c>
      <c r="L27" s="19" t="e">
        <f t="shared" si="1"/>
        <v>#REF!</v>
      </c>
      <c r="M27" s="8" t="s">
        <v>122</v>
      </c>
    </row>
    <row r="28" spans="8:13" ht="15" x14ac:dyDescent="0.15">
      <c r="H28" s="8" t="str">
        <f t="shared" si="0"/>
        <v>2024 Q2</v>
      </c>
      <c r="I28" s="31">
        <v>45383</v>
      </c>
      <c r="J28" s="19">
        <v>44105</v>
      </c>
      <c r="L28" s="19" t="e">
        <f t="shared" si="1"/>
        <v>#REF!</v>
      </c>
      <c r="M28" s="8" t="s">
        <v>123</v>
      </c>
    </row>
    <row r="29" spans="8:13" ht="15" x14ac:dyDescent="0.15">
      <c r="H29" s="8" t="str">
        <f t="shared" si="0"/>
        <v>2024 Q3</v>
      </c>
      <c r="I29" s="31">
        <v>45474</v>
      </c>
      <c r="J29" s="19">
        <v>44136</v>
      </c>
      <c r="L29" s="19" t="e">
        <f t="shared" si="1"/>
        <v>#REF!</v>
      </c>
      <c r="M29" s="8" t="s">
        <v>124</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125</v>
      </c>
    </row>
    <row r="84" spans="13:13" ht="15" x14ac:dyDescent="0.15">
      <c r="M84" s="8" t="s">
        <v>126</v>
      </c>
    </row>
    <row r="85" spans="13:13" ht="15" x14ac:dyDescent="0.15">
      <c r="M85" s="8" t="s">
        <v>127</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2</v>
      </c>
      <c r="D1">
        <f>Risikoanalyse!H13</f>
        <v>3</v>
      </c>
      <c r="E1" t="str">
        <f>IFERROR(IF(VLOOKUP(C1,Risikolog[],22)="Risiko",Risikoanalyse!G13+101,0),"")</f>
        <v/>
      </c>
      <c r="N1" s="61" t="s">
        <v>128</v>
      </c>
    </row>
    <row r="2" spans="1:20" ht="14.5" customHeight="1" x14ac:dyDescent="0.15">
      <c r="A2" t="e">
        <f t="shared" ref="A2:A50" si="0">D2*E2</f>
        <v>#VALUE!</v>
      </c>
      <c r="C2">
        <f>Risikoanalyse!B14</f>
        <v>1</v>
      </c>
      <c r="D2">
        <f>Risikoanalyse!H14</f>
        <v>4</v>
      </c>
      <c r="E2" t="str">
        <f>IFERROR(IF(VLOOKUP(C2,Risikolog[],22)="Risiko",Risikoanalyse!G14+101,0),"")</f>
        <v/>
      </c>
      <c r="G2" s="21">
        <v>5</v>
      </c>
      <c r="H2" s="22">
        <f>G2*H7</f>
        <v>510</v>
      </c>
      <c r="I2" s="22">
        <f>I7*G2</f>
        <v>515</v>
      </c>
      <c r="J2" s="22">
        <f>J7*G2</f>
        <v>520</v>
      </c>
      <c r="K2" s="22">
        <f>K7*G2</f>
        <v>525</v>
      </c>
      <c r="L2" s="22">
        <f>L7*G2</f>
        <v>530</v>
      </c>
      <c r="N2" s="61"/>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5</v>
      </c>
      <c r="D3">
        <f>Risikoanalyse!H15</f>
        <v>3</v>
      </c>
      <c r="E3" t="str">
        <f>IFERROR(IF(VLOOKUP(C3,Risikolog[],22)="Risiko",Risikoanalyse!G15+101,0),"")</f>
        <v/>
      </c>
      <c r="G3" s="21">
        <v>4</v>
      </c>
      <c r="H3" s="22">
        <f>G3*H7</f>
        <v>408</v>
      </c>
      <c r="I3" s="22">
        <f>I7*G3</f>
        <v>412</v>
      </c>
      <c r="J3" s="22">
        <f>J7*G3</f>
        <v>416</v>
      </c>
      <c r="K3" s="22">
        <f>K7*G3</f>
        <v>420</v>
      </c>
      <c r="L3" s="22">
        <f>L7*G3</f>
        <v>424</v>
      </c>
      <c r="N3" s="61"/>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3</v>
      </c>
      <c r="D4">
        <f>Risikoanalyse!H16</f>
        <v>5</v>
      </c>
      <c r="E4" t="str">
        <f>IFERROR(IF(VLOOKUP(C4,Risikolog[],22)="Risiko",Risikoanalyse!G16+101,0),"")</f>
        <v/>
      </c>
      <c r="G4" s="21">
        <v>3</v>
      </c>
      <c r="H4" s="22">
        <f>H7*G4</f>
        <v>306</v>
      </c>
      <c r="I4" s="22">
        <f>I7*G4</f>
        <v>309</v>
      </c>
      <c r="J4" s="22">
        <f>J7*G4</f>
        <v>312</v>
      </c>
      <c r="K4" s="22">
        <f>K7*G4</f>
        <v>315</v>
      </c>
      <c r="L4" s="22">
        <f>L7*G4</f>
        <v>318</v>
      </c>
      <c r="N4" s="61"/>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4</v>
      </c>
      <c r="D5">
        <f>Risikoanalyse!H17</f>
        <v>2</v>
      </c>
      <c r="E5" t="str">
        <f>IFERROR(IF(VLOOKUP(C5,Risikolog[],22)="Risiko",Risikoanalyse!G17+101,0),"")</f>
        <v/>
      </c>
      <c r="G5" s="21">
        <v>2</v>
      </c>
      <c r="H5" s="22">
        <f>H7*G5</f>
        <v>204</v>
      </c>
      <c r="I5" s="22">
        <f>I7*G5</f>
        <v>206</v>
      </c>
      <c r="J5" s="22">
        <f>J7*G5</f>
        <v>208</v>
      </c>
      <c r="K5" s="22">
        <f>105*2</f>
        <v>210</v>
      </c>
      <c r="L5" s="22">
        <f>106*2</f>
        <v>212</v>
      </c>
      <c r="N5" s="61"/>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#REF!</v>
      </c>
      <c r="C6" t="e">
        <f>Risikoanalyse!#REF!</f>
        <v>#REF!</v>
      </c>
      <c r="D6" t="e">
        <f>Risikoanalyse!#REF!</f>
        <v>#REF!</v>
      </c>
      <c r="E6" t="str">
        <f>IFERROR(IF(VLOOKUP(C6,Risikolog[],22)="Risiko",Risikoanalyse!#REF!+101,0),"")</f>
        <v/>
      </c>
      <c r="G6" s="21">
        <v>1</v>
      </c>
      <c r="H6" s="22">
        <f>H7*G6</f>
        <v>102</v>
      </c>
      <c r="I6" s="22">
        <f>I7*G6</f>
        <v>103</v>
      </c>
      <c r="J6" s="22">
        <v>104</v>
      </c>
      <c r="K6" s="22">
        <v>105</v>
      </c>
      <c r="L6" s="22">
        <v>106</v>
      </c>
      <c r="N6" s="61"/>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#REF!</v>
      </c>
      <c r="C7" t="e">
        <f>Risikoanalyse!#REF!</f>
        <v>#REF!</v>
      </c>
      <c r="D7" t="e">
        <f>Risikoanalyse!#REF!</f>
        <v>#REF!</v>
      </c>
      <c r="E7" t="str">
        <f>IFERROR(IF(VLOOKUP(C7,Risikolog[],22)="Risiko",Risikoanalyse!#REF!+101,0),"")</f>
        <v/>
      </c>
      <c r="G7" s="21"/>
      <c r="H7" s="21">
        <v>102</v>
      </c>
      <c r="I7" s="21">
        <v>103</v>
      </c>
      <c r="J7" s="21">
        <v>104</v>
      </c>
      <c r="K7" s="21">
        <v>105</v>
      </c>
      <c r="L7" s="21">
        <v>106</v>
      </c>
      <c r="N7" s="61"/>
      <c r="P7" s="25">
        <v>1</v>
      </c>
      <c r="Q7" s="25">
        <v>2</v>
      </c>
      <c r="R7" s="25">
        <v>3</v>
      </c>
      <c r="S7" s="25">
        <v>4</v>
      </c>
      <c r="T7" s="25">
        <v>5</v>
      </c>
    </row>
    <row r="8" spans="1:20" x14ac:dyDescent="0.15">
      <c r="A8" t="e">
        <f t="shared" si="0"/>
        <v>#REF!</v>
      </c>
      <c r="C8" t="e">
        <f>Risikoanalyse!#REF!</f>
        <v>#REF!</v>
      </c>
      <c r="D8" t="e">
        <f>Risikoanalyse!#REF!</f>
        <v>#REF!</v>
      </c>
      <c r="E8" t="str">
        <f>IFERROR(IF(VLOOKUP(C8,Risikolog[],22)="Risiko",Risikoanalyse!#REF!+101,0),"")</f>
        <v/>
      </c>
      <c r="Q8" s="62" t="s">
        <v>129</v>
      </c>
      <c r="R8" s="62"/>
      <c r="S8" s="62"/>
    </row>
    <row r="9" spans="1:20" x14ac:dyDescent="0.15">
      <c r="A9" t="e">
        <f t="shared" si="0"/>
        <v>#REF!</v>
      </c>
      <c r="C9" t="e">
        <f>Risikoanalyse!#REF!</f>
        <v>#REF!</v>
      </c>
      <c r="D9" t="e">
        <f>Risikoanalyse!#REF!</f>
        <v>#REF!</v>
      </c>
      <c r="E9" t="str">
        <f>IFERROR(IF(VLOOKUP(C9,Risikolog[],22)="Risiko",Risikoanalyse!#REF!+101,0),"")</f>
        <v/>
      </c>
    </row>
    <row r="10" spans="1:20" x14ac:dyDescent="0.15">
      <c r="A10" t="e">
        <f t="shared" si="0"/>
        <v>#REF!</v>
      </c>
      <c r="C10" t="e">
        <f>Risikoanalyse!#REF!</f>
        <v>#REF!</v>
      </c>
      <c r="D10" t="e">
        <f>Risikoanalyse!#REF!</f>
        <v>#REF!</v>
      </c>
      <c r="E10" t="str">
        <f>IFERROR(IF(VLOOKUP(C10,Risikolog[],22)="Risiko",Risikoanalyse!#REF!+101,0),"")</f>
        <v/>
      </c>
      <c r="G10" s="21">
        <v>510</v>
      </c>
      <c r="H10" s="21">
        <v>515</v>
      </c>
      <c r="I10" s="21">
        <v>520</v>
      </c>
      <c r="J10" s="21">
        <v>525</v>
      </c>
      <c r="K10" s="21">
        <v>530</v>
      </c>
      <c r="M10" s="21">
        <v>408</v>
      </c>
      <c r="N10" s="21">
        <v>412</v>
      </c>
      <c r="O10" s="21">
        <v>416</v>
      </c>
      <c r="P10" s="21">
        <v>420</v>
      </c>
      <c r="Q10" s="21">
        <v>424</v>
      </c>
    </row>
    <row r="11" spans="1:20" x14ac:dyDescent="0.15">
      <c r="A11" t="e">
        <f t="shared" si="0"/>
        <v>#REF!</v>
      </c>
      <c r="C11" t="e">
        <f>Risikoanalyse!#REF!</f>
        <v>#REF!</v>
      </c>
      <c r="D11" t="e">
        <f>Risikoanalyse!#REF!</f>
        <v>#REF!</v>
      </c>
      <c r="E11" t="str">
        <f>IFERROR(IF(VLOOKUP(C11,Risikolog[],22)="Risiko",Risikoanalyse!#REF!+101,0),"")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#REF!</v>
      </c>
      <c r="C12" t="e">
        <f>Risikoanalyse!#REF!</f>
        <v>#REF!</v>
      </c>
      <c r="D12" t="e">
        <f>Risikoanalyse!#REF!</f>
        <v>#REF!</v>
      </c>
      <c r="E12" t="str">
        <f>IFERROR(IF(VLOOKUP(C12,Risikolog[],22)="Risiko",Risikoanalyse!#REF!+101,0),"")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#REF!</v>
      </c>
      <c r="C13" t="e">
        <f>Risikoanalyse!#REF!</f>
        <v>#REF!</v>
      </c>
      <c r="D13" t="e">
        <f>Risikoanalyse!#REF!</f>
        <v>#REF!</v>
      </c>
      <c r="E13" t="str">
        <f>IFERROR(IF(VLOOKUP(C13,Risikolog[],22)="Risiko",Risikoanalyse!#REF!+101,0),"")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#REF!</v>
      </c>
      <c r="C14" t="e">
        <f>Risikoanalyse!#REF!</f>
        <v>#REF!</v>
      </c>
      <c r="D14" t="e">
        <f>Risikoanalyse!#REF!</f>
        <v>#REF!</v>
      </c>
      <c r="E14" t="str">
        <f>IFERROR(IF(VLOOKUP(C14,Risikolog[],22)="Risiko",Risikoanalyse!#REF!+101,0),"")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#REF!</v>
      </c>
      <c r="C15" t="e">
        <f>Risikoanalyse!#REF!</f>
        <v>#REF!</v>
      </c>
      <c r="D15" t="e">
        <f>Risikoanalyse!#REF!</f>
        <v>#REF!</v>
      </c>
      <c r="E15" t="str">
        <f>IFERROR(IF(VLOOKUP(C15,Risikolog[],22)="Risiko",Risikoanalyse!#REF!+101,0),"")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#REF!</v>
      </c>
      <c r="C16" t="e">
        <f>Risikoanalyse!#REF!</f>
        <v>#REF!</v>
      </c>
      <c r="D16" t="e">
        <f>Risikoanalyse!#REF!</f>
        <v>#REF!</v>
      </c>
      <c r="E16" t="str">
        <f>IFERROR(IF(VLOOKUP(C16,Risikolog[],22)="Risiko",Risikoanalyse!#REF!+101,0),"")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#REF!</v>
      </c>
      <c r="C17" t="e">
        <f>Risikoanalyse!#REF!</f>
        <v>#REF!</v>
      </c>
      <c r="D17" t="e">
        <f>Risikoanalyse!#REF!</f>
        <v>#REF!</v>
      </c>
      <c r="E17" t="str">
        <f>IFERROR(IF(VLOOKUP(C17,Risikolog[],22)="Risiko",Risikoanalyse!#REF!+101,0),"")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#REF!</v>
      </c>
      <c r="C18" t="e">
        <f>Risikoanalyse!#REF!</f>
        <v>#REF!</v>
      </c>
      <c r="D18" t="e">
        <f>Risikoanalyse!#REF!</f>
        <v>#REF!</v>
      </c>
      <c r="E18" t="str">
        <f>IFERROR(IF(VLOOKUP(C18,Risikolog[],22)="Risiko",Risikoanalyse!#REF!+101,0),"")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#REF!</v>
      </c>
      <c r="C19" t="e">
        <f>Risikoanalyse!#REF!</f>
        <v>#REF!</v>
      </c>
      <c r="D19" t="e">
        <f>Risikoanalyse!#REF!</f>
        <v>#REF!</v>
      </c>
      <c r="E19" t="str">
        <f>IFERROR(IF(VLOOKUP(C19,Risikolog[],22)="Risiko",Risikoanalyse!#REF!+101,0),"")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#REF!</v>
      </c>
      <c r="C20" t="e">
        <f>Risikoanalyse!#REF!</f>
        <v>#REF!</v>
      </c>
      <c r="D20" t="e">
        <f>Risikoanalyse!#REF!</f>
        <v>#REF!</v>
      </c>
      <c r="E20" t="str">
        <f>IFERROR(IF(VLOOKUP(C20,Risikolog[],22)="Risiko",Risikoanalyse!#REF!+101,0),"")</f>
        <v/>
      </c>
    </row>
    <row r="21" spans="1:17" x14ac:dyDescent="0.15">
      <c r="A21" t="e">
        <f t="shared" si="0"/>
        <v>#REF!</v>
      </c>
      <c r="C21" t="e">
        <f>Risikoanalyse!#REF!</f>
        <v>#REF!</v>
      </c>
      <c r="D21" t="e">
        <f>Risikoanalyse!#REF!</f>
        <v>#REF!</v>
      </c>
      <c r="E21" t="str">
        <f>IFERROR(IF(VLOOKUP(C21,Risikolog[],22)="Risiko",Risikoanalyse!#REF!+101,0),"")</f>
        <v/>
      </c>
      <c r="G21" s="21">
        <v>306</v>
      </c>
      <c r="H21" s="21">
        <v>309</v>
      </c>
      <c r="I21" s="21">
        <v>312</v>
      </c>
      <c r="J21" s="21">
        <v>315</v>
      </c>
      <c r="K21" s="21">
        <v>318</v>
      </c>
      <c r="M21" s="21">
        <v>204</v>
      </c>
      <c r="N21" s="21">
        <v>206</v>
      </c>
      <c r="O21" s="21">
        <v>208</v>
      </c>
      <c r="P21" s="21">
        <v>210</v>
      </c>
      <c r="Q21" s="21">
        <v>212</v>
      </c>
    </row>
    <row r="22" spans="1:17" x14ac:dyDescent="0.15">
      <c r="A22" t="e">
        <f t="shared" si="0"/>
        <v>#REF!</v>
      </c>
      <c r="C22" t="e">
        <f>Risikoanalyse!#REF!</f>
        <v>#REF!</v>
      </c>
      <c r="D22" t="e">
        <f>Risikoanalyse!#REF!</f>
        <v>#REF!</v>
      </c>
      <c r="E22" t="str">
        <f>IFERROR(IF(VLOOKUP(C22,Risikolog[],22)="Risiko",Risikoanalyse!#REF!+101,0),"")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#REF!</v>
      </c>
      <c r="C23" t="e">
        <f>Risikoanalyse!#REF!</f>
        <v>#REF!</v>
      </c>
      <c r="D23" t="e">
        <f>Risikoanalyse!#REF!</f>
        <v>#REF!</v>
      </c>
      <c r="E23" t="str">
        <f>IFERROR(IF(VLOOKUP(C23,Risikolog[],22)="Risiko",Risikoanalyse!#REF!+101,0),"")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#REF!</v>
      </c>
      <c r="C24" t="e">
        <f>Risikoanalyse!#REF!</f>
        <v>#REF!</v>
      </c>
      <c r="D24" t="e">
        <f>Risikoanalyse!#REF!</f>
        <v>#REF!</v>
      </c>
      <c r="E24" t="str">
        <f>IFERROR(IF(VLOOKUP(C24,Risikolog[],22)="Risiko",Risikoanalyse!#REF!+101,0),"")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#REF!</v>
      </c>
      <c r="C25" t="e">
        <f>Risikoanalyse!#REF!</f>
        <v>#REF!</v>
      </c>
      <c r="D25" t="e">
        <f>Risikoanalyse!#REF!</f>
        <v>#REF!</v>
      </c>
      <c r="E25" t="str">
        <f>IFERROR(IF(VLOOKUP(C25,Risikolog[],22)="Risiko",Risikoanalyse!#REF!+101,0),"")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#REF!</v>
      </c>
      <c r="C26" t="e">
        <f>Risikoanalyse!#REF!</f>
        <v>#REF!</v>
      </c>
      <c r="D26" t="e">
        <f>Risikoanalyse!#REF!</f>
        <v>#REF!</v>
      </c>
      <c r="E26" t="str">
        <f>IFERROR(IF(VLOOKUP(C26,Risikolog[],22)="Risiko",Risikoanalyse!#REF!+101,0),"")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#REF!</v>
      </c>
      <c r="C27" t="e">
        <f>Risikoanalyse!#REF!</f>
        <v>#REF!</v>
      </c>
      <c r="D27" t="e">
        <f>Risikoanalyse!#REF!</f>
        <v>#REF!</v>
      </c>
      <c r="E27" t="str">
        <f>IFERROR(IF(VLOOKUP(C27,Risikolog[],22)="Risiko",Risikoanalyse!#REF!+101,0),"")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#REF!</v>
      </c>
      <c r="C28" t="e">
        <f>Risikoanalyse!#REF!</f>
        <v>#REF!</v>
      </c>
      <c r="D28" t="e">
        <f>Risikoanalyse!#REF!</f>
        <v>#REF!</v>
      </c>
      <c r="E28" t="str">
        <f>IFERROR(IF(VLOOKUP(C28,Risikolog[],22)="Risiko",Risikoanalyse!#REF!+101,0),"")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#REF!</v>
      </c>
      <c r="C29" t="e">
        <f>Risikoanalyse!#REF!</f>
        <v>#REF!</v>
      </c>
      <c r="D29" t="e">
        <f>Risikoanalyse!#REF!</f>
        <v>#REF!</v>
      </c>
      <c r="E29" t="str">
        <f>IFERROR(IF(VLOOKUP(C29,Risikolog[],22)="Risiko",Risikoanalyse!#REF!+101,0),"")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#REF!</v>
      </c>
      <c r="C30" t="e">
        <f>Risikoanalyse!#REF!</f>
        <v>#REF!</v>
      </c>
      <c r="D30" t="e">
        <f>Risikoanalyse!#REF!</f>
        <v>#REF!</v>
      </c>
      <c r="E30" t="str">
        <f>IFERROR(IF(VLOOKUP(C30,Risikolog[],22)="Risiko",Risikoanalyse!#REF!+101,0),"")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#REF!</v>
      </c>
      <c r="C31" t="e">
        <f>Risikoanalyse!#REF!</f>
        <v>#REF!</v>
      </c>
      <c r="D31" t="e">
        <f>Risikoanalyse!#REF!</f>
        <v>#REF!</v>
      </c>
      <c r="E31" t="str">
        <f>IFERROR(IF(VLOOKUP(C31,Risikolog[],22)="Risiko",Risikoanalyse!#REF!+101,0),"")</f>
        <v/>
      </c>
    </row>
    <row r="32" spans="1:17" x14ac:dyDescent="0.15">
      <c r="A32" t="e">
        <f t="shared" si="0"/>
        <v>#REF!</v>
      </c>
      <c r="C32" t="e">
        <f>Risikoanalyse!#REF!</f>
        <v>#REF!</v>
      </c>
      <c r="D32" t="e">
        <f>Risikoanalyse!#REF!</f>
        <v>#REF!</v>
      </c>
      <c r="E32" t="str">
        <f>IFERROR(IF(VLOOKUP(C32,Risikolog[],22)="Risiko",Risikoanalyse!#REF!+101,0),"")</f>
        <v/>
      </c>
      <c r="G32" s="21">
        <v>102</v>
      </c>
      <c r="H32" s="21">
        <v>103</v>
      </c>
      <c r="I32" s="21">
        <v>104</v>
      </c>
      <c r="J32" s="21">
        <v>105</v>
      </c>
      <c r="K32" s="21">
        <v>106</v>
      </c>
    </row>
    <row r="33" spans="1:11" x14ac:dyDescent="0.15">
      <c r="A33" t="e">
        <f t="shared" si="0"/>
        <v>#REF!</v>
      </c>
      <c r="C33" t="e">
        <f>Risikoanalyse!#REF!</f>
        <v>#REF!</v>
      </c>
      <c r="D33" t="e">
        <f>Risikoanalyse!#REF!</f>
        <v>#REF!</v>
      </c>
      <c r="E33" t="str">
        <f>IFERROR(IF(VLOOKUP(C33,Risikolog[],22)="Risiko",Risikoanalyse!#REF!+101,0),"")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#REF!</v>
      </c>
      <c r="C34" t="e">
        <f>Risikoanalyse!#REF!</f>
        <v>#REF!</v>
      </c>
      <c r="D34" t="e">
        <f>Risikoanalyse!#REF!</f>
        <v>#REF!</v>
      </c>
      <c r="E34" t="str">
        <f>IFERROR(IF(VLOOKUP(C34,Risikolog[],22)="Risiko",Risikoanalyse!#REF!+101,0),"")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#REF!</v>
      </c>
      <c r="C35" t="e">
        <f>Risikoanalyse!#REF!</f>
        <v>#REF!</v>
      </c>
      <c r="D35" t="e">
        <f>Risikoanalyse!#REF!</f>
        <v>#REF!</v>
      </c>
      <c r="E35" t="str">
        <f>IFERROR(IF(VLOOKUP(C35,Risikolog[],22)="Risiko",Risikoanalyse!#REF!+101,0),"")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#REF!</v>
      </c>
      <c r="C36" t="e">
        <f>Risikoanalyse!#REF!</f>
        <v>#REF!</v>
      </c>
      <c r="D36" t="e">
        <f>Risikoanalyse!#REF!</f>
        <v>#REF!</v>
      </c>
      <c r="E36" t="str">
        <f>IFERROR(IF(VLOOKUP(C36,Risikolog[],22)="Risiko",Risikoanalyse!#REF!+101,0),"")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#REF!</v>
      </c>
      <c r="C37" t="e">
        <f>Risikoanalyse!#REF!</f>
        <v>#REF!</v>
      </c>
      <c r="D37" t="e">
        <f>Risikoanalyse!#REF!</f>
        <v>#REF!</v>
      </c>
      <c r="E37" t="str">
        <f>IFERROR(IF(VLOOKUP(C37,Risikolog[],22)="Risiko",Risikoanalyse!#REF!+101,0),"")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#REF!</v>
      </c>
      <c r="C38" t="e">
        <f>Risikoanalyse!#REF!</f>
        <v>#REF!</v>
      </c>
      <c r="D38" t="e">
        <f>Risikoanalyse!#REF!</f>
        <v>#REF!</v>
      </c>
      <c r="E38" t="str">
        <f>IFERROR(IF(VLOOKUP(C38,Risikolog[],22)="Risiko",Risikoanalyse!#REF!+101,0),"")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#REF!</v>
      </c>
      <c r="C39" t="e">
        <f>Risikoanalyse!#REF!</f>
        <v>#REF!</v>
      </c>
      <c r="D39" t="e">
        <f>Risikoanalyse!#REF!</f>
        <v>#REF!</v>
      </c>
      <c r="E39" t="str">
        <f>IFERROR(IF(VLOOKUP(C39,Risikolog[],22)="Risiko",Risikoanalyse!#REF!+101,0),"")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#REF!</v>
      </c>
      <c r="C40" t="e">
        <f>Risikoanalyse!#REF!</f>
        <v>#REF!</v>
      </c>
      <c r="D40" t="e">
        <f>Risikoanalyse!#REF!</f>
        <v>#REF!</v>
      </c>
      <c r="E40" t="str">
        <f>IFERROR(IF(VLOOKUP(C40,Risikolog[],22)="Risiko",Risikoanalyse!#REF!+101,0),"")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t="e">
        <f t="shared" si="0"/>
        <v>#REF!</v>
      </c>
      <c r="C41" t="e">
        <f>Risikoanalyse!#REF!</f>
        <v>#REF!</v>
      </c>
      <c r="D41" t="e">
        <f>Risikoanalyse!#REF!</f>
        <v>#REF!</v>
      </c>
      <c r="E41">
        <f>IFERROR(IF(VLOOKUP(C41,Risikolog[],22)="Risiko",Risikoanalyse!#REF!+101,0),0)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t="e">
        <f t="shared" si="0"/>
        <v>#REF!</v>
      </c>
      <c r="C42" t="e">
        <f>Risikoanalyse!#REF!</f>
        <v>#REF!</v>
      </c>
      <c r="D42" t="e">
        <f>Risikoanalyse!#REF!</f>
        <v>#REF!</v>
      </c>
      <c r="E42">
        <f>IFERROR(IF(VLOOKUP(C42,Risikolog[],22)="Risiko",Risikoanalyse!#REF!+101,0),0)</f>
        <v>0</v>
      </c>
    </row>
    <row r="43" spans="1:11" x14ac:dyDescent="0.15">
      <c r="A43" t="e">
        <f t="shared" si="0"/>
        <v>#REF!</v>
      </c>
      <c r="C43" t="e">
        <f>Risikoanalyse!#REF!</f>
        <v>#REF!</v>
      </c>
      <c r="D43" t="e">
        <f>Risikoanalyse!#REF!</f>
        <v>#REF!</v>
      </c>
      <c r="E43">
        <f>IFERROR(IF(VLOOKUP(C43,Risikolog[],22)="Risiko",Risikoanalyse!#REF!+101,0),0)</f>
        <v>0</v>
      </c>
    </row>
    <row r="44" spans="1:11" x14ac:dyDescent="0.15">
      <c r="A44" t="e">
        <f t="shared" si="0"/>
        <v>#REF!</v>
      </c>
      <c r="C44" t="e">
        <f>Risikoanalyse!#REF!</f>
        <v>#REF!</v>
      </c>
      <c r="D44" t="e">
        <f>Risikoanalyse!#REF!</f>
        <v>#REF!</v>
      </c>
      <c r="E44">
        <f>IFERROR(IF(VLOOKUP(C44,Risikolog[],22)="Risiko",Risikoanalyse!#REF!+101,0),0)</f>
        <v>0</v>
      </c>
    </row>
    <row r="45" spans="1:11" x14ac:dyDescent="0.15">
      <c r="A45" t="e">
        <f t="shared" si="0"/>
        <v>#REF!</v>
      </c>
      <c r="C45" t="e">
        <f>Risikoanalyse!#REF!</f>
        <v>#REF!</v>
      </c>
      <c r="D45" t="e">
        <f>Risikoanalyse!#REF!</f>
        <v>#REF!</v>
      </c>
      <c r="E45">
        <f>IFERROR(IF(VLOOKUP(C45,Risikolog[],22)="Risiko",Risikoanalyse!#REF!+101,0),0)</f>
        <v>0</v>
      </c>
    </row>
    <row r="46" spans="1:11" x14ac:dyDescent="0.15">
      <c r="A46" t="e">
        <f t="shared" si="0"/>
        <v>#REF!</v>
      </c>
      <c r="C46" t="e">
        <f>Risikoanalyse!#REF!</f>
        <v>#REF!</v>
      </c>
      <c r="D46" t="e">
        <f>Risikoanalyse!#REF!</f>
        <v>#REF!</v>
      </c>
      <c r="E46">
        <f>IFERROR(IF(VLOOKUP(C46,Risikolog[],22)="Risiko",Risikoanalyse!#REF!+101,0),0)</f>
        <v>0</v>
      </c>
    </row>
    <row r="47" spans="1:11" x14ac:dyDescent="0.15">
      <c r="A47" t="e">
        <f t="shared" si="0"/>
        <v>#REF!</v>
      </c>
      <c r="C47" t="e">
        <f>Risikoanalyse!#REF!</f>
        <v>#REF!</v>
      </c>
      <c r="D47" t="e">
        <f>Risikoanalyse!#REF!</f>
        <v>#REF!</v>
      </c>
      <c r="E47">
        <f>IFERROR(IF(VLOOKUP(C47,Risikolog[],22)="Risiko",Risikoanalyse!#REF!+101,0),0)</f>
        <v>0</v>
      </c>
    </row>
    <row r="48" spans="1:11" x14ac:dyDescent="0.15">
      <c r="A48" t="e">
        <f t="shared" si="0"/>
        <v>#REF!</v>
      </c>
      <c r="C48" t="e">
        <f>Risikoanalyse!#REF!</f>
        <v>#REF!</v>
      </c>
      <c r="D48" t="e">
        <f>Risikoanalyse!#REF!</f>
        <v>#REF!</v>
      </c>
      <c r="E48">
        <f>IFERROR(IF(VLOOKUP(C48,Risikolog[],22)="Risiko",Risikoanalyse!#REF!+101,0),0)</f>
        <v>0</v>
      </c>
    </row>
    <row r="49" spans="1:5" x14ac:dyDescent="0.15">
      <c r="A49" t="e">
        <f t="shared" si="0"/>
        <v>#REF!</v>
      </c>
      <c r="C49" t="e">
        <f>Risikoanalyse!#REF!</f>
        <v>#REF!</v>
      </c>
      <c r="D49" t="e">
        <f>Risikoanalyse!#REF!</f>
        <v>#REF!</v>
      </c>
      <c r="E49">
        <f>IFERROR(IF(VLOOKUP(C49,Risikolog[],22)="Risiko",Risikoanalyse!#REF!+101,0),0)</f>
        <v>0</v>
      </c>
    </row>
    <row r="50" spans="1:5" x14ac:dyDescent="0.15">
      <c r="A50" t="e">
        <f t="shared" si="0"/>
        <v>#REF!</v>
      </c>
      <c r="C50" t="e">
        <f>Risikoanalyse!#REF!</f>
        <v>#REF!</v>
      </c>
      <c r="D50" t="e">
        <f>Risikoanalyse!#REF!</f>
        <v>#REF!</v>
      </c>
      <c r="E50">
        <f>IFERROR(IF(VLOOKUP(C50,Risikolog[],22)="Risiko",Risikoanalyse!#REF!+101,0),0)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68</v>
      </c>
      <c r="C2" t="s">
        <v>130</v>
      </c>
    </row>
    <row r="3" spans="2:3" x14ac:dyDescent="0.15">
      <c r="B3" t="s">
        <v>6</v>
      </c>
      <c r="C3" t="e">
        <f>COUNTIFS(#REF!,'Data graf'!B3,Risikolog[Risiko-værdi],"&gt;"&amp;0)</f>
        <v>#REF!</v>
      </c>
    </row>
    <row r="4" spans="2:3" x14ac:dyDescent="0.15">
      <c r="B4" t="s">
        <v>83</v>
      </c>
      <c r="C4" t="e">
        <f>COUNTIF(#REF!,'Data graf'!B4)</f>
        <v>#REF!</v>
      </c>
    </row>
    <row r="5" spans="2:3" x14ac:dyDescent="0.15">
      <c r="B5" t="s">
        <v>89</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131</v>
      </c>
    </row>
    <row r="4" spans="1:2" x14ac:dyDescent="0.15">
      <c r="A4" t="s">
        <v>132</v>
      </c>
      <c r="B4" t="s">
        <v>133</v>
      </c>
    </row>
    <row r="5" spans="1:2" x14ac:dyDescent="0.15">
      <c r="A5" t="s">
        <v>134</v>
      </c>
    </row>
    <row r="6" spans="1:2" x14ac:dyDescent="0.15">
      <c r="A6" t="s">
        <v>135</v>
      </c>
    </row>
    <row r="7" spans="1:2" x14ac:dyDescent="0.15">
      <c r="A7" t="s">
        <v>136</v>
      </c>
    </row>
    <row r="8" spans="1:2" x14ac:dyDescent="0.15">
      <c r="A8" t="s">
        <v>137</v>
      </c>
    </row>
    <row r="9" spans="1:2" x14ac:dyDescent="0.15">
      <c r="A9" t="s">
        <v>138</v>
      </c>
    </row>
    <row r="10" spans="1:2" x14ac:dyDescent="0.15">
      <c r="A10" t="s">
        <v>139</v>
      </c>
    </row>
    <row r="12" spans="1:2" x14ac:dyDescent="0.15">
      <c r="A12" t="s">
        <v>140</v>
      </c>
    </row>
    <row r="13" spans="1:2" x14ac:dyDescent="0.15">
      <c r="A13" t="s">
        <v>141</v>
      </c>
    </row>
    <row r="14" spans="1:2" x14ac:dyDescent="0.15">
      <c r="A14" t="s">
        <v>142</v>
      </c>
    </row>
    <row r="15" spans="1:2" x14ac:dyDescent="0.15">
      <c r="A15" t="s">
        <v>143</v>
      </c>
    </row>
    <row r="16" spans="1:2" x14ac:dyDescent="0.15">
      <c r="A16" t="s">
        <v>144</v>
      </c>
    </row>
    <row r="17" spans="1:1" x14ac:dyDescent="0.15">
      <c r="A17" t="s">
        <v>145</v>
      </c>
    </row>
    <row r="18" spans="1:1" x14ac:dyDescent="0.15">
      <c r="A18" t="s">
        <v>146</v>
      </c>
    </row>
    <row r="19" spans="1:1" x14ac:dyDescent="0.15">
      <c r="A19" t="s">
        <v>147</v>
      </c>
    </row>
    <row r="20" spans="1:1" x14ac:dyDescent="0.15">
      <c r="A20" t="s">
        <v>148</v>
      </c>
    </row>
    <row r="21" spans="1:1" x14ac:dyDescent="0.15">
      <c r="A21" t="s">
        <v>149</v>
      </c>
    </row>
    <row r="22" spans="1:1" x14ac:dyDescent="0.15">
      <c r="A22" t="s">
        <v>150</v>
      </c>
    </row>
    <row r="23" spans="1:1" x14ac:dyDescent="0.15">
      <c r="A23" t="s">
        <v>151</v>
      </c>
    </row>
    <row r="24" spans="1:1" x14ac:dyDescent="0.15">
      <c r="A24" t="s">
        <v>152</v>
      </c>
    </row>
    <row r="26" spans="1:1" x14ac:dyDescent="0.15">
      <c r="A26" t="s">
        <v>153</v>
      </c>
    </row>
    <row r="27" spans="1:1" x14ac:dyDescent="0.15">
      <c r="A27" t="s">
        <v>154</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2.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3.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8D19820F-2BE5-434F-8E69-38211902D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Risikoanalyse!Print_Area</vt:lpstr>
      <vt:lpstr>Risikokvartal</vt:lpstr>
      <vt:lpstr>Risikotype</vt:lpstr>
      <vt:lpstr>Skala</vt:lpstr>
      <vt:lpstr>Startkvartal</vt:lpstr>
      <vt:lpstr>Status</vt:lpstr>
      <vt:lpstr>Tiltag</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Joakim Bloch</cp:lastModifiedBy>
  <cp:revision/>
  <dcterms:created xsi:type="dcterms:W3CDTF">1997-11-13T17:56:20Z</dcterms:created>
  <dcterms:modified xsi:type="dcterms:W3CDTF">2024-05-27T10:06:52Z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