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smith/Desktop/Notes/Politics/Political Analysis/Essay/Data/"/>
    </mc:Choice>
  </mc:AlternateContent>
  <xr:revisionPtr revIDLastSave="0" documentId="13_ncr:1_{6155D1BB-0AD3-D54F-8FF6-02C4964D754C}" xr6:coauthVersionLast="45" xr6:coauthVersionMax="45" xr10:uidLastSave="{00000000-0000-0000-0000-000000000000}"/>
  <bookViews>
    <workbookView xWindow="0" yWindow="460" windowWidth="28800" windowHeight="16200" xr2:uid="{CD63EED6-ACEB-7A49-AB03-3E9E31C0B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1" l="1"/>
  <c r="F79" i="1"/>
  <c r="D323" i="1" l="1"/>
  <c r="F320" i="1"/>
  <c r="D320" i="1"/>
  <c r="G320" i="1" s="1"/>
  <c r="F150" i="1"/>
  <c r="F149" i="1"/>
  <c r="G149" i="1" s="1"/>
  <c r="F148" i="1"/>
  <c r="D150" i="1"/>
  <c r="D149" i="1"/>
  <c r="D148" i="1"/>
  <c r="G150" i="1"/>
  <c r="F145" i="1"/>
  <c r="D145" i="1"/>
  <c r="F144" i="1"/>
  <c r="D144" i="1"/>
  <c r="F143" i="1"/>
  <c r="D143" i="1"/>
  <c r="D328" i="1"/>
  <c r="F332" i="1"/>
  <c r="F326" i="1"/>
  <c r="F327" i="1"/>
  <c r="F328" i="1"/>
  <c r="F329" i="1"/>
  <c r="F330" i="1"/>
  <c r="G330" i="1" s="1"/>
  <c r="F331" i="1"/>
  <c r="F325" i="1"/>
  <c r="D326" i="1"/>
  <c r="D327" i="1"/>
  <c r="D329" i="1"/>
  <c r="G329" i="1" s="1"/>
  <c r="D330" i="1"/>
  <c r="D331" i="1"/>
  <c r="D332" i="1"/>
  <c r="G332" i="1" s="1"/>
  <c r="D325" i="1"/>
  <c r="F307" i="1"/>
  <c r="F308" i="1"/>
  <c r="F309" i="1"/>
  <c r="F310" i="1"/>
  <c r="F311" i="1"/>
  <c r="F312" i="1"/>
  <c r="F306" i="1"/>
  <c r="G306" i="1" s="1"/>
  <c r="D307" i="1"/>
  <c r="D308" i="1"/>
  <c r="D309" i="1"/>
  <c r="D310" i="1"/>
  <c r="D311" i="1"/>
  <c r="D312" i="1"/>
  <c r="D306" i="1"/>
  <c r="G293" i="1"/>
  <c r="F294" i="1"/>
  <c r="F295" i="1"/>
  <c r="F296" i="1"/>
  <c r="F297" i="1"/>
  <c r="F298" i="1"/>
  <c r="F299" i="1"/>
  <c r="F293" i="1"/>
  <c r="D294" i="1"/>
  <c r="D295" i="1"/>
  <c r="D296" i="1"/>
  <c r="D297" i="1"/>
  <c r="D298" i="1"/>
  <c r="D299" i="1"/>
  <c r="D293" i="1"/>
  <c r="F283" i="1"/>
  <c r="F284" i="1"/>
  <c r="F285" i="1"/>
  <c r="F286" i="1"/>
  <c r="F287" i="1"/>
  <c r="F288" i="1"/>
  <c r="F289" i="1"/>
  <c r="F290" i="1"/>
  <c r="F282" i="1"/>
  <c r="D283" i="1"/>
  <c r="D284" i="1"/>
  <c r="D285" i="1"/>
  <c r="D286" i="1"/>
  <c r="D287" i="1"/>
  <c r="D288" i="1"/>
  <c r="D289" i="1"/>
  <c r="D290" i="1"/>
  <c r="D282" i="1"/>
  <c r="F273" i="1"/>
  <c r="F274" i="1"/>
  <c r="F275" i="1"/>
  <c r="F276" i="1"/>
  <c r="F277" i="1"/>
  <c r="F278" i="1"/>
  <c r="F279" i="1"/>
  <c r="F272" i="1"/>
  <c r="D273" i="1"/>
  <c r="D274" i="1"/>
  <c r="D275" i="1"/>
  <c r="D276" i="1"/>
  <c r="D277" i="1"/>
  <c r="D278" i="1"/>
  <c r="D279" i="1"/>
  <c r="D272" i="1"/>
  <c r="D264" i="1"/>
  <c r="F261" i="1"/>
  <c r="F262" i="1"/>
  <c r="F263" i="1"/>
  <c r="F264" i="1"/>
  <c r="G264" i="1" s="1"/>
  <c r="F265" i="1"/>
  <c r="F266" i="1"/>
  <c r="F267" i="1"/>
  <c r="F268" i="1"/>
  <c r="F269" i="1"/>
  <c r="F260" i="1"/>
  <c r="D261" i="1"/>
  <c r="D262" i="1"/>
  <c r="G262" i="1" s="1"/>
  <c r="D263" i="1"/>
  <c r="D265" i="1"/>
  <c r="D266" i="1"/>
  <c r="G266" i="1" s="1"/>
  <c r="D267" i="1"/>
  <c r="D268" i="1"/>
  <c r="G268" i="1" s="1"/>
  <c r="D269" i="1"/>
  <c r="D260" i="1"/>
  <c r="F249" i="1"/>
  <c r="F250" i="1"/>
  <c r="F251" i="1"/>
  <c r="F252" i="1"/>
  <c r="F253" i="1"/>
  <c r="F254" i="1"/>
  <c r="F255" i="1"/>
  <c r="F256" i="1"/>
  <c r="F257" i="1"/>
  <c r="F248" i="1"/>
  <c r="D249" i="1"/>
  <c r="D250" i="1"/>
  <c r="D251" i="1"/>
  <c r="D252" i="1"/>
  <c r="D253" i="1"/>
  <c r="D254" i="1"/>
  <c r="D255" i="1"/>
  <c r="D256" i="1"/>
  <c r="D257" i="1"/>
  <c r="G257" i="1" s="1"/>
  <c r="D248" i="1"/>
  <c r="G248" i="1" s="1"/>
  <c r="F239" i="1"/>
  <c r="F240" i="1"/>
  <c r="F241" i="1"/>
  <c r="F242" i="1"/>
  <c r="F243" i="1"/>
  <c r="F244" i="1"/>
  <c r="F245" i="1"/>
  <c r="F238" i="1"/>
  <c r="D239" i="1"/>
  <c r="D240" i="1"/>
  <c r="G240" i="1" s="1"/>
  <c r="D241" i="1"/>
  <c r="D242" i="1"/>
  <c r="D243" i="1"/>
  <c r="G243" i="1" s="1"/>
  <c r="D244" i="1"/>
  <c r="D245" i="1"/>
  <c r="D238" i="1"/>
  <c r="F227" i="1"/>
  <c r="F228" i="1"/>
  <c r="F229" i="1"/>
  <c r="F230" i="1"/>
  <c r="F231" i="1"/>
  <c r="F232" i="1"/>
  <c r="F233" i="1"/>
  <c r="F234" i="1"/>
  <c r="F235" i="1"/>
  <c r="F226" i="1"/>
  <c r="D227" i="1"/>
  <c r="D228" i="1"/>
  <c r="D229" i="1"/>
  <c r="D230" i="1"/>
  <c r="D231" i="1"/>
  <c r="D232" i="1"/>
  <c r="D233" i="1"/>
  <c r="D234" i="1"/>
  <c r="D235" i="1"/>
  <c r="D226" i="1"/>
  <c r="F219" i="1"/>
  <c r="F218" i="1"/>
  <c r="D219" i="1"/>
  <c r="D218" i="1"/>
  <c r="G218" i="1" s="1"/>
  <c r="F211" i="1"/>
  <c r="F212" i="1"/>
  <c r="F213" i="1"/>
  <c r="F214" i="1"/>
  <c r="F215" i="1"/>
  <c r="F210" i="1"/>
  <c r="D211" i="1"/>
  <c r="D212" i="1"/>
  <c r="D213" i="1"/>
  <c r="D214" i="1"/>
  <c r="D215" i="1"/>
  <c r="D210" i="1"/>
  <c r="G210" i="1" s="1"/>
  <c r="F204" i="1"/>
  <c r="F205" i="1"/>
  <c r="F206" i="1"/>
  <c r="F207" i="1"/>
  <c r="F203" i="1"/>
  <c r="D204" i="1"/>
  <c r="D205" i="1"/>
  <c r="D206" i="1"/>
  <c r="D207" i="1"/>
  <c r="D203" i="1"/>
  <c r="F192" i="1"/>
  <c r="F193" i="1"/>
  <c r="F194" i="1"/>
  <c r="F195" i="1"/>
  <c r="F196" i="1"/>
  <c r="F197" i="1"/>
  <c r="F198" i="1"/>
  <c r="F199" i="1"/>
  <c r="F200" i="1"/>
  <c r="F191" i="1"/>
  <c r="D192" i="1"/>
  <c r="D193" i="1"/>
  <c r="D194" i="1"/>
  <c r="D195" i="1"/>
  <c r="D196" i="1"/>
  <c r="D197" i="1"/>
  <c r="G197" i="1" s="1"/>
  <c r="D198" i="1"/>
  <c r="D199" i="1"/>
  <c r="D200" i="1"/>
  <c r="D191" i="1"/>
  <c r="F178" i="1"/>
  <c r="F179" i="1"/>
  <c r="F180" i="1"/>
  <c r="F181" i="1"/>
  <c r="F182" i="1"/>
  <c r="F183" i="1"/>
  <c r="F184" i="1"/>
  <c r="F177" i="1"/>
  <c r="D178" i="1"/>
  <c r="D179" i="1"/>
  <c r="D180" i="1"/>
  <c r="D181" i="1"/>
  <c r="D182" i="1"/>
  <c r="D183" i="1"/>
  <c r="D184" i="1"/>
  <c r="D177" i="1"/>
  <c r="F167" i="1"/>
  <c r="F168" i="1"/>
  <c r="F169" i="1"/>
  <c r="F170" i="1"/>
  <c r="F171" i="1"/>
  <c r="F172" i="1"/>
  <c r="F173" i="1"/>
  <c r="F174" i="1"/>
  <c r="F166" i="1"/>
  <c r="D167" i="1"/>
  <c r="D168" i="1"/>
  <c r="D169" i="1"/>
  <c r="D170" i="1"/>
  <c r="D171" i="1"/>
  <c r="D172" i="1"/>
  <c r="D173" i="1"/>
  <c r="D174" i="1"/>
  <c r="D166" i="1"/>
  <c r="F157" i="1"/>
  <c r="D157" i="1"/>
  <c r="F156" i="1"/>
  <c r="F158" i="1"/>
  <c r="F159" i="1"/>
  <c r="F160" i="1"/>
  <c r="F161" i="1"/>
  <c r="F162" i="1"/>
  <c r="F163" i="1"/>
  <c r="F155" i="1"/>
  <c r="D156" i="1"/>
  <c r="G156" i="1" s="1"/>
  <c r="D158" i="1"/>
  <c r="G158" i="1" s="1"/>
  <c r="D159" i="1"/>
  <c r="D160" i="1"/>
  <c r="G160" i="1" s="1"/>
  <c r="D161" i="1"/>
  <c r="D162" i="1"/>
  <c r="G162" i="1" s="1"/>
  <c r="D163" i="1"/>
  <c r="G163" i="1" s="1"/>
  <c r="D155" i="1"/>
  <c r="F129" i="1"/>
  <c r="F130" i="1"/>
  <c r="F131" i="1"/>
  <c r="F132" i="1"/>
  <c r="F133" i="1"/>
  <c r="F134" i="1"/>
  <c r="F135" i="1"/>
  <c r="F128" i="1"/>
  <c r="D129" i="1"/>
  <c r="D130" i="1"/>
  <c r="D131" i="1"/>
  <c r="D132" i="1"/>
  <c r="D133" i="1"/>
  <c r="D134" i="1"/>
  <c r="D135" i="1"/>
  <c r="D128" i="1"/>
  <c r="F118" i="1"/>
  <c r="D118" i="1"/>
  <c r="F116" i="1"/>
  <c r="F117" i="1"/>
  <c r="F119" i="1"/>
  <c r="F120" i="1"/>
  <c r="F121" i="1"/>
  <c r="F122" i="1"/>
  <c r="F123" i="1"/>
  <c r="F124" i="1"/>
  <c r="F125" i="1"/>
  <c r="F115" i="1"/>
  <c r="D116" i="1"/>
  <c r="D117" i="1"/>
  <c r="D119" i="1"/>
  <c r="D120" i="1"/>
  <c r="D121" i="1"/>
  <c r="G121" i="1" s="1"/>
  <c r="D122" i="1"/>
  <c r="D123" i="1"/>
  <c r="D124" i="1"/>
  <c r="G124" i="1" s="1"/>
  <c r="D125" i="1"/>
  <c r="G125" i="1" s="1"/>
  <c r="D115" i="1"/>
  <c r="F105" i="1"/>
  <c r="F106" i="1"/>
  <c r="F107" i="1"/>
  <c r="F108" i="1"/>
  <c r="F109" i="1"/>
  <c r="F110" i="1"/>
  <c r="F111" i="1"/>
  <c r="F112" i="1"/>
  <c r="F104" i="1"/>
  <c r="D105" i="1"/>
  <c r="D106" i="1"/>
  <c r="D107" i="1"/>
  <c r="D108" i="1"/>
  <c r="D109" i="1"/>
  <c r="D110" i="1"/>
  <c r="D111" i="1"/>
  <c r="D112" i="1"/>
  <c r="D104" i="1"/>
  <c r="F96" i="1"/>
  <c r="F97" i="1"/>
  <c r="F98" i="1"/>
  <c r="F99" i="1"/>
  <c r="F100" i="1"/>
  <c r="F101" i="1"/>
  <c r="F95" i="1"/>
  <c r="D101" i="1"/>
  <c r="D96" i="1"/>
  <c r="D97" i="1"/>
  <c r="G97" i="1" s="1"/>
  <c r="D98" i="1"/>
  <c r="D99" i="1"/>
  <c r="D100" i="1"/>
  <c r="D95" i="1"/>
  <c r="F87" i="1"/>
  <c r="F88" i="1"/>
  <c r="F89" i="1"/>
  <c r="F90" i="1"/>
  <c r="F91" i="1"/>
  <c r="F92" i="1"/>
  <c r="F86" i="1"/>
  <c r="D87" i="1"/>
  <c r="D88" i="1"/>
  <c r="D89" i="1"/>
  <c r="D90" i="1"/>
  <c r="D91" i="1"/>
  <c r="D92" i="1"/>
  <c r="D86" i="1"/>
  <c r="F75" i="1"/>
  <c r="F76" i="1"/>
  <c r="F78" i="1"/>
  <c r="F80" i="1"/>
  <c r="F81" i="1"/>
  <c r="F82" i="1"/>
  <c r="F83" i="1"/>
  <c r="F74" i="1"/>
  <c r="D75" i="1"/>
  <c r="D76" i="1"/>
  <c r="D77" i="1"/>
  <c r="D78" i="1"/>
  <c r="D79" i="1"/>
  <c r="D80" i="1"/>
  <c r="D81" i="1"/>
  <c r="G81" i="1" s="1"/>
  <c r="D82" i="1"/>
  <c r="D83" i="1"/>
  <c r="D74" i="1"/>
  <c r="F66" i="1"/>
  <c r="D66" i="1"/>
  <c r="F60" i="1"/>
  <c r="F61" i="1"/>
  <c r="F62" i="1"/>
  <c r="F63" i="1"/>
  <c r="F64" i="1"/>
  <c r="F65" i="1"/>
  <c r="F67" i="1"/>
  <c r="F59" i="1"/>
  <c r="D60" i="1"/>
  <c r="D61" i="1"/>
  <c r="D62" i="1"/>
  <c r="D63" i="1"/>
  <c r="D64" i="1"/>
  <c r="D65" i="1"/>
  <c r="D67" i="1"/>
  <c r="G67" i="1" s="1"/>
  <c r="D59" i="1"/>
  <c r="F45" i="1"/>
  <c r="F46" i="1"/>
  <c r="F47" i="1"/>
  <c r="F48" i="1"/>
  <c r="F49" i="1"/>
  <c r="F50" i="1"/>
  <c r="F51" i="1"/>
  <c r="F52" i="1"/>
  <c r="F44" i="1"/>
  <c r="D45" i="1"/>
  <c r="D46" i="1"/>
  <c r="G46" i="1" s="1"/>
  <c r="D47" i="1"/>
  <c r="D48" i="1"/>
  <c r="D49" i="1"/>
  <c r="D50" i="1"/>
  <c r="D51" i="1"/>
  <c r="D52" i="1"/>
  <c r="D44" i="1"/>
  <c r="G44" i="1" s="1"/>
  <c r="F26" i="1"/>
  <c r="F27" i="1"/>
  <c r="F28" i="1"/>
  <c r="F29" i="1"/>
  <c r="F30" i="1"/>
  <c r="F31" i="1"/>
  <c r="F32" i="1"/>
  <c r="F33" i="1"/>
  <c r="F25" i="1"/>
  <c r="D26" i="1"/>
  <c r="D27" i="1"/>
  <c r="D28" i="1"/>
  <c r="D29" i="1"/>
  <c r="G29" i="1" s="1"/>
  <c r="D30" i="1"/>
  <c r="D31" i="1"/>
  <c r="D32" i="1"/>
  <c r="D33" i="1"/>
  <c r="D25" i="1"/>
  <c r="F12" i="1"/>
  <c r="F13" i="1"/>
  <c r="F14" i="1"/>
  <c r="F15" i="1"/>
  <c r="F16" i="1"/>
  <c r="F17" i="1"/>
  <c r="F18" i="1"/>
  <c r="F19" i="1"/>
  <c r="F20" i="1"/>
  <c r="F21" i="1"/>
  <c r="F22" i="1"/>
  <c r="F11" i="1"/>
  <c r="D12" i="1"/>
  <c r="D13" i="1"/>
  <c r="D14" i="1"/>
  <c r="D15" i="1"/>
  <c r="D16" i="1"/>
  <c r="D17" i="1"/>
  <c r="D18" i="1"/>
  <c r="D19" i="1"/>
  <c r="G19" i="1" s="1"/>
  <c r="D20" i="1"/>
  <c r="D21" i="1"/>
  <c r="D22" i="1"/>
  <c r="D11" i="1"/>
  <c r="F4" i="1"/>
  <c r="F5" i="1"/>
  <c r="F6" i="1"/>
  <c r="F7" i="1"/>
  <c r="F8" i="1"/>
  <c r="F3" i="1"/>
  <c r="D4" i="1"/>
  <c r="D5" i="1"/>
  <c r="D6" i="1"/>
  <c r="D7" i="1"/>
  <c r="D8" i="1"/>
  <c r="D3" i="1"/>
  <c r="G148" i="1" l="1"/>
  <c r="C153" i="1" s="1"/>
  <c r="G331" i="1"/>
  <c r="G328" i="1"/>
  <c r="G327" i="1"/>
  <c r="G326" i="1"/>
  <c r="G325" i="1"/>
  <c r="G249" i="1"/>
  <c r="G88" i="1"/>
  <c r="G22" i="1"/>
  <c r="G14" i="1"/>
  <c r="G26" i="1"/>
  <c r="G215" i="1"/>
  <c r="G228" i="1"/>
  <c r="G21" i="1"/>
  <c r="G13" i="1"/>
  <c r="G195" i="1"/>
  <c r="G204" i="1"/>
  <c r="G20" i="1"/>
  <c r="G12" i="1"/>
  <c r="G109" i="1"/>
  <c r="G211" i="1"/>
  <c r="G234" i="1"/>
  <c r="G30" i="1"/>
  <c r="G66" i="1"/>
  <c r="G78" i="1"/>
  <c r="G80" i="1"/>
  <c r="G312" i="1"/>
  <c r="G311" i="1"/>
  <c r="G310" i="1"/>
  <c r="G309" i="1"/>
  <c r="G308" i="1"/>
  <c r="G307" i="1"/>
  <c r="G299" i="1"/>
  <c r="G298" i="1"/>
  <c r="G297" i="1"/>
  <c r="G296" i="1"/>
  <c r="G295" i="1"/>
  <c r="G294" i="1"/>
  <c r="G290" i="1"/>
  <c r="G289" i="1"/>
  <c r="G288" i="1"/>
  <c r="G287" i="1"/>
  <c r="G286" i="1"/>
  <c r="G285" i="1"/>
  <c r="G284" i="1"/>
  <c r="G283" i="1"/>
  <c r="G282" i="1"/>
  <c r="G279" i="1"/>
  <c r="G278" i="1"/>
  <c r="G277" i="1"/>
  <c r="G276" i="1"/>
  <c r="G275" i="1"/>
  <c r="G274" i="1"/>
  <c r="G273" i="1"/>
  <c r="G272" i="1"/>
  <c r="G269" i="1"/>
  <c r="G267" i="1"/>
  <c r="G265" i="1"/>
  <c r="G261" i="1"/>
  <c r="G260" i="1"/>
  <c r="G45" i="1"/>
  <c r="G194" i="1"/>
  <c r="G108" i="1"/>
  <c r="G161" i="1"/>
  <c r="G8" i="1"/>
  <c r="G7" i="1"/>
  <c r="G219" i="1"/>
  <c r="D220" i="1" s="1"/>
  <c r="G3" i="1"/>
  <c r="G83" i="1"/>
  <c r="G95" i="1"/>
  <c r="G119" i="1"/>
  <c r="G196" i="1"/>
  <c r="G82" i="1"/>
  <c r="G229" i="1"/>
  <c r="G263" i="1"/>
  <c r="G256" i="1"/>
  <c r="G255" i="1"/>
  <c r="G254" i="1"/>
  <c r="G253" i="1"/>
  <c r="G252" i="1"/>
  <c r="G251" i="1"/>
  <c r="G250" i="1"/>
  <c r="G245" i="1"/>
  <c r="G244" i="1"/>
  <c r="G242" i="1"/>
  <c r="G241" i="1"/>
  <c r="G239" i="1"/>
  <c r="G238" i="1"/>
  <c r="G235" i="1"/>
  <c r="G233" i="1"/>
  <c r="G232" i="1"/>
  <c r="G231" i="1"/>
  <c r="G230" i="1"/>
  <c r="G227" i="1"/>
  <c r="G226" i="1"/>
  <c r="G214" i="1"/>
  <c r="G213" i="1"/>
  <c r="G212" i="1"/>
  <c r="G207" i="1"/>
  <c r="G206" i="1"/>
  <c r="G205" i="1"/>
  <c r="G203" i="1"/>
  <c r="G200" i="1"/>
  <c r="G199" i="1"/>
  <c r="G198" i="1"/>
  <c r="G193" i="1"/>
  <c r="G192" i="1"/>
  <c r="G191" i="1"/>
  <c r="G184" i="1"/>
  <c r="G183" i="1"/>
  <c r="G182" i="1"/>
  <c r="G181" i="1"/>
  <c r="G180" i="1"/>
  <c r="G179" i="1"/>
  <c r="G178" i="1"/>
  <c r="G177" i="1"/>
  <c r="G174" i="1"/>
  <c r="G173" i="1"/>
  <c r="G172" i="1"/>
  <c r="G171" i="1"/>
  <c r="G170" i="1"/>
  <c r="G169" i="1"/>
  <c r="G168" i="1"/>
  <c r="G167" i="1"/>
  <c r="G166" i="1"/>
  <c r="G159" i="1"/>
  <c r="G157" i="1"/>
  <c r="G155" i="1"/>
  <c r="G135" i="1"/>
  <c r="G134" i="1"/>
  <c r="G133" i="1"/>
  <c r="G132" i="1"/>
  <c r="G131" i="1"/>
  <c r="G130" i="1"/>
  <c r="G129" i="1"/>
  <c r="G128" i="1"/>
  <c r="G123" i="1"/>
  <c r="G122" i="1"/>
  <c r="G120" i="1"/>
  <c r="G118" i="1"/>
  <c r="G117" i="1"/>
  <c r="G116" i="1"/>
  <c r="G115" i="1"/>
  <c r="G112" i="1"/>
  <c r="G111" i="1"/>
  <c r="G110" i="1"/>
  <c r="G107" i="1"/>
  <c r="G106" i="1"/>
  <c r="G105" i="1"/>
  <c r="G104" i="1"/>
  <c r="G101" i="1"/>
  <c r="G100" i="1"/>
  <c r="G99" i="1"/>
  <c r="G98" i="1"/>
  <c r="G96" i="1"/>
  <c r="G92" i="1"/>
  <c r="G91" i="1"/>
  <c r="G90" i="1"/>
  <c r="G89" i="1"/>
  <c r="G87" i="1"/>
  <c r="G86" i="1"/>
  <c r="G79" i="1"/>
  <c r="G77" i="1"/>
  <c r="G76" i="1"/>
  <c r="G75" i="1"/>
  <c r="G74" i="1"/>
  <c r="G6" i="1"/>
  <c r="G18" i="1"/>
  <c r="G17" i="1"/>
  <c r="G5" i="1"/>
  <c r="G4" i="1"/>
  <c r="G16" i="1"/>
  <c r="G47" i="1"/>
  <c r="G11" i="1"/>
  <c r="G15" i="1"/>
  <c r="G25" i="1"/>
  <c r="G50" i="1"/>
  <c r="G65" i="1"/>
  <c r="G64" i="1"/>
  <c r="G63" i="1"/>
  <c r="G62" i="1"/>
  <c r="G61" i="1"/>
  <c r="G60" i="1"/>
  <c r="G59" i="1"/>
  <c r="G52" i="1"/>
  <c r="G51" i="1"/>
  <c r="G49" i="1"/>
  <c r="G48" i="1"/>
  <c r="G33" i="1"/>
  <c r="G32" i="1"/>
  <c r="G31" i="1"/>
  <c r="G28" i="1"/>
  <c r="G27" i="1"/>
  <c r="D333" i="1" l="1"/>
  <c r="D300" i="1"/>
  <c r="D164" i="1"/>
  <c r="D291" i="1"/>
  <c r="D313" i="1"/>
  <c r="D280" i="1"/>
  <c r="D270" i="1"/>
  <c r="D23" i="1"/>
  <c r="D236" i="1"/>
  <c r="D9" i="1"/>
  <c r="D201" i="1"/>
  <c r="D258" i="1"/>
  <c r="D246" i="1"/>
  <c r="D216" i="1"/>
  <c r="D208" i="1"/>
  <c r="D185" i="1"/>
  <c r="D175" i="1"/>
  <c r="D136" i="1"/>
  <c r="D126" i="1"/>
  <c r="D113" i="1"/>
  <c r="D102" i="1"/>
  <c r="D93" i="1"/>
  <c r="D84" i="1"/>
  <c r="D68" i="1"/>
  <c r="D34" i="1"/>
  <c r="D53" i="1"/>
</calcChain>
</file>

<file path=xl/sharedStrings.xml><?xml version="1.0" encoding="utf-8"?>
<sst xmlns="http://schemas.openxmlformats.org/spreadsheetml/2006/main" count="565" uniqueCount="106">
  <si>
    <t>Party Divergence</t>
  </si>
  <si>
    <t>Country</t>
  </si>
  <si>
    <t>Opposition rile score</t>
  </si>
  <si>
    <t>Opposition standardised score</t>
  </si>
  <si>
    <t>Difference</t>
  </si>
  <si>
    <t>Australia</t>
  </si>
  <si>
    <t>Election</t>
  </si>
  <si>
    <t>Governing rile</t>
  </si>
  <si>
    <t>Governing standardised</t>
  </si>
  <si>
    <t>Argentina</t>
  </si>
  <si>
    <t>Argentina Mean Difference:</t>
  </si>
  <si>
    <t>Australia Mean Difference:</t>
  </si>
  <si>
    <t>Austria</t>
  </si>
  <si>
    <t>Note - opposition is either second-placed party, even in grand coalitions, or largest party if they are not in government</t>
  </si>
  <si>
    <t>Austrian Mean Difference:</t>
  </si>
  <si>
    <t>Bahamas</t>
  </si>
  <si>
    <t>Barbados</t>
  </si>
  <si>
    <t>Belgium</t>
  </si>
  <si>
    <t>Bahamas Mean Difference:</t>
  </si>
  <si>
    <t>Barbados Mean Difference:</t>
  </si>
  <si>
    <t>Belgian Mean Difference:</t>
  </si>
  <si>
    <t>Botswana</t>
  </si>
  <si>
    <t>Botswana Mean Difference:</t>
  </si>
  <si>
    <t>Canada</t>
  </si>
  <si>
    <t>Canadian Mean Difference:</t>
  </si>
  <si>
    <t>Costa Rica</t>
  </si>
  <si>
    <t>Costa Rican Mean Difference:</t>
  </si>
  <si>
    <t>Denmark</t>
  </si>
  <si>
    <t>Danish Mean Difference:</t>
  </si>
  <si>
    <t>Finland</t>
  </si>
  <si>
    <t>Finnish Mean Difference:</t>
  </si>
  <si>
    <t>If there is a grand coalition, I have placed 'governing' as party PM is from</t>
  </si>
  <si>
    <t>France</t>
  </si>
  <si>
    <t>French Mean Difference:</t>
  </si>
  <si>
    <t>Germany</t>
  </si>
  <si>
    <t>German Mean Difference:</t>
  </si>
  <si>
    <t>Greece</t>
  </si>
  <si>
    <t>Greek Mean Difference:</t>
  </si>
  <si>
    <t>Iceland</t>
  </si>
  <si>
    <t>ICeland</t>
  </si>
  <si>
    <t>Iceland Mean Difference:</t>
  </si>
  <si>
    <t>India</t>
  </si>
  <si>
    <t>Indian Mean Difference:</t>
  </si>
  <si>
    <t>Ireland</t>
  </si>
  <si>
    <t>Irish Mean Difference:</t>
  </si>
  <si>
    <t>Israel</t>
  </si>
  <si>
    <t>Israel Mean Difference:</t>
  </si>
  <si>
    <t>Italy</t>
  </si>
  <si>
    <t>Italian Mean Difference:</t>
  </si>
  <si>
    <t>Jamaica</t>
  </si>
  <si>
    <t>Jamaican Mean Difference:</t>
  </si>
  <si>
    <t>Japan</t>
  </si>
  <si>
    <t>Japanese Mean Difference:</t>
  </si>
  <si>
    <t>Korea</t>
  </si>
  <si>
    <t>Korean Mean Difference:</t>
  </si>
  <si>
    <t>Luxembourg</t>
  </si>
  <si>
    <t>Luxembourg Mean Difference:</t>
  </si>
  <si>
    <t>Malta</t>
  </si>
  <si>
    <t>Malta Mean Difference:</t>
  </si>
  <si>
    <t>Mauritius</t>
  </si>
  <si>
    <t>Mauritius Mean Difference:</t>
  </si>
  <si>
    <t>Netherlands</t>
  </si>
  <si>
    <t>Netherlands Mean Difference:</t>
  </si>
  <si>
    <t>Norway</t>
  </si>
  <si>
    <t>Norway Mean Difference:</t>
  </si>
  <si>
    <t>New Zealand</t>
  </si>
  <si>
    <t>New Zealand Mean Difference:</t>
  </si>
  <si>
    <t>Portugal</t>
  </si>
  <si>
    <t>Portugese Mean Difference:</t>
  </si>
  <si>
    <t>Spain</t>
  </si>
  <si>
    <t>Spanish Mean Difference:</t>
  </si>
  <si>
    <t>Sweden</t>
  </si>
  <si>
    <t>Swedish Mean Difference:</t>
  </si>
  <si>
    <t>Switzerland</t>
  </si>
  <si>
    <t>Switzerland Mean Difference:</t>
  </si>
  <si>
    <t>Trinidad</t>
  </si>
  <si>
    <t>Trinidad Mean Difference:</t>
  </si>
  <si>
    <t>UK</t>
  </si>
  <si>
    <t>UK Mean Difference:</t>
  </si>
  <si>
    <t>Uruguay</t>
  </si>
  <si>
    <t>Uruguay Mean Difference:</t>
  </si>
  <si>
    <t>USA</t>
  </si>
  <si>
    <t>USA Mean Difference:</t>
  </si>
  <si>
    <t>Evidence from a book - 'Ideology and Identity'</t>
  </si>
  <si>
    <t>Several data-sets in 1980 to 2010 period: 1996, 2004, 2009 NES surveys. They interview voters and members to place parties.</t>
  </si>
  <si>
    <t>Public perception is acceptable measure since it relates to uncertainty</t>
  </si>
  <si>
    <t>BJP</t>
  </si>
  <si>
    <t>Congress</t>
  </si>
  <si>
    <t>Chhibber, Pradeep K. et al., 2018. Ideology and Identity: The Changing Party Systems of India.</t>
  </si>
  <si>
    <t>If we take l-w to be more statist and more socially accepting, use voter data</t>
  </si>
  <si>
    <t>I take a weighted avg of position on statism and recognition</t>
  </si>
  <si>
    <t>Governing Party</t>
  </si>
  <si>
    <t>Opposition Party</t>
  </si>
  <si>
    <t>Governing average</t>
  </si>
  <si>
    <t>Opposition average</t>
  </si>
  <si>
    <t>Max score is 0.45; standardise scores out of 0.45 and convert to /10</t>
  </si>
  <si>
    <r>
      <t xml:space="preserve">Note - </t>
    </r>
    <r>
      <rPr>
        <sz val="12"/>
        <color theme="1"/>
        <rFont val="Calibri"/>
        <family val="2"/>
        <scheme val="minor"/>
      </rPr>
      <t>I code Botswana as a 0 since it has only ever been won by one party; no real divergence since there is no real uncertainty over the winner.</t>
    </r>
  </si>
  <si>
    <t>Use National Survey Data</t>
  </si>
  <si>
    <t>Base - voters' view of party on l-r dimension of 0-10</t>
  </si>
  <si>
    <t>Governing Raw</t>
  </si>
  <si>
    <t>Opposition Raw</t>
  </si>
  <si>
    <t>Opposition standardised</t>
  </si>
  <si>
    <t>Standardise by extending to - to + dimension</t>
  </si>
  <si>
    <t>The Comparative Study of Electoral Systems (www.cses.org). CSES MODULE 3</t>
  </si>
  <si>
    <t>FULL RELEASE [dataset]. December 15, 2015 version.</t>
  </si>
  <si>
    <t>doi:10.7804/cses.module3.2015-12-15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</si>
</sst>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.5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2F5A-FE61-BC41-A7BB-884E8FAE1F58}">
  <dimension ref="A1:H334"/>
  <sheetViews>
    <sheetView tabSelected="1" workbookViewId="0">
      <selection activeCell="K47" sqref="K47"/>
    </sheetView>
  </sheetViews>
  <sheetFormatPr baseColWidth="10" defaultRowHeight="16" x14ac:dyDescent="0.2"/>
  <cols>
    <col min="1" max="1" width="12.33203125" customWidth="1"/>
    <col min="3" max="3" width="22.5" bestFit="1" customWidth="1"/>
    <col min="4" max="4" width="30.5" bestFit="1" customWidth="1"/>
    <col min="5" max="5" width="18.1640625" bestFit="1" customWidth="1"/>
    <col min="6" max="6" width="26.1640625" bestFit="1" customWidth="1"/>
    <col min="7" max="7" width="14.83203125" bestFit="1" customWidth="1"/>
  </cols>
  <sheetData>
    <row r="1" spans="1:7" x14ac:dyDescent="0.2">
      <c r="A1" s="1" t="s">
        <v>0</v>
      </c>
      <c r="C1" t="s">
        <v>13</v>
      </c>
      <c r="G1" t="s">
        <v>31</v>
      </c>
    </row>
    <row r="2" spans="1:7" x14ac:dyDescent="0.2">
      <c r="A2" s="1" t="s">
        <v>1</v>
      </c>
      <c r="B2" s="1" t="s">
        <v>6</v>
      </c>
      <c r="C2" s="1" t="s">
        <v>7</v>
      </c>
      <c r="D2" s="1" t="s">
        <v>8</v>
      </c>
      <c r="E2" s="1" t="s">
        <v>2</v>
      </c>
      <c r="F2" s="1" t="s">
        <v>3</v>
      </c>
      <c r="G2" s="1" t="s">
        <v>4</v>
      </c>
    </row>
    <row r="3" spans="1:7" x14ac:dyDescent="0.2">
      <c r="A3" t="s">
        <v>9</v>
      </c>
      <c r="B3">
        <v>1989</v>
      </c>
      <c r="C3">
        <v>-3.82</v>
      </c>
      <c r="D3">
        <f>C3/10</f>
        <v>-0.38200000000000001</v>
      </c>
      <c r="E3">
        <v>-19.416</v>
      </c>
      <c r="F3">
        <f>E3/10</f>
        <v>-1.9416</v>
      </c>
      <c r="G3">
        <f>SQRT((D3-F3)^2)</f>
        <v>1.5596000000000001</v>
      </c>
    </row>
    <row r="4" spans="1:7" x14ac:dyDescent="0.2">
      <c r="A4" t="s">
        <v>9</v>
      </c>
      <c r="B4">
        <v>1995</v>
      </c>
      <c r="C4">
        <v>1.9970000000000001</v>
      </c>
      <c r="D4">
        <f t="shared" ref="D4:D8" si="0">C4/10</f>
        <v>0.19970000000000002</v>
      </c>
      <c r="E4">
        <v>-15.217000000000001</v>
      </c>
      <c r="F4">
        <f t="shared" ref="F4:F8" si="1">E4/10</f>
        <v>-1.5217000000000001</v>
      </c>
      <c r="G4">
        <f t="shared" ref="G4:G8" si="2">SQRT((D4-F4)^2)</f>
        <v>1.7214</v>
      </c>
    </row>
    <row r="5" spans="1:7" x14ac:dyDescent="0.2">
      <c r="A5" t="s">
        <v>9</v>
      </c>
      <c r="B5">
        <v>1999</v>
      </c>
      <c r="C5">
        <v>-13.013999999999999</v>
      </c>
      <c r="D5">
        <f t="shared" si="0"/>
        <v>-1.3013999999999999</v>
      </c>
      <c r="E5">
        <v>-6.6440000000000001</v>
      </c>
      <c r="F5">
        <f t="shared" si="1"/>
        <v>-0.66439999999999999</v>
      </c>
      <c r="G5">
        <f t="shared" si="2"/>
        <v>0.6369999999999999</v>
      </c>
    </row>
    <row r="6" spans="1:7" x14ac:dyDescent="0.2">
      <c r="A6" t="s">
        <v>9</v>
      </c>
      <c r="B6">
        <v>2003</v>
      </c>
      <c r="C6">
        <v>-22.667000000000002</v>
      </c>
      <c r="D6">
        <f t="shared" si="0"/>
        <v>-2.2667000000000002</v>
      </c>
      <c r="E6">
        <v>-4.1669999999999998</v>
      </c>
      <c r="F6">
        <f t="shared" si="1"/>
        <v>-0.41669999999999996</v>
      </c>
      <c r="G6">
        <f t="shared" si="2"/>
        <v>1.85</v>
      </c>
    </row>
    <row r="7" spans="1:7" x14ac:dyDescent="0.2">
      <c r="A7" t="s">
        <v>9</v>
      </c>
      <c r="B7">
        <v>2007</v>
      </c>
      <c r="C7">
        <v>-20.765999999999998</v>
      </c>
      <c r="D7">
        <f t="shared" si="0"/>
        <v>-2.0766</v>
      </c>
      <c r="E7">
        <v>-11.006</v>
      </c>
      <c r="F7">
        <f t="shared" si="1"/>
        <v>-1.1006</v>
      </c>
      <c r="G7">
        <f t="shared" si="2"/>
        <v>0.97599999999999998</v>
      </c>
    </row>
    <row r="8" spans="1:7" x14ac:dyDescent="0.2">
      <c r="A8" t="s">
        <v>9</v>
      </c>
      <c r="B8">
        <v>2009</v>
      </c>
      <c r="C8">
        <v>-40</v>
      </c>
      <c r="D8">
        <f t="shared" si="0"/>
        <v>-4</v>
      </c>
      <c r="E8">
        <v>-20</v>
      </c>
      <c r="F8">
        <f t="shared" si="1"/>
        <v>-2</v>
      </c>
      <c r="G8">
        <f t="shared" si="2"/>
        <v>2</v>
      </c>
    </row>
    <row r="9" spans="1:7" x14ac:dyDescent="0.2">
      <c r="A9" s="1" t="s">
        <v>10</v>
      </c>
      <c r="D9">
        <f>(G3+G4+G5+G6+G7+G8)/6</f>
        <v>1.4573333333333334</v>
      </c>
    </row>
    <row r="10" spans="1:7" x14ac:dyDescent="0.2">
      <c r="A10" s="1" t="s">
        <v>1</v>
      </c>
      <c r="B10" s="1" t="s">
        <v>6</v>
      </c>
      <c r="C10" s="1" t="s">
        <v>7</v>
      </c>
      <c r="D10" s="1" t="s">
        <v>8</v>
      </c>
      <c r="E10" s="1" t="s">
        <v>2</v>
      </c>
      <c r="F10" s="1" t="s">
        <v>3</v>
      </c>
      <c r="G10" s="1" t="s">
        <v>4</v>
      </c>
    </row>
    <row r="11" spans="1:7" x14ac:dyDescent="0.2">
      <c r="A11" t="s">
        <v>5</v>
      </c>
      <c r="B11">
        <v>1980</v>
      </c>
      <c r="C11">
        <v>27.5</v>
      </c>
      <c r="D11">
        <f>C11/10</f>
        <v>2.75</v>
      </c>
      <c r="E11">
        <v>1.9</v>
      </c>
      <c r="F11">
        <f>E11/10</f>
        <v>0.19</v>
      </c>
      <c r="G11">
        <f>SQRT((D11-F11)^2)</f>
        <v>2.56</v>
      </c>
    </row>
    <row r="12" spans="1:7" x14ac:dyDescent="0.2">
      <c r="A12" t="s">
        <v>5</v>
      </c>
      <c r="B12">
        <v>1983</v>
      </c>
      <c r="C12">
        <v>6.9</v>
      </c>
      <c r="D12">
        <f t="shared" ref="D12:D22" si="3">C12/10</f>
        <v>0.69000000000000006</v>
      </c>
      <c r="E12">
        <v>25</v>
      </c>
      <c r="F12">
        <f t="shared" ref="F12:F22" si="4">E12/10</f>
        <v>2.5</v>
      </c>
      <c r="G12">
        <f t="shared" ref="G12:G22" si="5">SQRT((D12-F12)^2)</f>
        <v>1.81</v>
      </c>
    </row>
    <row r="13" spans="1:7" x14ac:dyDescent="0.2">
      <c r="A13" t="s">
        <v>5</v>
      </c>
      <c r="B13">
        <v>1984</v>
      </c>
      <c r="C13">
        <v>8.6</v>
      </c>
      <c r="D13">
        <f t="shared" si="3"/>
        <v>0.86</v>
      </c>
      <c r="E13">
        <v>35</v>
      </c>
      <c r="F13">
        <f t="shared" si="4"/>
        <v>3.5</v>
      </c>
      <c r="G13">
        <f t="shared" si="5"/>
        <v>2.64</v>
      </c>
    </row>
    <row r="14" spans="1:7" x14ac:dyDescent="0.2">
      <c r="A14" t="s">
        <v>5</v>
      </c>
      <c r="B14">
        <v>1987</v>
      </c>
      <c r="C14">
        <v>-4.5</v>
      </c>
      <c r="D14">
        <f t="shared" si="3"/>
        <v>-0.45</v>
      </c>
      <c r="E14">
        <v>24.2</v>
      </c>
      <c r="F14">
        <f t="shared" si="4"/>
        <v>2.42</v>
      </c>
      <c r="G14">
        <f t="shared" si="5"/>
        <v>2.87</v>
      </c>
    </row>
    <row r="15" spans="1:7" x14ac:dyDescent="0.2">
      <c r="A15" t="s">
        <v>5</v>
      </c>
      <c r="B15">
        <v>1990</v>
      </c>
      <c r="C15">
        <v>-14.9</v>
      </c>
      <c r="D15">
        <f t="shared" si="3"/>
        <v>-1.49</v>
      </c>
      <c r="E15">
        <v>27.2</v>
      </c>
      <c r="F15">
        <f t="shared" si="4"/>
        <v>2.7199999999999998</v>
      </c>
      <c r="G15">
        <f t="shared" si="5"/>
        <v>4.21</v>
      </c>
    </row>
    <row r="16" spans="1:7" x14ac:dyDescent="0.2">
      <c r="A16" t="s">
        <v>5</v>
      </c>
      <c r="B16">
        <v>1993</v>
      </c>
      <c r="C16">
        <v>-0.16500000000000001</v>
      </c>
      <c r="D16">
        <f t="shared" si="3"/>
        <v>-1.6500000000000001E-2</v>
      </c>
      <c r="E16">
        <v>34.198</v>
      </c>
      <c r="F16">
        <f t="shared" si="4"/>
        <v>3.4198</v>
      </c>
      <c r="G16">
        <f t="shared" si="5"/>
        <v>3.4363000000000001</v>
      </c>
    </row>
    <row r="17" spans="1:7" x14ac:dyDescent="0.2">
      <c r="A17" t="s">
        <v>5</v>
      </c>
      <c r="B17">
        <v>1996</v>
      </c>
      <c r="C17">
        <v>22.593</v>
      </c>
      <c r="D17">
        <f t="shared" si="3"/>
        <v>2.2593000000000001</v>
      </c>
      <c r="E17">
        <v>8.3450000000000006</v>
      </c>
      <c r="F17">
        <f t="shared" si="4"/>
        <v>0.83450000000000002</v>
      </c>
      <c r="G17">
        <f t="shared" si="5"/>
        <v>1.4248000000000001</v>
      </c>
    </row>
    <row r="18" spans="1:7" x14ac:dyDescent="0.2">
      <c r="A18" t="s">
        <v>5</v>
      </c>
      <c r="B18">
        <v>1998</v>
      </c>
      <c r="C18">
        <v>48.457999999999998</v>
      </c>
      <c r="D18">
        <f t="shared" si="3"/>
        <v>4.8457999999999997</v>
      </c>
      <c r="E18">
        <v>29.254999999999999</v>
      </c>
      <c r="F18">
        <f t="shared" si="4"/>
        <v>2.9255</v>
      </c>
      <c r="G18">
        <f t="shared" si="5"/>
        <v>1.9202999999999997</v>
      </c>
    </row>
    <row r="19" spans="1:7" x14ac:dyDescent="0.2">
      <c r="A19" t="s">
        <v>5</v>
      </c>
      <c r="B19">
        <v>2001</v>
      </c>
      <c r="C19">
        <v>33.332999999999998</v>
      </c>
      <c r="D19">
        <f t="shared" si="3"/>
        <v>3.3332999999999999</v>
      </c>
      <c r="E19">
        <v>3.887</v>
      </c>
      <c r="F19">
        <f t="shared" si="4"/>
        <v>0.38869999999999999</v>
      </c>
      <c r="G19">
        <f t="shared" si="5"/>
        <v>2.9445999999999999</v>
      </c>
    </row>
    <row r="20" spans="1:7" x14ac:dyDescent="0.2">
      <c r="A20" t="s">
        <v>5</v>
      </c>
      <c r="B20">
        <v>2004</v>
      </c>
      <c r="C20">
        <v>31.888999999999999</v>
      </c>
      <c r="D20">
        <f t="shared" si="3"/>
        <v>3.1888999999999998</v>
      </c>
      <c r="E20">
        <v>-11.749000000000001</v>
      </c>
      <c r="F20">
        <f t="shared" si="4"/>
        <v>-1.1749000000000001</v>
      </c>
      <c r="G20">
        <f t="shared" si="5"/>
        <v>4.3637999999999995</v>
      </c>
    </row>
    <row r="21" spans="1:7" x14ac:dyDescent="0.2">
      <c r="A21" t="s">
        <v>5</v>
      </c>
      <c r="B21">
        <v>2007</v>
      </c>
      <c r="C21">
        <v>5.6740000000000004</v>
      </c>
      <c r="D21">
        <f t="shared" si="3"/>
        <v>0.56740000000000002</v>
      </c>
      <c r="E21">
        <v>42.012</v>
      </c>
      <c r="F21">
        <f t="shared" si="4"/>
        <v>4.2012</v>
      </c>
      <c r="G21">
        <f t="shared" si="5"/>
        <v>3.6337999999999999</v>
      </c>
    </row>
    <row r="22" spans="1:7" x14ac:dyDescent="0.2">
      <c r="A22" t="s">
        <v>5</v>
      </c>
      <c r="B22">
        <v>2010</v>
      </c>
      <c r="C22">
        <v>-34.113</v>
      </c>
      <c r="D22">
        <f t="shared" si="3"/>
        <v>-3.4112999999999998</v>
      </c>
      <c r="E22">
        <v>41.790999999999997</v>
      </c>
      <c r="F22">
        <f t="shared" si="4"/>
        <v>4.1791</v>
      </c>
      <c r="G22">
        <f t="shared" si="5"/>
        <v>7.5903999999999998</v>
      </c>
    </row>
    <row r="23" spans="1:7" x14ac:dyDescent="0.2">
      <c r="A23" s="1" t="s">
        <v>11</v>
      </c>
      <c r="D23">
        <f>(G11+G12+G13+G14+G15+G16+G17+G18+G19+G20+G21+G22)/12</f>
        <v>3.283666666666667</v>
      </c>
    </row>
    <row r="24" spans="1:7" x14ac:dyDescent="0.2">
      <c r="A24" s="1" t="s">
        <v>1</v>
      </c>
      <c r="B24" s="1" t="s">
        <v>6</v>
      </c>
      <c r="C24" s="1" t="s">
        <v>7</v>
      </c>
      <c r="D24" s="1" t="s">
        <v>8</v>
      </c>
      <c r="E24" s="1" t="s">
        <v>2</v>
      </c>
      <c r="F24" s="1" t="s">
        <v>3</v>
      </c>
      <c r="G24" s="1" t="s">
        <v>4</v>
      </c>
    </row>
    <row r="25" spans="1:7" x14ac:dyDescent="0.2">
      <c r="A25" t="s">
        <v>12</v>
      </c>
      <c r="B25">
        <v>1983</v>
      </c>
      <c r="C25">
        <v>-21.2</v>
      </c>
      <c r="D25">
        <f>C25/10</f>
        <v>-2.12</v>
      </c>
      <c r="E25">
        <v>1</v>
      </c>
      <c r="F25">
        <f>E25/10</f>
        <v>0.1</v>
      </c>
      <c r="G25">
        <f>SQRT((D25-F25)^2)</f>
        <v>2.2200000000000002</v>
      </c>
    </row>
    <row r="26" spans="1:7" x14ac:dyDescent="0.2">
      <c r="A26" t="s">
        <v>12</v>
      </c>
      <c r="B26">
        <v>1986</v>
      </c>
      <c r="C26">
        <v>-7.1</v>
      </c>
      <c r="D26">
        <f t="shared" ref="D26:D33" si="6">C26/10</f>
        <v>-0.71</v>
      </c>
      <c r="E26">
        <v>29.1</v>
      </c>
      <c r="F26">
        <f t="shared" ref="F26:F33" si="7">E26/10</f>
        <v>2.91</v>
      </c>
      <c r="G26">
        <f t="shared" ref="G26:G33" si="8">SQRT((D26-F26)^2)</f>
        <v>3.62</v>
      </c>
    </row>
    <row r="27" spans="1:7" x14ac:dyDescent="0.2">
      <c r="A27" t="s">
        <v>12</v>
      </c>
      <c r="B27">
        <v>1990</v>
      </c>
      <c r="C27">
        <v>-7.6</v>
      </c>
      <c r="D27">
        <f t="shared" si="6"/>
        <v>-0.76</v>
      </c>
      <c r="E27">
        <v>4.8</v>
      </c>
      <c r="F27">
        <f t="shared" si="7"/>
        <v>0.48</v>
      </c>
      <c r="G27">
        <f t="shared" si="8"/>
        <v>1.24</v>
      </c>
    </row>
    <row r="28" spans="1:7" x14ac:dyDescent="0.2">
      <c r="A28" t="s">
        <v>12</v>
      </c>
      <c r="B28">
        <v>1994</v>
      </c>
      <c r="C28">
        <v>-11.055999999999999</v>
      </c>
      <c r="D28">
        <f t="shared" si="6"/>
        <v>-1.1055999999999999</v>
      </c>
      <c r="E28">
        <v>24.59</v>
      </c>
      <c r="F28">
        <f t="shared" si="7"/>
        <v>2.4590000000000001</v>
      </c>
      <c r="G28">
        <f t="shared" si="8"/>
        <v>3.5646</v>
      </c>
    </row>
    <row r="29" spans="1:7" x14ac:dyDescent="0.2">
      <c r="A29" t="s">
        <v>12</v>
      </c>
      <c r="B29">
        <v>1995</v>
      </c>
      <c r="C29">
        <v>20.849</v>
      </c>
      <c r="D29">
        <f t="shared" si="6"/>
        <v>2.0849000000000002</v>
      </c>
      <c r="E29">
        <v>40.417000000000002</v>
      </c>
      <c r="F29">
        <f t="shared" si="7"/>
        <v>4.0417000000000005</v>
      </c>
      <c r="G29">
        <f t="shared" si="8"/>
        <v>1.9568000000000003</v>
      </c>
    </row>
    <row r="30" spans="1:7" x14ac:dyDescent="0.2">
      <c r="A30" t="s">
        <v>12</v>
      </c>
      <c r="B30">
        <v>1999</v>
      </c>
      <c r="C30">
        <v>-3.6120000000000001</v>
      </c>
      <c r="D30">
        <f t="shared" si="6"/>
        <v>-0.36120000000000002</v>
      </c>
      <c r="E30">
        <v>-13.348000000000001</v>
      </c>
      <c r="F30">
        <f t="shared" si="7"/>
        <v>-1.3348</v>
      </c>
      <c r="G30">
        <f t="shared" si="8"/>
        <v>0.97360000000000002</v>
      </c>
    </row>
    <row r="31" spans="1:7" x14ac:dyDescent="0.2">
      <c r="A31" t="s">
        <v>12</v>
      </c>
      <c r="B31">
        <v>2002</v>
      </c>
      <c r="C31">
        <v>-15.704000000000001</v>
      </c>
      <c r="D31">
        <f t="shared" si="6"/>
        <v>-1.5704</v>
      </c>
      <c r="E31">
        <v>-21.199000000000002</v>
      </c>
      <c r="F31">
        <f t="shared" si="7"/>
        <v>-2.1199000000000003</v>
      </c>
      <c r="G31">
        <f t="shared" si="8"/>
        <v>0.54950000000000032</v>
      </c>
    </row>
    <row r="32" spans="1:7" x14ac:dyDescent="0.2">
      <c r="A32" t="s">
        <v>12</v>
      </c>
      <c r="B32">
        <v>2006</v>
      </c>
      <c r="C32">
        <v>-15.118</v>
      </c>
      <c r="D32">
        <f t="shared" si="6"/>
        <v>-1.5118</v>
      </c>
      <c r="E32">
        <v>-2.9609999999999999</v>
      </c>
      <c r="F32">
        <f t="shared" si="7"/>
        <v>-0.29609999999999997</v>
      </c>
      <c r="G32">
        <f t="shared" si="8"/>
        <v>1.2157</v>
      </c>
    </row>
    <row r="33" spans="1:7" x14ac:dyDescent="0.2">
      <c r="A33" t="s">
        <v>12</v>
      </c>
      <c r="B33">
        <v>2008</v>
      </c>
      <c r="C33">
        <v>-17.872</v>
      </c>
      <c r="D33">
        <f t="shared" si="6"/>
        <v>-1.7871999999999999</v>
      </c>
      <c r="E33">
        <v>-1.1479999999999999</v>
      </c>
      <c r="F33">
        <f t="shared" si="7"/>
        <v>-0.11479999999999999</v>
      </c>
      <c r="G33">
        <f t="shared" si="8"/>
        <v>1.6723999999999999</v>
      </c>
    </row>
    <row r="34" spans="1:7" x14ac:dyDescent="0.2">
      <c r="A34" s="1" t="s">
        <v>14</v>
      </c>
      <c r="D34">
        <f>(G25+G26+G27+G28+G29+G30+G31+G32+G33)/9</f>
        <v>1.8902888888888891</v>
      </c>
    </row>
    <row r="35" spans="1:7" x14ac:dyDescent="0.2">
      <c r="A35" s="1" t="s">
        <v>1</v>
      </c>
      <c r="B35" s="1" t="s">
        <v>6</v>
      </c>
      <c r="C35" s="1" t="s">
        <v>7</v>
      </c>
      <c r="D35" s="1" t="s">
        <v>8</v>
      </c>
      <c r="E35" s="1" t="s">
        <v>2</v>
      </c>
      <c r="F35" s="1" t="s">
        <v>3</v>
      </c>
      <c r="G35" s="1" t="s">
        <v>4</v>
      </c>
    </row>
    <row r="36" spans="1:7" x14ac:dyDescent="0.2">
      <c r="A36" t="s">
        <v>15</v>
      </c>
    </row>
    <row r="38" spans="1:7" x14ac:dyDescent="0.2">
      <c r="A38" s="1" t="s">
        <v>18</v>
      </c>
    </row>
    <row r="39" spans="1:7" x14ac:dyDescent="0.2">
      <c r="A39" s="2" t="s">
        <v>1</v>
      </c>
      <c r="B39" s="2" t="s">
        <v>6</v>
      </c>
      <c r="C39" s="2" t="s">
        <v>7</v>
      </c>
      <c r="D39" s="2" t="s">
        <v>8</v>
      </c>
      <c r="E39" s="2" t="s">
        <v>2</v>
      </c>
      <c r="F39" s="2" t="s">
        <v>3</v>
      </c>
      <c r="G39" s="2" t="s">
        <v>4</v>
      </c>
    </row>
    <row r="40" spans="1:7" x14ac:dyDescent="0.2">
      <c r="A40" t="s">
        <v>16</v>
      </c>
    </row>
    <row r="42" spans="1:7" x14ac:dyDescent="0.2">
      <c r="A42" s="1" t="s">
        <v>19</v>
      </c>
    </row>
    <row r="43" spans="1:7" x14ac:dyDescent="0.2">
      <c r="A43" s="2" t="s">
        <v>1</v>
      </c>
      <c r="B43" s="2" t="s">
        <v>6</v>
      </c>
      <c r="C43" s="2" t="s">
        <v>7</v>
      </c>
      <c r="D43" s="2" t="s">
        <v>8</v>
      </c>
      <c r="E43" s="2" t="s">
        <v>2</v>
      </c>
      <c r="F43" s="2" t="s">
        <v>3</v>
      </c>
      <c r="G43" s="2" t="s">
        <v>4</v>
      </c>
    </row>
    <row r="44" spans="1:7" x14ac:dyDescent="0.2">
      <c r="A44" t="s">
        <v>17</v>
      </c>
      <c r="B44">
        <v>1981</v>
      </c>
      <c r="C44">
        <v>1.544</v>
      </c>
      <c r="D44">
        <f>C44/10</f>
        <v>0.15440000000000001</v>
      </c>
      <c r="E44">
        <v>-19.861999999999998</v>
      </c>
      <c r="F44">
        <f>E44/10</f>
        <v>-1.9861999999999997</v>
      </c>
      <c r="G44">
        <f>SQRT((D44-F44)^2)</f>
        <v>2.1405999999999996</v>
      </c>
    </row>
    <row r="45" spans="1:7" x14ac:dyDescent="0.2">
      <c r="A45" t="s">
        <v>17</v>
      </c>
      <c r="B45">
        <v>1985</v>
      </c>
      <c r="C45">
        <v>14.795</v>
      </c>
      <c r="D45">
        <f t="shared" ref="D45:D52" si="9">C45/10</f>
        <v>1.4795</v>
      </c>
      <c r="E45">
        <v>-14.522</v>
      </c>
      <c r="F45">
        <f t="shared" ref="F45:F52" si="10">E45/10</f>
        <v>-1.4521999999999999</v>
      </c>
      <c r="G45">
        <f t="shared" ref="G45:G52" si="11">SQRT((D45-F45)^2)</f>
        <v>2.9317000000000002</v>
      </c>
    </row>
    <row r="46" spans="1:7" x14ac:dyDescent="0.2">
      <c r="A46" t="s">
        <v>17</v>
      </c>
      <c r="B46">
        <v>1987</v>
      </c>
      <c r="C46">
        <v>6.6289999999999996</v>
      </c>
      <c r="D46">
        <f t="shared" si="9"/>
        <v>0.66289999999999993</v>
      </c>
      <c r="E46">
        <v>-13.677</v>
      </c>
      <c r="F46">
        <f t="shared" si="10"/>
        <v>-1.3676999999999999</v>
      </c>
      <c r="G46">
        <f t="shared" si="11"/>
        <v>2.0305999999999997</v>
      </c>
    </row>
    <row r="47" spans="1:7" x14ac:dyDescent="0.2">
      <c r="A47" t="s">
        <v>17</v>
      </c>
      <c r="B47">
        <v>1991</v>
      </c>
      <c r="C47">
        <v>6.6310000000000002</v>
      </c>
      <c r="D47">
        <f t="shared" si="9"/>
        <v>0.66310000000000002</v>
      </c>
      <c r="E47">
        <v>-11.218</v>
      </c>
      <c r="F47">
        <f t="shared" si="10"/>
        <v>-1.1217999999999999</v>
      </c>
      <c r="G47">
        <f t="shared" si="11"/>
        <v>1.7848999999999999</v>
      </c>
    </row>
    <row r="48" spans="1:7" x14ac:dyDescent="0.2">
      <c r="A48" t="s">
        <v>17</v>
      </c>
      <c r="B48">
        <v>1995</v>
      </c>
      <c r="C48">
        <v>-3.1709999999999998</v>
      </c>
      <c r="D48">
        <f t="shared" si="9"/>
        <v>-0.31709999999999999</v>
      </c>
      <c r="E48">
        <v>-2.4039999999999999</v>
      </c>
      <c r="F48">
        <f t="shared" si="10"/>
        <v>-0.2404</v>
      </c>
      <c r="G48">
        <f t="shared" si="11"/>
        <v>7.669999999999999E-2</v>
      </c>
    </row>
    <row r="49" spans="1:7" x14ac:dyDescent="0.2">
      <c r="A49" t="s">
        <v>17</v>
      </c>
      <c r="B49">
        <v>1999</v>
      </c>
      <c r="C49">
        <v>5.556</v>
      </c>
      <c r="D49">
        <f t="shared" si="9"/>
        <v>0.55559999999999998</v>
      </c>
      <c r="E49">
        <v>-4.1849999999999996</v>
      </c>
      <c r="F49">
        <f t="shared" si="10"/>
        <v>-0.41849999999999998</v>
      </c>
      <c r="G49">
        <f t="shared" si="11"/>
        <v>0.97409999999999997</v>
      </c>
    </row>
    <row r="50" spans="1:7" x14ac:dyDescent="0.2">
      <c r="A50" t="s">
        <v>17</v>
      </c>
      <c r="B50">
        <v>2003</v>
      </c>
      <c r="C50">
        <v>0.373</v>
      </c>
      <c r="D50">
        <f t="shared" si="9"/>
        <v>3.73E-2</v>
      </c>
      <c r="E50">
        <v>-25.309000000000001</v>
      </c>
      <c r="F50">
        <f t="shared" si="10"/>
        <v>-2.5308999999999999</v>
      </c>
      <c r="G50">
        <f t="shared" si="11"/>
        <v>2.5682</v>
      </c>
    </row>
    <row r="51" spans="1:7" x14ac:dyDescent="0.2">
      <c r="A51" t="s">
        <v>17</v>
      </c>
      <c r="B51">
        <v>2007</v>
      </c>
      <c r="C51">
        <v>11.393000000000001</v>
      </c>
      <c r="D51">
        <f t="shared" si="9"/>
        <v>1.1393</v>
      </c>
      <c r="E51">
        <v>-20.78</v>
      </c>
      <c r="F51">
        <f t="shared" si="10"/>
        <v>-2.0780000000000003</v>
      </c>
      <c r="G51">
        <f t="shared" si="11"/>
        <v>3.2173000000000003</v>
      </c>
    </row>
    <row r="52" spans="1:7" x14ac:dyDescent="0.2">
      <c r="A52" t="s">
        <v>17</v>
      </c>
      <c r="B52">
        <v>2010</v>
      </c>
      <c r="C52">
        <v>-26.613</v>
      </c>
      <c r="D52">
        <f t="shared" si="9"/>
        <v>-2.6612999999999998</v>
      </c>
      <c r="E52">
        <v>11.691000000000001</v>
      </c>
      <c r="F52">
        <f t="shared" si="10"/>
        <v>1.1691</v>
      </c>
      <c r="G52">
        <f t="shared" si="11"/>
        <v>3.8304</v>
      </c>
    </row>
    <row r="53" spans="1:7" x14ac:dyDescent="0.2">
      <c r="A53" s="1" t="s">
        <v>20</v>
      </c>
      <c r="D53">
        <f>(G44+G45+G46+G47+G48+G49+G50+G51+G52)/9</f>
        <v>2.1727222222222222</v>
      </c>
    </row>
    <row r="54" spans="1:7" x14ac:dyDescent="0.2">
      <c r="A54" s="2" t="s">
        <v>1</v>
      </c>
      <c r="B54" s="2" t="s">
        <v>6</v>
      </c>
      <c r="C54" s="2" t="s">
        <v>7</v>
      </c>
      <c r="D54" s="2" t="s">
        <v>8</v>
      </c>
      <c r="E54" s="2" t="s">
        <v>2</v>
      </c>
      <c r="F54" s="2" t="s">
        <v>3</v>
      </c>
      <c r="G54" s="2" t="s">
        <v>4</v>
      </c>
    </row>
    <row r="55" spans="1:7" x14ac:dyDescent="0.2">
      <c r="A55" t="s">
        <v>21</v>
      </c>
    </row>
    <row r="56" spans="1:7" x14ac:dyDescent="0.2">
      <c r="A56" s="1" t="s">
        <v>96</v>
      </c>
    </row>
    <row r="57" spans="1:7" x14ac:dyDescent="0.2">
      <c r="A57" s="1" t="s">
        <v>22</v>
      </c>
      <c r="D57">
        <v>0</v>
      </c>
    </row>
    <row r="58" spans="1:7" x14ac:dyDescent="0.2">
      <c r="A58" s="2" t="s">
        <v>1</v>
      </c>
      <c r="B58" s="2" t="s">
        <v>6</v>
      </c>
      <c r="C58" s="2" t="s">
        <v>7</v>
      </c>
      <c r="D58" s="2" t="s">
        <v>8</v>
      </c>
      <c r="E58" s="2" t="s">
        <v>2</v>
      </c>
      <c r="F58" s="2" t="s">
        <v>3</v>
      </c>
      <c r="G58" s="2" t="s">
        <v>4</v>
      </c>
    </row>
    <row r="59" spans="1:7" x14ac:dyDescent="0.2">
      <c r="A59" t="s">
        <v>23</v>
      </c>
      <c r="B59">
        <v>1980</v>
      </c>
      <c r="C59">
        <v>-2.4</v>
      </c>
      <c r="D59">
        <f>C59/10</f>
        <v>-0.24</v>
      </c>
      <c r="E59">
        <v>14.1</v>
      </c>
      <c r="F59">
        <f>E59/10</f>
        <v>1.41</v>
      </c>
      <c r="G59">
        <f>SQRT((D59-F59)^2)</f>
        <v>1.65</v>
      </c>
    </row>
    <row r="60" spans="1:7" x14ac:dyDescent="0.2">
      <c r="A60" t="s">
        <v>23</v>
      </c>
      <c r="B60">
        <v>1984</v>
      </c>
      <c r="C60">
        <v>12.3</v>
      </c>
      <c r="D60">
        <f t="shared" ref="D60:D67" si="12">C60/10</f>
        <v>1.23</v>
      </c>
      <c r="E60">
        <v>-16.2</v>
      </c>
      <c r="F60">
        <f t="shared" ref="F60:F67" si="13">E60/10</f>
        <v>-1.6199999999999999</v>
      </c>
      <c r="G60">
        <f t="shared" ref="G60:G67" si="14">SQRT((D60-F60)^2)</f>
        <v>2.8499999999999996</v>
      </c>
    </row>
    <row r="61" spans="1:7" x14ac:dyDescent="0.2">
      <c r="A61" t="s">
        <v>23</v>
      </c>
      <c r="B61">
        <v>1988</v>
      </c>
      <c r="C61">
        <v>18.3</v>
      </c>
      <c r="D61">
        <f t="shared" si="12"/>
        <v>1.83</v>
      </c>
      <c r="E61">
        <v>-19.8</v>
      </c>
      <c r="F61">
        <f t="shared" si="13"/>
        <v>-1.98</v>
      </c>
      <c r="G61">
        <f t="shared" si="14"/>
        <v>3.81</v>
      </c>
    </row>
    <row r="62" spans="1:7" x14ac:dyDescent="0.2">
      <c r="A62" t="s">
        <v>23</v>
      </c>
      <c r="B62">
        <v>1993</v>
      </c>
      <c r="C62">
        <v>4.0359999999999996</v>
      </c>
      <c r="D62">
        <f t="shared" si="12"/>
        <v>0.40359999999999996</v>
      </c>
      <c r="E62">
        <v>6.0609999999999999</v>
      </c>
      <c r="F62">
        <f t="shared" si="13"/>
        <v>0.60609999999999997</v>
      </c>
      <c r="G62">
        <f t="shared" si="14"/>
        <v>0.20250000000000001</v>
      </c>
    </row>
    <row r="63" spans="1:7" x14ac:dyDescent="0.2">
      <c r="A63" t="s">
        <v>23</v>
      </c>
      <c r="B63">
        <v>1997</v>
      </c>
      <c r="C63">
        <v>6.3380000000000001</v>
      </c>
      <c r="D63">
        <f t="shared" si="12"/>
        <v>0.63380000000000003</v>
      </c>
      <c r="E63">
        <v>40.448999999999998</v>
      </c>
      <c r="F63">
        <f t="shared" si="13"/>
        <v>4.0449000000000002</v>
      </c>
      <c r="G63">
        <f t="shared" si="14"/>
        <v>3.4111000000000002</v>
      </c>
    </row>
    <row r="64" spans="1:7" x14ac:dyDescent="0.2">
      <c r="A64" t="s">
        <v>23</v>
      </c>
      <c r="B64">
        <v>2000</v>
      </c>
      <c r="C64">
        <v>-12.241</v>
      </c>
      <c r="D64">
        <f t="shared" si="12"/>
        <v>-1.2241</v>
      </c>
      <c r="E64">
        <v>10.787000000000001</v>
      </c>
      <c r="F64">
        <f t="shared" si="13"/>
        <v>1.0787</v>
      </c>
      <c r="G64">
        <f t="shared" si="14"/>
        <v>2.3028</v>
      </c>
    </row>
    <row r="65" spans="1:7" x14ac:dyDescent="0.2">
      <c r="A65" t="s">
        <v>23</v>
      </c>
      <c r="B65">
        <v>2004</v>
      </c>
      <c r="C65">
        <v>-12.2</v>
      </c>
      <c r="D65">
        <f t="shared" si="12"/>
        <v>-1.22</v>
      </c>
      <c r="E65">
        <v>14.39</v>
      </c>
      <c r="F65">
        <f t="shared" si="13"/>
        <v>1.4390000000000001</v>
      </c>
      <c r="G65">
        <f t="shared" si="14"/>
        <v>2.6589999999999998</v>
      </c>
    </row>
    <row r="66" spans="1:7" x14ac:dyDescent="0.2">
      <c r="A66" t="s">
        <v>23</v>
      </c>
      <c r="B66">
        <v>2006</v>
      </c>
      <c r="C66">
        <v>16.202000000000002</v>
      </c>
      <c r="D66">
        <f>C66/10</f>
        <v>1.6202000000000001</v>
      </c>
      <c r="E66">
        <v>-12.096</v>
      </c>
      <c r="F66">
        <f t="shared" si="13"/>
        <v>-1.2096</v>
      </c>
      <c r="G66">
        <f t="shared" si="14"/>
        <v>2.8298000000000001</v>
      </c>
    </row>
    <row r="67" spans="1:7" x14ac:dyDescent="0.2">
      <c r="A67" t="s">
        <v>23</v>
      </c>
      <c r="B67">
        <v>2008</v>
      </c>
      <c r="C67">
        <v>9.0909999999999993</v>
      </c>
      <c r="D67">
        <f t="shared" si="12"/>
        <v>0.90909999999999991</v>
      </c>
      <c r="E67">
        <v>5.1719999999999997</v>
      </c>
      <c r="F67">
        <f t="shared" si="13"/>
        <v>0.51719999999999999</v>
      </c>
      <c r="G67">
        <f t="shared" si="14"/>
        <v>0.39189999999999992</v>
      </c>
    </row>
    <row r="68" spans="1:7" x14ac:dyDescent="0.2">
      <c r="A68" s="1" t="s">
        <v>24</v>
      </c>
      <c r="D68">
        <f>(G59+G60+G61+G62+G63+G64+G65+G66+G67)/9</f>
        <v>2.2341222222222221</v>
      </c>
    </row>
    <row r="69" spans="1:7" x14ac:dyDescent="0.2">
      <c r="A69" s="2" t="s">
        <v>1</v>
      </c>
      <c r="B69" s="2" t="s">
        <v>6</v>
      </c>
      <c r="C69" s="2" t="s">
        <v>7</v>
      </c>
      <c r="D69" s="2" t="s">
        <v>8</v>
      </c>
      <c r="E69" s="2" t="s">
        <v>2</v>
      </c>
      <c r="F69" s="2" t="s">
        <v>3</v>
      </c>
      <c r="G69" s="2" t="s">
        <v>4</v>
      </c>
    </row>
    <row r="70" spans="1:7" x14ac:dyDescent="0.2">
      <c r="A70" t="s">
        <v>25</v>
      </c>
    </row>
    <row r="72" spans="1:7" x14ac:dyDescent="0.2">
      <c r="A72" s="1" t="s">
        <v>26</v>
      </c>
    </row>
    <row r="73" spans="1:7" x14ac:dyDescent="0.2">
      <c r="A73" s="2" t="s">
        <v>1</v>
      </c>
      <c r="B73" s="2" t="s">
        <v>6</v>
      </c>
      <c r="C73" s="2" t="s">
        <v>7</v>
      </c>
      <c r="D73" s="2" t="s">
        <v>8</v>
      </c>
      <c r="E73" s="2" t="s">
        <v>2</v>
      </c>
      <c r="F73" s="2" t="s">
        <v>3</v>
      </c>
      <c r="G73" s="2" t="s">
        <v>4</v>
      </c>
    </row>
    <row r="74" spans="1:7" x14ac:dyDescent="0.2">
      <c r="A74" t="s">
        <v>27</v>
      </c>
      <c r="B74">
        <v>1981</v>
      </c>
      <c r="C74">
        <v>-5.7</v>
      </c>
      <c r="D74">
        <f>C74/10</f>
        <v>-0.57000000000000006</v>
      </c>
      <c r="E74">
        <v>51.7</v>
      </c>
      <c r="F74">
        <f>E74/10</f>
        <v>5.17</v>
      </c>
      <c r="G74">
        <f>SQRT((D74-F74)^2)</f>
        <v>5.74</v>
      </c>
    </row>
    <row r="75" spans="1:7" x14ac:dyDescent="0.2">
      <c r="A75" t="s">
        <v>27</v>
      </c>
      <c r="B75">
        <v>1984</v>
      </c>
      <c r="C75">
        <v>34.694000000000003</v>
      </c>
      <c r="D75">
        <f t="shared" ref="D75:D83" si="15">C75/10</f>
        <v>3.4694000000000003</v>
      </c>
      <c r="E75">
        <v>-23.669</v>
      </c>
      <c r="F75">
        <f t="shared" ref="F75:F83" si="16">E75/10</f>
        <v>-2.3669000000000002</v>
      </c>
      <c r="G75">
        <f t="shared" ref="G75:G83" si="17">SQRT((D75-F75)^2)</f>
        <v>5.8363000000000005</v>
      </c>
    </row>
    <row r="76" spans="1:7" x14ac:dyDescent="0.2">
      <c r="A76" t="s">
        <v>27</v>
      </c>
      <c r="B76">
        <v>1987</v>
      </c>
      <c r="C76">
        <v>4.4939999999999998</v>
      </c>
      <c r="D76">
        <f t="shared" si="15"/>
        <v>0.44939999999999997</v>
      </c>
      <c r="E76">
        <v>-29.032</v>
      </c>
      <c r="F76">
        <f t="shared" si="16"/>
        <v>-2.9032</v>
      </c>
      <c r="G76">
        <f t="shared" si="17"/>
        <v>3.3525999999999998</v>
      </c>
    </row>
    <row r="77" spans="1:7" x14ac:dyDescent="0.2">
      <c r="A77" t="s">
        <v>27</v>
      </c>
      <c r="B77">
        <v>1988</v>
      </c>
      <c r="C77">
        <v>36</v>
      </c>
      <c r="D77">
        <f t="shared" si="15"/>
        <v>3.6</v>
      </c>
      <c r="E77">
        <v>-20.260999999999999</v>
      </c>
      <c r="F77">
        <f>E77/100</f>
        <v>-0.20260999999999998</v>
      </c>
      <c r="G77">
        <f t="shared" si="17"/>
        <v>3.80261</v>
      </c>
    </row>
    <row r="78" spans="1:7" x14ac:dyDescent="0.2">
      <c r="A78" t="s">
        <v>27</v>
      </c>
      <c r="B78">
        <v>1990</v>
      </c>
      <c r="C78">
        <v>10.092000000000001</v>
      </c>
      <c r="D78">
        <f t="shared" si="15"/>
        <v>1.0092000000000001</v>
      </c>
      <c r="E78">
        <v>-35.484000000000002</v>
      </c>
      <c r="F78">
        <f t="shared" si="16"/>
        <v>-3.5484</v>
      </c>
      <c r="G78">
        <f t="shared" si="17"/>
        <v>4.5575999999999999</v>
      </c>
    </row>
    <row r="79" spans="1:7" x14ac:dyDescent="0.2">
      <c r="A79" t="s">
        <v>27</v>
      </c>
      <c r="B79">
        <v>1994</v>
      </c>
      <c r="C79">
        <v>-7.3730000000000002</v>
      </c>
      <c r="D79">
        <f t="shared" si="15"/>
        <v>-0.73730000000000007</v>
      </c>
      <c r="E79">
        <v>54.067</v>
      </c>
      <c r="F79">
        <f>E79/10</f>
        <v>5.4066999999999998</v>
      </c>
      <c r="G79">
        <f t="shared" si="17"/>
        <v>6.1440000000000001</v>
      </c>
    </row>
    <row r="80" spans="1:7" x14ac:dyDescent="0.2">
      <c r="A80" t="s">
        <v>27</v>
      </c>
      <c r="B80">
        <v>1998</v>
      </c>
      <c r="C80">
        <v>-1.042</v>
      </c>
      <c r="D80">
        <f t="shared" si="15"/>
        <v>-0.1042</v>
      </c>
      <c r="E80">
        <v>28.571000000000002</v>
      </c>
      <c r="F80">
        <f t="shared" si="16"/>
        <v>2.8571</v>
      </c>
      <c r="G80">
        <f t="shared" si="17"/>
        <v>2.9613</v>
      </c>
    </row>
    <row r="81" spans="1:7" x14ac:dyDescent="0.2">
      <c r="A81" t="s">
        <v>27</v>
      </c>
      <c r="B81">
        <v>2001</v>
      </c>
      <c r="C81">
        <v>36.231999999999999</v>
      </c>
      <c r="D81">
        <f t="shared" si="15"/>
        <v>3.6231999999999998</v>
      </c>
      <c r="E81">
        <v>-13.422000000000001</v>
      </c>
      <c r="F81">
        <f t="shared" si="16"/>
        <v>-1.3422000000000001</v>
      </c>
      <c r="G81">
        <f t="shared" si="17"/>
        <v>4.9653999999999998</v>
      </c>
    </row>
    <row r="82" spans="1:7" x14ac:dyDescent="0.2">
      <c r="A82" t="s">
        <v>27</v>
      </c>
      <c r="B82">
        <v>2005</v>
      </c>
      <c r="C82">
        <v>-2.3730000000000002</v>
      </c>
      <c r="D82">
        <f t="shared" si="15"/>
        <v>-0.23730000000000001</v>
      </c>
      <c r="E82">
        <v>-10.938000000000001</v>
      </c>
      <c r="F82">
        <f t="shared" si="16"/>
        <v>-1.0938000000000001</v>
      </c>
      <c r="G82">
        <f t="shared" si="17"/>
        <v>0.85650000000000004</v>
      </c>
    </row>
    <row r="83" spans="1:7" x14ac:dyDescent="0.2">
      <c r="A83" t="s">
        <v>27</v>
      </c>
      <c r="B83">
        <v>2007</v>
      </c>
      <c r="C83">
        <v>-6.9770000000000003</v>
      </c>
      <c r="D83">
        <f t="shared" si="15"/>
        <v>-0.69769999999999999</v>
      </c>
      <c r="E83">
        <v>-8.5470000000000006</v>
      </c>
      <c r="F83">
        <f t="shared" si="16"/>
        <v>-0.85470000000000002</v>
      </c>
      <c r="G83">
        <f t="shared" si="17"/>
        <v>0.15700000000000003</v>
      </c>
    </row>
    <row r="84" spans="1:7" x14ac:dyDescent="0.2">
      <c r="A84" s="1" t="s">
        <v>28</v>
      </c>
      <c r="D84">
        <f>(G74+G75+G76+G77+G78+G79+G80+G81+G82+G83)/10</f>
        <v>3.8373310000000003</v>
      </c>
    </row>
    <row r="85" spans="1:7" x14ac:dyDescent="0.2">
      <c r="A85" s="2" t="s">
        <v>1</v>
      </c>
      <c r="B85" s="2" t="s">
        <v>6</v>
      </c>
      <c r="C85" s="2" t="s">
        <v>7</v>
      </c>
      <c r="D85" s="2" t="s">
        <v>8</v>
      </c>
      <c r="E85" s="2" t="s">
        <v>2</v>
      </c>
      <c r="F85" s="2" t="s">
        <v>3</v>
      </c>
      <c r="G85" s="2" t="s">
        <v>4</v>
      </c>
    </row>
    <row r="86" spans="1:7" x14ac:dyDescent="0.2">
      <c r="A86" t="s">
        <v>29</v>
      </c>
      <c r="B86">
        <v>1983</v>
      </c>
      <c r="C86">
        <v>43.243000000000002</v>
      </c>
      <c r="D86">
        <f>C86/10</f>
        <v>4.3243</v>
      </c>
      <c r="E86">
        <v>-16.667000000000002</v>
      </c>
      <c r="F86">
        <f>E86/10</f>
        <v>-1.6667000000000001</v>
      </c>
      <c r="G86">
        <f>SQRT((D86-F86)^2)</f>
        <v>5.9909999999999997</v>
      </c>
    </row>
    <row r="87" spans="1:7" x14ac:dyDescent="0.2">
      <c r="A87" t="s">
        <v>29</v>
      </c>
      <c r="B87">
        <v>1987</v>
      </c>
      <c r="C87">
        <v>-30.495999999999999</v>
      </c>
      <c r="D87">
        <f t="shared" ref="D87:D92" si="18">C87/10</f>
        <v>-3.0495999999999999</v>
      </c>
      <c r="E87">
        <v>-45.454999999999998</v>
      </c>
      <c r="F87">
        <f t="shared" ref="F87:F92" si="19">E87/10</f>
        <v>-4.5454999999999997</v>
      </c>
      <c r="G87">
        <f t="shared" ref="G87:G92" si="20">SQRT((D87-F87)^2)</f>
        <v>1.4958999999999998</v>
      </c>
    </row>
    <row r="88" spans="1:7" x14ac:dyDescent="0.2">
      <c r="A88" t="s">
        <v>29</v>
      </c>
      <c r="B88">
        <v>1991</v>
      </c>
      <c r="C88">
        <v>1.266</v>
      </c>
      <c r="D88">
        <f t="shared" si="18"/>
        <v>0.12659999999999999</v>
      </c>
      <c r="E88">
        <v>1.1759999999999999</v>
      </c>
      <c r="F88">
        <f t="shared" si="19"/>
        <v>0.1176</v>
      </c>
      <c r="G88">
        <f t="shared" si="20"/>
        <v>8.9999999999999941E-3</v>
      </c>
    </row>
    <row r="89" spans="1:7" x14ac:dyDescent="0.2">
      <c r="A89" t="s">
        <v>29</v>
      </c>
      <c r="B89">
        <v>1995</v>
      </c>
      <c r="C89">
        <v>-13.725</v>
      </c>
      <c r="D89">
        <f t="shared" si="18"/>
        <v>-1.3725000000000001</v>
      </c>
      <c r="E89">
        <v>26.829000000000001</v>
      </c>
      <c r="F89">
        <f t="shared" si="19"/>
        <v>2.6829000000000001</v>
      </c>
      <c r="G89">
        <f t="shared" si="20"/>
        <v>4.0554000000000006</v>
      </c>
    </row>
    <row r="90" spans="1:7" x14ac:dyDescent="0.2">
      <c r="A90" t="s">
        <v>29</v>
      </c>
      <c r="B90">
        <v>1999</v>
      </c>
      <c r="C90">
        <v>-1.37</v>
      </c>
      <c r="D90">
        <f t="shared" si="18"/>
        <v>-0.13700000000000001</v>
      </c>
      <c r="E90">
        <v>-1.0489999999999999</v>
      </c>
      <c r="F90">
        <f t="shared" si="19"/>
        <v>-0.10489999999999999</v>
      </c>
      <c r="G90">
        <f t="shared" si="20"/>
        <v>3.2100000000000017E-2</v>
      </c>
    </row>
    <row r="91" spans="1:7" x14ac:dyDescent="0.2">
      <c r="A91" t="s">
        <v>29</v>
      </c>
      <c r="B91">
        <v>2003</v>
      </c>
      <c r="C91">
        <v>-7.6360000000000001</v>
      </c>
      <c r="D91">
        <f t="shared" si="18"/>
        <v>-0.76360000000000006</v>
      </c>
      <c r="E91">
        <v>-24.742000000000001</v>
      </c>
      <c r="F91">
        <f t="shared" si="19"/>
        <v>-2.4742000000000002</v>
      </c>
      <c r="G91">
        <f t="shared" si="20"/>
        <v>1.7106000000000001</v>
      </c>
    </row>
    <row r="92" spans="1:7" x14ac:dyDescent="0.2">
      <c r="A92" t="s">
        <v>29</v>
      </c>
      <c r="B92">
        <v>2007</v>
      </c>
      <c r="C92">
        <v>-15.09</v>
      </c>
      <c r="D92">
        <f t="shared" si="18"/>
        <v>-1.5089999999999999</v>
      </c>
      <c r="E92">
        <v>-20.556000000000001</v>
      </c>
      <c r="F92">
        <f t="shared" si="19"/>
        <v>-2.0556000000000001</v>
      </c>
      <c r="G92">
        <f t="shared" si="20"/>
        <v>0.5466000000000002</v>
      </c>
    </row>
    <row r="93" spans="1:7" x14ac:dyDescent="0.2">
      <c r="A93" s="1" t="s">
        <v>30</v>
      </c>
      <c r="D93">
        <f>(G86+G87+G88+G89+G90+G91+G92)/7</f>
        <v>1.9772285714285716</v>
      </c>
    </row>
    <row r="94" spans="1:7" x14ac:dyDescent="0.2">
      <c r="A94" s="2" t="s">
        <v>1</v>
      </c>
      <c r="B94" s="2" t="s">
        <v>6</v>
      </c>
      <c r="C94" s="2" t="s">
        <v>7</v>
      </c>
      <c r="D94" s="2" t="s">
        <v>8</v>
      </c>
      <c r="E94" s="2" t="s">
        <v>2</v>
      </c>
      <c r="F94" s="2" t="s">
        <v>3</v>
      </c>
      <c r="G94" s="2" t="s">
        <v>4</v>
      </c>
    </row>
    <row r="95" spans="1:7" x14ac:dyDescent="0.2">
      <c r="A95" t="s">
        <v>32</v>
      </c>
      <c r="B95">
        <v>1981</v>
      </c>
      <c r="C95">
        <v>-27.8</v>
      </c>
      <c r="D95">
        <f>C95/10</f>
        <v>-2.7800000000000002</v>
      </c>
      <c r="E95">
        <v>15.4</v>
      </c>
      <c r="F95">
        <f>E95/10</f>
        <v>1.54</v>
      </c>
      <c r="G95">
        <f>SQRT((D95-F95)^2)</f>
        <v>4.32</v>
      </c>
    </row>
    <row r="96" spans="1:7" x14ac:dyDescent="0.2">
      <c r="A96" t="s">
        <v>32</v>
      </c>
      <c r="B96">
        <v>1986</v>
      </c>
      <c r="C96">
        <v>40.5</v>
      </c>
      <c r="D96">
        <f t="shared" ref="D96:D101" si="21">C96/10</f>
        <v>4.05</v>
      </c>
      <c r="E96">
        <v>-8.6</v>
      </c>
      <c r="F96">
        <f t="shared" ref="F96:F101" si="22">E96/10</f>
        <v>-0.86</v>
      </c>
      <c r="G96">
        <f t="shared" ref="G96:G101" si="23">SQRT((D96-F96)^2)</f>
        <v>4.91</v>
      </c>
    </row>
    <row r="97" spans="1:7" x14ac:dyDescent="0.2">
      <c r="A97" t="s">
        <v>32</v>
      </c>
      <c r="B97">
        <v>1988</v>
      </c>
      <c r="C97">
        <v>-13.6</v>
      </c>
      <c r="D97">
        <f t="shared" si="21"/>
        <v>-1.3599999999999999</v>
      </c>
      <c r="E97">
        <v>10.909000000000001</v>
      </c>
      <c r="F97">
        <f t="shared" si="22"/>
        <v>1.0909</v>
      </c>
      <c r="G97">
        <f t="shared" si="23"/>
        <v>2.4508999999999999</v>
      </c>
    </row>
    <row r="98" spans="1:7" x14ac:dyDescent="0.2">
      <c r="A98" t="s">
        <v>32</v>
      </c>
      <c r="B98">
        <v>1993</v>
      </c>
      <c r="C98">
        <v>-4.7240000000000002</v>
      </c>
      <c r="D98">
        <f t="shared" si="21"/>
        <v>-0.47240000000000004</v>
      </c>
      <c r="E98">
        <v>-23.2</v>
      </c>
      <c r="F98">
        <f t="shared" si="22"/>
        <v>-2.3199999999999998</v>
      </c>
      <c r="G98">
        <f t="shared" si="23"/>
        <v>1.8475999999999999</v>
      </c>
    </row>
    <row r="99" spans="1:7" x14ac:dyDescent="0.2">
      <c r="A99" t="s">
        <v>32</v>
      </c>
      <c r="B99">
        <v>1997</v>
      </c>
      <c r="C99">
        <v>-13.287000000000001</v>
      </c>
      <c r="D99">
        <f t="shared" si="21"/>
        <v>-1.3287</v>
      </c>
      <c r="E99">
        <v>3.2789999999999999</v>
      </c>
      <c r="F99">
        <f t="shared" si="22"/>
        <v>0.32789999999999997</v>
      </c>
      <c r="G99">
        <f t="shared" si="23"/>
        <v>1.6566000000000001</v>
      </c>
    </row>
    <row r="100" spans="1:7" x14ac:dyDescent="0.2">
      <c r="A100" t="s">
        <v>32</v>
      </c>
      <c r="B100">
        <v>2002</v>
      </c>
      <c r="C100">
        <v>-8.92</v>
      </c>
      <c r="D100">
        <f t="shared" si="21"/>
        <v>-0.89200000000000002</v>
      </c>
      <c r="E100">
        <v>-16.091999999999999</v>
      </c>
      <c r="F100">
        <f t="shared" si="22"/>
        <v>-1.6092</v>
      </c>
      <c r="G100">
        <f t="shared" si="23"/>
        <v>0.71719999999999995</v>
      </c>
    </row>
    <row r="101" spans="1:7" x14ac:dyDescent="0.2">
      <c r="A101" t="s">
        <v>32</v>
      </c>
      <c r="B101">
        <v>2007</v>
      </c>
      <c r="C101">
        <v>-11.987</v>
      </c>
      <c r="D101">
        <f t="shared" si="21"/>
        <v>-1.1987000000000001</v>
      </c>
      <c r="E101">
        <v>-21.262</v>
      </c>
      <c r="F101">
        <f t="shared" si="22"/>
        <v>-2.1261999999999999</v>
      </c>
      <c r="G101">
        <f t="shared" si="23"/>
        <v>0.92749999999999977</v>
      </c>
    </row>
    <row r="102" spans="1:7" x14ac:dyDescent="0.2">
      <c r="A102" s="1" t="s">
        <v>33</v>
      </c>
      <c r="D102">
        <f>(G95+G96+G97+G98+G99+G100+G101)/7</f>
        <v>2.4042571428571433</v>
      </c>
    </row>
    <row r="103" spans="1:7" x14ac:dyDescent="0.2">
      <c r="A103" s="2" t="s">
        <v>1</v>
      </c>
      <c r="B103" s="2" t="s">
        <v>6</v>
      </c>
      <c r="C103" s="2" t="s">
        <v>7</v>
      </c>
      <c r="D103" s="2" t="s">
        <v>8</v>
      </c>
      <c r="E103" s="2" t="s">
        <v>2</v>
      </c>
      <c r="F103" s="2" t="s">
        <v>3</v>
      </c>
      <c r="G103" s="2" t="s">
        <v>4</v>
      </c>
    </row>
    <row r="104" spans="1:7" x14ac:dyDescent="0.2">
      <c r="A104" t="s">
        <v>34</v>
      </c>
      <c r="B104">
        <v>1980</v>
      </c>
      <c r="C104">
        <v>-20.350999999999999</v>
      </c>
      <c r="D104">
        <f>C104/10</f>
        <v>-2.0350999999999999</v>
      </c>
      <c r="E104">
        <v>21.212</v>
      </c>
      <c r="F104">
        <f>E104/10</f>
        <v>2.1212</v>
      </c>
      <c r="G104">
        <f>SQRT((D104-F104)^2)</f>
        <v>4.1562999999999999</v>
      </c>
    </row>
    <row r="105" spans="1:7" x14ac:dyDescent="0.2">
      <c r="A105" t="s">
        <v>34</v>
      </c>
      <c r="B105">
        <v>1983</v>
      </c>
      <c r="C105">
        <v>29.927</v>
      </c>
      <c r="D105">
        <f t="shared" ref="D105:D112" si="24">C105/10</f>
        <v>2.9927000000000001</v>
      </c>
      <c r="E105">
        <v>-7.173</v>
      </c>
      <c r="F105">
        <f t="shared" ref="F105:F112" si="25">E105/10</f>
        <v>-0.71730000000000005</v>
      </c>
      <c r="G105">
        <f t="shared" ref="G105:G112" si="26">SQRT((D105-F105)^2)</f>
        <v>3.71</v>
      </c>
    </row>
    <row r="106" spans="1:7" x14ac:dyDescent="0.2">
      <c r="A106" t="s">
        <v>34</v>
      </c>
      <c r="B106">
        <v>1987</v>
      </c>
      <c r="C106">
        <v>9.89</v>
      </c>
      <c r="D106">
        <f t="shared" si="24"/>
        <v>0.9890000000000001</v>
      </c>
      <c r="E106">
        <v>-13.879</v>
      </c>
      <c r="F106">
        <f t="shared" si="25"/>
        <v>-1.3878999999999999</v>
      </c>
      <c r="G106">
        <f t="shared" si="26"/>
        <v>2.3769</v>
      </c>
    </row>
    <row r="107" spans="1:7" x14ac:dyDescent="0.2">
      <c r="A107" t="s">
        <v>34</v>
      </c>
      <c r="B107">
        <v>1990</v>
      </c>
      <c r="C107">
        <v>-9.8680000000000003</v>
      </c>
      <c r="D107">
        <f t="shared" si="24"/>
        <v>-0.98680000000000001</v>
      </c>
      <c r="E107">
        <v>-31.178999999999998</v>
      </c>
      <c r="F107">
        <f t="shared" si="25"/>
        <v>-3.1178999999999997</v>
      </c>
      <c r="G107">
        <f t="shared" si="26"/>
        <v>2.1310999999999996</v>
      </c>
    </row>
    <row r="108" spans="1:7" x14ac:dyDescent="0.2">
      <c r="A108" t="s">
        <v>34</v>
      </c>
      <c r="B108">
        <v>1994</v>
      </c>
      <c r="C108">
        <v>26.812000000000001</v>
      </c>
      <c r="D108">
        <f t="shared" si="24"/>
        <v>2.6812</v>
      </c>
      <c r="E108">
        <v>-18.152000000000001</v>
      </c>
      <c r="F108">
        <f t="shared" si="25"/>
        <v>-1.8152000000000001</v>
      </c>
      <c r="G108">
        <f t="shared" si="26"/>
        <v>4.4964000000000004</v>
      </c>
    </row>
    <row r="109" spans="1:7" x14ac:dyDescent="0.2">
      <c r="A109" t="s">
        <v>34</v>
      </c>
      <c r="B109">
        <v>1998</v>
      </c>
      <c r="C109">
        <v>-1.603</v>
      </c>
      <c r="D109">
        <f t="shared" si="24"/>
        <v>-0.1603</v>
      </c>
      <c r="E109">
        <v>24.867999999999999</v>
      </c>
      <c r="F109">
        <f t="shared" si="25"/>
        <v>2.4867999999999997</v>
      </c>
      <c r="G109">
        <f t="shared" si="26"/>
        <v>2.6470999999999996</v>
      </c>
    </row>
    <row r="110" spans="1:7" x14ac:dyDescent="0.2">
      <c r="A110" t="s">
        <v>34</v>
      </c>
      <c r="B110">
        <v>2002</v>
      </c>
      <c r="C110">
        <v>4.0990000000000002</v>
      </c>
      <c r="D110">
        <f t="shared" si="24"/>
        <v>0.40990000000000004</v>
      </c>
      <c r="E110">
        <v>20.76</v>
      </c>
      <c r="F110">
        <f t="shared" si="25"/>
        <v>2.0760000000000001</v>
      </c>
      <c r="G110">
        <f t="shared" si="26"/>
        <v>1.6661000000000001</v>
      </c>
    </row>
    <row r="111" spans="1:7" x14ac:dyDescent="0.2">
      <c r="A111" t="s">
        <v>34</v>
      </c>
      <c r="B111">
        <v>2005</v>
      </c>
      <c r="C111">
        <v>25.611000000000001</v>
      </c>
      <c r="D111">
        <f t="shared" si="24"/>
        <v>2.5611000000000002</v>
      </c>
      <c r="E111">
        <v>-2.1539999999999999</v>
      </c>
      <c r="F111">
        <f t="shared" si="25"/>
        <v>-0.21539999999999998</v>
      </c>
      <c r="G111">
        <f t="shared" si="26"/>
        <v>2.7765</v>
      </c>
    </row>
    <row r="112" spans="1:7" x14ac:dyDescent="0.2">
      <c r="A112" t="s">
        <v>34</v>
      </c>
      <c r="B112">
        <v>2009</v>
      </c>
      <c r="C112">
        <v>8.7240000000000002</v>
      </c>
      <c r="D112">
        <f t="shared" si="24"/>
        <v>0.87240000000000006</v>
      </c>
      <c r="E112">
        <v>-18.297000000000001</v>
      </c>
      <c r="F112">
        <f t="shared" si="25"/>
        <v>-1.8297000000000001</v>
      </c>
      <c r="G112">
        <f t="shared" si="26"/>
        <v>2.7021000000000002</v>
      </c>
    </row>
    <row r="113" spans="1:7" x14ac:dyDescent="0.2">
      <c r="A113" s="1" t="s">
        <v>35</v>
      </c>
      <c r="D113">
        <f>(G104+G105+G106+G107+G108+G109+G110+G111+G112)/9</f>
        <v>2.9624999999999999</v>
      </c>
    </row>
    <row r="114" spans="1:7" x14ac:dyDescent="0.2">
      <c r="A114" s="2" t="s">
        <v>1</v>
      </c>
      <c r="B114" s="2" t="s">
        <v>6</v>
      </c>
      <c r="C114" s="2" t="s">
        <v>7</v>
      </c>
      <c r="D114" s="2" t="s">
        <v>8</v>
      </c>
      <c r="E114" s="2" t="s">
        <v>2</v>
      </c>
      <c r="F114" s="2" t="s">
        <v>3</v>
      </c>
      <c r="G114" s="2" t="s">
        <v>4</v>
      </c>
    </row>
    <row r="115" spans="1:7" x14ac:dyDescent="0.2">
      <c r="A115" t="s">
        <v>36</v>
      </c>
      <c r="B115">
        <v>1981</v>
      </c>
      <c r="C115">
        <v>-27.114999999999998</v>
      </c>
      <c r="D115">
        <f>C115/10</f>
        <v>-2.7115</v>
      </c>
      <c r="E115">
        <v>24.423999999999999</v>
      </c>
      <c r="F115">
        <f>E115/10</f>
        <v>2.4424000000000001</v>
      </c>
      <c r="G115">
        <f>SQRT((D115-F115)^2)</f>
        <v>5.1539000000000001</v>
      </c>
    </row>
    <row r="116" spans="1:7" x14ac:dyDescent="0.2">
      <c r="A116" t="s">
        <v>36</v>
      </c>
      <c r="B116">
        <v>1985</v>
      </c>
      <c r="C116">
        <v>-28.637</v>
      </c>
      <c r="D116">
        <f t="shared" ref="D116:D125" si="27">C116/10</f>
        <v>-2.8637000000000001</v>
      </c>
      <c r="E116">
        <v>3.6669999999999998</v>
      </c>
      <c r="F116">
        <f t="shared" ref="F116:F125" si="28">E116/10</f>
        <v>0.36669999999999997</v>
      </c>
      <c r="G116">
        <f t="shared" ref="G116:G125" si="29">SQRT((D116-F116)^2)</f>
        <v>3.2303999999999999</v>
      </c>
    </row>
    <row r="117" spans="1:7" x14ac:dyDescent="0.2">
      <c r="A117" t="s">
        <v>36</v>
      </c>
      <c r="B117">
        <v>1989</v>
      </c>
      <c r="C117">
        <v>37.975000000000001</v>
      </c>
      <c r="D117">
        <f t="shared" si="27"/>
        <v>3.7975000000000003</v>
      </c>
      <c r="E117">
        <v>-20.677</v>
      </c>
      <c r="F117">
        <f t="shared" si="28"/>
        <v>-2.0676999999999999</v>
      </c>
      <c r="G117">
        <f t="shared" si="29"/>
        <v>5.8651999999999997</v>
      </c>
    </row>
    <row r="118" spans="1:7" x14ac:dyDescent="0.2">
      <c r="A118" t="s">
        <v>36</v>
      </c>
      <c r="B118">
        <v>1989</v>
      </c>
      <c r="C118">
        <v>33.960999999999999</v>
      </c>
      <c r="D118">
        <f t="shared" si="27"/>
        <v>3.3960999999999997</v>
      </c>
      <c r="E118">
        <v>-8.6329999999999991</v>
      </c>
      <c r="F118">
        <f t="shared" si="28"/>
        <v>-0.86329999999999996</v>
      </c>
      <c r="G118">
        <f t="shared" si="29"/>
        <v>4.2593999999999994</v>
      </c>
    </row>
    <row r="119" spans="1:7" x14ac:dyDescent="0.2">
      <c r="A119" t="s">
        <v>36</v>
      </c>
      <c r="B119">
        <v>1990</v>
      </c>
      <c r="C119">
        <v>29.946999999999999</v>
      </c>
      <c r="D119">
        <f t="shared" si="27"/>
        <v>2.9946999999999999</v>
      </c>
      <c r="E119">
        <v>-29.701000000000001</v>
      </c>
      <c r="F119">
        <f t="shared" si="28"/>
        <v>-2.9701</v>
      </c>
      <c r="G119">
        <f t="shared" si="29"/>
        <v>5.9648000000000003</v>
      </c>
    </row>
    <row r="120" spans="1:7" x14ac:dyDescent="0.2">
      <c r="A120" t="s">
        <v>36</v>
      </c>
      <c r="B120">
        <v>1993</v>
      </c>
      <c r="C120">
        <v>-18.763000000000002</v>
      </c>
      <c r="D120">
        <f t="shared" si="27"/>
        <v>-1.8763000000000001</v>
      </c>
      <c r="E120">
        <v>35.398000000000003</v>
      </c>
      <c r="F120">
        <f t="shared" si="28"/>
        <v>3.5398000000000005</v>
      </c>
      <c r="G120">
        <f t="shared" si="29"/>
        <v>5.4161000000000001</v>
      </c>
    </row>
    <row r="121" spans="1:7" x14ac:dyDescent="0.2">
      <c r="A121" t="s">
        <v>36</v>
      </c>
      <c r="B121">
        <v>1996</v>
      </c>
      <c r="C121">
        <v>-13.795</v>
      </c>
      <c r="D121">
        <f t="shared" si="27"/>
        <v>-1.3794999999999999</v>
      </c>
      <c r="E121">
        <v>-11.164</v>
      </c>
      <c r="F121">
        <f t="shared" si="28"/>
        <v>-1.1164000000000001</v>
      </c>
      <c r="G121">
        <f t="shared" si="29"/>
        <v>0.26309999999999989</v>
      </c>
    </row>
    <row r="122" spans="1:7" x14ac:dyDescent="0.2">
      <c r="A122" t="s">
        <v>36</v>
      </c>
      <c r="B122">
        <v>2000</v>
      </c>
      <c r="C122">
        <v>-17.23</v>
      </c>
      <c r="D122">
        <f t="shared" si="27"/>
        <v>-1.7230000000000001</v>
      </c>
      <c r="E122">
        <v>-4.9710000000000001</v>
      </c>
      <c r="F122">
        <f t="shared" si="28"/>
        <v>-0.49709999999999999</v>
      </c>
      <c r="G122">
        <f t="shared" si="29"/>
        <v>1.2259000000000002</v>
      </c>
    </row>
    <row r="123" spans="1:7" x14ac:dyDescent="0.2">
      <c r="A123" t="s">
        <v>36</v>
      </c>
      <c r="B123">
        <v>2004</v>
      </c>
      <c r="C123">
        <v>-17.603000000000002</v>
      </c>
      <c r="D123">
        <f t="shared" si="27"/>
        <v>-1.7603000000000002</v>
      </c>
      <c r="E123">
        <v>-9.4670000000000005</v>
      </c>
      <c r="F123">
        <f t="shared" si="28"/>
        <v>-0.9467000000000001</v>
      </c>
      <c r="G123">
        <f t="shared" si="29"/>
        <v>0.8136000000000001</v>
      </c>
    </row>
    <row r="124" spans="1:7" x14ac:dyDescent="0.2">
      <c r="A124" t="s">
        <v>36</v>
      </c>
      <c r="B124">
        <v>2007</v>
      </c>
      <c r="C124">
        <v>-12.66</v>
      </c>
      <c r="D124">
        <f t="shared" si="27"/>
        <v>-1.266</v>
      </c>
      <c r="E124">
        <v>-14.644</v>
      </c>
      <c r="F124">
        <f t="shared" si="28"/>
        <v>-1.4643999999999999</v>
      </c>
      <c r="G124">
        <f t="shared" si="29"/>
        <v>0.19839999999999991</v>
      </c>
    </row>
    <row r="125" spans="1:7" x14ac:dyDescent="0.2">
      <c r="A125" t="s">
        <v>36</v>
      </c>
      <c r="B125">
        <v>2009</v>
      </c>
      <c r="C125">
        <v>-20.727</v>
      </c>
      <c r="D125">
        <f t="shared" si="27"/>
        <v>-2.0727000000000002</v>
      </c>
      <c r="E125">
        <v>-16.527999999999999</v>
      </c>
      <c r="F125">
        <f t="shared" si="28"/>
        <v>-1.6527999999999998</v>
      </c>
      <c r="G125">
        <f t="shared" si="29"/>
        <v>0.41990000000000038</v>
      </c>
    </row>
    <row r="126" spans="1:7" x14ac:dyDescent="0.2">
      <c r="A126" s="1" t="s">
        <v>37</v>
      </c>
      <c r="D126">
        <f>(G115+G116+G117+G118+G119+G120+G121+G122+G123+G124+G125)/11</f>
        <v>2.9827909090909088</v>
      </c>
    </row>
    <row r="127" spans="1:7" x14ac:dyDescent="0.2">
      <c r="A127" s="2" t="s">
        <v>1</v>
      </c>
      <c r="B127" s="2" t="s">
        <v>6</v>
      </c>
      <c r="C127" s="2" t="s">
        <v>7</v>
      </c>
      <c r="D127" s="2" t="s">
        <v>8</v>
      </c>
      <c r="E127" s="2" t="s">
        <v>2</v>
      </c>
      <c r="F127" s="2" t="s">
        <v>3</v>
      </c>
      <c r="G127" s="2" t="s">
        <v>4</v>
      </c>
    </row>
    <row r="128" spans="1:7" x14ac:dyDescent="0.2">
      <c r="A128" t="s">
        <v>38</v>
      </c>
      <c r="B128">
        <v>1983</v>
      </c>
      <c r="C128">
        <v>18.5</v>
      </c>
      <c r="D128">
        <f>C128/10</f>
        <v>1.85</v>
      </c>
      <c r="E128">
        <v>39.799999999999997</v>
      </c>
      <c r="F128">
        <f>E128/10</f>
        <v>3.9799999999999995</v>
      </c>
      <c r="G128">
        <f>SQRT((D128-F128)^2)</f>
        <v>2.1299999999999994</v>
      </c>
    </row>
    <row r="129" spans="1:7" x14ac:dyDescent="0.2">
      <c r="A129" t="s">
        <v>38</v>
      </c>
      <c r="B129">
        <v>1987</v>
      </c>
      <c r="C129">
        <v>28.7</v>
      </c>
      <c r="D129">
        <f t="shared" ref="D129:D135" si="30">C129/10</f>
        <v>2.87</v>
      </c>
      <c r="E129">
        <v>-10.4</v>
      </c>
      <c r="F129">
        <f t="shared" ref="F129:F135" si="31">E129/10</f>
        <v>-1.04</v>
      </c>
      <c r="G129">
        <f t="shared" ref="G129:G135" si="32">SQRT((D129-F129)^2)</f>
        <v>3.91</v>
      </c>
    </row>
    <row r="130" spans="1:7" x14ac:dyDescent="0.2">
      <c r="A130" t="s">
        <v>38</v>
      </c>
      <c r="B130">
        <v>1991</v>
      </c>
      <c r="C130">
        <v>47.02</v>
      </c>
      <c r="D130">
        <f t="shared" si="30"/>
        <v>4.702</v>
      </c>
      <c r="E130">
        <v>42.222000000000001</v>
      </c>
      <c r="F130">
        <f t="shared" si="31"/>
        <v>4.2222</v>
      </c>
      <c r="G130">
        <f t="shared" si="32"/>
        <v>0.4798</v>
      </c>
    </row>
    <row r="131" spans="1:7" x14ac:dyDescent="0.2">
      <c r="A131" t="s">
        <v>38</v>
      </c>
      <c r="B131">
        <v>1995</v>
      </c>
      <c r="C131">
        <v>10.284000000000001</v>
      </c>
      <c r="D131">
        <f t="shared" si="30"/>
        <v>1.0284</v>
      </c>
      <c r="E131">
        <v>-21.088000000000001</v>
      </c>
      <c r="F131">
        <f t="shared" si="31"/>
        <v>-2.1088</v>
      </c>
      <c r="G131">
        <f t="shared" si="32"/>
        <v>3.1372</v>
      </c>
    </row>
    <row r="132" spans="1:7" x14ac:dyDescent="0.2">
      <c r="A132" t="s">
        <v>38</v>
      </c>
      <c r="B132">
        <v>1999</v>
      </c>
      <c r="C132">
        <v>18.181999999999999</v>
      </c>
      <c r="D132">
        <f t="shared" si="30"/>
        <v>1.8181999999999998</v>
      </c>
      <c r="E132">
        <v>-19.38</v>
      </c>
      <c r="F132">
        <f t="shared" si="31"/>
        <v>-1.9379999999999999</v>
      </c>
      <c r="G132">
        <f t="shared" si="32"/>
        <v>3.7561999999999998</v>
      </c>
    </row>
    <row r="133" spans="1:7" x14ac:dyDescent="0.2">
      <c r="A133" t="s">
        <v>38</v>
      </c>
      <c r="B133">
        <v>2003</v>
      </c>
      <c r="C133">
        <v>3.7970000000000002</v>
      </c>
      <c r="D133">
        <f t="shared" si="30"/>
        <v>0.37970000000000004</v>
      </c>
      <c r="E133">
        <v>-21.800999999999998</v>
      </c>
      <c r="F133">
        <f t="shared" si="31"/>
        <v>-2.1800999999999999</v>
      </c>
      <c r="G133">
        <f t="shared" si="32"/>
        <v>2.5598000000000001</v>
      </c>
    </row>
    <row r="134" spans="1:7" x14ac:dyDescent="0.2">
      <c r="A134" t="s">
        <v>38</v>
      </c>
      <c r="B134">
        <v>2007</v>
      </c>
      <c r="C134">
        <v>3.7970000000000002</v>
      </c>
      <c r="D134">
        <f t="shared" si="30"/>
        <v>0.37970000000000004</v>
      </c>
      <c r="E134">
        <v>-24.286000000000001</v>
      </c>
      <c r="F134">
        <f t="shared" si="31"/>
        <v>-2.4286000000000003</v>
      </c>
      <c r="G134">
        <f t="shared" si="32"/>
        <v>2.8083000000000005</v>
      </c>
    </row>
    <row r="135" spans="1:7" x14ac:dyDescent="0.2">
      <c r="A135" t="s">
        <v>39</v>
      </c>
      <c r="B135">
        <v>2009</v>
      </c>
      <c r="C135">
        <v>-10</v>
      </c>
      <c r="D135">
        <f t="shared" si="30"/>
        <v>-1</v>
      </c>
      <c r="E135">
        <v>39.506</v>
      </c>
      <c r="F135">
        <f t="shared" si="31"/>
        <v>3.9506000000000001</v>
      </c>
      <c r="G135">
        <f t="shared" si="32"/>
        <v>4.9505999999999997</v>
      </c>
    </row>
    <row r="136" spans="1:7" x14ac:dyDescent="0.2">
      <c r="A136" s="1" t="s">
        <v>40</v>
      </c>
      <c r="D136">
        <f>(G128+G129+G130+G131+G132+G133+G134+G135)/8</f>
        <v>2.9664874999999995</v>
      </c>
    </row>
    <row r="137" spans="1:7" x14ac:dyDescent="0.2">
      <c r="A137" s="2" t="s">
        <v>1</v>
      </c>
      <c r="B137" s="2" t="s">
        <v>6</v>
      </c>
      <c r="C137" s="2" t="s">
        <v>91</v>
      </c>
      <c r="D137" s="2" t="s">
        <v>93</v>
      </c>
      <c r="E137" s="2" t="s">
        <v>92</v>
      </c>
      <c r="F137" s="2" t="s">
        <v>94</v>
      </c>
      <c r="G137" s="2" t="s">
        <v>4</v>
      </c>
    </row>
    <row r="138" spans="1:7" x14ac:dyDescent="0.2">
      <c r="A138" t="s">
        <v>41</v>
      </c>
    </row>
    <row r="139" spans="1:7" x14ac:dyDescent="0.2">
      <c r="A139" t="s">
        <v>83</v>
      </c>
      <c r="D139" t="s">
        <v>88</v>
      </c>
    </row>
    <row r="140" spans="1:7" x14ac:dyDescent="0.2">
      <c r="A140" t="s">
        <v>84</v>
      </c>
    </row>
    <row r="141" spans="1:7" x14ac:dyDescent="0.2">
      <c r="A141" t="s">
        <v>85</v>
      </c>
    </row>
    <row r="142" spans="1:7" x14ac:dyDescent="0.2">
      <c r="A142" t="s">
        <v>89</v>
      </c>
      <c r="E142" t="s">
        <v>90</v>
      </c>
    </row>
    <row r="143" spans="1:7" x14ac:dyDescent="0.2">
      <c r="A143" t="s">
        <v>41</v>
      </c>
      <c r="B143">
        <v>1996</v>
      </c>
      <c r="C143" t="s">
        <v>86</v>
      </c>
      <c r="D143">
        <f>(0.01+0.25)/2</f>
        <v>0.13</v>
      </c>
      <c r="E143" t="s">
        <v>87</v>
      </c>
      <c r="F143">
        <f>(-0.03+-0.05)/2</f>
        <v>-0.04</v>
      </c>
    </row>
    <row r="144" spans="1:7" x14ac:dyDescent="0.2">
      <c r="A144" t="s">
        <v>41</v>
      </c>
      <c r="B144">
        <v>2004</v>
      </c>
      <c r="C144" t="s">
        <v>87</v>
      </c>
      <c r="D144">
        <f>(-0.02+-0.05)/2</f>
        <v>-3.5000000000000003E-2</v>
      </c>
      <c r="E144" t="s">
        <v>86</v>
      </c>
      <c r="F144">
        <f>(0.25+0.08)/2</f>
        <v>0.16500000000000001</v>
      </c>
    </row>
    <row r="145" spans="1:7" x14ac:dyDescent="0.2">
      <c r="A145" t="s">
        <v>41</v>
      </c>
      <c r="B145">
        <v>2009</v>
      </c>
      <c r="C145" t="s">
        <v>87</v>
      </c>
      <c r="D145">
        <f>(-0.05+0.04)/2</f>
        <v>-5.000000000000001E-3</v>
      </c>
      <c r="E145" t="s">
        <v>86</v>
      </c>
      <c r="F145">
        <f>(0.05+0.18)/2</f>
        <v>0.11499999999999999</v>
      </c>
    </row>
    <row r="146" spans="1:7" x14ac:dyDescent="0.2">
      <c r="B146" t="s">
        <v>95</v>
      </c>
    </row>
    <row r="147" spans="1:7" x14ac:dyDescent="0.2">
      <c r="B147" s="1" t="s">
        <v>6</v>
      </c>
      <c r="C147" s="1" t="s">
        <v>91</v>
      </c>
      <c r="D147" s="1" t="s">
        <v>8</v>
      </c>
      <c r="E147" s="1" t="s">
        <v>92</v>
      </c>
      <c r="F147" s="1" t="s">
        <v>3</v>
      </c>
      <c r="G147" s="1" t="s">
        <v>4</v>
      </c>
    </row>
    <row r="148" spans="1:7" x14ac:dyDescent="0.2">
      <c r="B148">
        <v>1996</v>
      </c>
      <c r="C148" t="s">
        <v>86</v>
      </c>
      <c r="D148">
        <f>0.13/0.45*10</f>
        <v>2.8888888888888893</v>
      </c>
      <c r="E148" t="s">
        <v>87</v>
      </c>
      <c r="F148">
        <f>(-0.04/0.45)*10</f>
        <v>-0.88888888888888895</v>
      </c>
      <c r="G148">
        <f>SQRT((D148-F148)^2)</f>
        <v>3.7777777777777781</v>
      </c>
    </row>
    <row r="149" spans="1:7" x14ac:dyDescent="0.2">
      <c r="B149">
        <v>2004</v>
      </c>
      <c r="C149" t="s">
        <v>87</v>
      </c>
      <c r="D149">
        <f>(-0.035/0.45)*10</f>
        <v>-0.77777777777777779</v>
      </c>
      <c r="E149" t="s">
        <v>86</v>
      </c>
      <c r="F149">
        <f>(0.165/0.45)*10</f>
        <v>3.666666666666667</v>
      </c>
      <c r="G149">
        <f t="shared" ref="G149:G150" si="33">SQRT((D149-F149)^2)</f>
        <v>4.4444444444444446</v>
      </c>
    </row>
    <row r="150" spans="1:7" x14ac:dyDescent="0.2">
      <c r="B150">
        <v>2009</v>
      </c>
      <c r="C150" t="s">
        <v>87</v>
      </c>
      <c r="D150">
        <f>(-0.05/0.45)*10</f>
        <v>-1.1111111111111112</v>
      </c>
      <c r="E150" t="s">
        <v>86</v>
      </c>
      <c r="F150">
        <f>(0.115/0.45)*10</f>
        <v>2.5555555555555554</v>
      </c>
      <c r="G150">
        <f t="shared" si="33"/>
        <v>3.6666666666666665</v>
      </c>
    </row>
    <row r="153" spans="1:7" x14ac:dyDescent="0.2">
      <c r="A153" s="1" t="s">
        <v>42</v>
      </c>
      <c r="C153">
        <f>(G148+G149+G150)/3</f>
        <v>3.9629629629629632</v>
      </c>
    </row>
    <row r="154" spans="1:7" x14ac:dyDescent="0.2">
      <c r="A154" s="2" t="s">
        <v>1</v>
      </c>
      <c r="B154" s="2" t="s">
        <v>6</v>
      </c>
      <c r="C154" s="2" t="s">
        <v>7</v>
      </c>
      <c r="D154" s="2" t="s">
        <v>8</v>
      </c>
      <c r="E154" s="2" t="s">
        <v>2</v>
      </c>
      <c r="F154" s="2" t="s">
        <v>3</v>
      </c>
      <c r="G154" s="2" t="s">
        <v>4</v>
      </c>
    </row>
    <row r="155" spans="1:7" x14ac:dyDescent="0.2">
      <c r="A155" t="s">
        <v>43</v>
      </c>
      <c r="B155">
        <v>1981</v>
      </c>
      <c r="C155">
        <v>-1.4</v>
      </c>
      <c r="D155">
        <f>C155/10</f>
        <v>-0.13999999999999999</v>
      </c>
      <c r="E155">
        <v>7.4</v>
      </c>
      <c r="F155">
        <f>E155/10</f>
        <v>0.74</v>
      </c>
      <c r="G155">
        <f>SQRT((D155-F155)^2)</f>
        <v>0.88</v>
      </c>
    </row>
    <row r="156" spans="1:7" x14ac:dyDescent="0.2">
      <c r="A156" t="s">
        <v>43</v>
      </c>
      <c r="B156">
        <v>1982</v>
      </c>
      <c r="C156">
        <v>-8</v>
      </c>
      <c r="D156">
        <f t="shared" ref="D156:D163" si="34">C156/10</f>
        <v>-0.8</v>
      </c>
      <c r="E156">
        <v>14.11</v>
      </c>
      <c r="F156">
        <f t="shared" ref="F156:F163" si="35">E156/10</f>
        <v>1.411</v>
      </c>
      <c r="G156">
        <f t="shared" ref="G156:G163" si="36">SQRT((D156-F156)^2)</f>
        <v>2.2110000000000003</v>
      </c>
    </row>
    <row r="157" spans="1:7" x14ac:dyDescent="0.2">
      <c r="A157" t="s">
        <v>43</v>
      </c>
      <c r="B157">
        <v>1982</v>
      </c>
      <c r="C157">
        <v>16.149000000000001</v>
      </c>
      <c r="D157">
        <f t="shared" si="34"/>
        <v>1.6149</v>
      </c>
      <c r="E157">
        <v>-30.189</v>
      </c>
      <c r="F157">
        <f t="shared" si="35"/>
        <v>-3.0188999999999999</v>
      </c>
      <c r="G157">
        <f t="shared" si="36"/>
        <v>4.6337999999999999</v>
      </c>
    </row>
    <row r="158" spans="1:7" x14ac:dyDescent="0.2">
      <c r="A158" t="s">
        <v>43</v>
      </c>
      <c r="B158">
        <v>1987</v>
      </c>
      <c r="C158">
        <v>-2.9689999999999999</v>
      </c>
      <c r="D158">
        <f t="shared" si="34"/>
        <v>-0.2969</v>
      </c>
      <c r="E158">
        <v>-12.75</v>
      </c>
      <c r="F158">
        <f t="shared" si="35"/>
        <v>-1.2749999999999999</v>
      </c>
      <c r="G158">
        <f t="shared" si="36"/>
        <v>0.97809999999999997</v>
      </c>
    </row>
    <row r="159" spans="1:7" x14ac:dyDescent="0.2">
      <c r="A159" t="s">
        <v>43</v>
      </c>
      <c r="B159">
        <v>1989</v>
      </c>
      <c r="C159">
        <v>-8.4239999999999995</v>
      </c>
      <c r="D159">
        <f t="shared" si="34"/>
        <v>-0.84239999999999993</v>
      </c>
      <c r="E159">
        <v>-10.755000000000001</v>
      </c>
      <c r="F159">
        <f t="shared" si="35"/>
        <v>-1.0755000000000001</v>
      </c>
      <c r="G159">
        <f t="shared" si="36"/>
        <v>0.2331000000000002</v>
      </c>
    </row>
    <row r="160" spans="1:7" x14ac:dyDescent="0.2">
      <c r="A160" t="s">
        <v>43</v>
      </c>
      <c r="B160">
        <v>1992</v>
      </c>
      <c r="C160">
        <v>-3.4089999999999998</v>
      </c>
      <c r="D160">
        <f t="shared" si="34"/>
        <v>-0.34089999999999998</v>
      </c>
      <c r="E160">
        <v>9.7140000000000004</v>
      </c>
      <c r="F160">
        <f t="shared" si="35"/>
        <v>0.97140000000000004</v>
      </c>
      <c r="G160">
        <f t="shared" si="36"/>
        <v>1.3123</v>
      </c>
    </row>
    <row r="161" spans="1:7" x14ac:dyDescent="0.2">
      <c r="A161" t="s">
        <v>43</v>
      </c>
      <c r="B161">
        <v>1997</v>
      </c>
      <c r="C161">
        <v>4.8010000000000002</v>
      </c>
      <c r="D161">
        <f t="shared" si="34"/>
        <v>0.48010000000000003</v>
      </c>
      <c r="E161">
        <v>8.94</v>
      </c>
      <c r="F161">
        <f t="shared" si="35"/>
        <v>0.89399999999999991</v>
      </c>
      <c r="G161">
        <f t="shared" si="36"/>
        <v>0.41389999999999988</v>
      </c>
    </row>
    <row r="162" spans="1:7" x14ac:dyDescent="0.2">
      <c r="A162" t="s">
        <v>43</v>
      </c>
      <c r="B162">
        <v>2002</v>
      </c>
      <c r="C162">
        <v>-6.2460000000000004</v>
      </c>
      <c r="D162">
        <f t="shared" si="34"/>
        <v>-0.62460000000000004</v>
      </c>
      <c r="E162">
        <v>-9.3170000000000002</v>
      </c>
      <c r="F162">
        <f t="shared" si="35"/>
        <v>-0.93169999999999997</v>
      </c>
      <c r="G162">
        <f t="shared" si="36"/>
        <v>0.30709999999999993</v>
      </c>
    </row>
    <row r="163" spans="1:7" x14ac:dyDescent="0.2">
      <c r="A163" t="s">
        <v>43</v>
      </c>
      <c r="B163">
        <v>2007</v>
      </c>
      <c r="C163">
        <v>-9.7590000000000003</v>
      </c>
      <c r="D163">
        <f t="shared" si="34"/>
        <v>-0.97589999999999999</v>
      </c>
      <c r="E163">
        <v>-11.26</v>
      </c>
      <c r="F163">
        <f t="shared" si="35"/>
        <v>-1.1259999999999999</v>
      </c>
      <c r="G163">
        <f t="shared" si="36"/>
        <v>0.1500999999999999</v>
      </c>
    </row>
    <row r="164" spans="1:7" x14ac:dyDescent="0.2">
      <c r="A164" s="1" t="s">
        <v>44</v>
      </c>
      <c r="D164">
        <f>(G155+G156+G157+G158+G159+G160+G161+G162+G163)/9</f>
        <v>1.2354888888888889</v>
      </c>
    </row>
    <row r="165" spans="1:7" x14ac:dyDescent="0.2">
      <c r="A165" s="2" t="s">
        <v>1</v>
      </c>
      <c r="B165" s="2" t="s">
        <v>6</v>
      </c>
      <c r="C165" s="2" t="s">
        <v>7</v>
      </c>
      <c r="D165" s="2" t="s">
        <v>8</v>
      </c>
      <c r="E165" s="2" t="s">
        <v>2</v>
      </c>
      <c r="F165" s="2" t="s">
        <v>3</v>
      </c>
      <c r="G165" s="2" t="s">
        <v>4</v>
      </c>
    </row>
    <row r="166" spans="1:7" x14ac:dyDescent="0.2">
      <c r="A166" t="s">
        <v>45</v>
      </c>
      <c r="B166">
        <v>1981</v>
      </c>
      <c r="C166">
        <v>1.333</v>
      </c>
      <c r="D166">
        <f>C166/10</f>
        <v>0.1333</v>
      </c>
      <c r="E166">
        <v>28.696000000000002</v>
      </c>
      <c r="F166">
        <f>E166/10</f>
        <v>2.8696000000000002</v>
      </c>
      <c r="G166">
        <f>SQRT((D166-F166)^2)</f>
        <v>2.7363</v>
      </c>
    </row>
    <row r="167" spans="1:7" x14ac:dyDescent="0.2">
      <c r="A167" t="s">
        <v>45</v>
      </c>
      <c r="B167">
        <v>1984</v>
      </c>
      <c r="C167">
        <v>14.286</v>
      </c>
      <c r="D167">
        <f t="shared" ref="D167:D174" si="37">C167/10</f>
        <v>1.4285999999999999</v>
      </c>
      <c r="E167">
        <v>39.286000000000001</v>
      </c>
      <c r="F167">
        <f t="shared" ref="F167:F174" si="38">E167/10</f>
        <v>3.9286000000000003</v>
      </c>
      <c r="G167">
        <f t="shared" ref="G167:G174" si="39">SQRT((D167-F167)^2)</f>
        <v>2.5000000000000004</v>
      </c>
    </row>
    <row r="168" spans="1:7" x14ac:dyDescent="0.2">
      <c r="A168" t="s">
        <v>45</v>
      </c>
      <c r="B168">
        <v>1988</v>
      </c>
      <c r="C168">
        <v>8.3330000000000002</v>
      </c>
      <c r="D168">
        <f t="shared" si="37"/>
        <v>0.83330000000000004</v>
      </c>
      <c r="E168">
        <v>2.778</v>
      </c>
      <c r="F168">
        <f t="shared" si="38"/>
        <v>0.27779999999999999</v>
      </c>
      <c r="G168">
        <f t="shared" si="39"/>
        <v>0.5555000000000001</v>
      </c>
    </row>
    <row r="169" spans="1:7" x14ac:dyDescent="0.2">
      <c r="A169" t="s">
        <v>45</v>
      </c>
      <c r="B169">
        <v>1992</v>
      </c>
      <c r="C169">
        <v>0</v>
      </c>
      <c r="D169">
        <f t="shared" si="37"/>
        <v>0</v>
      </c>
      <c r="E169">
        <v>35.713999999999999</v>
      </c>
      <c r="F169">
        <f t="shared" si="38"/>
        <v>3.5713999999999997</v>
      </c>
      <c r="G169">
        <f t="shared" si="39"/>
        <v>3.5713999999999997</v>
      </c>
    </row>
    <row r="170" spans="1:7" x14ac:dyDescent="0.2">
      <c r="A170" t="s">
        <v>45</v>
      </c>
      <c r="B170">
        <v>1996</v>
      </c>
      <c r="C170">
        <v>38.889000000000003</v>
      </c>
      <c r="D170">
        <f t="shared" si="37"/>
        <v>3.8889000000000005</v>
      </c>
      <c r="E170">
        <v>15.151999999999999</v>
      </c>
      <c r="F170">
        <f t="shared" si="38"/>
        <v>1.5151999999999999</v>
      </c>
      <c r="G170">
        <f t="shared" si="39"/>
        <v>2.3737000000000004</v>
      </c>
    </row>
    <row r="171" spans="1:7" x14ac:dyDescent="0.2">
      <c r="A171" t="s">
        <v>45</v>
      </c>
      <c r="B171">
        <v>1999</v>
      </c>
      <c r="C171">
        <v>4.1669999999999998</v>
      </c>
      <c r="D171">
        <f t="shared" si="37"/>
        <v>0.41669999999999996</v>
      </c>
      <c r="E171">
        <v>6.8970000000000002</v>
      </c>
      <c r="F171">
        <f t="shared" si="38"/>
        <v>0.68969999999999998</v>
      </c>
      <c r="G171">
        <f t="shared" si="39"/>
        <v>0.27300000000000002</v>
      </c>
    </row>
    <row r="172" spans="1:7" x14ac:dyDescent="0.2">
      <c r="A172" t="s">
        <v>45</v>
      </c>
      <c r="B172">
        <v>2003</v>
      </c>
      <c r="C172">
        <v>65</v>
      </c>
      <c r="D172">
        <f t="shared" si="37"/>
        <v>6.5</v>
      </c>
      <c r="E172">
        <v>-5.085</v>
      </c>
      <c r="F172">
        <f t="shared" si="38"/>
        <v>-0.50849999999999995</v>
      </c>
      <c r="G172">
        <f t="shared" si="39"/>
        <v>7.0084999999999997</v>
      </c>
    </row>
    <row r="173" spans="1:7" x14ac:dyDescent="0.2">
      <c r="A173" t="s">
        <v>45</v>
      </c>
      <c r="B173">
        <v>2006</v>
      </c>
      <c r="C173">
        <v>6.5629999999999997</v>
      </c>
      <c r="D173">
        <f t="shared" si="37"/>
        <v>0.65629999999999999</v>
      </c>
      <c r="E173">
        <v>2.532</v>
      </c>
      <c r="F173">
        <f t="shared" si="38"/>
        <v>0.25319999999999998</v>
      </c>
      <c r="G173">
        <f t="shared" si="39"/>
        <v>0.40310000000000001</v>
      </c>
    </row>
    <row r="174" spans="1:7" x14ac:dyDescent="0.2">
      <c r="A174" t="s">
        <v>45</v>
      </c>
      <c r="B174">
        <v>2009</v>
      </c>
      <c r="C174">
        <v>31.561</v>
      </c>
      <c r="D174">
        <f t="shared" si="37"/>
        <v>3.1560999999999999</v>
      </c>
      <c r="E174">
        <v>6.7510000000000003</v>
      </c>
      <c r="F174">
        <f t="shared" si="38"/>
        <v>0.67510000000000003</v>
      </c>
      <c r="G174">
        <f t="shared" si="39"/>
        <v>2.4809999999999999</v>
      </c>
    </row>
    <row r="175" spans="1:7" x14ac:dyDescent="0.2">
      <c r="A175" s="1" t="s">
        <v>46</v>
      </c>
      <c r="D175">
        <f>(G166+G167+G168+G169+G170+G171+G172+G173+G174)/9</f>
        <v>2.4336111111111105</v>
      </c>
    </row>
    <row r="176" spans="1:7" x14ac:dyDescent="0.2">
      <c r="A176" s="2" t="s">
        <v>1</v>
      </c>
      <c r="B176" s="2" t="s">
        <v>6</v>
      </c>
      <c r="C176" s="2" t="s">
        <v>7</v>
      </c>
      <c r="D176" s="2" t="s">
        <v>8</v>
      </c>
      <c r="E176" s="2" t="s">
        <v>2</v>
      </c>
      <c r="F176" s="2" t="s">
        <v>3</v>
      </c>
      <c r="G176" s="2" t="s">
        <v>4</v>
      </c>
    </row>
    <row r="177" spans="1:7" x14ac:dyDescent="0.2">
      <c r="A177" t="s">
        <v>47</v>
      </c>
      <c r="B177">
        <v>1983</v>
      </c>
      <c r="C177">
        <v>-6.75</v>
      </c>
      <c r="D177">
        <f>C177/10</f>
        <v>-0.67500000000000004</v>
      </c>
      <c r="E177">
        <v>-2.6190000000000002</v>
      </c>
      <c r="F177">
        <f>E177/10</f>
        <v>-0.26190000000000002</v>
      </c>
      <c r="G177">
        <f>SQRT((D177-F177)^2)</f>
        <v>0.41310000000000002</v>
      </c>
    </row>
    <row r="178" spans="1:7" x14ac:dyDescent="0.2">
      <c r="A178" t="s">
        <v>47</v>
      </c>
      <c r="B178">
        <v>1987</v>
      </c>
      <c r="C178">
        <v>4.25</v>
      </c>
      <c r="D178">
        <f t="shared" ref="D178:D184" si="40">C178/10</f>
        <v>0.42499999999999999</v>
      </c>
      <c r="E178">
        <v>-22.887</v>
      </c>
      <c r="F178">
        <f t="shared" ref="F178:F184" si="41">E178/10</f>
        <v>-2.2887</v>
      </c>
      <c r="G178">
        <f t="shared" ref="G178:G184" si="42">SQRT((D178-F178)^2)</f>
        <v>2.7136999999999998</v>
      </c>
    </row>
    <row r="179" spans="1:7" x14ac:dyDescent="0.2">
      <c r="A179" t="s">
        <v>47</v>
      </c>
      <c r="B179">
        <v>1992</v>
      </c>
      <c r="C179">
        <v>8.016</v>
      </c>
      <c r="D179">
        <f t="shared" si="40"/>
        <v>0.80159999999999998</v>
      </c>
      <c r="E179">
        <v>8.7769999999999992</v>
      </c>
      <c r="F179">
        <f t="shared" si="41"/>
        <v>0.87769999999999992</v>
      </c>
      <c r="G179">
        <f t="shared" si="42"/>
        <v>7.6099999999999945E-2</v>
      </c>
    </row>
    <row r="180" spans="1:7" x14ac:dyDescent="0.2">
      <c r="A180" t="s">
        <v>47</v>
      </c>
      <c r="B180">
        <v>1994</v>
      </c>
      <c r="C180">
        <v>37.917000000000002</v>
      </c>
      <c r="D180">
        <f t="shared" si="40"/>
        <v>3.7917000000000001</v>
      </c>
      <c r="E180">
        <v>7.0510000000000002</v>
      </c>
      <c r="F180">
        <f t="shared" si="41"/>
        <v>0.70510000000000006</v>
      </c>
      <c r="G180">
        <f t="shared" si="42"/>
        <v>3.0865999999999998</v>
      </c>
    </row>
    <row r="181" spans="1:7" x14ac:dyDescent="0.2">
      <c r="A181" t="s">
        <v>47</v>
      </c>
      <c r="B181">
        <v>1996</v>
      </c>
      <c r="C181">
        <v>16.821999999999999</v>
      </c>
      <c r="D181">
        <f t="shared" si="40"/>
        <v>1.6821999999999999</v>
      </c>
      <c r="E181">
        <v>59.259</v>
      </c>
      <c r="F181">
        <f t="shared" si="41"/>
        <v>5.9259000000000004</v>
      </c>
      <c r="G181">
        <f t="shared" si="42"/>
        <v>4.2437000000000005</v>
      </c>
    </row>
    <row r="182" spans="1:7" x14ac:dyDescent="0.2">
      <c r="A182" t="s">
        <v>47</v>
      </c>
      <c r="B182">
        <v>2001</v>
      </c>
      <c r="C182">
        <v>18.68</v>
      </c>
      <c r="D182">
        <f t="shared" si="40"/>
        <v>1.8679999999999999</v>
      </c>
      <c r="E182">
        <v>-7.5839999999999996</v>
      </c>
      <c r="F182">
        <f t="shared" si="41"/>
        <v>-0.75839999999999996</v>
      </c>
      <c r="G182">
        <f t="shared" si="42"/>
        <v>2.6263999999999998</v>
      </c>
    </row>
    <row r="183" spans="1:7" x14ac:dyDescent="0.2">
      <c r="A183" t="s">
        <v>47</v>
      </c>
      <c r="B183">
        <v>2006</v>
      </c>
      <c r="C183">
        <v>-17.71</v>
      </c>
      <c r="D183">
        <f t="shared" si="40"/>
        <v>-1.7710000000000001</v>
      </c>
      <c r="E183">
        <v>48.19</v>
      </c>
      <c r="F183">
        <f t="shared" si="41"/>
        <v>4.819</v>
      </c>
      <c r="G183">
        <f t="shared" si="42"/>
        <v>6.59</v>
      </c>
    </row>
    <row r="184" spans="1:7" x14ac:dyDescent="0.2">
      <c r="A184" t="s">
        <v>47</v>
      </c>
      <c r="B184">
        <v>2008</v>
      </c>
      <c r="C184">
        <v>13.888999999999999</v>
      </c>
      <c r="D184">
        <f t="shared" si="40"/>
        <v>1.3889</v>
      </c>
      <c r="E184">
        <v>-7.5759999999999996</v>
      </c>
      <c r="F184">
        <f t="shared" si="41"/>
        <v>-0.75759999999999994</v>
      </c>
      <c r="G184">
        <f t="shared" si="42"/>
        <v>2.1465000000000001</v>
      </c>
    </row>
    <row r="185" spans="1:7" x14ac:dyDescent="0.2">
      <c r="A185" s="1" t="s">
        <v>48</v>
      </c>
      <c r="D185">
        <f>(G177+G178+G179+G180+G181+G182+G183+G184)/8</f>
        <v>2.7370125000000001</v>
      </c>
    </row>
    <row r="186" spans="1:7" x14ac:dyDescent="0.2">
      <c r="A186" s="2" t="s">
        <v>1</v>
      </c>
      <c r="B186" s="2" t="s">
        <v>6</v>
      </c>
      <c r="C186" s="2" t="s">
        <v>7</v>
      </c>
      <c r="D186" s="2" t="s">
        <v>8</v>
      </c>
      <c r="E186" s="2" t="s">
        <v>2</v>
      </c>
      <c r="F186" s="2" t="s">
        <v>3</v>
      </c>
      <c r="G186" s="2" t="s">
        <v>4</v>
      </c>
    </row>
    <row r="187" spans="1:7" x14ac:dyDescent="0.2">
      <c r="A187" t="s">
        <v>49</v>
      </c>
    </row>
    <row r="189" spans="1:7" x14ac:dyDescent="0.2">
      <c r="A189" s="1" t="s">
        <v>50</v>
      </c>
    </row>
    <row r="190" spans="1:7" x14ac:dyDescent="0.2">
      <c r="A190" s="2" t="s">
        <v>1</v>
      </c>
      <c r="B190" s="2" t="s">
        <v>6</v>
      </c>
      <c r="C190" s="2" t="s">
        <v>7</v>
      </c>
      <c r="D190" s="2" t="s">
        <v>8</v>
      </c>
      <c r="E190" s="2" t="s">
        <v>2</v>
      </c>
      <c r="F190" s="2" t="s">
        <v>3</v>
      </c>
      <c r="G190" s="2" t="s">
        <v>4</v>
      </c>
    </row>
    <row r="191" spans="1:7" x14ac:dyDescent="0.2">
      <c r="A191" t="s">
        <v>51</v>
      </c>
      <c r="B191">
        <v>1980</v>
      </c>
      <c r="C191">
        <v>-15.1</v>
      </c>
      <c r="D191">
        <f>C191/10</f>
        <v>-1.51</v>
      </c>
      <c r="E191">
        <v>-49.9</v>
      </c>
      <c r="F191">
        <f>E191/10</f>
        <v>-4.99</v>
      </c>
      <c r="G191">
        <f>SQRT((D191-F191)^2)</f>
        <v>3.4800000000000004</v>
      </c>
    </row>
    <row r="192" spans="1:7" x14ac:dyDescent="0.2">
      <c r="A192" t="s">
        <v>51</v>
      </c>
      <c r="B192">
        <v>1983</v>
      </c>
      <c r="C192">
        <v>5.4550000000000001</v>
      </c>
      <c r="D192">
        <f t="shared" ref="D192:D200" si="43">C192/10</f>
        <v>0.54549999999999998</v>
      </c>
      <c r="E192">
        <v>-34.847999999999999</v>
      </c>
      <c r="F192">
        <f t="shared" ref="F192:F200" si="44">E192/10</f>
        <v>-3.4847999999999999</v>
      </c>
      <c r="G192">
        <f t="shared" ref="G192:G200" si="45">SQRT((D192-F192)^2)</f>
        <v>4.0302999999999995</v>
      </c>
    </row>
    <row r="193" spans="1:7" x14ac:dyDescent="0.2">
      <c r="A193" t="s">
        <v>51</v>
      </c>
      <c r="B193">
        <v>1986</v>
      </c>
      <c r="C193">
        <v>2.8170000000000002</v>
      </c>
      <c r="D193">
        <f t="shared" si="43"/>
        <v>0.28170000000000001</v>
      </c>
      <c r="E193">
        <v>-17.722000000000001</v>
      </c>
      <c r="F193">
        <f t="shared" si="44"/>
        <v>-1.7722000000000002</v>
      </c>
      <c r="G193">
        <f t="shared" si="45"/>
        <v>2.0539000000000001</v>
      </c>
    </row>
    <row r="194" spans="1:7" x14ac:dyDescent="0.2">
      <c r="A194" t="s">
        <v>51</v>
      </c>
      <c r="B194">
        <v>1990</v>
      </c>
      <c r="C194">
        <v>-16.327000000000002</v>
      </c>
      <c r="D194">
        <f t="shared" si="43"/>
        <v>-1.6327000000000003</v>
      </c>
      <c r="E194">
        <v>-18.181999999999999</v>
      </c>
      <c r="F194">
        <f t="shared" si="44"/>
        <v>-1.8181999999999998</v>
      </c>
      <c r="G194">
        <f t="shared" si="45"/>
        <v>0.18549999999999955</v>
      </c>
    </row>
    <row r="195" spans="1:7" x14ac:dyDescent="0.2">
      <c r="A195" t="s">
        <v>51</v>
      </c>
      <c r="B195">
        <v>1993</v>
      </c>
      <c r="C195">
        <v>-4.3479999999999999</v>
      </c>
      <c r="D195">
        <f t="shared" si="43"/>
        <v>-0.43479999999999996</v>
      </c>
      <c r="E195">
        <v>-4</v>
      </c>
      <c r="F195">
        <f t="shared" si="44"/>
        <v>-0.4</v>
      </c>
      <c r="G195">
        <f t="shared" si="45"/>
        <v>3.4799999999999942E-2</v>
      </c>
    </row>
    <row r="196" spans="1:7" x14ac:dyDescent="0.2">
      <c r="A196" t="s">
        <v>51</v>
      </c>
      <c r="B196">
        <v>1996</v>
      </c>
      <c r="C196">
        <v>-11.111000000000001</v>
      </c>
      <c r="D196">
        <f t="shared" si="43"/>
        <v>-1.1111</v>
      </c>
      <c r="E196">
        <v>4</v>
      </c>
      <c r="F196">
        <f t="shared" si="44"/>
        <v>0.4</v>
      </c>
      <c r="G196">
        <f t="shared" si="45"/>
        <v>1.5110999999999999</v>
      </c>
    </row>
    <row r="197" spans="1:7" x14ac:dyDescent="0.2">
      <c r="A197" t="s">
        <v>51</v>
      </c>
      <c r="B197">
        <v>2000</v>
      </c>
      <c r="C197">
        <v>5.556</v>
      </c>
      <c r="D197">
        <f t="shared" si="43"/>
        <v>0.55559999999999998</v>
      </c>
      <c r="E197">
        <v>-7.5</v>
      </c>
      <c r="F197">
        <f t="shared" si="44"/>
        <v>-0.75</v>
      </c>
      <c r="G197">
        <f t="shared" si="45"/>
        <v>1.3056000000000001</v>
      </c>
    </row>
    <row r="198" spans="1:7" x14ac:dyDescent="0.2">
      <c r="A198" t="s">
        <v>51</v>
      </c>
      <c r="B198">
        <v>2003</v>
      </c>
      <c r="C198">
        <v>23.51</v>
      </c>
      <c r="D198">
        <f t="shared" si="43"/>
        <v>2.351</v>
      </c>
      <c r="E198">
        <v>-14.462999999999999</v>
      </c>
      <c r="F198">
        <f t="shared" si="44"/>
        <v>-1.4462999999999999</v>
      </c>
      <c r="G198">
        <f t="shared" si="45"/>
        <v>3.7972999999999999</v>
      </c>
    </row>
    <row r="199" spans="1:7" x14ac:dyDescent="0.2">
      <c r="A199" t="s">
        <v>51</v>
      </c>
      <c r="B199">
        <v>2005</v>
      </c>
      <c r="C199">
        <v>6.2990000000000004</v>
      </c>
      <c r="D199">
        <f t="shared" si="43"/>
        <v>0.62990000000000002</v>
      </c>
      <c r="E199">
        <v>-20.952000000000002</v>
      </c>
      <c r="F199">
        <f t="shared" si="44"/>
        <v>-2.0952000000000002</v>
      </c>
      <c r="G199">
        <f t="shared" si="45"/>
        <v>2.7251000000000003</v>
      </c>
    </row>
    <row r="200" spans="1:7" x14ac:dyDescent="0.2">
      <c r="A200" t="s">
        <v>51</v>
      </c>
      <c r="B200">
        <v>2009</v>
      </c>
      <c r="C200">
        <v>-46.628</v>
      </c>
      <c r="D200">
        <f t="shared" si="43"/>
        <v>-4.6627999999999998</v>
      </c>
      <c r="E200">
        <v>-20.983000000000001</v>
      </c>
      <c r="F200">
        <f t="shared" si="44"/>
        <v>-2.0983000000000001</v>
      </c>
      <c r="G200">
        <f t="shared" si="45"/>
        <v>2.5644999999999998</v>
      </c>
    </row>
    <row r="201" spans="1:7" x14ac:dyDescent="0.2">
      <c r="A201" s="1" t="s">
        <v>52</v>
      </c>
      <c r="D201">
        <f>(G191+G192+G193+G194+G195+G196+G197+G198+G199+G200)/10</f>
        <v>2.1688099999999997</v>
      </c>
    </row>
    <row r="202" spans="1:7" x14ac:dyDescent="0.2">
      <c r="A202" s="2" t="s">
        <v>1</v>
      </c>
      <c r="B202" s="2" t="s">
        <v>6</v>
      </c>
      <c r="C202" s="2" t="s">
        <v>7</v>
      </c>
      <c r="D202" s="2" t="s">
        <v>8</v>
      </c>
      <c r="E202" s="2" t="s">
        <v>2</v>
      </c>
      <c r="F202" s="2" t="s">
        <v>3</v>
      </c>
      <c r="G202" s="2" t="s">
        <v>4</v>
      </c>
    </row>
    <row r="203" spans="1:7" x14ac:dyDescent="0.2">
      <c r="A203" t="s">
        <v>53</v>
      </c>
      <c r="B203">
        <v>1992</v>
      </c>
      <c r="C203">
        <v>-4.78</v>
      </c>
      <c r="D203">
        <f>C203/10</f>
        <v>-0.47800000000000004</v>
      </c>
      <c r="E203">
        <v>-22.86</v>
      </c>
      <c r="F203">
        <f>E203/10</f>
        <v>-2.286</v>
      </c>
      <c r="G203">
        <f>SQRT((D203-F203)^2)</f>
        <v>1.8080000000000001</v>
      </c>
    </row>
    <row r="204" spans="1:7" x14ac:dyDescent="0.2">
      <c r="A204" t="s">
        <v>53</v>
      </c>
      <c r="B204">
        <v>1996</v>
      </c>
      <c r="C204">
        <v>-5.44</v>
      </c>
      <c r="D204">
        <f t="shared" ref="D204:D207" si="46">C204/10</f>
        <v>-0.54400000000000004</v>
      </c>
      <c r="E204">
        <v>-14.97</v>
      </c>
      <c r="F204">
        <f t="shared" ref="F204:F207" si="47">E204/10</f>
        <v>-1.4970000000000001</v>
      </c>
      <c r="G204">
        <f t="shared" ref="G204:G207" si="48">SQRT((D204-F204)^2)</f>
        <v>0.95300000000000007</v>
      </c>
    </row>
    <row r="205" spans="1:7" x14ac:dyDescent="0.2">
      <c r="A205" t="s">
        <v>53</v>
      </c>
      <c r="B205">
        <v>2000</v>
      </c>
      <c r="C205">
        <v>-15.63</v>
      </c>
      <c r="D205">
        <f t="shared" si="46"/>
        <v>-1.5630000000000002</v>
      </c>
      <c r="E205">
        <v>-11.9</v>
      </c>
      <c r="F205">
        <f t="shared" si="47"/>
        <v>-1.19</v>
      </c>
      <c r="G205">
        <f t="shared" si="48"/>
        <v>0.37300000000000022</v>
      </c>
    </row>
    <row r="206" spans="1:7" x14ac:dyDescent="0.2">
      <c r="A206" t="s">
        <v>53</v>
      </c>
      <c r="B206">
        <v>2004</v>
      </c>
      <c r="C206">
        <v>-18.239999999999998</v>
      </c>
      <c r="D206">
        <f t="shared" si="46"/>
        <v>-1.8239999999999998</v>
      </c>
      <c r="E206">
        <v>-24.1</v>
      </c>
      <c r="F206">
        <f t="shared" si="47"/>
        <v>-2.41</v>
      </c>
      <c r="G206">
        <f t="shared" si="48"/>
        <v>0.5860000000000003</v>
      </c>
    </row>
    <row r="207" spans="1:7" x14ac:dyDescent="0.2">
      <c r="A207" t="s">
        <v>53</v>
      </c>
      <c r="B207">
        <v>2008</v>
      </c>
      <c r="C207">
        <v>-2.74</v>
      </c>
      <c r="D207">
        <f t="shared" si="46"/>
        <v>-0.27400000000000002</v>
      </c>
      <c r="E207">
        <v>-24.87</v>
      </c>
      <c r="F207">
        <f t="shared" si="47"/>
        <v>-2.4870000000000001</v>
      </c>
      <c r="G207">
        <f t="shared" si="48"/>
        <v>2.2130000000000001</v>
      </c>
    </row>
    <row r="208" spans="1:7" x14ac:dyDescent="0.2">
      <c r="A208" s="1" t="s">
        <v>54</v>
      </c>
      <c r="D208">
        <f>(G203+G204+G205+G206+G207)/5</f>
        <v>1.1866000000000001</v>
      </c>
    </row>
    <row r="209" spans="1:7" x14ac:dyDescent="0.2">
      <c r="A209" s="2" t="s">
        <v>1</v>
      </c>
      <c r="B209" s="2" t="s">
        <v>6</v>
      </c>
      <c r="C209" s="2" t="s">
        <v>7</v>
      </c>
      <c r="D209" s="2" t="s">
        <v>8</v>
      </c>
      <c r="E209" s="2" t="s">
        <v>2</v>
      </c>
      <c r="F209" s="2" t="s">
        <v>3</v>
      </c>
      <c r="G209" s="2" t="s">
        <v>4</v>
      </c>
    </row>
    <row r="210" spans="1:7" x14ac:dyDescent="0.2">
      <c r="A210" t="s">
        <v>55</v>
      </c>
      <c r="B210">
        <v>1984</v>
      </c>
      <c r="C210">
        <v>-12.897</v>
      </c>
      <c r="D210">
        <f>C210/10</f>
        <v>-1.2897000000000001</v>
      </c>
      <c r="E210">
        <v>-29.428000000000001</v>
      </c>
      <c r="F210">
        <f>E210/10</f>
        <v>-2.9428000000000001</v>
      </c>
      <c r="G210">
        <f>SQRT((D210-F210)^2)</f>
        <v>1.6531</v>
      </c>
    </row>
    <row r="211" spans="1:7" x14ac:dyDescent="0.2">
      <c r="A211" t="s">
        <v>55</v>
      </c>
      <c r="B211">
        <v>1989</v>
      </c>
      <c r="C211">
        <v>5.4</v>
      </c>
      <c r="D211">
        <f t="shared" ref="D211:D215" si="49">C211/10</f>
        <v>0.54</v>
      </c>
      <c r="E211">
        <v>-16.2</v>
      </c>
      <c r="F211">
        <f t="shared" ref="F211:F215" si="50">E211/10</f>
        <v>-1.6199999999999999</v>
      </c>
      <c r="G211">
        <f t="shared" ref="G211:G215" si="51">SQRT((D211-F211)^2)</f>
        <v>2.16</v>
      </c>
    </row>
    <row r="212" spans="1:7" x14ac:dyDescent="0.2">
      <c r="A212" t="s">
        <v>55</v>
      </c>
      <c r="B212">
        <v>1994</v>
      </c>
      <c r="C212">
        <v>-17.587</v>
      </c>
      <c r="D212">
        <f t="shared" si="49"/>
        <v>-1.7586999999999999</v>
      </c>
      <c r="E212">
        <v>-20.294</v>
      </c>
      <c r="F212">
        <f t="shared" si="50"/>
        <v>-2.0293999999999999</v>
      </c>
      <c r="G212">
        <f t="shared" si="51"/>
        <v>0.27069999999999994</v>
      </c>
    </row>
    <row r="213" spans="1:7" x14ac:dyDescent="0.2">
      <c r="A213" t="s">
        <v>55</v>
      </c>
      <c r="B213">
        <v>1999</v>
      </c>
      <c r="C213">
        <v>-10.781000000000001</v>
      </c>
      <c r="D213">
        <f t="shared" si="49"/>
        <v>-1.0781000000000001</v>
      </c>
      <c r="E213">
        <v>1.2370000000000001</v>
      </c>
      <c r="F213">
        <f t="shared" si="50"/>
        <v>0.1237</v>
      </c>
      <c r="G213">
        <f t="shared" si="51"/>
        <v>1.2018</v>
      </c>
    </row>
    <row r="214" spans="1:7" x14ac:dyDescent="0.2">
      <c r="A214" t="s">
        <v>55</v>
      </c>
      <c r="B214">
        <v>2004</v>
      </c>
      <c r="C214">
        <v>-17.844000000000001</v>
      </c>
      <c r="D214">
        <f t="shared" si="49"/>
        <v>-1.7844000000000002</v>
      </c>
      <c r="E214">
        <v>-25.146999999999998</v>
      </c>
      <c r="F214">
        <f t="shared" si="50"/>
        <v>-2.5146999999999999</v>
      </c>
      <c r="G214">
        <f t="shared" si="51"/>
        <v>0.73029999999999973</v>
      </c>
    </row>
    <row r="215" spans="1:7" x14ac:dyDescent="0.2">
      <c r="A215" t="s">
        <v>55</v>
      </c>
      <c r="B215">
        <v>2009</v>
      </c>
      <c r="C215">
        <v>-5.6479999999999997</v>
      </c>
      <c r="D215">
        <f t="shared" si="49"/>
        <v>-0.56479999999999997</v>
      </c>
      <c r="E215">
        <v>-29.132000000000001</v>
      </c>
      <c r="F215">
        <f t="shared" si="50"/>
        <v>-2.9132000000000002</v>
      </c>
      <c r="G215">
        <f t="shared" si="51"/>
        <v>2.3484000000000003</v>
      </c>
    </row>
    <row r="216" spans="1:7" x14ac:dyDescent="0.2">
      <c r="A216" s="1" t="s">
        <v>56</v>
      </c>
      <c r="D216">
        <f>(G210+G211+G212+G213+G214+G215)/6</f>
        <v>1.39405</v>
      </c>
    </row>
    <row r="217" spans="1:7" x14ac:dyDescent="0.2">
      <c r="A217" s="2" t="s">
        <v>1</v>
      </c>
      <c r="B217" s="2" t="s">
        <v>6</v>
      </c>
      <c r="C217" s="2" t="s">
        <v>7</v>
      </c>
      <c r="D217" s="2" t="s">
        <v>8</v>
      </c>
      <c r="E217" s="2" t="s">
        <v>2</v>
      </c>
      <c r="F217" s="2" t="s">
        <v>3</v>
      </c>
      <c r="G217" s="2" t="s">
        <v>4</v>
      </c>
    </row>
    <row r="218" spans="1:7" x14ac:dyDescent="0.2">
      <c r="A218" t="s">
        <v>57</v>
      </c>
      <c r="B218">
        <v>1996</v>
      </c>
      <c r="C218">
        <v>-22.617000000000001</v>
      </c>
      <c r="D218">
        <f>C218/10</f>
        <v>-2.2617000000000003</v>
      </c>
      <c r="E218">
        <v>-9.4990000000000006</v>
      </c>
      <c r="F218">
        <f>E218/10</f>
        <v>-0.94990000000000008</v>
      </c>
      <c r="G218">
        <f>SQRT((D218-F218)^2)</f>
        <v>1.3118000000000003</v>
      </c>
    </row>
    <row r="219" spans="1:7" x14ac:dyDescent="0.2">
      <c r="A219" t="s">
        <v>57</v>
      </c>
      <c r="B219">
        <v>1998</v>
      </c>
      <c r="C219">
        <v>-18.105</v>
      </c>
      <c r="D219">
        <f>C219/10</f>
        <v>-1.8105</v>
      </c>
      <c r="E219">
        <v>-18.518999999999998</v>
      </c>
      <c r="F219">
        <f>E219/10</f>
        <v>-1.8518999999999999</v>
      </c>
      <c r="G219">
        <f>SQRT((D219-F219)^2)</f>
        <v>4.1399999999999881E-2</v>
      </c>
    </row>
    <row r="220" spans="1:7" x14ac:dyDescent="0.2">
      <c r="A220" s="1" t="s">
        <v>58</v>
      </c>
      <c r="D220">
        <f>(G218+G219)/2</f>
        <v>0.67660000000000009</v>
      </c>
    </row>
    <row r="221" spans="1:7" x14ac:dyDescent="0.2">
      <c r="A221" s="2" t="s">
        <v>1</v>
      </c>
      <c r="B221" s="2" t="s">
        <v>6</v>
      </c>
      <c r="C221" s="2" t="s">
        <v>7</v>
      </c>
      <c r="D221" s="2" t="s">
        <v>8</v>
      </c>
      <c r="E221" s="2" t="s">
        <v>2</v>
      </c>
      <c r="F221" s="2" t="s">
        <v>3</v>
      </c>
      <c r="G221" s="2" t="s">
        <v>4</v>
      </c>
    </row>
    <row r="222" spans="1:7" x14ac:dyDescent="0.2">
      <c r="A222" t="s">
        <v>59</v>
      </c>
    </row>
    <row r="224" spans="1:7" x14ac:dyDescent="0.2">
      <c r="A224" s="1" t="s">
        <v>60</v>
      </c>
    </row>
    <row r="225" spans="1:7" x14ac:dyDescent="0.2">
      <c r="A225" s="2" t="s">
        <v>1</v>
      </c>
      <c r="B225" s="2" t="s">
        <v>6</v>
      </c>
      <c r="C225" s="2" t="s">
        <v>7</v>
      </c>
      <c r="D225" s="2" t="s">
        <v>8</v>
      </c>
      <c r="E225" s="2" t="s">
        <v>2</v>
      </c>
      <c r="F225" s="2" t="s">
        <v>3</v>
      </c>
      <c r="G225" s="2" t="s">
        <v>4</v>
      </c>
    </row>
    <row r="226" spans="1:7" x14ac:dyDescent="0.2">
      <c r="A226" t="s">
        <v>61</v>
      </c>
      <c r="B226">
        <v>1981</v>
      </c>
      <c r="C226">
        <v>-19.3</v>
      </c>
      <c r="D226">
        <f>C226/10</f>
        <v>-1.9300000000000002</v>
      </c>
      <c r="E226">
        <v>-28.6</v>
      </c>
      <c r="F226">
        <f>E226/10</f>
        <v>-2.8600000000000003</v>
      </c>
      <c r="G226">
        <f>SQRT((D226-F226)^2)</f>
        <v>0.93000000000000016</v>
      </c>
    </row>
    <row r="227" spans="1:7" x14ac:dyDescent="0.2">
      <c r="A227" t="s">
        <v>61</v>
      </c>
      <c r="B227">
        <v>1982</v>
      </c>
      <c r="C227">
        <v>-11.7</v>
      </c>
      <c r="D227">
        <f t="shared" ref="D227:D235" si="52">C227/10</f>
        <v>-1.17</v>
      </c>
      <c r="E227">
        <v>-20.7</v>
      </c>
      <c r="F227">
        <f t="shared" ref="F227:F235" si="53">E227/10</f>
        <v>-2.0699999999999998</v>
      </c>
      <c r="G227">
        <f t="shared" ref="G227:G235" si="54">SQRT((D227-F227)^2)</f>
        <v>0.89999999999999991</v>
      </c>
    </row>
    <row r="228" spans="1:7" x14ac:dyDescent="0.2">
      <c r="A228" t="s">
        <v>61</v>
      </c>
      <c r="B228">
        <v>1986</v>
      </c>
      <c r="C228">
        <v>-4</v>
      </c>
      <c r="D228">
        <f t="shared" si="52"/>
        <v>-0.4</v>
      </c>
      <c r="E228">
        <v>-20.2</v>
      </c>
      <c r="F228">
        <f t="shared" si="53"/>
        <v>-2.02</v>
      </c>
      <c r="G228">
        <f t="shared" si="54"/>
        <v>1.62</v>
      </c>
    </row>
    <row r="229" spans="1:7" x14ac:dyDescent="0.2">
      <c r="A229" t="s">
        <v>61</v>
      </c>
      <c r="B229">
        <v>1989</v>
      </c>
      <c r="C229">
        <v>-8.8000000000000007</v>
      </c>
      <c r="D229">
        <f t="shared" si="52"/>
        <v>-0.88000000000000012</v>
      </c>
      <c r="E229">
        <v>-20.6</v>
      </c>
      <c r="F229">
        <f t="shared" si="53"/>
        <v>-2.06</v>
      </c>
      <c r="G229">
        <f t="shared" si="54"/>
        <v>1.18</v>
      </c>
    </row>
    <row r="230" spans="1:7" x14ac:dyDescent="0.2">
      <c r="A230" t="s">
        <v>61</v>
      </c>
      <c r="B230">
        <v>1994</v>
      </c>
      <c r="C230">
        <v>4.258</v>
      </c>
      <c r="D230">
        <f t="shared" si="52"/>
        <v>0.42580000000000001</v>
      </c>
      <c r="E230">
        <v>-2.5939999999999999</v>
      </c>
      <c r="F230">
        <f t="shared" si="53"/>
        <v>-0.25939999999999996</v>
      </c>
      <c r="G230">
        <f t="shared" si="54"/>
        <v>0.68520000000000003</v>
      </c>
    </row>
    <row r="231" spans="1:7" x14ac:dyDescent="0.2">
      <c r="A231" t="s">
        <v>61</v>
      </c>
      <c r="B231">
        <v>1998</v>
      </c>
      <c r="C231">
        <v>-22.068999999999999</v>
      </c>
      <c r="D231">
        <f t="shared" si="52"/>
        <v>-2.2069000000000001</v>
      </c>
      <c r="E231">
        <v>7.242</v>
      </c>
      <c r="F231">
        <f t="shared" si="53"/>
        <v>0.72419999999999995</v>
      </c>
      <c r="G231">
        <f t="shared" si="54"/>
        <v>2.9310999999999998</v>
      </c>
    </row>
    <row r="232" spans="1:7" x14ac:dyDescent="0.2">
      <c r="A232" t="s">
        <v>61</v>
      </c>
      <c r="B232">
        <v>2002</v>
      </c>
      <c r="C232">
        <v>2.4670000000000001</v>
      </c>
      <c r="D232">
        <f t="shared" si="52"/>
        <v>0.2467</v>
      </c>
      <c r="E232">
        <v>14.961</v>
      </c>
      <c r="F232">
        <f t="shared" si="53"/>
        <v>1.4961</v>
      </c>
      <c r="G232">
        <f t="shared" si="54"/>
        <v>1.2494000000000001</v>
      </c>
    </row>
    <row r="233" spans="1:7" x14ac:dyDescent="0.2">
      <c r="A233" t="s">
        <v>61</v>
      </c>
      <c r="B233">
        <v>2003</v>
      </c>
      <c r="C233">
        <v>2.4670000000000001</v>
      </c>
      <c r="D233">
        <f t="shared" si="52"/>
        <v>0.2467</v>
      </c>
      <c r="E233">
        <v>-2.7570000000000001</v>
      </c>
      <c r="F233">
        <f t="shared" si="53"/>
        <v>-0.2757</v>
      </c>
      <c r="G233">
        <f t="shared" si="54"/>
        <v>0.52239999999999998</v>
      </c>
    </row>
    <row r="234" spans="1:7" x14ac:dyDescent="0.2">
      <c r="A234" t="s">
        <v>61</v>
      </c>
      <c r="B234">
        <v>2006</v>
      </c>
      <c r="C234">
        <v>4</v>
      </c>
      <c r="D234">
        <f t="shared" si="52"/>
        <v>0.4</v>
      </c>
      <c r="E234">
        <v>0.83799999999999997</v>
      </c>
      <c r="F234">
        <f t="shared" si="53"/>
        <v>8.3799999999999999E-2</v>
      </c>
      <c r="G234">
        <f t="shared" si="54"/>
        <v>0.31620000000000004</v>
      </c>
    </row>
    <row r="235" spans="1:7" x14ac:dyDescent="0.2">
      <c r="A235" t="s">
        <v>61</v>
      </c>
      <c r="B235">
        <v>2010</v>
      </c>
      <c r="C235">
        <v>19.382000000000001</v>
      </c>
      <c r="D235">
        <f t="shared" si="52"/>
        <v>1.9382000000000001</v>
      </c>
      <c r="E235">
        <v>0.65400000000000003</v>
      </c>
      <c r="F235">
        <f t="shared" si="53"/>
        <v>6.54E-2</v>
      </c>
      <c r="G235">
        <f t="shared" si="54"/>
        <v>1.8728000000000002</v>
      </c>
    </row>
    <row r="236" spans="1:7" x14ac:dyDescent="0.2">
      <c r="A236" s="1" t="s">
        <v>62</v>
      </c>
      <c r="D236">
        <f>(G226+G227+G228+G229+G230+G231+G232+G233+G234+G235)/10</f>
        <v>1.22071</v>
      </c>
    </row>
    <row r="237" spans="1:7" x14ac:dyDescent="0.2">
      <c r="A237" s="2" t="s">
        <v>1</v>
      </c>
      <c r="B237" s="2" t="s">
        <v>6</v>
      </c>
      <c r="C237" s="2" t="s">
        <v>7</v>
      </c>
      <c r="D237" s="2" t="s">
        <v>8</v>
      </c>
      <c r="E237" s="2" t="s">
        <v>2</v>
      </c>
      <c r="F237" s="2" t="s">
        <v>3</v>
      </c>
      <c r="G237" s="2" t="s">
        <v>4</v>
      </c>
    </row>
    <row r="238" spans="1:7" x14ac:dyDescent="0.2">
      <c r="A238" t="s">
        <v>63</v>
      </c>
      <c r="B238">
        <v>1981</v>
      </c>
      <c r="C238">
        <v>8.1999999999999993</v>
      </c>
      <c r="D238">
        <f>C238/10</f>
        <v>0.82</v>
      </c>
      <c r="E238">
        <v>-22.7</v>
      </c>
      <c r="F238">
        <f>E238/10</f>
        <v>-2.27</v>
      </c>
      <c r="G238">
        <f>SQRT((D238-F238)^2)</f>
        <v>3.09</v>
      </c>
    </row>
    <row r="239" spans="1:7" x14ac:dyDescent="0.2">
      <c r="A239" t="s">
        <v>63</v>
      </c>
      <c r="B239">
        <v>1985</v>
      </c>
      <c r="C239">
        <v>-7.9</v>
      </c>
      <c r="D239">
        <f t="shared" ref="D239:D245" si="55">C239/10</f>
        <v>-0.79</v>
      </c>
      <c r="E239">
        <v>-25.5</v>
      </c>
      <c r="F239">
        <f t="shared" ref="F239:F245" si="56">E239/10</f>
        <v>-2.5499999999999998</v>
      </c>
      <c r="G239">
        <f t="shared" ref="G239:G245" si="57">SQRT((D239-F239)^2)</f>
        <v>1.7599999999999998</v>
      </c>
    </row>
    <row r="240" spans="1:7" x14ac:dyDescent="0.2">
      <c r="A240" t="s">
        <v>63</v>
      </c>
      <c r="B240">
        <v>1989</v>
      </c>
      <c r="C240">
        <v>-7.1</v>
      </c>
      <c r="D240">
        <f t="shared" si="55"/>
        <v>-0.71</v>
      </c>
      <c r="E240">
        <v>-36</v>
      </c>
      <c r="F240">
        <f t="shared" si="56"/>
        <v>-3.6</v>
      </c>
      <c r="G240">
        <f t="shared" si="57"/>
        <v>2.89</v>
      </c>
    </row>
    <row r="241" spans="1:7" x14ac:dyDescent="0.2">
      <c r="A241" t="s">
        <v>63</v>
      </c>
      <c r="B241">
        <v>1993</v>
      </c>
      <c r="C241">
        <v>-19.707000000000001</v>
      </c>
      <c r="D241">
        <f t="shared" si="55"/>
        <v>-1.9707000000000001</v>
      </c>
      <c r="E241">
        <v>-15.641</v>
      </c>
      <c r="F241">
        <f t="shared" si="56"/>
        <v>-1.5641</v>
      </c>
      <c r="G241">
        <f t="shared" si="57"/>
        <v>0.40660000000000007</v>
      </c>
    </row>
    <row r="242" spans="1:7" x14ac:dyDescent="0.2">
      <c r="A242" t="s">
        <v>63</v>
      </c>
      <c r="B242">
        <v>1997</v>
      </c>
      <c r="C242">
        <v>-4.5490000000000004</v>
      </c>
      <c r="D242">
        <f t="shared" si="55"/>
        <v>-0.45490000000000003</v>
      </c>
      <c r="E242">
        <v>-18.111999999999998</v>
      </c>
      <c r="F242">
        <f t="shared" si="56"/>
        <v>-1.8111999999999999</v>
      </c>
      <c r="G242">
        <f t="shared" si="57"/>
        <v>1.3562999999999998</v>
      </c>
    </row>
    <row r="243" spans="1:7" x14ac:dyDescent="0.2">
      <c r="A243" t="s">
        <v>63</v>
      </c>
      <c r="B243">
        <v>2001</v>
      </c>
      <c r="C243">
        <v>9.7889999999999997</v>
      </c>
      <c r="D243">
        <f t="shared" si="55"/>
        <v>0.97889999999999999</v>
      </c>
      <c r="E243">
        <v>-38.182000000000002</v>
      </c>
      <c r="F243">
        <f t="shared" si="56"/>
        <v>-3.8182</v>
      </c>
      <c r="G243">
        <f t="shared" si="57"/>
        <v>4.7971000000000004</v>
      </c>
    </row>
    <row r="244" spans="1:7" x14ac:dyDescent="0.2">
      <c r="A244" t="s">
        <v>63</v>
      </c>
      <c r="B244">
        <v>2005</v>
      </c>
      <c r="C244">
        <v>-33.298000000000002</v>
      </c>
      <c r="D244">
        <f t="shared" si="55"/>
        <v>-3.3298000000000001</v>
      </c>
      <c r="E244">
        <v>16.945</v>
      </c>
      <c r="F244">
        <f t="shared" si="56"/>
        <v>1.6945000000000001</v>
      </c>
      <c r="G244">
        <f t="shared" si="57"/>
        <v>5.0243000000000002</v>
      </c>
    </row>
    <row r="245" spans="1:7" x14ac:dyDescent="0.2">
      <c r="A245" t="s">
        <v>63</v>
      </c>
      <c r="B245">
        <v>2009</v>
      </c>
      <c r="C245">
        <v>-29.788</v>
      </c>
      <c r="D245">
        <f t="shared" si="55"/>
        <v>-2.9788000000000001</v>
      </c>
      <c r="E245">
        <v>6.7629999999999999</v>
      </c>
      <c r="F245">
        <f t="shared" si="56"/>
        <v>0.67630000000000001</v>
      </c>
      <c r="G245">
        <f t="shared" si="57"/>
        <v>3.6551</v>
      </c>
    </row>
    <row r="246" spans="1:7" x14ac:dyDescent="0.2">
      <c r="A246" s="1" t="s">
        <v>64</v>
      </c>
      <c r="D246">
        <f>(G238+G239+G240+G241+G242+G243+G244+G245)/8</f>
        <v>2.8724250000000002</v>
      </c>
    </row>
    <row r="247" spans="1:7" x14ac:dyDescent="0.2">
      <c r="A247" s="2" t="s">
        <v>1</v>
      </c>
      <c r="B247" s="2" t="s">
        <v>6</v>
      </c>
      <c r="C247" s="2" t="s">
        <v>7</v>
      </c>
      <c r="D247" s="2" t="s">
        <v>8</v>
      </c>
      <c r="E247" s="2" t="s">
        <v>2</v>
      </c>
      <c r="F247" s="2" t="s">
        <v>3</v>
      </c>
      <c r="G247" s="2" t="s">
        <v>4</v>
      </c>
    </row>
    <row r="248" spans="1:7" x14ac:dyDescent="0.2">
      <c r="A248" t="s">
        <v>65</v>
      </c>
      <c r="B248">
        <v>1981</v>
      </c>
      <c r="C248">
        <v>3.5369999999999999</v>
      </c>
      <c r="D248" s="3">
        <f>C248/10</f>
        <v>0.35370000000000001</v>
      </c>
      <c r="E248">
        <v>-1.76</v>
      </c>
      <c r="F248">
        <f>E248/10</f>
        <v>-0.17599999999999999</v>
      </c>
      <c r="G248">
        <f>SQRT((D248-F248)^2)</f>
        <v>0.52970000000000006</v>
      </c>
    </row>
    <row r="249" spans="1:7" x14ac:dyDescent="0.2">
      <c r="A249" t="s">
        <v>65</v>
      </c>
      <c r="B249">
        <v>1984</v>
      </c>
      <c r="C249">
        <v>-9.7880000000000003</v>
      </c>
      <c r="D249" s="3">
        <f t="shared" ref="D249:D257" si="58">C249/10</f>
        <v>-0.9788</v>
      </c>
      <c r="E249">
        <v>26.667000000000002</v>
      </c>
      <c r="F249">
        <f t="shared" ref="F249:F257" si="59">E249/10</f>
        <v>2.6667000000000001</v>
      </c>
      <c r="G249">
        <f t="shared" ref="G249:G257" si="60">SQRT((D249-F249)^2)</f>
        <v>3.6455000000000002</v>
      </c>
    </row>
    <row r="250" spans="1:7" x14ac:dyDescent="0.2">
      <c r="A250" t="s">
        <v>65</v>
      </c>
      <c r="B250">
        <v>1987</v>
      </c>
      <c r="C250">
        <v>-21.986000000000001</v>
      </c>
      <c r="D250" s="3">
        <f t="shared" si="58"/>
        <v>-2.1985999999999999</v>
      </c>
      <c r="E250">
        <v>23.321999999999999</v>
      </c>
      <c r="F250">
        <f t="shared" si="59"/>
        <v>2.3321999999999998</v>
      </c>
      <c r="G250">
        <f t="shared" si="60"/>
        <v>4.5307999999999993</v>
      </c>
    </row>
    <row r="251" spans="1:7" x14ac:dyDescent="0.2">
      <c r="A251" t="s">
        <v>65</v>
      </c>
      <c r="B251">
        <v>1990</v>
      </c>
      <c r="C251">
        <v>-4.891</v>
      </c>
      <c r="D251" s="3">
        <f t="shared" si="58"/>
        <v>-0.48909999999999998</v>
      </c>
      <c r="E251">
        <v>-17.324999999999999</v>
      </c>
      <c r="F251">
        <f t="shared" si="59"/>
        <v>-1.7324999999999999</v>
      </c>
      <c r="G251">
        <f t="shared" si="60"/>
        <v>1.2433999999999998</v>
      </c>
    </row>
    <row r="252" spans="1:7" x14ac:dyDescent="0.2">
      <c r="A252" t="s">
        <v>65</v>
      </c>
      <c r="B252">
        <v>1993</v>
      </c>
      <c r="C252">
        <v>-6.867</v>
      </c>
      <c r="D252" s="3">
        <f t="shared" si="58"/>
        <v>-0.68669999999999998</v>
      </c>
      <c r="E252">
        <v>-13.006</v>
      </c>
      <c r="F252">
        <f t="shared" si="59"/>
        <v>-1.3006</v>
      </c>
      <c r="G252">
        <f t="shared" si="60"/>
        <v>0.6139</v>
      </c>
    </row>
    <row r="253" spans="1:7" x14ac:dyDescent="0.2">
      <c r="A253" t="s">
        <v>65</v>
      </c>
      <c r="B253">
        <v>1996</v>
      </c>
      <c r="C253">
        <v>-7.2350000000000003</v>
      </c>
      <c r="D253" s="3">
        <f t="shared" si="58"/>
        <v>-0.72350000000000003</v>
      </c>
      <c r="E253">
        <v>-37.634</v>
      </c>
      <c r="F253">
        <f t="shared" si="59"/>
        <v>-3.7633999999999999</v>
      </c>
      <c r="G253">
        <f t="shared" si="60"/>
        <v>3.0398999999999998</v>
      </c>
    </row>
    <row r="254" spans="1:7" x14ac:dyDescent="0.2">
      <c r="A254" t="s">
        <v>65</v>
      </c>
      <c r="B254">
        <v>1999</v>
      </c>
      <c r="C254">
        <v>-23.06</v>
      </c>
      <c r="D254" s="3">
        <f t="shared" si="58"/>
        <v>-2.306</v>
      </c>
      <c r="E254">
        <v>32.116999999999997</v>
      </c>
      <c r="F254">
        <f t="shared" si="59"/>
        <v>3.2116999999999996</v>
      </c>
      <c r="G254">
        <f t="shared" si="60"/>
        <v>5.5176999999999996</v>
      </c>
    </row>
    <row r="255" spans="1:7" x14ac:dyDescent="0.2">
      <c r="A255" t="s">
        <v>65</v>
      </c>
      <c r="B255">
        <v>2002</v>
      </c>
      <c r="C255">
        <v>-28.135999999999999</v>
      </c>
      <c r="D255" s="3">
        <f t="shared" si="58"/>
        <v>-2.8136000000000001</v>
      </c>
      <c r="E255">
        <v>6.827</v>
      </c>
      <c r="F255">
        <f t="shared" si="59"/>
        <v>0.68269999999999997</v>
      </c>
      <c r="G255">
        <f t="shared" si="60"/>
        <v>3.4963000000000002</v>
      </c>
    </row>
    <row r="256" spans="1:7" x14ac:dyDescent="0.2">
      <c r="A256" t="s">
        <v>65</v>
      </c>
      <c r="B256">
        <v>2005</v>
      </c>
      <c r="C256">
        <v>-29.707000000000001</v>
      </c>
      <c r="D256" s="3">
        <f t="shared" si="58"/>
        <v>-2.9706999999999999</v>
      </c>
      <c r="E256">
        <v>47.777999999999999</v>
      </c>
      <c r="F256">
        <f t="shared" si="59"/>
        <v>4.7778</v>
      </c>
      <c r="G256">
        <f t="shared" si="60"/>
        <v>7.7484999999999999</v>
      </c>
    </row>
    <row r="257" spans="1:7" x14ac:dyDescent="0.2">
      <c r="A257" t="s">
        <v>65</v>
      </c>
      <c r="B257">
        <v>2008</v>
      </c>
      <c r="C257">
        <v>37.456000000000003</v>
      </c>
      <c r="D257" s="3">
        <f t="shared" si="58"/>
        <v>3.7456000000000005</v>
      </c>
      <c r="E257">
        <v>3.927</v>
      </c>
      <c r="F257">
        <f t="shared" si="59"/>
        <v>0.39269999999999999</v>
      </c>
      <c r="G257">
        <f t="shared" si="60"/>
        <v>3.3529000000000004</v>
      </c>
    </row>
    <row r="258" spans="1:7" x14ac:dyDescent="0.2">
      <c r="A258" s="1" t="s">
        <v>66</v>
      </c>
      <c r="D258" s="3">
        <f>(G248+G249+G250+G251+G252+G253+G254+G255+G256+G257)/10</f>
        <v>3.3718600000000003</v>
      </c>
    </row>
    <row r="259" spans="1:7" x14ac:dyDescent="0.2">
      <c r="A259" s="2" t="s">
        <v>1</v>
      </c>
      <c r="B259" s="2" t="s">
        <v>6</v>
      </c>
      <c r="C259" s="2" t="s">
        <v>7</v>
      </c>
      <c r="D259" s="2" t="s">
        <v>8</v>
      </c>
      <c r="E259" s="2" t="s">
        <v>2</v>
      </c>
      <c r="F259" s="2" t="s">
        <v>3</v>
      </c>
      <c r="G259" s="2" t="s">
        <v>4</v>
      </c>
    </row>
    <row r="260" spans="1:7" x14ac:dyDescent="0.2">
      <c r="A260" t="s">
        <v>67</v>
      </c>
      <c r="B260">
        <v>1980</v>
      </c>
      <c r="C260">
        <v>19.431000000000001</v>
      </c>
      <c r="D260">
        <f>C260/10</f>
        <v>1.9431</v>
      </c>
      <c r="E260">
        <v>4.734</v>
      </c>
      <c r="F260">
        <f>E260/10</f>
        <v>0.47339999999999999</v>
      </c>
      <c r="G260">
        <f>SQRT((D260-F260)^2)</f>
        <v>1.4697</v>
      </c>
    </row>
    <row r="261" spans="1:7" x14ac:dyDescent="0.2">
      <c r="A261" t="s">
        <v>67</v>
      </c>
      <c r="B261">
        <v>1983</v>
      </c>
      <c r="C261">
        <v>-12</v>
      </c>
      <c r="D261">
        <f>C261/10</f>
        <v>-1.2</v>
      </c>
      <c r="E261">
        <v>-20.971</v>
      </c>
      <c r="F261">
        <f t="shared" ref="F261:F269" si="61">E261/10</f>
        <v>-2.0971000000000002</v>
      </c>
      <c r="G261">
        <f t="shared" ref="G261:G269" si="62">SQRT((D261-F261)^2)</f>
        <v>0.89710000000000023</v>
      </c>
    </row>
    <row r="262" spans="1:7" x14ac:dyDescent="0.2">
      <c r="A262" t="s">
        <v>67</v>
      </c>
      <c r="B262">
        <v>1985</v>
      </c>
      <c r="C262">
        <v>26.087</v>
      </c>
      <c r="D262">
        <f t="shared" ref="D262:D269" si="63">C262/10</f>
        <v>2.6086999999999998</v>
      </c>
      <c r="E262">
        <v>17.808</v>
      </c>
      <c r="F262">
        <f t="shared" si="61"/>
        <v>1.7807999999999999</v>
      </c>
      <c r="G262">
        <f t="shared" si="62"/>
        <v>0.82789999999999986</v>
      </c>
    </row>
    <row r="263" spans="1:7" x14ac:dyDescent="0.2">
      <c r="A263" t="s">
        <v>67</v>
      </c>
      <c r="B263">
        <v>1987</v>
      </c>
      <c r="C263">
        <v>25.734999999999999</v>
      </c>
      <c r="D263">
        <f t="shared" si="63"/>
        <v>2.5735000000000001</v>
      </c>
      <c r="E263">
        <v>-30.303000000000001</v>
      </c>
      <c r="F263">
        <f t="shared" si="61"/>
        <v>-3.0303</v>
      </c>
      <c r="G263">
        <f t="shared" si="62"/>
        <v>5.6037999999999997</v>
      </c>
    </row>
    <row r="264" spans="1:7" x14ac:dyDescent="0.2">
      <c r="A264" t="s">
        <v>67</v>
      </c>
      <c r="B264">
        <v>1991</v>
      </c>
      <c r="C264">
        <v>-8.7739999999999991</v>
      </c>
      <c r="D264">
        <f t="shared" si="63"/>
        <v>-0.87739999999999996</v>
      </c>
      <c r="E264">
        <v>-11.778</v>
      </c>
      <c r="F264">
        <f t="shared" si="61"/>
        <v>-1.1778</v>
      </c>
      <c r="G264">
        <f t="shared" si="62"/>
        <v>0.3004</v>
      </c>
    </row>
    <row r="265" spans="1:7" x14ac:dyDescent="0.2">
      <c r="A265" t="s">
        <v>67</v>
      </c>
      <c r="B265">
        <v>1995</v>
      </c>
      <c r="C265">
        <v>-16.693999999999999</v>
      </c>
      <c r="D265">
        <f t="shared" si="63"/>
        <v>-1.6694</v>
      </c>
      <c r="E265">
        <v>-4.1639999999999997</v>
      </c>
      <c r="F265">
        <f t="shared" si="61"/>
        <v>-0.41639999999999999</v>
      </c>
      <c r="G265">
        <f t="shared" si="62"/>
        <v>1.2530000000000001</v>
      </c>
    </row>
    <row r="266" spans="1:7" x14ac:dyDescent="0.2">
      <c r="A266" t="s">
        <v>67</v>
      </c>
      <c r="B266">
        <v>1999</v>
      </c>
      <c r="C266">
        <v>-17.7</v>
      </c>
      <c r="D266">
        <f t="shared" si="63"/>
        <v>-1.77</v>
      </c>
      <c r="E266">
        <v>-0.90900000000000003</v>
      </c>
      <c r="F266">
        <f t="shared" si="61"/>
        <v>-9.0900000000000009E-2</v>
      </c>
      <c r="G266">
        <f t="shared" si="62"/>
        <v>1.6791</v>
      </c>
    </row>
    <row r="267" spans="1:7" x14ac:dyDescent="0.2">
      <c r="A267" t="s">
        <v>67</v>
      </c>
      <c r="B267">
        <v>2002</v>
      </c>
      <c r="C267">
        <v>1.1539999999999999</v>
      </c>
      <c r="D267">
        <f t="shared" si="63"/>
        <v>0.11539999999999999</v>
      </c>
      <c r="E267">
        <v>-9.8970000000000002</v>
      </c>
      <c r="F267">
        <f t="shared" si="61"/>
        <v>-0.98970000000000002</v>
      </c>
      <c r="G267">
        <f t="shared" si="62"/>
        <v>1.1051</v>
      </c>
    </row>
    <row r="268" spans="1:7" x14ac:dyDescent="0.2">
      <c r="A268" t="s">
        <v>67</v>
      </c>
      <c r="B268">
        <v>2005</v>
      </c>
      <c r="C268">
        <v>-10.220000000000001</v>
      </c>
      <c r="D268">
        <f t="shared" si="63"/>
        <v>-1.022</v>
      </c>
      <c r="E268">
        <v>2.0150000000000001</v>
      </c>
      <c r="F268">
        <f t="shared" si="61"/>
        <v>0.20150000000000001</v>
      </c>
      <c r="G268">
        <f t="shared" si="62"/>
        <v>1.2235</v>
      </c>
    </row>
    <row r="269" spans="1:7" x14ac:dyDescent="0.2">
      <c r="A269" t="s">
        <v>67</v>
      </c>
      <c r="B269">
        <v>2009</v>
      </c>
      <c r="C269">
        <v>-4.4980000000000002</v>
      </c>
      <c r="D269">
        <f t="shared" si="63"/>
        <v>-0.44980000000000003</v>
      </c>
      <c r="E269">
        <v>6.54</v>
      </c>
      <c r="F269">
        <f t="shared" si="61"/>
        <v>0.65400000000000003</v>
      </c>
      <c r="G269">
        <f t="shared" si="62"/>
        <v>1.1038000000000001</v>
      </c>
    </row>
    <row r="270" spans="1:7" x14ac:dyDescent="0.2">
      <c r="A270" s="1" t="s">
        <v>68</v>
      </c>
      <c r="D270">
        <f>(G260+G261+G262+G263+G264+G265+G266+G267+G268+G269)/10</f>
        <v>1.54634</v>
      </c>
    </row>
    <row r="271" spans="1:7" x14ac:dyDescent="0.2">
      <c r="A271" s="2" t="s">
        <v>1</v>
      </c>
      <c r="B271" s="2" t="s">
        <v>6</v>
      </c>
      <c r="C271" s="2" t="s">
        <v>7</v>
      </c>
      <c r="D271" s="2" t="s">
        <v>8</v>
      </c>
      <c r="E271" s="2" t="s">
        <v>2</v>
      </c>
      <c r="F271" s="2" t="s">
        <v>3</v>
      </c>
      <c r="G271" s="2" t="s">
        <v>4</v>
      </c>
    </row>
    <row r="272" spans="1:7" x14ac:dyDescent="0.2">
      <c r="A272" t="s">
        <v>69</v>
      </c>
      <c r="B272">
        <v>1982</v>
      </c>
      <c r="C272">
        <v>-10.951000000000001</v>
      </c>
      <c r="D272">
        <f>C272/10</f>
        <v>-1.0951</v>
      </c>
      <c r="E272">
        <v>13.262</v>
      </c>
      <c r="F272">
        <f>E272/10</f>
        <v>1.3262</v>
      </c>
      <c r="G272">
        <f>SQRT((D272-F272)^2)</f>
        <v>2.4213</v>
      </c>
    </row>
    <row r="273" spans="1:7" x14ac:dyDescent="0.2">
      <c r="A273" t="s">
        <v>69</v>
      </c>
      <c r="B273">
        <v>1986</v>
      </c>
      <c r="C273">
        <v>-11.648</v>
      </c>
      <c r="D273">
        <f t="shared" ref="D273:D279" si="64">C273/10</f>
        <v>-1.1648000000000001</v>
      </c>
      <c r="E273">
        <v>13.166</v>
      </c>
      <c r="F273">
        <f t="shared" ref="F273:F279" si="65">E273/10</f>
        <v>1.3166</v>
      </c>
      <c r="G273">
        <f t="shared" ref="G273:G279" si="66">SQRT((D273-F273)^2)</f>
        <v>2.4813999999999998</v>
      </c>
    </row>
    <row r="274" spans="1:7" x14ac:dyDescent="0.2">
      <c r="A274" t="s">
        <v>69</v>
      </c>
      <c r="B274">
        <v>1989</v>
      </c>
      <c r="C274">
        <v>-22.312000000000001</v>
      </c>
      <c r="D274">
        <f t="shared" si="64"/>
        <v>-2.2312000000000003</v>
      </c>
      <c r="E274">
        <v>-3.1059999999999999</v>
      </c>
      <c r="F274">
        <f t="shared" si="65"/>
        <v>-0.31059999999999999</v>
      </c>
      <c r="G274">
        <f t="shared" si="66"/>
        <v>1.9206000000000003</v>
      </c>
    </row>
    <row r="275" spans="1:7" x14ac:dyDescent="0.2">
      <c r="A275" t="s">
        <v>69</v>
      </c>
      <c r="B275">
        <v>1993</v>
      </c>
      <c r="C275">
        <v>-23.213000000000001</v>
      </c>
      <c r="D275">
        <f t="shared" si="64"/>
        <v>-2.3212999999999999</v>
      </c>
      <c r="E275">
        <v>-8.4269999999999996</v>
      </c>
      <c r="F275">
        <f t="shared" si="65"/>
        <v>-0.8427</v>
      </c>
      <c r="G275">
        <f t="shared" si="66"/>
        <v>1.4785999999999999</v>
      </c>
    </row>
    <row r="276" spans="1:7" x14ac:dyDescent="0.2">
      <c r="A276" t="s">
        <v>69</v>
      </c>
      <c r="B276">
        <v>1996</v>
      </c>
      <c r="C276">
        <v>9.8710000000000004</v>
      </c>
      <c r="D276">
        <f t="shared" si="64"/>
        <v>0.98710000000000009</v>
      </c>
      <c r="E276">
        <v>-4.109</v>
      </c>
      <c r="F276">
        <f t="shared" si="65"/>
        <v>-0.41089999999999999</v>
      </c>
      <c r="G276">
        <f t="shared" si="66"/>
        <v>1.3980000000000001</v>
      </c>
    </row>
    <row r="277" spans="1:7" x14ac:dyDescent="0.2">
      <c r="A277" t="s">
        <v>69</v>
      </c>
      <c r="B277">
        <v>2000</v>
      </c>
      <c r="C277">
        <v>3.5870000000000002</v>
      </c>
      <c r="D277">
        <f t="shared" si="64"/>
        <v>0.35870000000000002</v>
      </c>
      <c r="E277">
        <v>-19.657</v>
      </c>
      <c r="F277">
        <f t="shared" si="65"/>
        <v>-1.9657</v>
      </c>
      <c r="G277">
        <f t="shared" si="66"/>
        <v>2.3243999999999998</v>
      </c>
    </row>
    <row r="278" spans="1:7" x14ac:dyDescent="0.2">
      <c r="A278" t="s">
        <v>69</v>
      </c>
      <c r="B278">
        <v>2004</v>
      </c>
      <c r="C278">
        <v>-12.391</v>
      </c>
      <c r="D278">
        <f t="shared" si="64"/>
        <v>-1.2391000000000001</v>
      </c>
      <c r="E278">
        <v>9.3089999999999993</v>
      </c>
      <c r="F278">
        <f t="shared" si="65"/>
        <v>0.93089999999999995</v>
      </c>
      <c r="G278">
        <f t="shared" si="66"/>
        <v>2.17</v>
      </c>
    </row>
    <row r="279" spans="1:7" x14ac:dyDescent="0.2">
      <c r="A279" t="s">
        <v>69</v>
      </c>
      <c r="B279">
        <v>2008</v>
      </c>
      <c r="C279">
        <v>-22.902999999999999</v>
      </c>
      <c r="D279">
        <f t="shared" si="64"/>
        <v>-2.2902999999999998</v>
      </c>
      <c r="E279">
        <v>-3.786</v>
      </c>
      <c r="F279">
        <f t="shared" si="65"/>
        <v>-0.37859999999999999</v>
      </c>
      <c r="G279">
        <f t="shared" si="66"/>
        <v>1.9116999999999997</v>
      </c>
    </row>
    <row r="280" spans="1:7" x14ac:dyDescent="0.2">
      <c r="A280" s="1" t="s">
        <v>70</v>
      </c>
      <c r="B280" s="1"/>
      <c r="D280">
        <f>(G272+G273+G274+G275+G276+G277+G278+G279)/8</f>
        <v>2.0132500000000002</v>
      </c>
    </row>
    <row r="281" spans="1:7" x14ac:dyDescent="0.2">
      <c r="A281" s="2" t="s">
        <v>1</v>
      </c>
      <c r="B281" s="2" t="s">
        <v>6</v>
      </c>
      <c r="C281" s="2" t="s">
        <v>7</v>
      </c>
      <c r="D281" s="2" t="s">
        <v>8</v>
      </c>
      <c r="E281" s="2" t="s">
        <v>2</v>
      </c>
      <c r="F281" s="2" t="s">
        <v>3</v>
      </c>
      <c r="G281" s="2" t="s">
        <v>4</v>
      </c>
    </row>
    <row r="282" spans="1:7" x14ac:dyDescent="0.2">
      <c r="A282" t="s">
        <v>71</v>
      </c>
      <c r="B282">
        <v>1982</v>
      </c>
      <c r="C282">
        <v>-18.5</v>
      </c>
      <c r="D282">
        <f>C282/10</f>
        <v>-1.85</v>
      </c>
      <c r="E282">
        <v>25.1</v>
      </c>
      <c r="F282">
        <f>E282/10</f>
        <v>2.5100000000000002</v>
      </c>
      <c r="G282">
        <f>SQRT((D282-F282)^2)</f>
        <v>4.3600000000000003</v>
      </c>
    </row>
    <row r="283" spans="1:7" x14ac:dyDescent="0.2">
      <c r="A283" t="s">
        <v>71</v>
      </c>
      <c r="B283">
        <v>1985</v>
      </c>
      <c r="C283">
        <v>-21.1</v>
      </c>
      <c r="D283">
        <f t="shared" ref="D283:D290" si="67">C283/10</f>
        <v>-2.1100000000000003</v>
      </c>
      <c r="E283">
        <v>59.8</v>
      </c>
      <c r="F283">
        <f t="shared" ref="F283:F290" si="68">E283/10</f>
        <v>5.9799999999999995</v>
      </c>
      <c r="G283">
        <f t="shared" ref="G283:G290" si="69">SQRT((D283-F283)^2)</f>
        <v>8.09</v>
      </c>
    </row>
    <row r="284" spans="1:7" x14ac:dyDescent="0.2">
      <c r="A284" t="s">
        <v>71</v>
      </c>
      <c r="B284">
        <v>1988</v>
      </c>
      <c r="C284">
        <v>-23.9</v>
      </c>
      <c r="D284">
        <f t="shared" si="67"/>
        <v>-2.3899999999999997</v>
      </c>
      <c r="E284">
        <v>36.700000000000003</v>
      </c>
      <c r="F284">
        <f t="shared" si="68"/>
        <v>3.6700000000000004</v>
      </c>
      <c r="G284">
        <f t="shared" si="69"/>
        <v>6.0600000000000005</v>
      </c>
    </row>
    <row r="285" spans="1:7" x14ac:dyDescent="0.2">
      <c r="A285" t="s">
        <v>71</v>
      </c>
      <c r="B285">
        <v>1991</v>
      </c>
      <c r="C285">
        <v>43.75</v>
      </c>
      <c r="D285">
        <f t="shared" si="67"/>
        <v>4.375</v>
      </c>
      <c r="E285">
        <v>-6.1539999999999999</v>
      </c>
      <c r="F285">
        <f t="shared" si="68"/>
        <v>-0.61539999999999995</v>
      </c>
      <c r="G285">
        <f t="shared" si="69"/>
        <v>4.9904000000000002</v>
      </c>
    </row>
    <row r="286" spans="1:7" x14ac:dyDescent="0.2">
      <c r="A286" t="s">
        <v>71</v>
      </c>
      <c r="B286">
        <v>1994</v>
      </c>
      <c r="C286">
        <v>23.786000000000001</v>
      </c>
      <c r="D286">
        <f t="shared" si="67"/>
        <v>2.3786</v>
      </c>
      <c r="E286">
        <v>40.201000000000001</v>
      </c>
      <c r="F286">
        <f t="shared" si="68"/>
        <v>4.0201000000000002</v>
      </c>
      <c r="G286">
        <f t="shared" si="69"/>
        <v>1.6415000000000002</v>
      </c>
    </row>
    <row r="287" spans="1:7" x14ac:dyDescent="0.2">
      <c r="A287" t="s">
        <v>71</v>
      </c>
      <c r="B287">
        <v>1998</v>
      </c>
      <c r="C287">
        <v>-3.516</v>
      </c>
      <c r="D287">
        <f t="shared" si="67"/>
        <v>-0.35160000000000002</v>
      </c>
      <c r="E287">
        <v>37.424999999999997</v>
      </c>
      <c r="F287">
        <f t="shared" si="68"/>
        <v>3.7424999999999997</v>
      </c>
      <c r="G287">
        <f t="shared" si="69"/>
        <v>4.0941000000000001</v>
      </c>
    </row>
    <row r="288" spans="1:7" x14ac:dyDescent="0.2">
      <c r="A288" t="s">
        <v>71</v>
      </c>
      <c r="B288">
        <v>2002</v>
      </c>
      <c r="C288">
        <v>-18.315000000000001</v>
      </c>
      <c r="D288">
        <f t="shared" si="67"/>
        <v>-1.8315000000000001</v>
      </c>
      <c r="E288">
        <v>38.061</v>
      </c>
      <c r="F288">
        <f t="shared" si="68"/>
        <v>3.8060999999999998</v>
      </c>
      <c r="G288">
        <f t="shared" si="69"/>
        <v>5.6375999999999999</v>
      </c>
    </row>
    <row r="289" spans="1:7" x14ac:dyDescent="0.2">
      <c r="A289" t="s">
        <v>71</v>
      </c>
      <c r="B289">
        <v>2006</v>
      </c>
      <c r="C289">
        <v>3.9630000000000001</v>
      </c>
      <c r="D289">
        <f t="shared" si="67"/>
        <v>0.39629999999999999</v>
      </c>
      <c r="E289">
        <v>-24.172999999999998</v>
      </c>
      <c r="F289">
        <f t="shared" si="68"/>
        <v>-2.4173</v>
      </c>
      <c r="G289">
        <f t="shared" si="69"/>
        <v>2.8136000000000001</v>
      </c>
    </row>
    <row r="290" spans="1:7" x14ac:dyDescent="0.2">
      <c r="A290" t="s">
        <v>71</v>
      </c>
      <c r="B290">
        <v>2010</v>
      </c>
      <c r="C290">
        <v>2.4790000000000001</v>
      </c>
      <c r="D290">
        <f t="shared" si="67"/>
        <v>0.24790000000000001</v>
      </c>
      <c r="E290">
        <v>-32.270000000000003</v>
      </c>
      <c r="F290">
        <f t="shared" si="68"/>
        <v>-3.2270000000000003</v>
      </c>
      <c r="G290">
        <f t="shared" si="69"/>
        <v>3.4749000000000003</v>
      </c>
    </row>
    <row r="291" spans="1:7" x14ac:dyDescent="0.2">
      <c r="A291" s="1" t="s">
        <v>72</v>
      </c>
      <c r="D291">
        <f>(G282+G283+G284+G285+G286+G287+G288+G289+G290)/9</f>
        <v>4.5735666666666672</v>
      </c>
    </row>
    <row r="292" spans="1:7" x14ac:dyDescent="0.2">
      <c r="A292" s="2" t="s">
        <v>1</v>
      </c>
      <c r="B292" s="2" t="s">
        <v>6</v>
      </c>
      <c r="C292" s="2" t="s">
        <v>7</v>
      </c>
      <c r="D292" s="2" t="s">
        <v>8</v>
      </c>
      <c r="E292" s="2" t="s">
        <v>2</v>
      </c>
      <c r="F292" s="2" t="s">
        <v>3</v>
      </c>
      <c r="G292" s="2" t="s">
        <v>4</v>
      </c>
    </row>
    <row r="293" spans="1:7" x14ac:dyDescent="0.2">
      <c r="A293" t="s">
        <v>73</v>
      </c>
      <c r="B293">
        <v>1983</v>
      </c>
      <c r="C293">
        <v>46.046999999999997</v>
      </c>
      <c r="D293">
        <f>C293/10</f>
        <v>4.6046999999999993</v>
      </c>
      <c r="E293">
        <v>-34.027999999999999</v>
      </c>
      <c r="F293">
        <f>E293/10</f>
        <v>-3.4028</v>
      </c>
      <c r="G293">
        <f>SQRT((D293-F293)^2)</f>
        <v>8.0075000000000003</v>
      </c>
    </row>
    <row r="294" spans="1:7" x14ac:dyDescent="0.2">
      <c r="A294" t="s">
        <v>73</v>
      </c>
      <c r="B294">
        <v>1987</v>
      </c>
      <c r="C294">
        <v>10.837</v>
      </c>
      <c r="D294">
        <f t="shared" ref="D294:D299" si="70">C294/10</f>
        <v>1.0836999999999999</v>
      </c>
      <c r="E294">
        <v>-0.74</v>
      </c>
      <c r="F294">
        <f t="shared" ref="F294:F299" si="71">E294/10</f>
        <v>-7.3999999999999996E-2</v>
      </c>
      <c r="G294">
        <f t="shared" ref="G294:G299" si="72">SQRT((D294-F294)^2)</f>
        <v>1.1577</v>
      </c>
    </row>
    <row r="295" spans="1:7" x14ac:dyDescent="0.2">
      <c r="A295" t="s">
        <v>73</v>
      </c>
      <c r="B295">
        <v>1991</v>
      </c>
      <c r="C295">
        <v>23.896999999999998</v>
      </c>
      <c r="D295">
        <f t="shared" si="70"/>
        <v>2.3896999999999999</v>
      </c>
      <c r="E295">
        <v>-24.54</v>
      </c>
      <c r="F295">
        <f t="shared" si="71"/>
        <v>-2.4539999999999997</v>
      </c>
      <c r="G295">
        <f t="shared" si="72"/>
        <v>4.8437000000000001</v>
      </c>
    </row>
    <row r="296" spans="1:7" x14ac:dyDescent="0.2">
      <c r="A296" t="s">
        <v>73</v>
      </c>
      <c r="B296">
        <v>1995</v>
      </c>
      <c r="C296">
        <v>-19.591999999999999</v>
      </c>
      <c r="D296">
        <f t="shared" si="70"/>
        <v>-1.9591999999999998</v>
      </c>
      <c r="E296">
        <v>32.53</v>
      </c>
      <c r="F296">
        <f t="shared" si="71"/>
        <v>3.2530000000000001</v>
      </c>
      <c r="G296">
        <f t="shared" si="72"/>
        <v>5.2122000000000002</v>
      </c>
    </row>
    <row r="297" spans="1:7" x14ac:dyDescent="0.2">
      <c r="A297" t="s">
        <v>73</v>
      </c>
      <c r="B297">
        <v>1999</v>
      </c>
      <c r="C297" s="3">
        <v>-31.434000000000001</v>
      </c>
      <c r="D297">
        <f t="shared" si="70"/>
        <v>-3.1434000000000002</v>
      </c>
      <c r="E297">
        <v>26.651</v>
      </c>
      <c r="F297">
        <f t="shared" si="71"/>
        <v>2.6650999999999998</v>
      </c>
      <c r="G297">
        <f t="shared" si="72"/>
        <v>5.8085000000000004</v>
      </c>
    </row>
    <row r="298" spans="1:7" x14ac:dyDescent="0.2">
      <c r="A298" t="s">
        <v>73</v>
      </c>
      <c r="B298">
        <v>2003</v>
      </c>
      <c r="C298" s="3">
        <v>41.167999999999999</v>
      </c>
      <c r="D298">
        <f t="shared" si="70"/>
        <v>4.1167999999999996</v>
      </c>
      <c r="E298">
        <v>-27.428999999999998</v>
      </c>
      <c r="F298">
        <f t="shared" si="71"/>
        <v>-2.7428999999999997</v>
      </c>
      <c r="G298">
        <f t="shared" si="72"/>
        <v>6.8596999999999992</v>
      </c>
    </row>
    <row r="299" spans="1:7" x14ac:dyDescent="0.2">
      <c r="A299" t="s">
        <v>73</v>
      </c>
      <c r="B299">
        <v>2007</v>
      </c>
      <c r="C299" s="3">
        <v>43.113</v>
      </c>
      <c r="D299">
        <f t="shared" si="70"/>
        <v>4.3113000000000001</v>
      </c>
      <c r="E299">
        <v>-24.059000000000001</v>
      </c>
      <c r="F299">
        <f t="shared" si="71"/>
        <v>-2.4058999999999999</v>
      </c>
      <c r="G299">
        <f t="shared" si="72"/>
        <v>6.7172000000000001</v>
      </c>
    </row>
    <row r="300" spans="1:7" x14ac:dyDescent="0.2">
      <c r="A300" s="1" t="s">
        <v>74</v>
      </c>
      <c r="D300">
        <f>(G293+G294+G295+G296+G297+G298+G299)/7</f>
        <v>5.5152142857142863</v>
      </c>
    </row>
    <row r="301" spans="1:7" x14ac:dyDescent="0.2">
      <c r="A301" s="2" t="s">
        <v>1</v>
      </c>
      <c r="B301" s="2" t="s">
        <v>6</v>
      </c>
      <c r="C301" s="2" t="s">
        <v>7</v>
      </c>
      <c r="D301" s="2" t="s">
        <v>8</v>
      </c>
      <c r="E301" s="2" t="s">
        <v>2</v>
      </c>
      <c r="F301" s="2" t="s">
        <v>3</v>
      </c>
      <c r="G301" s="2" t="s">
        <v>4</v>
      </c>
    </row>
    <row r="302" spans="1:7" x14ac:dyDescent="0.2">
      <c r="A302" t="s">
        <v>75</v>
      </c>
    </row>
    <row r="304" spans="1:7" x14ac:dyDescent="0.2">
      <c r="A304" s="1" t="s">
        <v>76</v>
      </c>
    </row>
    <row r="305" spans="1:8" x14ac:dyDescent="0.2">
      <c r="A305" s="2" t="s">
        <v>1</v>
      </c>
      <c r="B305" s="2" t="s">
        <v>6</v>
      </c>
      <c r="C305" s="2" t="s">
        <v>7</v>
      </c>
      <c r="D305" s="2" t="s">
        <v>8</v>
      </c>
      <c r="E305" s="2" t="s">
        <v>2</v>
      </c>
      <c r="F305" s="2" t="s">
        <v>3</v>
      </c>
      <c r="G305" s="2" t="s">
        <v>4</v>
      </c>
    </row>
    <row r="306" spans="1:8" x14ac:dyDescent="0.2">
      <c r="A306" t="s">
        <v>77</v>
      </c>
      <c r="B306">
        <v>1983</v>
      </c>
      <c r="C306">
        <v>29</v>
      </c>
      <c r="D306">
        <f>C306/10</f>
        <v>2.9</v>
      </c>
      <c r="E306">
        <v>-39.200000000000003</v>
      </c>
      <c r="F306">
        <f>E306/10</f>
        <v>-3.9200000000000004</v>
      </c>
      <c r="G306">
        <f>SQRT((D306-F306)^2)</f>
        <v>6.82</v>
      </c>
    </row>
    <row r="307" spans="1:8" x14ac:dyDescent="0.2">
      <c r="A307" t="s">
        <v>77</v>
      </c>
      <c r="B307">
        <v>1987</v>
      </c>
      <c r="C307">
        <v>30.468</v>
      </c>
      <c r="D307">
        <f t="shared" ref="D307:D312" si="73">C307/10</f>
        <v>3.0468000000000002</v>
      </c>
      <c r="E307">
        <v>-13.547000000000001</v>
      </c>
      <c r="F307">
        <f t="shared" ref="F307:F312" si="74">E307/10</f>
        <v>-1.3547</v>
      </c>
      <c r="G307">
        <f t="shared" ref="G307:G312" si="75">SQRT((D307-F307)^2)</f>
        <v>4.4015000000000004</v>
      </c>
    </row>
    <row r="308" spans="1:8" x14ac:dyDescent="0.2">
      <c r="A308" t="s">
        <v>77</v>
      </c>
      <c r="B308">
        <v>1992</v>
      </c>
      <c r="C308">
        <v>27.9</v>
      </c>
      <c r="D308">
        <f t="shared" si="73"/>
        <v>2.79</v>
      </c>
      <c r="E308">
        <v>-30.4</v>
      </c>
      <c r="F308">
        <f t="shared" si="74"/>
        <v>-3.04</v>
      </c>
      <c r="G308">
        <f t="shared" si="75"/>
        <v>5.83</v>
      </c>
    </row>
    <row r="309" spans="1:8" x14ac:dyDescent="0.2">
      <c r="A309" t="s">
        <v>77</v>
      </c>
      <c r="B309">
        <v>1997</v>
      </c>
      <c r="C309">
        <v>8.0719999999999992</v>
      </c>
      <c r="D309">
        <f t="shared" si="73"/>
        <v>0.80719999999999992</v>
      </c>
      <c r="E309">
        <v>25.738</v>
      </c>
      <c r="F309">
        <f t="shared" si="74"/>
        <v>2.5737999999999999</v>
      </c>
      <c r="G309">
        <f t="shared" si="75"/>
        <v>1.7665999999999999</v>
      </c>
    </row>
    <row r="310" spans="1:8" x14ac:dyDescent="0.2">
      <c r="A310" t="s">
        <v>77</v>
      </c>
      <c r="B310">
        <v>2001</v>
      </c>
      <c r="C310">
        <v>1.4730000000000001</v>
      </c>
      <c r="D310">
        <f t="shared" si="73"/>
        <v>0.14730000000000001</v>
      </c>
      <c r="E310">
        <v>14.917</v>
      </c>
      <c r="F310">
        <f t="shared" si="74"/>
        <v>1.4917</v>
      </c>
      <c r="G310">
        <f t="shared" si="75"/>
        <v>1.3444</v>
      </c>
    </row>
    <row r="311" spans="1:8" x14ac:dyDescent="0.2">
      <c r="A311" t="s">
        <v>77</v>
      </c>
      <c r="B311">
        <v>2005</v>
      </c>
      <c r="C311">
        <v>-3.09</v>
      </c>
      <c r="D311">
        <f t="shared" si="73"/>
        <v>-0.309</v>
      </c>
      <c r="E311">
        <v>14.535</v>
      </c>
      <c r="F311">
        <f t="shared" si="74"/>
        <v>1.4535</v>
      </c>
      <c r="G311">
        <f t="shared" si="75"/>
        <v>1.7625</v>
      </c>
    </row>
    <row r="312" spans="1:8" x14ac:dyDescent="0.2">
      <c r="A312" t="s">
        <v>77</v>
      </c>
      <c r="B312">
        <v>2010</v>
      </c>
      <c r="C312">
        <v>17.54</v>
      </c>
      <c r="D312">
        <f t="shared" si="73"/>
        <v>1.754</v>
      </c>
      <c r="E312">
        <v>-1.5</v>
      </c>
      <c r="F312">
        <f t="shared" si="74"/>
        <v>-0.15</v>
      </c>
      <c r="G312">
        <f t="shared" si="75"/>
        <v>1.9039999999999999</v>
      </c>
    </row>
    <row r="313" spans="1:8" x14ac:dyDescent="0.2">
      <c r="A313" s="1" t="s">
        <v>78</v>
      </c>
      <c r="D313">
        <f>(G306+G307+G308+G309+G310+G311+G312)/7</f>
        <v>3.4041428571428574</v>
      </c>
    </row>
    <row r="314" spans="1:8" x14ac:dyDescent="0.2">
      <c r="A314" s="2" t="s">
        <v>1</v>
      </c>
      <c r="B314" s="2" t="s">
        <v>6</v>
      </c>
      <c r="C314" s="2" t="s">
        <v>7</v>
      </c>
      <c r="D314" s="2" t="s">
        <v>8</v>
      </c>
      <c r="E314" s="2" t="s">
        <v>2</v>
      </c>
      <c r="F314" s="2" t="s">
        <v>3</v>
      </c>
      <c r="G314" s="2" t="s">
        <v>4</v>
      </c>
    </row>
    <row r="315" spans="1:8" x14ac:dyDescent="0.2">
      <c r="A315" t="s">
        <v>79</v>
      </c>
      <c r="H315" s="4" t="s">
        <v>103</v>
      </c>
    </row>
    <row r="316" spans="1:8" x14ac:dyDescent="0.2">
      <c r="A316" t="s">
        <v>79</v>
      </c>
      <c r="H316" s="4" t="s">
        <v>104</v>
      </c>
    </row>
    <row r="317" spans="1:8" x14ac:dyDescent="0.2">
      <c r="A317" t="s">
        <v>97</v>
      </c>
      <c r="H317" s="4" t="s">
        <v>105</v>
      </c>
    </row>
    <row r="318" spans="1:8" x14ac:dyDescent="0.2">
      <c r="A318" t="s">
        <v>98</v>
      </c>
      <c r="D318" t="s">
        <v>102</v>
      </c>
    </row>
    <row r="319" spans="1:8" x14ac:dyDescent="0.2">
      <c r="A319" t="s">
        <v>79</v>
      </c>
      <c r="C319" s="1" t="s">
        <v>99</v>
      </c>
      <c r="D319" t="s">
        <v>8</v>
      </c>
      <c r="E319" t="s">
        <v>100</v>
      </c>
      <c r="F319" t="s">
        <v>101</v>
      </c>
      <c r="G319" t="s">
        <v>4</v>
      </c>
    </row>
    <row r="320" spans="1:8" x14ac:dyDescent="0.2">
      <c r="C320">
        <v>2.3237569100000002</v>
      </c>
      <c r="D320">
        <f>(C320-5)</f>
        <v>-2.6762430899999998</v>
      </c>
      <c r="E320">
        <v>7.7986501700000002</v>
      </c>
      <c r="F320">
        <f>(E320-5)</f>
        <v>2.7986501700000002</v>
      </c>
      <c r="G320">
        <f>SQRT((D320-F320)^2)</f>
        <v>5.47489326</v>
      </c>
    </row>
    <row r="323" spans="1:7" x14ac:dyDescent="0.2">
      <c r="A323" s="1" t="s">
        <v>80</v>
      </c>
      <c r="D323">
        <f>G320</f>
        <v>5.47489326</v>
      </c>
    </row>
    <row r="324" spans="1:7" x14ac:dyDescent="0.2">
      <c r="A324" s="2" t="s">
        <v>1</v>
      </c>
      <c r="B324" s="2" t="s">
        <v>6</v>
      </c>
      <c r="C324" s="2" t="s">
        <v>7</v>
      </c>
      <c r="D324" s="2" t="s">
        <v>8</v>
      </c>
      <c r="E324" s="2" t="s">
        <v>2</v>
      </c>
      <c r="F324" s="2" t="s">
        <v>3</v>
      </c>
      <c r="G324" s="2" t="s">
        <v>4</v>
      </c>
    </row>
    <row r="325" spans="1:7" x14ac:dyDescent="0.2">
      <c r="A325" t="s">
        <v>81</v>
      </c>
      <c r="B325">
        <v>1980</v>
      </c>
      <c r="C325">
        <v>22.4</v>
      </c>
      <c r="D325">
        <f>C325/10</f>
        <v>2.2399999999999998</v>
      </c>
      <c r="E325">
        <v>-21.2</v>
      </c>
      <c r="F325">
        <f>E325/10</f>
        <v>-2.12</v>
      </c>
      <c r="G325">
        <f>SQRT((D325-F325)^2)</f>
        <v>4.3599999999999994</v>
      </c>
    </row>
    <row r="326" spans="1:7" x14ac:dyDescent="0.2">
      <c r="A326" t="s">
        <v>81</v>
      </c>
      <c r="B326">
        <v>1984</v>
      </c>
      <c r="C326">
        <v>33.6</v>
      </c>
      <c r="D326">
        <f t="shared" ref="D326:D332" si="76">C326/10</f>
        <v>3.3600000000000003</v>
      </c>
      <c r="E326">
        <v>-14.1</v>
      </c>
      <c r="F326">
        <f t="shared" ref="F326:F331" si="77">E326/10</f>
        <v>-1.41</v>
      </c>
      <c r="G326">
        <f t="shared" ref="G326:G332" si="78">SQRT((D326-F326)^2)</f>
        <v>4.7700000000000005</v>
      </c>
    </row>
    <row r="327" spans="1:7" x14ac:dyDescent="0.2">
      <c r="A327" t="s">
        <v>81</v>
      </c>
      <c r="B327">
        <v>1988</v>
      </c>
      <c r="C327">
        <v>29.4</v>
      </c>
      <c r="D327">
        <f t="shared" si="76"/>
        <v>2.94</v>
      </c>
      <c r="E327">
        <v>-7</v>
      </c>
      <c r="F327">
        <f t="shared" si="77"/>
        <v>-0.7</v>
      </c>
      <c r="G327">
        <f t="shared" si="78"/>
        <v>3.6399999999999997</v>
      </c>
    </row>
    <row r="328" spans="1:7" x14ac:dyDescent="0.2">
      <c r="A328" t="s">
        <v>81</v>
      </c>
      <c r="B328">
        <v>1992</v>
      </c>
      <c r="C328">
        <v>12.5</v>
      </c>
      <c r="D328">
        <f t="shared" si="76"/>
        <v>1.25</v>
      </c>
      <c r="E328">
        <v>30.414999999999999</v>
      </c>
      <c r="F328">
        <f t="shared" si="77"/>
        <v>3.0415000000000001</v>
      </c>
      <c r="G328">
        <f t="shared" si="78"/>
        <v>1.7915000000000001</v>
      </c>
    </row>
    <row r="329" spans="1:7" x14ac:dyDescent="0.2">
      <c r="A329" t="s">
        <v>81</v>
      </c>
      <c r="B329">
        <v>1996</v>
      </c>
      <c r="C329">
        <v>8.7840000000000007</v>
      </c>
      <c r="D329">
        <f t="shared" si="76"/>
        <v>0.87840000000000007</v>
      </c>
      <c r="E329">
        <v>24.216999999999999</v>
      </c>
      <c r="F329">
        <f t="shared" si="77"/>
        <v>2.4217</v>
      </c>
      <c r="G329">
        <f t="shared" si="78"/>
        <v>1.5432999999999999</v>
      </c>
    </row>
    <row r="330" spans="1:7" x14ac:dyDescent="0.2">
      <c r="A330" t="s">
        <v>81</v>
      </c>
      <c r="B330">
        <v>2000</v>
      </c>
      <c r="C330">
        <v>33.314</v>
      </c>
      <c r="D330">
        <f t="shared" si="76"/>
        <v>3.3313999999999999</v>
      </c>
      <c r="E330">
        <v>-3.5960000000000001</v>
      </c>
      <c r="F330">
        <f t="shared" si="77"/>
        <v>-0.35960000000000003</v>
      </c>
      <c r="G330">
        <f t="shared" si="78"/>
        <v>3.6909999999999998</v>
      </c>
    </row>
    <row r="331" spans="1:7" x14ac:dyDescent="0.2">
      <c r="A331" t="s">
        <v>81</v>
      </c>
      <c r="B331">
        <v>2004</v>
      </c>
      <c r="C331">
        <v>25.902999999999999</v>
      </c>
      <c r="D331">
        <f t="shared" si="76"/>
        <v>2.5903</v>
      </c>
      <c r="E331">
        <v>8.3610000000000007</v>
      </c>
      <c r="F331">
        <f t="shared" si="77"/>
        <v>0.83610000000000007</v>
      </c>
      <c r="G331">
        <f t="shared" si="78"/>
        <v>1.7542</v>
      </c>
    </row>
    <row r="332" spans="1:7" x14ac:dyDescent="0.2">
      <c r="A332" t="s">
        <v>81</v>
      </c>
      <c r="B332">
        <v>2008</v>
      </c>
      <c r="C332">
        <v>11.14</v>
      </c>
      <c r="D332">
        <f t="shared" si="76"/>
        <v>1.1140000000000001</v>
      </c>
      <c r="E332">
        <v>25.123999999999999</v>
      </c>
      <c r="F332">
        <f>E332/10</f>
        <v>2.5124</v>
      </c>
      <c r="G332">
        <f t="shared" si="78"/>
        <v>1.3983999999999999</v>
      </c>
    </row>
    <row r="333" spans="1:7" x14ac:dyDescent="0.2">
      <c r="A333" s="1" t="s">
        <v>82</v>
      </c>
      <c r="D333">
        <f>(G325+G326+G327+G328+G329+G330+G331+G332)/8</f>
        <v>2.8685499999999995</v>
      </c>
    </row>
    <row r="334" spans="1:7" x14ac:dyDescent="0.2">
      <c r="A3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2020-03-17T17:53:13Z</dcterms:created>
  <dcterms:modified xsi:type="dcterms:W3CDTF">2020-03-29T17:58:41Z</dcterms:modified>
</cp:coreProperties>
</file>