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360" yWindow="300" windowWidth="14880" windowHeight="7815" firstSheet="5" activeTab="5"/>
  </bookViews>
  <sheets>
    <sheet name="PRIMER EXAMEN CORTO 01" sheetId="1" r:id="rId1"/>
    <sheet name="PRIMER EXAMEN PARCIAL 01" sheetId="2" r:id="rId2"/>
    <sheet name="GUIA 1 EJERCICIO 3" sheetId="5" r:id="rId3"/>
    <sheet name="GUIA 1 EJERCICIO 4" sheetId="8" r:id="rId4"/>
    <sheet name="GUIA 1 EJERCICIO 7" sheetId="4" r:id="rId5"/>
    <sheet name="GUIA 1 EJERCICIO 8" sheetId="6" r:id="rId6"/>
    <sheet name="GUIA 1 EJERCICIO 9" sheetId="10" r:id="rId7"/>
    <sheet name="GUIA 1 EJERCICIO 10" sheetId="11" r:id="rId8"/>
  </sheets>
  <calcPr calcId="125725"/>
</workbook>
</file>

<file path=xl/calcChain.xml><?xml version="1.0" encoding="utf-8"?>
<calcChain xmlns="http://schemas.openxmlformats.org/spreadsheetml/2006/main">
  <c r="H23" i="11"/>
  <c r="I28"/>
  <c r="K28" s="1"/>
  <c r="H8"/>
  <c r="N8" s="1"/>
  <c r="I32"/>
  <c r="O32" s="1"/>
  <c r="H31"/>
  <c r="J31" s="1"/>
  <c r="I30"/>
  <c r="O30" s="1"/>
  <c r="H29"/>
  <c r="J29" s="1"/>
  <c r="I27"/>
  <c r="M27" s="1"/>
  <c r="H26"/>
  <c r="J26" s="1"/>
  <c r="H25"/>
  <c r="J25" s="1"/>
  <c r="H24"/>
  <c r="J24" s="1"/>
  <c r="J23"/>
  <c r="H22"/>
  <c r="J22" s="1"/>
  <c r="H19"/>
  <c r="L19" s="1"/>
  <c r="L36" s="1"/>
  <c r="I17"/>
  <c r="M17" s="1"/>
  <c r="I16"/>
  <c r="K16" s="1"/>
  <c r="K36" s="1"/>
  <c r="I15"/>
  <c r="O15" s="1"/>
  <c r="I14"/>
  <c r="O14" s="1"/>
  <c r="I13"/>
  <c r="O13" s="1"/>
  <c r="H12"/>
  <c r="N12" s="1"/>
  <c r="H11"/>
  <c r="N11" s="1"/>
  <c r="H10"/>
  <c r="N10" s="1"/>
  <c r="H9"/>
  <c r="N9" s="1"/>
  <c r="H7"/>
  <c r="N7" s="1"/>
  <c r="H6"/>
  <c r="N6" s="1"/>
  <c r="N36" s="1"/>
  <c r="E18"/>
  <c r="I18" s="1"/>
  <c r="F21"/>
  <c r="I21" s="1"/>
  <c r="F20"/>
  <c r="I20" s="1"/>
  <c r="F9"/>
  <c r="E33" s="1"/>
  <c r="H33" s="1"/>
  <c r="J33" s="1"/>
  <c r="C36"/>
  <c r="B36"/>
  <c r="F36"/>
  <c r="M44" i="10"/>
  <c r="J41"/>
  <c r="P41" s="1"/>
  <c r="I40"/>
  <c r="K40" s="1"/>
  <c r="J39"/>
  <c r="L39" s="1"/>
  <c r="I38"/>
  <c r="K38" s="1"/>
  <c r="I37"/>
  <c r="K37" s="1"/>
  <c r="J36"/>
  <c r="P36" s="1"/>
  <c r="I35"/>
  <c r="K35" s="1"/>
  <c r="J34"/>
  <c r="P34" s="1"/>
  <c r="I33"/>
  <c r="K33" s="1"/>
  <c r="J32"/>
  <c r="P32" s="1"/>
  <c r="J31"/>
  <c r="P31" s="1"/>
  <c r="I30"/>
  <c r="K30" s="1"/>
  <c r="J29"/>
  <c r="L29" s="1"/>
  <c r="I28"/>
  <c r="O28" s="1"/>
  <c r="J26"/>
  <c r="P26" s="1"/>
  <c r="I25"/>
  <c r="K25" s="1"/>
  <c r="J23"/>
  <c r="P23" s="1"/>
  <c r="I22"/>
  <c r="K22" s="1"/>
  <c r="I20"/>
  <c r="O20" s="1"/>
  <c r="I18"/>
  <c r="O18" s="1"/>
  <c r="I17"/>
  <c r="K17" s="1"/>
  <c r="J16"/>
  <c r="L16" s="1"/>
  <c r="L44" s="1"/>
  <c r="I15"/>
  <c r="O15" s="1"/>
  <c r="I14"/>
  <c r="O14" s="1"/>
  <c r="J12"/>
  <c r="N12" s="1"/>
  <c r="J11"/>
  <c r="P11" s="1"/>
  <c r="J10"/>
  <c r="P10" s="1"/>
  <c r="I9"/>
  <c r="O9" s="1"/>
  <c r="I8"/>
  <c r="O8" s="1"/>
  <c r="I6"/>
  <c r="O6" s="1"/>
  <c r="I7"/>
  <c r="O7" s="1"/>
  <c r="F19"/>
  <c r="J19" s="1"/>
  <c r="F21"/>
  <c r="J21" s="1"/>
  <c r="G24"/>
  <c r="J24" s="1"/>
  <c r="G13"/>
  <c r="I13" s="1"/>
  <c r="G7"/>
  <c r="F27" s="1"/>
  <c r="I27" s="1"/>
  <c r="K27" s="1"/>
  <c r="D44"/>
  <c r="C44"/>
  <c r="G44"/>
  <c r="C29" i="8"/>
  <c r="C30" s="1"/>
  <c r="B29"/>
  <c r="K45"/>
  <c r="O45"/>
  <c r="N45"/>
  <c r="F50"/>
  <c r="U60"/>
  <c r="U59" i="6"/>
  <c r="O42"/>
  <c r="K42"/>
  <c r="F42"/>
  <c r="B42"/>
  <c r="F37"/>
  <c r="B37"/>
  <c r="N36"/>
  <c r="J36"/>
  <c r="O31"/>
  <c r="K31"/>
  <c r="G30"/>
  <c r="C30"/>
  <c r="S23"/>
  <c r="C23"/>
  <c r="C24" s="1"/>
  <c r="B23"/>
  <c r="S22" s="1"/>
  <c r="G22"/>
  <c r="S21" s="1"/>
  <c r="S20" s="1"/>
  <c r="S19"/>
  <c r="S18"/>
  <c r="T17" s="1"/>
  <c r="T16" s="1"/>
  <c r="J15"/>
  <c r="F15"/>
  <c r="B15"/>
  <c r="T13"/>
  <c r="S11"/>
  <c r="C9"/>
  <c r="B9"/>
  <c r="K5"/>
  <c r="J5"/>
  <c r="J6" s="1"/>
  <c r="N4"/>
  <c r="G4"/>
  <c r="F4"/>
  <c r="F5" s="1"/>
  <c r="D102" i="4"/>
  <c r="G102" s="1"/>
  <c r="F101"/>
  <c r="D101"/>
  <c r="G101" s="1"/>
  <c r="F100"/>
  <c r="D100"/>
  <c r="G100" s="1"/>
  <c r="F99"/>
  <c r="D99"/>
  <c r="G99" s="1"/>
  <c r="F98"/>
  <c r="D98"/>
  <c r="G98" s="1"/>
  <c r="F97"/>
  <c r="D97"/>
  <c r="G97" s="1"/>
  <c r="F96"/>
  <c r="D96"/>
  <c r="G96" s="1"/>
  <c r="F95"/>
  <c r="D95"/>
  <c r="G95" s="1"/>
  <c r="F94"/>
  <c r="D94"/>
  <c r="G94" s="1"/>
  <c r="F93"/>
  <c r="D93"/>
  <c r="G93" s="1"/>
  <c r="F92"/>
  <c r="D92"/>
  <c r="G92" s="1"/>
  <c r="F91"/>
  <c r="D91"/>
  <c r="G91" s="1"/>
  <c r="F90"/>
  <c r="D90"/>
  <c r="G90" s="1"/>
  <c r="F89"/>
  <c r="D89"/>
  <c r="G89" s="1"/>
  <c r="F88"/>
  <c r="D88"/>
  <c r="G88" s="1"/>
  <c r="F87"/>
  <c r="D87"/>
  <c r="G87" s="1"/>
  <c r="F86"/>
  <c r="D86"/>
  <c r="G86" s="1"/>
  <c r="F85"/>
  <c r="D85"/>
  <c r="G85" s="1"/>
  <c r="F84"/>
  <c r="D84"/>
  <c r="G84" s="1"/>
  <c r="F83"/>
  <c r="D83"/>
  <c r="G83" s="1"/>
  <c r="F82"/>
  <c r="D82"/>
  <c r="G82" s="1"/>
  <c r="F81"/>
  <c r="D81"/>
  <c r="D80"/>
  <c r="F79"/>
  <c r="D79"/>
  <c r="G79" s="1"/>
  <c r="F78"/>
  <c r="D78"/>
  <c r="G78" s="1"/>
  <c r="F77"/>
  <c r="D77"/>
  <c r="G77" s="1"/>
  <c r="F76"/>
  <c r="D76"/>
  <c r="G76" s="1"/>
  <c r="K68"/>
  <c r="F59"/>
  <c r="B59"/>
  <c r="U57"/>
  <c r="N54"/>
  <c r="J54"/>
  <c r="F54"/>
  <c r="C54"/>
  <c r="G48"/>
  <c r="C72" s="1"/>
  <c r="C44"/>
  <c r="C45" s="1"/>
  <c r="B44"/>
  <c r="B33"/>
  <c r="B72" s="1"/>
  <c r="F29"/>
  <c r="B22"/>
  <c r="S21" s="1"/>
  <c r="N21"/>
  <c r="F21"/>
  <c r="T20" s="1"/>
  <c r="T19" s="1"/>
  <c r="N16"/>
  <c r="J16"/>
  <c r="F16"/>
  <c r="C15"/>
  <c r="S14"/>
  <c r="G9"/>
  <c r="J6"/>
  <c r="N5"/>
  <c r="F4"/>
  <c r="B4"/>
  <c r="B15" s="1"/>
  <c r="W14" s="1"/>
  <c r="C51" i="8"/>
  <c r="J50"/>
  <c r="F42"/>
  <c r="C41"/>
  <c r="N36"/>
  <c r="J36"/>
  <c r="F36"/>
  <c r="C36"/>
  <c r="G30"/>
  <c r="C55" s="1"/>
  <c r="T23"/>
  <c r="T34" s="1"/>
  <c r="S20"/>
  <c r="S41" s="1"/>
  <c r="B20"/>
  <c r="B55" s="1"/>
  <c r="T19"/>
  <c r="T54" s="1"/>
  <c r="S18"/>
  <c r="S17"/>
  <c r="N17"/>
  <c r="J17"/>
  <c r="F17"/>
  <c r="S16"/>
  <c r="S38" s="1"/>
  <c r="T15"/>
  <c r="T14" s="1"/>
  <c r="C11"/>
  <c r="B11"/>
  <c r="G9"/>
  <c r="F9"/>
  <c r="C73" i="4" l="1"/>
  <c r="F10" i="8"/>
  <c r="S9" s="1"/>
  <c r="S40"/>
  <c r="S39" s="1"/>
  <c r="F9" i="4"/>
  <c r="B16"/>
  <c r="T18"/>
  <c r="G81"/>
  <c r="S41" i="6"/>
  <c r="S40" s="1"/>
  <c r="S39" s="1"/>
  <c r="S38" s="1"/>
  <c r="T53" i="8"/>
  <c r="H18" i="11"/>
  <c r="H20"/>
  <c r="H21"/>
  <c r="I36"/>
  <c r="J36"/>
  <c r="K34" s="1"/>
  <c r="M34" s="1"/>
  <c r="M36" s="1"/>
  <c r="M35" s="1"/>
  <c r="O35" s="1"/>
  <c r="O36" s="1"/>
  <c r="K44" i="10"/>
  <c r="L42" s="1"/>
  <c r="N42" s="1"/>
  <c r="N44" s="1"/>
  <c r="N43" s="1"/>
  <c r="P43" s="1"/>
  <c r="J13"/>
  <c r="I19"/>
  <c r="I21"/>
  <c r="I24"/>
  <c r="O44"/>
  <c r="I44"/>
  <c r="Y6" i="4" l="1"/>
  <c r="H36" i="11"/>
  <c r="D36"/>
  <c r="P44" i="10"/>
  <c r="E44"/>
  <c r="J44"/>
  <c r="S6" i="8"/>
  <c r="W6" s="1"/>
  <c r="K6"/>
  <c r="J6"/>
  <c r="J7" s="1"/>
  <c r="O5"/>
  <c r="N5"/>
  <c r="U45" i="5"/>
  <c r="K29"/>
  <c r="F28"/>
  <c r="C28"/>
  <c r="G21"/>
  <c r="C21"/>
  <c r="C22" s="1"/>
  <c r="B21"/>
  <c r="O20"/>
  <c r="K20"/>
  <c r="S17"/>
  <c r="T16"/>
  <c r="T15"/>
  <c r="T14"/>
  <c r="J14"/>
  <c r="F14"/>
  <c r="B14"/>
  <c r="T13"/>
  <c r="S11"/>
  <c r="S10"/>
  <c r="S9"/>
  <c r="Y8"/>
  <c r="C8"/>
  <c r="B8"/>
  <c r="B9" s="1"/>
  <c r="Y7"/>
  <c r="J5"/>
  <c r="S7" s="1"/>
  <c r="G5"/>
  <c r="F5"/>
  <c r="F6" s="1"/>
  <c r="N4"/>
  <c r="S8" s="1"/>
  <c r="C34" i="2"/>
  <c r="B34"/>
  <c r="F30"/>
  <c r="E31" s="1"/>
  <c r="E29"/>
  <c r="H29" s="1"/>
  <c r="N29" s="1"/>
  <c r="E28"/>
  <c r="H28" s="1"/>
  <c r="J28" s="1"/>
  <c r="H26"/>
  <c r="J26" s="1"/>
  <c r="E24"/>
  <c r="H23"/>
  <c r="J23" s="1"/>
  <c r="H22"/>
  <c r="J22" s="1"/>
  <c r="H21"/>
  <c r="J21" s="1"/>
  <c r="F20"/>
  <c r="I20" s="1"/>
  <c r="F19"/>
  <c r="I19" s="1"/>
  <c r="I17"/>
  <c r="K17" s="1"/>
  <c r="H16"/>
  <c r="L16" s="1"/>
  <c r="I15"/>
  <c r="M15" s="1"/>
  <c r="I14"/>
  <c r="O14" s="1"/>
  <c r="I13"/>
  <c r="O13" s="1"/>
  <c r="I12"/>
  <c r="H11"/>
  <c r="N11" s="1"/>
  <c r="H10"/>
  <c r="N10" s="1"/>
  <c r="H9"/>
  <c r="N9" s="1"/>
  <c r="H8"/>
  <c r="N8" s="1"/>
  <c r="F8"/>
  <c r="H7"/>
  <c r="H6"/>
  <c r="U54" i="1"/>
  <c r="U50"/>
  <c r="B46"/>
  <c r="U39"/>
  <c r="N38"/>
  <c r="J37"/>
  <c r="F37"/>
  <c r="B37"/>
  <c r="O32"/>
  <c r="U30"/>
  <c r="U40" s="1"/>
  <c r="J29"/>
  <c r="G29"/>
  <c r="C29"/>
  <c r="C23"/>
  <c r="B23"/>
  <c r="T22"/>
  <c r="S22"/>
  <c r="J16"/>
  <c r="F16"/>
  <c r="B16"/>
  <c r="W12"/>
  <c r="Z11"/>
  <c r="C10"/>
  <c r="B10"/>
  <c r="Z7"/>
  <c r="O6"/>
  <c r="N6"/>
  <c r="G6"/>
  <c r="F6"/>
  <c r="K5"/>
  <c r="J5"/>
  <c r="S10" i="8"/>
  <c r="W10" s="1"/>
  <c r="T13"/>
  <c r="S12"/>
  <c r="W12" s="1"/>
  <c r="B12"/>
  <c r="S11"/>
  <c r="W11" s="1"/>
  <c r="S25"/>
  <c r="S44" s="1"/>
  <c r="N46"/>
  <c r="S22" s="1"/>
  <c r="S43" s="1"/>
  <c r="B56"/>
  <c r="W9" s="1"/>
  <c r="S24"/>
  <c r="S42" s="1"/>
  <c r="U45" s="1"/>
  <c r="S6" i="5" l="1"/>
  <c r="Y6" i="8"/>
  <c r="Z7" s="1"/>
  <c r="J6" i="1"/>
  <c r="N7"/>
  <c r="F7" s="1"/>
  <c r="B11"/>
  <c r="Z12"/>
  <c r="C24"/>
  <c r="U55"/>
  <c r="N6" i="2"/>
  <c r="N7"/>
  <c r="O12"/>
  <c r="H19"/>
  <c r="H20"/>
  <c r="H24"/>
  <c r="J24" s="1"/>
  <c r="E25"/>
  <c r="H25" s="1"/>
  <c r="J25" s="1"/>
  <c r="I30"/>
  <c r="O30" s="1"/>
  <c r="W8" i="5"/>
  <c r="W10"/>
  <c r="N6" i="8"/>
  <c r="T21"/>
  <c r="T33" s="1"/>
  <c r="U35" s="1"/>
  <c r="U46" s="1"/>
  <c r="T55"/>
  <c r="U56" s="1"/>
  <c r="U61"/>
  <c r="Y10" s="1"/>
  <c r="Z12" s="1"/>
  <c r="Z13" l="1"/>
  <c r="T26"/>
  <c r="D34" i="2"/>
  <c r="F27" l="1"/>
  <c r="I27"/>
  <c r="O27"/>
  <c r="F18"/>
  <c r="I18"/>
  <c r="K18"/>
  <c r="H31"/>
  <c r="J31"/>
  <c r="K32"/>
  <c r="M32"/>
  <c r="M33"/>
  <c r="O33"/>
  <c r="O34"/>
  <c r="N34"/>
  <c r="F10" i="4"/>
  <c r="S6"/>
  <c r="W6"/>
  <c r="T39" i="5"/>
  <c r="T18"/>
  <c r="T26"/>
  <c r="U27"/>
  <c r="S30"/>
  <c r="U31"/>
  <c r="U32"/>
  <c r="T40"/>
  <c r="U41"/>
  <c r="U46"/>
  <c r="B33"/>
  <c r="C33"/>
  <c r="B34"/>
  <c r="T12"/>
  <c r="Y6"/>
  <c r="Z9"/>
  <c r="Y12"/>
  <c r="Z13"/>
  <c r="Z14"/>
  <c r="S5"/>
  <c r="W5"/>
  <c r="W6"/>
  <c r="W7"/>
  <c r="W9"/>
  <c r="W11"/>
  <c r="W14"/>
  <c r="T14" i="6"/>
  <c r="T52"/>
  <c r="T15"/>
  <c r="T53"/>
  <c r="T33"/>
  <c r="T34"/>
  <c r="U35"/>
  <c r="S42"/>
  <c r="S43"/>
  <c r="U44"/>
  <c r="U45"/>
  <c r="T54"/>
  <c r="U55"/>
  <c r="U60"/>
  <c r="S5" i="8"/>
  <c r="W5"/>
  <c r="S7"/>
  <c r="W7"/>
  <c r="S8"/>
  <c r="W8"/>
  <c r="W13"/>
  <c r="F34" i="2"/>
  <c r="I34"/>
  <c r="H34"/>
  <c r="S19" i="5"/>
  <c r="T19"/>
  <c r="Y7" i="4"/>
  <c r="Z8"/>
  <c r="S7"/>
  <c r="W7"/>
  <c r="S15"/>
  <c r="W15"/>
  <c r="T26"/>
  <c r="T27"/>
  <c r="S25"/>
  <c r="S24"/>
  <c r="S23"/>
  <c r="S22"/>
  <c r="T51"/>
  <c r="T34"/>
  <c r="U35"/>
  <c r="S38"/>
  <c r="S39"/>
  <c r="S40"/>
  <c r="S41"/>
  <c r="S42"/>
  <c r="U43"/>
  <c r="U44"/>
  <c r="T52"/>
  <c r="U53"/>
  <c r="U58"/>
  <c r="Y11"/>
  <c r="Z16"/>
  <c r="Z17"/>
  <c r="S5"/>
  <c r="W5"/>
  <c r="S8"/>
  <c r="W8"/>
  <c r="S9"/>
  <c r="W9"/>
  <c r="S10"/>
  <c r="W10"/>
  <c r="S11"/>
  <c r="W11"/>
  <c r="S12"/>
  <c r="W12"/>
  <c r="S13"/>
  <c r="W13"/>
  <c r="S16"/>
  <c r="W16"/>
  <c r="W17"/>
  <c r="S17"/>
  <c r="T12" i="6"/>
  <c r="Y6"/>
  <c r="C46"/>
  <c r="B46"/>
  <c r="C47"/>
  <c r="Y7"/>
  <c r="Z8"/>
  <c r="Y11"/>
  <c r="T24"/>
  <c r="Y12"/>
  <c r="T25"/>
  <c r="Y13"/>
  <c r="Z14"/>
  <c r="Z15"/>
  <c r="B10"/>
  <c r="S5"/>
  <c r="W5"/>
  <c r="S6"/>
  <c r="W6"/>
  <c r="S7"/>
  <c r="W7"/>
  <c r="S8"/>
  <c r="W8"/>
  <c r="S9"/>
  <c r="W9"/>
  <c r="S10"/>
  <c r="W10"/>
  <c r="W15"/>
  <c r="F80" i="4"/>
  <c r="G80"/>
  <c r="S27"/>
  <c r="T26" i="6"/>
  <c r="S26"/>
  <c r="S26" i="8"/>
</calcChain>
</file>

<file path=xl/sharedStrings.xml><?xml version="1.0" encoding="utf-8"?>
<sst xmlns="http://schemas.openxmlformats.org/spreadsheetml/2006/main" count="1318" uniqueCount="287">
  <si>
    <t>CAJA</t>
  </si>
  <si>
    <t>+</t>
  </si>
  <si>
    <t>-</t>
  </si>
  <si>
    <t>(i)</t>
  </si>
  <si>
    <t>(1)</t>
  </si>
  <si>
    <t>(8)</t>
  </si>
  <si>
    <t>(2)</t>
  </si>
  <si>
    <t>(11)</t>
  </si>
  <si>
    <t>(5)</t>
  </si>
  <si>
    <t>(7)</t>
  </si>
  <si>
    <t>(12)</t>
  </si>
  <si>
    <t>(13)</t>
  </si>
  <si>
    <t>(14)</t>
  </si>
  <si>
    <t>(15)</t>
  </si>
  <si>
    <t>CxC</t>
  </si>
  <si>
    <t>(6)</t>
  </si>
  <si>
    <t>(9)</t>
  </si>
  <si>
    <t>AUTOS TOYOTA</t>
  </si>
  <si>
    <t>AUTOS HONDA</t>
  </si>
  <si>
    <t>(4)</t>
  </si>
  <si>
    <t>ALQUILER</t>
  </si>
  <si>
    <t>PROPAGANDA</t>
  </si>
  <si>
    <t>AUTOS HONDA DEFECTUOSOS</t>
  </si>
  <si>
    <t>(3)</t>
  </si>
  <si>
    <t>CxP</t>
  </si>
  <si>
    <t>CAPITAL INICIAL</t>
  </si>
  <si>
    <t>UTILIDADES RETENIDAS</t>
  </si>
  <si>
    <t>GASTOSxSERVICIOS</t>
  </si>
  <si>
    <t>INGRESOSxVENTAS</t>
  </si>
  <si>
    <t>GASTOSxDESCUENTOS</t>
  </si>
  <si>
    <t>FLETES</t>
  </si>
  <si>
    <t>GASTOSxSALARIOS</t>
  </si>
  <si>
    <t>COSTO DE LO VENDIDO</t>
  </si>
  <si>
    <t>GRUPO JV S.A.</t>
  </si>
  <si>
    <t>DEL 01 AL 31 DE AGOSTO DE 2009</t>
  </si>
  <si>
    <t>CUENTAS</t>
  </si>
  <si>
    <t>DEBE</t>
  </si>
  <si>
    <t>HABER</t>
  </si>
  <si>
    <t>AUNTOS HONDA DEFECTUOSOS</t>
  </si>
  <si>
    <t>TOTAL</t>
  </si>
  <si>
    <t>BALANCE DE COMPROBACIÓN</t>
  </si>
  <si>
    <t>ESTADO DE RESULTADOS</t>
  </si>
  <si>
    <t>CUENTAS INGRESOS</t>
  </si>
  <si>
    <t>SALDOS</t>
  </si>
  <si>
    <t>TOTAL INGRESOS</t>
  </si>
  <si>
    <t>CUENTAS GASTOS</t>
  </si>
  <si>
    <t>TOTAL GASTOS</t>
  </si>
  <si>
    <t>UTILIDADES</t>
  </si>
  <si>
    <t>ESTADO DE CAPITAL</t>
  </si>
  <si>
    <t>INVERSIONES</t>
  </si>
  <si>
    <t>DESINVERSIONES</t>
  </si>
  <si>
    <t>TOTAL INVERSIONES</t>
  </si>
  <si>
    <t>TOTAL DESINVERSIONES</t>
  </si>
  <si>
    <t>- - - - - - - - - - - - - -</t>
  </si>
  <si>
    <t>CAPITAL CONTABLE</t>
  </si>
  <si>
    <t>BALANCE GENERAL</t>
  </si>
  <si>
    <t>AL 31 DE AGOSTO DE 2009</t>
  </si>
  <si>
    <t>ACTIVOS</t>
  </si>
  <si>
    <t>PARTICIPACIONES</t>
  </si>
  <si>
    <t>PASIVOS</t>
  </si>
  <si>
    <t>TOTAL PASIVOS</t>
  </si>
  <si>
    <t>CAPITAL</t>
  </si>
  <si>
    <t>TOTAL CAPITAL</t>
  </si>
  <si>
    <t>TOTAL ACTIVOS</t>
  </si>
  <si>
    <t>TOTAL PARTICIPACIONES</t>
  </si>
  <si>
    <t>GASTOSxDEVOLUCIONES</t>
  </si>
  <si>
    <t>CAJA Y BANCO</t>
  </si>
  <si>
    <t>ENSERES OFIC</t>
  </si>
  <si>
    <t>EDIFICIOS</t>
  </si>
  <si>
    <t>TERENOS</t>
  </si>
  <si>
    <t>ARTICULOS DE ESC</t>
  </si>
  <si>
    <t>MERCADERIA</t>
  </si>
  <si>
    <t>SEGUROS</t>
  </si>
  <si>
    <t>ENSERES TIENDA</t>
  </si>
  <si>
    <t>ACCESORIOS TIENDA</t>
  </si>
  <si>
    <t>MOBILIARIO Y EQUIPO</t>
  </si>
  <si>
    <t>IVA ACREDITABLE</t>
  </si>
  <si>
    <t>IVAxPAGAR</t>
  </si>
  <si>
    <t>CAPITAL SOCIAL</t>
  </si>
  <si>
    <t>GASTOSxAMORTISACION</t>
  </si>
  <si>
    <t>GASTOS PERSONALES</t>
  </si>
  <si>
    <t>GASTOSxVENTAS</t>
  </si>
  <si>
    <t>(A)</t>
  </si>
  <si>
    <t>(P)</t>
  </si>
  <si>
    <t>(K)</t>
  </si>
  <si>
    <t>(R)</t>
  </si>
  <si>
    <t>COMPRAS</t>
  </si>
  <si>
    <t>GASTOSxSALARIOS OFICINA</t>
  </si>
  <si>
    <t>GASTOSxSALARIOS VENTA</t>
  </si>
  <si>
    <t>INGRESOxVENTA</t>
  </si>
  <si>
    <t>IVA</t>
  </si>
  <si>
    <t>(a)</t>
  </si>
  <si>
    <t>(b)</t>
  </si>
  <si>
    <t>(d)</t>
  </si>
  <si>
    <t>(e)</t>
  </si>
  <si>
    <t>(c)</t>
  </si>
  <si>
    <t>(f)</t>
  </si>
  <si>
    <t>(g)</t>
  </si>
  <si>
    <t>(h)</t>
  </si>
  <si>
    <t>(j)</t>
  </si>
  <si>
    <t>(k)</t>
  </si>
  <si>
    <t>(l)</t>
  </si>
  <si>
    <t>(m)</t>
  </si>
  <si>
    <t>(n)</t>
  </si>
  <si>
    <t>(o)</t>
  </si>
  <si>
    <t>(p)</t>
  </si>
  <si>
    <t>(r)</t>
  </si>
  <si>
    <t>(s)</t>
  </si>
  <si>
    <t>(t)</t>
  </si>
  <si>
    <t>(u)</t>
  </si>
  <si>
    <t>(v)</t>
  </si>
  <si>
    <t>(w)</t>
  </si>
  <si>
    <t>(x)</t>
  </si>
  <si>
    <t>(y)</t>
  </si>
  <si>
    <t>(z)</t>
  </si>
  <si>
    <t>DEL 01 AL 31 DE DICIEMBRE DE 2009</t>
  </si>
  <si>
    <t>(q)</t>
  </si>
  <si>
    <t>(aa)</t>
  </si>
  <si>
    <t>NOMBRE DE LAS CUENTAS</t>
  </si>
  <si>
    <t>BALANCE DE COMPROBACION</t>
  </si>
  <si>
    <t>AJUSTES</t>
  </si>
  <si>
    <t>BALANCE DE COMPROBACION AJUSTADO</t>
  </si>
  <si>
    <t>Debe</t>
  </si>
  <si>
    <t>Haber</t>
  </si>
  <si>
    <t>Empresa: "EL ÉXITO COMPROBADO"</t>
  </si>
  <si>
    <t>HOJA DE TRABAJO</t>
  </si>
  <si>
    <t>HOJA DE TRABAJO DEL PERÍODO DEL 1 AL 30 DE SEPTIEMBRE</t>
  </si>
  <si>
    <t>Efectivo</t>
  </si>
  <si>
    <t>Cuentas por cobrar</t>
  </si>
  <si>
    <t>Seguros</t>
  </si>
  <si>
    <t>Documentos por cobrar</t>
  </si>
  <si>
    <t>Mobiliario</t>
  </si>
  <si>
    <t>Deprec. Acum. Mob.</t>
  </si>
  <si>
    <t>Cuentas por pagar</t>
  </si>
  <si>
    <t>Ingresos no devengados</t>
  </si>
  <si>
    <t>Capital</t>
  </si>
  <si>
    <t>Retiros personales</t>
  </si>
  <si>
    <t>Ingresos por ventas</t>
  </si>
  <si>
    <t>Compras</t>
  </si>
  <si>
    <t>Fletes s/compras</t>
  </si>
  <si>
    <t>Gastos por sueldos</t>
  </si>
  <si>
    <t>Gastos por alquiler</t>
  </si>
  <si>
    <t>Gastos por seguros</t>
  </si>
  <si>
    <t>Ingresos por intereses</t>
  </si>
  <si>
    <t>Gastos por serv. Públicos</t>
  </si>
  <si>
    <t>Inventario mercadería</t>
  </si>
  <si>
    <t>TOTALES</t>
  </si>
  <si>
    <t>BANCO</t>
  </si>
  <si>
    <t>TERRENOS</t>
  </si>
  <si>
    <t>DOCUMENTOSxPAGAR</t>
  </si>
  <si>
    <t>HxP</t>
  </si>
  <si>
    <t>COSTOxVENTA</t>
  </si>
  <si>
    <t>COMERCIAL JIMÉNEZ</t>
  </si>
  <si>
    <t>TERRERNOS</t>
  </si>
  <si>
    <t>EQUIPOS</t>
  </si>
  <si>
    <t>MOBILIARIO Y EQUIPOS</t>
  </si>
  <si>
    <t>DxP</t>
  </si>
  <si>
    <t>Costo de lo Vendido</t>
  </si>
  <si>
    <t>Gastos por Deprec. Acum. Mob.</t>
  </si>
  <si>
    <t>Gastos por Bonificación s/ventas</t>
  </si>
  <si>
    <t>Bonificación s/ventas por Pagar</t>
  </si>
  <si>
    <t>Intereses por Cobrar</t>
  </si>
  <si>
    <t xml:space="preserve">Gastos por Intereses por Pagar </t>
  </si>
  <si>
    <t xml:space="preserve">Intereses por Pagar </t>
  </si>
  <si>
    <t>Utilidades</t>
  </si>
  <si>
    <t>Capital Contable</t>
  </si>
  <si>
    <t>SERVICIOS DE REPARACIÓN HENRIQUEZ</t>
  </si>
  <si>
    <t xml:space="preserve">HERMANOS MORAZÁN </t>
  </si>
  <si>
    <t>EFECTIVO</t>
  </si>
  <si>
    <t>INVENTARIO DE REPUESTOS</t>
  </si>
  <si>
    <t>ALQUILER PAGADO POR ADELANTADO</t>
  </si>
  <si>
    <t>COMISIONES</t>
  </si>
  <si>
    <t>CUENTAS POR COBRAR</t>
  </si>
  <si>
    <t>EQUIPO</t>
  </si>
  <si>
    <t>DEPRECIACION ACUMULADA CAMIONES</t>
  </si>
  <si>
    <t>DEPRECIACION ACUMULADA EQUIPO</t>
  </si>
  <si>
    <t>CUENTAS POR PAGAR</t>
  </si>
  <si>
    <t>INV REPUESTOS</t>
  </si>
  <si>
    <t>INGRESOSxSERVICIOS</t>
  </si>
  <si>
    <t>INGRESOSxREPUESTOS</t>
  </si>
  <si>
    <t>GASTOSxSUELDOS</t>
  </si>
  <si>
    <t>COSTOSxREPUESTOS</t>
  </si>
  <si>
    <t>GASTOSxREPARACION</t>
  </si>
  <si>
    <t>COSTOS LEGALES</t>
  </si>
  <si>
    <t>GASTOSxCOMISIONES</t>
  </si>
  <si>
    <t>DEP CAMIONES</t>
  </si>
  <si>
    <t>DEP EQUIPO</t>
  </si>
  <si>
    <t>TRANSACCION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</si>
  <si>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</si>
  <si>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</si>
  <si>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</si>
  <si>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</si>
  <si>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</si>
  <si>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</si>
  <si>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</si>
  <si>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</si>
  <si>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</si>
  <si>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</si>
  <si>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</si>
  <si>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</si>
  <si>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SALDO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</si>
  <si>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</si>
  <si>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</si>
  <si>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</si>
  <si>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</si>
  <si>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</si>
  <si>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</si>
  <si>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</si>
  <si>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</si>
  <si>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</si>
  <si>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</si>
  <si>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</si>
  <si>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</si>
  <si>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</si>
  <si>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</si>
  <si>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h</t>
  </si>
  <si>
    <t>MAQUINAS LAVAR</t>
  </si>
  <si>
    <t>SECADORA</t>
  </si>
  <si>
    <t>DEV MERCADERIA</t>
  </si>
  <si>
    <t>GASTOSxFLETES</t>
  </si>
  <si>
    <t>GASTOSxPROPAGANDAS</t>
  </si>
  <si>
    <t>GASTOSxSERV INSTALACION</t>
  </si>
  <si>
    <t>INGRESOSxSERV INSTALACION</t>
  </si>
  <si>
    <t>GASTOSxDESC APROBECHADO</t>
  </si>
  <si>
    <t>DEL 01 AL 31 DE MAYO DE 2009</t>
  </si>
  <si>
    <t>AL 31 DE MAYO DE 2009</t>
  </si>
  <si>
    <t>.</t>
  </si>
  <si>
    <t>GASTOSxDEV/VENTA</t>
  </si>
  <si>
    <t>COMERCIAL LAVAFÁCIL</t>
  </si>
  <si>
    <t>Caja</t>
  </si>
  <si>
    <t>Inventario</t>
  </si>
  <si>
    <t>Documentos por Cobrar</t>
  </si>
  <si>
    <t>Muebles</t>
  </si>
  <si>
    <t>Proveedores</t>
  </si>
  <si>
    <t>Documentos por Pagar</t>
  </si>
  <si>
    <t>Clientes (C. P. C.)</t>
  </si>
  <si>
    <t>Banco de Comercio (cheque)</t>
  </si>
  <si>
    <t>Ventas</t>
  </si>
  <si>
    <t>Rebajas s/ventas</t>
  </si>
  <si>
    <t>Inversión por instalación</t>
  </si>
  <si>
    <t>Devolución sobre compras</t>
  </si>
  <si>
    <t>Alquiler pagado por adel.</t>
  </si>
  <si>
    <t>Rebajas s/compras</t>
  </si>
  <si>
    <t>Gastos de Admón.</t>
  </si>
  <si>
    <t>Documentos descontados</t>
  </si>
  <si>
    <t>Fletes y gastos de compra</t>
  </si>
  <si>
    <t>Devoluciones s/ventas</t>
  </si>
  <si>
    <t>Alquiler cobrado por adel.</t>
  </si>
  <si>
    <t>Empresa: NEGOCIACIÓN "Z"</t>
  </si>
  <si>
    <t>Hoja de Trabajo del Período: DEL 1 DE NOVIEMBRE AL 31 DE DICIEMBRE DE 2007</t>
  </si>
  <si>
    <t>Ingresos por Interés</t>
  </si>
  <si>
    <t>(CA)</t>
  </si>
  <si>
    <t>Gasto por Depreciacion</t>
  </si>
  <si>
    <t>Depreciacion Acumulada</t>
  </si>
  <si>
    <t>Intereses por Pagar</t>
  </si>
  <si>
    <t>Gastos por Interes</t>
  </si>
  <si>
    <t>Reserva de Cuentas Incobrable</t>
  </si>
  <si>
    <t xml:space="preserve">Gasto por Cuentas Incobrable </t>
  </si>
  <si>
    <t>Amortizacion Acumulada</t>
  </si>
  <si>
    <t>Gasto por Amortizacion</t>
  </si>
  <si>
    <t>Gasto por Alquiler</t>
  </si>
  <si>
    <t>Intereses por Alquiler Cobrado</t>
  </si>
  <si>
    <t>Salarios por Pagar</t>
  </si>
  <si>
    <t>Gatos por Salarios</t>
  </si>
  <si>
    <t>INTERESES POR COBRAR</t>
  </si>
  <si>
    <t>INVENTARIOS</t>
  </si>
  <si>
    <t>DOCUMENTOS POR COBRAR</t>
  </si>
  <si>
    <t>MOBILIARIO</t>
  </si>
  <si>
    <t>SUELDOS POR PAGAR</t>
  </si>
  <si>
    <t>J.R. CAPITAL</t>
  </si>
  <si>
    <t>J.R. RETIROS</t>
  </si>
  <si>
    <t>INGRESOS POR VENTAS</t>
  </si>
  <si>
    <t>FLETES DE ENTRADAS</t>
  </si>
  <si>
    <t>DEPRECIACIÓN ACUMULADA MOB</t>
  </si>
  <si>
    <t>DECUENTOS POR COMPRAS</t>
  </si>
  <si>
    <t>GASTOS POR ALQUILER</t>
  </si>
  <si>
    <t>Hoja de Trabajo del Período: DEL 1 DE ENERO AL 31 DE DICIEMBRE DE 2007</t>
  </si>
  <si>
    <t>INGRESOS POR INTERÉS ACUMULADO</t>
  </si>
  <si>
    <t>GASOTS POR SEGUROS</t>
  </si>
  <si>
    <t>GASTOS POR DEPRECACIÓN</t>
  </si>
  <si>
    <t>INGRESOS POR VENTA NO DEVENGADOS</t>
  </si>
  <si>
    <t>GASTOS POR SUELDOS</t>
  </si>
  <si>
    <t>COMISIONES POR PAGAR</t>
  </si>
  <si>
    <t>Empresa: "K&amp;Z S.A."</t>
  </si>
  <si>
    <t>GASTOS POR BONIFICACIONES SOBRE VENTAS</t>
  </si>
  <si>
    <t>GASTOS POR SERVICIOS PÚBLICOS</t>
  </si>
  <si>
    <t>GASTOS POR COMISIONES SOBRE VENTA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</si>
</sst>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2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8.5"/>
      <name val="Calibri"/>
      <family val="2"/>
      <scheme val="minor"/>
    </font>
    <font>
      <sz val="8.5"/>
      <color rgb="FF000000"/>
      <name val="Calibri"/>
      <family val="2"/>
    </font>
    <font>
      <sz val="8.5"/>
      <color rgb="FFFF0000"/>
      <name val="Calibri"/>
      <family val="2"/>
      <scheme val="minor"/>
    </font>
    <font>
      <sz val="8.5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left"/>
    </xf>
    <xf numFmtId="164" fontId="4" fillId="0" borderId="5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left"/>
    </xf>
    <xf numFmtId="164" fontId="5" fillId="0" borderId="4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4" fillId="0" borderId="6" xfId="0" applyFont="1" applyBorder="1"/>
    <xf numFmtId="164" fontId="4" fillId="0" borderId="0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0" fontId="4" fillId="0" borderId="8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4" fillId="0" borderId="2" xfId="0" applyNumberFormat="1" applyFont="1" applyBorder="1" applyAlignment="1">
      <alignment horizontal="right"/>
    </xf>
    <xf numFmtId="164" fontId="2" fillId="0" borderId="1" xfId="0" applyNumberFormat="1" applyFont="1" applyBorder="1"/>
    <xf numFmtId="164" fontId="1" fillId="0" borderId="1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2" fillId="0" borderId="10" xfId="0" applyNumberFormat="1" applyFont="1" applyBorder="1"/>
    <xf numFmtId="164" fontId="2" fillId="0" borderId="9" xfId="0" applyNumberFormat="1" applyFont="1" applyBorder="1"/>
    <xf numFmtId="164" fontId="2" fillId="0" borderId="11" xfId="0" applyNumberFormat="1" applyFont="1" applyBorder="1"/>
    <xf numFmtId="164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4" fontId="2" fillId="0" borderId="11" xfId="0" applyNumberFormat="1" applyFont="1" applyBorder="1"/>
    <xf numFmtId="164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49" fontId="2" fillId="0" borderId="0" xfId="0" applyNumberFormat="1" applyFont="1"/>
    <xf numFmtId="0" fontId="1" fillId="0" borderId="0" xfId="0" applyFont="1" applyAlignment="1">
      <alignment horizontal="right"/>
    </xf>
    <xf numFmtId="164" fontId="3" fillId="0" borderId="0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2" fillId="0" borderId="13" xfId="0" applyFont="1" applyBorder="1"/>
    <xf numFmtId="49" fontId="3" fillId="0" borderId="0" xfId="0" applyNumberFormat="1" applyFont="1" applyAlignment="1">
      <alignment horizontal="left"/>
    </xf>
    <xf numFmtId="164" fontId="3" fillId="0" borderId="8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/>
    </xf>
    <xf numFmtId="4" fontId="4" fillId="0" borderId="3" xfId="0" applyNumberFormat="1" applyFont="1" applyBorder="1" applyAlignment="1">
      <alignment horizontal="left"/>
    </xf>
    <xf numFmtId="4" fontId="4" fillId="0" borderId="5" xfId="0" applyNumberFormat="1" applyFont="1" applyBorder="1" applyAlignment="1">
      <alignment horizontal="righ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6" fillId="0" borderId="2" xfId="0" applyFont="1" applyBorder="1" applyAlignment="1">
      <alignment horizontal="right"/>
    </xf>
    <xf numFmtId="4" fontId="6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" fontId="6" fillId="0" borderId="3" xfId="0" applyNumberFormat="1" applyFont="1" applyBorder="1" applyAlignment="1">
      <alignment horizontal="left"/>
    </xf>
    <xf numFmtId="4" fontId="7" fillId="0" borderId="0" xfId="0" applyNumberFormat="1" applyFont="1" applyAlignment="1">
      <alignment horizontal="left"/>
    </xf>
    <xf numFmtId="0" fontId="8" fillId="0" borderId="0" xfId="0" applyFont="1"/>
    <xf numFmtId="0" fontId="10" fillId="0" borderId="30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4" fillId="0" borderId="26" xfId="0" applyNumberFormat="1" applyFont="1" applyBorder="1"/>
    <xf numFmtId="0" fontId="0" fillId="0" borderId="31" xfId="0" applyBorder="1"/>
    <xf numFmtId="0" fontId="10" fillId="0" borderId="14" xfId="0" applyFont="1" applyBorder="1" applyAlignment="1">
      <alignment horizontal="center"/>
    </xf>
    <xf numFmtId="49" fontId="3" fillId="0" borderId="27" xfId="0" applyNumberFormat="1" applyFont="1" applyBorder="1" applyAlignment="1">
      <alignment horizontal="right"/>
    </xf>
    <xf numFmtId="4" fontId="3" fillId="0" borderId="18" xfId="0" applyNumberFormat="1" applyFont="1" applyBorder="1"/>
    <xf numFmtId="4" fontId="3" fillId="0" borderId="16" xfId="0" applyNumberFormat="1" applyFont="1" applyBorder="1"/>
    <xf numFmtId="4" fontId="3" fillId="0" borderId="19" xfId="0" applyNumberFormat="1" applyFont="1" applyBorder="1"/>
    <xf numFmtId="4" fontId="3" fillId="0" borderId="35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4" fillId="0" borderId="1" xfId="0" applyNumberFormat="1" applyFont="1" applyBorder="1"/>
    <xf numFmtId="164" fontId="4" fillId="0" borderId="0" xfId="0" applyNumberFormat="1" applyFont="1"/>
    <xf numFmtId="164" fontId="4" fillId="0" borderId="0" xfId="0" applyNumberFormat="1" applyFont="1" applyBorder="1"/>
    <xf numFmtId="0" fontId="3" fillId="0" borderId="0" xfId="0" applyFont="1" applyAlignment="1">
      <alignment horizontal="right"/>
    </xf>
    <xf numFmtId="164" fontId="4" fillId="0" borderId="11" xfId="0" applyNumberFormat="1" applyFont="1" applyBorder="1"/>
    <xf numFmtId="164" fontId="4" fillId="0" borderId="10" xfId="0" applyNumberFormat="1" applyFont="1" applyBorder="1"/>
    <xf numFmtId="164" fontId="4" fillId="0" borderId="9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0" xfId="0" applyFont="1" applyBorder="1" applyAlignment="1">
      <alignment horizontal="center"/>
    </xf>
    <xf numFmtId="4" fontId="4" fillId="0" borderId="11" xfId="0" applyNumberFormat="1" applyFont="1" applyBorder="1"/>
    <xf numFmtId="49" fontId="4" fillId="0" borderId="0" xfId="0" applyNumberFormat="1" applyFont="1"/>
    <xf numFmtId="4" fontId="3" fillId="0" borderId="38" xfId="0" applyNumberFormat="1" applyFont="1" applyBorder="1"/>
    <xf numFmtId="4" fontId="4" fillId="0" borderId="36" xfId="0" applyNumberFormat="1" applyFont="1" applyBorder="1" applyAlignment="1">
      <alignment horizontal="right"/>
    </xf>
    <xf numFmtId="4" fontId="4" fillId="0" borderId="37" xfId="0" applyNumberFormat="1" applyFont="1" applyBorder="1" applyAlignment="1">
      <alignment horizontal="right"/>
    </xf>
    <xf numFmtId="4" fontId="9" fillId="0" borderId="32" xfId="0" applyNumberFormat="1" applyFont="1" applyBorder="1" applyAlignment="1">
      <alignment horizontal="left"/>
    </xf>
    <xf numFmtId="4" fontId="9" fillId="0" borderId="29" xfId="0" applyNumberFormat="1" applyFont="1" applyBorder="1" applyAlignment="1">
      <alignment horizontal="left"/>
    </xf>
    <xf numFmtId="4" fontId="4" fillId="0" borderId="9" xfId="0" applyNumberFormat="1" applyFont="1" applyBorder="1" applyAlignment="1">
      <alignment horizontal="right"/>
    </xf>
    <xf numFmtId="4" fontId="4" fillId="0" borderId="34" xfId="0" applyNumberFormat="1" applyFont="1" applyBorder="1" applyAlignment="1">
      <alignment horizontal="right"/>
    </xf>
    <xf numFmtId="4" fontId="4" fillId="0" borderId="17" xfId="0" applyNumberFormat="1" applyFont="1" applyBorder="1" applyAlignment="1">
      <alignment horizontal="right"/>
    </xf>
    <xf numFmtId="4" fontId="4" fillId="0" borderId="29" xfId="0" applyNumberFormat="1" applyFont="1" applyBorder="1" applyAlignment="1">
      <alignment horizontal="right"/>
    </xf>
    <xf numFmtId="4" fontId="9" fillId="0" borderId="39" xfId="0" applyNumberFormat="1" applyFont="1" applyBorder="1" applyAlignment="1">
      <alignment horizontal="right"/>
    </xf>
    <xf numFmtId="4" fontId="9" fillId="0" borderId="36" xfId="0" applyNumberFormat="1" applyFont="1" applyBorder="1" applyAlignment="1">
      <alignment horizontal="right"/>
    </xf>
    <xf numFmtId="4" fontId="9" fillId="0" borderId="40" xfId="0" applyNumberFormat="1" applyFont="1" applyBorder="1" applyAlignment="1">
      <alignment horizontal="right"/>
    </xf>
    <xf numFmtId="4" fontId="9" fillId="0" borderId="37" xfId="0" applyNumberFormat="1" applyFont="1" applyBorder="1" applyAlignment="1">
      <alignment horizontal="right"/>
    </xf>
    <xf numFmtId="4" fontId="9" fillId="0" borderId="33" xfId="0" applyNumberFormat="1" applyFont="1" applyBorder="1" applyAlignment="1">
      <alignment horizontal="right"/>
    </xf>
    <xf numFmtId="4" fontId="9" fillId="0" borderId="32" xfId="0" applyNumberFormat="1" applyFont="1" applyBorder="1" applyAlignment="1">
      <alignment horizontal="right"/>
    </xf>
    <xf numFmtId="4" fontId="9" fillId="0" borderId="17" xfId="0" applyNumberFormat="1" applyFont="1" applyBorder="1" applyAlignment="1">
      <alignment horizontal="right"/>
    </xf>
    <xf numFmtId="4" fontId="9" fillId="0" borderId="29" xfId="0" applyNumberFormat="1" applyFont="1" applyBorder="1" applyAlignment="1">
      <alignment horizontal="right"/>
    </xf>
    <xf numFmtId="4" fontId="9" fillId="0" borderId="28" xfId="0" applyNumberFormat="1" applyFont="1" applyBorder="1" applyAlignment="1">
      <alignment horizontal="right"/>
    </xf>
    <xf numFmtId="4" fontId="9" fillId="2" borderId="29" xfId="0" applyNumberFormat="1" applyFont="1" applyFill="1" applyBorder="1" applyAlignment="1">
      <alignment horizontal="right"/>
    </xf>
    <xf numFmtId="49" fontId="4" fillId="2" borderId="26" xfId="0" applyNumberFormat="1" applyFont="1" applyFill="1" applyBorder="1"/>
    <xf numFmtId="4" fontId="9" fillId="2" borderId="17" xfId="0" applyNumberFormat="1" applyFont="1" applyFill="1" applyBorder="1" applyAlignment="1">
      <alignment horizontal="right"/>
    </xf>
    <xf numFmtId="4" fontId="10" fillId="2" borderId="29" xfId="0" applyNumberFormat="1" applyFont="1" applyFill="1" applyBorder="1" applyAlignment="1">
      <alignment horizontal="right"/>
    </xf>
    <xf numFmtId="49" fontId="3" fillId="2" borderId="26" xfId="0" applyNumberFormat="1" applyFont="1" applyFill="1" applyBorder="1" applyAlignment="1">
      <alignment horizontal="right"/>
    </xf>
    <xf numFmtId="4" fontId="9" fillId="3" borderId="29" xfId="0" applyNumberFormat="1" applyFont="1" applyFill="1" applyBorder="1" applyAlignment="1">
      <alignment horizontal="right"/>
    </xf>
    <xf numFmtId="4" fontId="9" fillId="4" borderId="29" xfId="0" applyNumberFormat="1" applyFont="1" applyFill="1" applyBorder="1" applyAlignment="1">
      <alignment horizontal="right"/>
    </xf>
    <xf numFmtId="4" fontId="9" fillId="4" borderId="17" xfId="0" applyNumberFormat="1" applyFont="1" applyFill="1" applyBorder="1" applyAlignment="1">
      <alignment horizontal="right"/>
    </xf>
    <xf numFmtId="49" fontId="4" fillId="4" borderId="26" xfId="0" applyNumberFormat="1" applyFont="1" applyFill="1" applyBorder="1"/>
    <xf numFmtId="49" fontId="3" fillId="4" borderId="26" xfId="0" applyNumberFormat="1" applyFont="1" applyFill="1" applyBorder="1" applyAlignment="1">
      <alignment horizontal="right"/>
    </xf>
    <xf numFmtId="4" fontId="10" fillId="4" borderId="29" xfId="0" applyNumberFormat="1" applyFont="1" applyFill="1" applyBorder="1" applyAlignment="1">
      <alignment horizontal="right"/>
    </xf>
    <xf numFmtId="4" fontId="9" fillId="3" borderId="33" xfId="0" applyNumberFormat="1" applyFont="1" applyFill="1" applyBorder="1" applyAlignment="1">
      <alignment horizontal="right"/>
    </xf>
    <xf numFmtId="4" fontId="9" fillId="3" borderId="17" xfId="0" applyNumberFormat="1" applyFont="1" applyFill="1" applyBorder="1" applyAlignment="1">
      <alignment horizontal="right"/>
    </xf>
    <xf numFmtId="49" fontId="4" fillId="3" borderId="26" xfId="0" applyNumberFormat="1" applyFont="1" applyFill="1" applyBorder="1"/>
    <xf numFmtId="49" fontId="4" fillId="3" borderId="25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1" fillId="0" borderId="0" xfId="0" applyNumberFormat="1" applyFont="1" applyAlignment="1">
      <alignment horizontal="right"/>
    </xf>
    <xf numFmtId="164" fontId="9" fillId="0" borderId="2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left"/>
    </xf>
    <xf numFmtId="4" fontId="9" fillId="0" borderId="5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4" fontId="6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4" fontId="11" fillId="0" borderId="0" xfId="0" applyNumberFormat="1" applyFont="1" applyAlignment="1">
      <alignment horizontal="left"/>
    </xf>
    <xf numFmtId="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4" fontId="9" fillId="0" borderId="0" xfId="0" applyNumberFormat="1" applyFont="1" applyAlignment="1">
      <alignment horizontal="left"/>
    </xf>
    <xf numFmtId="4" fontId="3" fillId="0" borderId="2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left"/>
    </xf>
    <xf numFmtId="4" fontId="5" fillId="0" borderId="4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left"/>
    </xf>
    <xf numFmtId="4" fontId="4" fillId="0" borderId="8" xfId="0" applyNumberFormat="1" applyFont="1" applyBorder="1" applyAlignment="1">
      <alignment horizontal="left"/>
    </xf>
    <xf numFmtId="4" fontId="4" fillId="0" borderId="0" xfId="0" applyNumberFormat="1" applyFont="1"/>
    <xf numFmtId="4" fontId="5" fillId="0" borderId="0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left"/>
    </xf>
    <xf numFmtId="4" fontId="9" fillId="0" borderId="2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left"/>
    </xf>
    <xf numFmtId="4" fontId="2" fillId="0" borderId="0" xfId="0" applyNumberFormat="1" applyFont="1"/>
    <xf numFmtId="4" fontId="5" fillId="0" borderId="4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42" xfId="0" applyNumberFormat="1" applyFont="1" applyBorder="1" applyAlignment="1">
      <alignment horizontal="right"/>
    </xf>
    <xf numFmtId="164" fontId="2" fillId="0" borderId="43" xfId="0" applyNumberFormat="1" applyFont="1" applyBorder="1"/>
    <xf numFmtId="164" fontId="2" fillId="0" borderId="3" xfId="0" applyNumberFormat="1" applyFont="1" applyBorder="1"/>
    <xf numFmtId="164" fontId="2" fillId="0" borderId="44" xfId="0" applyNumberFormat="1" applyFont="1" applyBorder="1"/>
    <xf numFmtId="164" fontId="5" fillId="0" borderId="4" xfId="0" applyNumberFormat="1" applyFont="1" applyBorder="1" applyAlignment="1">
      <alignment horizontal="left"/>
    </xf>
    <xf numFmtId="164" fontId="1" fillId="0" borderId="12" xfId="0" applyNumberFormat="1" applyFont="1" applyBorder="1"/>
    <xf numFmtId="164" fontId="3" fillId="0" borderId="12" xfId="0" applyNumberFormat="1" applyFont="1" applyBorder="1"/>
    <xf numFmtId="4" fontId="4" fillId="0" borderId="45" xfId="0" applyNumberFormat="1" applyFont="1" applyBorder="1" applyAlignment="1">
      <alignment horizontal="left"/>
    </xf>
    <xf numFmtId="0" fontId="0" fillId="0" borderId="0" xfId="0" applyFill="1"/>
    <xf numFmtId="0" fontId="8" fillId="0" borderId="0" xfId="0" applyFont="1" applyFill="1"/>
    <xf numFmtId="0" fontId="10" fillId="0" borderId="14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4" fontId="4" fillId="0" borderId="9" xfId="0" applyNumberFormat="1" applyFont="1" applyFill="1" applyBorder="1" applyAlignment="1">
      <alignment horizontal="right"/>
    </xf>
    <xf numFmtId="4" fontId="4" fillId="0" borderId="34" xfId="0" applyNumberFormat="1" applyFont="1" applyFill="1" applyBorder="1" applyAlignment="1">
      <alignment horizontal="right"/>
    </xf>
    <xf numFmtId="4" fontId="4" fillId="0" borderId="36" xfId="0" applyNumberFormat="1" applyFont="1" applyFill="1" applyBorder="1" applyAlignment="1">
      <alignment horizontal="right"/>
    </xf>
    <xf numFmtId="4" fontId="9" fillId="0" borderId="39" xfId="0" applyNumberFormat="1" applyFont="1" applyFill="1" applyBorder="1" applyAlignment="1">
      <alignment horizontal="right"/>
    </xf>
    <xf numFmtId="4" fontId="9" fillId="0" borderId="36" xfId="0" applyNumberFormat="1" applyFont="1" applyFill="1" applyBorder="1" applyAlignment="1">
      <alignment horizontal="right"/>
    </xf>
    <xf numFmtId="4" fontId="9" fillId="0" borderId="32" xfId="0" applyNumberFormat="1" applyFont="1" applyFill="1" applyBorder="1" applyAlignment="1">
      <alignment horizontal="left"/>
    </xf>
    <xf numFmtId="4" fontId="9" fillId="0" borderId="33" xfId="0" applyNumberFormat="1" applyFont="1" applyFill="1" applyBorder="1" applyAlignment="1">
      <alignment horizontal="right"/>
    </xf>
    <xf numFmtId="4" fontId="9" fillId="0" borderId="32" xfId="0" applyNumberFormat="1" applyFont="1" applyFill="1" applyBorder="1" applyAlignment="1">
      <alignment horizontal="right"/>
    </xf>
    <xf numFmtId="4" fontId="9" fillId="0" borderId="28" xfId="0" applyNumberFormat="1" applyFont="1" applyFill="1" applyBorder="1" applyAlignment="1">
      <alignment horizontal="right"/>
    </xf>
    <xf numFmtId="0" fontId="12" fillId="0" borderId="52" xfId="0" applyFont="1" applyFill="1" applyBorder="1" applyAlignment="1">
      <alignment horizontal="right"/>
    </xf>
    <xf numFmtId="4" fontId="4" fillId="0" borderId="40" xfId="0" applyNumberFormat="1" applyFont="1" applyFill="1" applyBorder="1" applyAlignment="1">
      <alignment horizontal="right"/>
    </xf>
    <xf numFmtId="4" fontId="4" fillId="0" borderId="29" xfId="0" applyNumberFormat="1" applyFont="1" applyFill="1" applyBorder="1" applyAlignment="1">
      <alignment horizontal="right"/>
    </xf>
    <xf numFmtId="4" fontId="13" fillId="0" borderId="37" xfId="0" applyNumberFormat="1" applyFont="1" applyFill="1" applyBorder="1" applyAlignment="1">
      <alignment horizontal="right"/>
    </xf>
    <xf numFmtId="4" fontId="13" fillId="0" borderId="40" xfId="0" applyNumberFormat="1" applyFont="1" applyFill="1" applyBorder="1" applyAlignment="1">
      <alignment horizontal="right"/>
    </xf>
    <xf numFmtId="4" fontId="13" fillId="0" borderId="29" xfId="0" applyNumberFormat="1" applyFont="1" applyFill="1" applyBorder="1" applyAlignment="1">
      <alignment horizontal="left"/>
    </xf>
    <xf numFmtId="4" fontId="9" fillId="0" borderId="17" xfId="0" applyNumberFormat="1" applyFont="1" applyFill="1" applyBorder="1" applyAlignment="1">
      <alignment horizontal="right"/>
    </xf>
    <xf numFmtId="4" fontId="9" fillId="0" borderId="29" xfId="0" applyNumberFormat="1" applyFont="1" applyFill="1" applyBorder="1" applyAlignment="1">
      <alignment horizontal="right"/>
    </xf>
    <xf numFmtId="0" fontId="12" fillId="0" borderId="28" xfId="0" applyFont="1" applyFill="1" applyBorder="1"/>
    <xf numFmtId="4" fontId="4" fillId="0" borderId="37" xfId="0" applyNumberFormat="1" applyFont="1" applyFill="1" applyBorder="1" applyAlignment="1">
      <alignment horizontal="right"/>
    </xf>
    <xf numFmtId="4" fontId="9" fillId="0" borderId="40" xfId="0" applyNumberFormat="1" applyFont="1" applyFill="1" applyBorder="1" applyAlignment="1">
      <alignment horizontal="right"/>
    </xf>
    <xf numFmtId="4" fontId="9" fillId="0" borderId="37" xfId="0" applyNumberFormat="1" applyFont="1" applyFill="1" applyBorder="1" applyAlignment="1">
      <alignment horizontal="right"/>
    </xf>
    <xf numFmtId="4" fontId="9" fillId="0" borderId="29" xfId="0" applyNumberFormat="1" applyFont="1" applyFill="1" applyBorder="1" applyAlignment="1">
      <alignment horizontal="left"/>
    </xf>
    <xf numFmtId="0" fontId="12" fillId="0" borderId="47" xfId="0" applyFont="1" applyFill="1" applyBorder="1" applyAlignment="1">
      <alignment horizontal="right"/>
    </xf>
    <xf numFmtId="49" fontId="3" fillId="0" borderId="41" xfId="0" applyNumberFormat="1" applyFont="1" applyFill="1" applyBorder="1" applyAlignment="1">
      <alignment horizontal="right"/>
    </xf>
    <xf numFmtId="4" fontId="3" fillId="0" borderId="24" xfId="0" applyNumberFormat="1" applyFont="1" applyFill="1" applyBorder="1"/>
    <xf numFmtId="4" fontId="3" fillId="0" borderId="38" xfId="0" applyNumberFormat="1" applyFont="1" applyFill="1" applyBorder="1"/>
    <xf numFmtId="4" fontId="3" fillId="0" borderId="16" xfId="0" applyNumberFormat="1" applyFont="1" applyFill="1" applyBorder="1"/>
    <xf numFmtId="4" fontId="3" fillId="0" borderId="19" xfId="0" applyNumberFormat="1" applyFont="1" applyFill="1" applyBorder="1"/>
    <xf numFmtId="4" fontId="3" fillId="0" borderId="35" xfId="0" applyNumberFormat="1" applyFont="1" applyFill="1" applyBorder="1"/>
    <xf numFmtId="0" fontId="0" fillId="0" borderId="31" xfId="0" applyFill="1" applyBorder="1"/>
    <xf numFmtId="0" fontId="0" fillId="0" borderId="50" xfId="0" applyFill="1" applyBorder="1"/>
    <xf numFmtId="0" fontId="2" fillId="0" borderId="0" xfId="0" applyFont="1" applyFill="1"/>
    <xf numFmtId="4" fontId="9" fillId="5" borderId="29" xfId="0" applyNumberFormat="1" applyFont="1" applyFill="1" applyBorder="1" applyAlignment="1">
      <alignment horizontal="right"/>
    </xf>
    <xf numFmtId="4" fontId="9" fillId="5" borderId="17" xfId="0" applyNumberFormat="1" applyFont="1" applyFill="1" applyBorder="1" applyAlignment="1">
      <alignment horizontal="right"/>
    </xf>
    <xf numFmtId="4" fontId="10" fillId="5" borderId="29" xfId="0" applyNumberFormat="1" applyFont="1" applyFill="1" applyBorder="1" applyAlignment="1">
      <alignment horizontal="right"/>
    </xf>
    <xf numFmtId="0" fontId="12" fillId="5" borderId="28" xfId="0" applyFont="1" applyFill="1" applyBorder="1"/>
    <xf numFmtId="0" fontId="12" fillId="5" borderId="52" xfId="0" applyFont="1" applyFill="1" applyBorder="1" applyAlignment="1">
      <alignment horizontal="right"/>
    </xf>
    <xf numFmtId="0" fontId="14" fillId="5" borderId="52" xfId="0" applyFont="1" applyFill="1" applyBorder="1" applyAlignment="1">
      <alignment horizontal="right"/>
    </xf>
    <xf numFmtId="0" fontId="14" fillId="5" borderId="28" xfId="0" applyFont="1" applyFill="1" applyBorder="1"/>
    <xf numFmtId="49" fontId="4" fillId="5" borderId="29" xfId="0" applyNumberFormat="1" applyFont="1" applyFill="1" applyBorder="1"/>
    <xf numFmtId="49" fontId="3" fillId="5" borderId="29" xfId="0" applyNumberFormat="1" applyFont="1" applyFill="1" applyBorder="1" applyAlignment="1">
      <alignment horizontal="right"/>
    </xf>
    <xf numFmtId="4" fontId="9" fillId="6" borderId="29" xfId="0" applyNumberFormat="1" applyFont="1" applyFill="1" applyBorder="1" applyAlignment="1">
      <alignment horizontal="right"/>
    </xf>
    <xf numFmtId="0" fontId="12" fillId="6" borderId="52" xfId="0" applyFont="1" applyFill="1" applyBorder="1" applyAlignment="1">
      <alignment horizontal="right"/>
    </xf>
    <xf numFmtId="0" fontId="12" fillId="6" borderId="28" xfId="0" applyFont="1" applyFill="1" applyBorder="1"/>
    <xf numFmtId="4" fontId="10" fillId="6" borderId="29" xfId="0" applyNumberFormat="1" applyFont="1" applyFill="1" applyBorder="1" applyAlignment="1">
      <alignment horizontal="right"/>
    </xf>
    <xf numFmtId="49" fontId="3" fillId="6" borderId="29" xfId="0" applyNumberFormat="1" applyFont="1" applyFill="1" applyBorder="1" applyAlignment="1">
      <alignment horizontal="right"/>
    </xf>
    <xf numFmtId="4" fontId="9" fillId="7" borderId="33" xfId="0" applyNumberFormat="1" applyFont="1" applyFill="1" applyBorder="1" applyAlignment="1">
      <alignment horizontal="right"/>
    </xf>
    <xf numFmtId="4" fontId="9" fillId="7" borderId="17" xfId="0" applyNumberFormat="1" applyFont="1" applyFill="1" applyBorder="1" applyAlignment="1">
      <alignment horizontal="right"/>
    </xf>
    <xf numFmtId="4" fontId="9" fillId="7" borderId="29" xfId="0" applyNumberFormat="1" applyFont="1" applyFill="1" applyBorder="1" applyAlignment="1">
      <alignment horizontal="right"/>
    </xf>
    <xf numFmtId="0" fontId="12" fillId="7" borderId="32" xfId="0" applyFont="1" applyFill="1" applyBorder="1"/>
    <xf numFmtId="0" fontId="12" fillId="7" borderId="29" xfId="0" applyFont="1" applyFill="1" applyBorder="1"/>
    <xf numFmtId="0" fontId="12" fillId="7" borderId="28" xfId="0" applyFont="1" applyFill="1" applyBorder="1"/>
    <xf numFmtId="49" fontId="4" fillId="7" borderId="29" xfId="0" applyNumberFormat="1" applyFont="1" applyFill="1" applyBorder="1"/>
    <xf numFmtId="0" fontId="12" fillId="7" borderId="51" xfId="0" applyFont="1" applyFill="1" applyBorder="1" applyAlignment="1">
      <alignment horizontal="right"/>
    </xf>
    <xf numFmtId="0" fontId="12" fillId="7" borderId="52" xfId="0" applyFont="1" applyFill="1" applyBorder="1" applyAlignment="1">
      <alignment horizontal="right"/>
    </xf>
    <xf numFmtId="4" fontId="2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0" fontId="4" fillId="0" borderId="31" xfId="0" applyFont="1" applyFill="1" applyBorder="1"/>
    <xf numFmtId="4" fontId="4" fillId="0" borderId="0" xfId="0" applyNumberFormat="1" applyFont="1" applyFill="1"/>
    <xf numFmtId="0" fontId="18" fillId="0" borderId="14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9" fillId="0" borderId="25" xfId="0" applyFont="1" applyBorder="1"/>
    <xf numFmtId="4" fontId="15" fillId="0" borderId="9" xfId="0" applyNumberFormat="1" applyFont="1" applyFill="1" applyBorder="1" applyAlignment="1">
      <alignment horizontal="right"/>
    </xf>
    <xf numFmtId="4" fontId="15" fillId="0" borderId="34" xfId="0" applyNumberFormat="1" applyFont="1" applyFill="1" applyBorder="1" applyAlignment="1">
      <alignment horizontal="right"/>
    </xf>
    <xf numFmtId="4" fontId="15" fillId="0" borderId="36" xfId="0" applyNumberFormat="1" applyFont="1" applyFill="1" applyBorder="1" applyAlignment="1">
      <alignment horizontal="right"/>
    </xf>
    <xf numFmtId="4" fontId="16" fillId="0" borderId="39" xfId="0" applyNumberFormat="1" applyFont="1" applyFill="1" applyBorder="1" applyAlignment="1">
      <alignment horizontal="right"/>
    </xf>
    <xf numFmtId="4" fontId="16" fillId="0" borderId="36" xfId="0" applyNumberFormat="1" applyFont="1" applyFill="1" applyBorder="1" applyAlignment="1">
      <alignment horizontal="right"/>
    </xf>
    <xf numFmtId="4" fontId="16" fillId="0" borderId="32" xfId="0" applyNumberFormat="1" applyFont="1" applyFill="1" applyBorder="1" applyAlignment="1">
      <alignment horizontal="left"/>
    </xf>
    <xf numFmtId="4" fontId="16" fillId="0" borderId="33" xfId="0" applyNumberFormat="1" applyFont="1" applyFill="1" applyBorder="1" applyAlignment="1">
      <alignment horizontal="right"/>
    </xf>
    <xf numFmtId="4" fontId="16" fillId="0" borderId="32" xfId="0" applyNumberFormat="1" applyFont="1" applyFill="1" applyBorder="1" applyAlignment="1">
      <alignment horizontal="right"/>
    </xf>
    <xf numFmtId="4" fontId="16" fillId="0" borderId="28" xfId="0" applyNumberFormat="1" applyFont="1" applyFill="1" applyBorder="1" applyAlignment="1">
      <alignment horizontal="right"/>
    </xf>
    <xf numFmtId="0" fontId="19" fillId="0" borderId="53" xfId="0" applyFont="1" applyBorder="1"/>
    <xf numFmtId="4" fontId="15" fillId="0" borderId="40" xfId="0" applyNumberFormat="1" applyFont="1" applyFill="1" applyBorder="1" applyAlignment="1">
      <alignment horizontal="right"/>
    </xf>
    <xf numFmtId="4" fontId="15" fillId="0" borderId="29" xfId="0" applyNumberFormat="1" applyFont="1" applyFill="1" applyBorder="1" applyAlignment="1">
      <alignment horizontal="right"/>
    </xf>
    <xf numFmtId="4" fontId="20" fillId="0" borderId="37" xfId="0" applyNumberFormat="1" applyFont="1" applyFill="1" applyBorder="1" applyAlignment="1">
      <alignment horizontal="right"/>
    </xf>
    <xf numFmtId="4" fontId="20" fillId="0" borderId="40" xfId="0" applyNumberFormat="1" applyFont="1" applyFill="1" applyBorder="1" applyAlignment="1">
      <alignment horizontal="right"/>
    </xf>
    <xf numFmtId="4" fontId="20" fillId="0" borderId="29" xfId="0" applyNumberFormat="1" applyFont="1" applyFill="1" applyBorder="1" applyAlignment="1">
      <alignment horizontal="left"/>
    </xf>
    <xf numFmtId="4" fontId="16" fillId="0" borderId="17" xfId="0" applyNumberFormat="1" applyFont="1" applyFill="1" applyBorder="1" applyAlignment="1">
      <alignment horizontal="right"/>
    </xf>
    <xf numFmtId="4" fontId="16" fillId="0" borderId="29" xfId="0" applyNumberFormat="1" applyFont="1" applyFill="1" applyBorder="1" applyAlignment="1">
      <alignment horizontal="right"/>
    </xf>
    <xf numFmtId="4" fontId="15" fillId="0" borderId="37" xfId="0" applyNumberFormat="1" applyFont="1" applyFill="1" applyBorder="1" applyAlignment="1">
      <alignment horizontal="right"/>
    </xf>
    <xf numFmtId="4" fontId="16" fillId="0" borderId="40" xfId="0" applyNumberFormat="1" applyFont="1" applyFill="1" applyBorder="1" applyAlignment="1">
      <alignment horizontal="right"/>
    </xf>
    <xf numFmtId="4" fontId="16" fillId="0" borderId="37" xfId="0" applyNumberFormat="1" applyFont="1" applyFill="1" applyBorder="1" applyAlignment="1">
      <alignment horizontal="right"/>
    </xf>
    <xf numFmtId="4" fontId="16" fillId="0" borderId="29" xfId="0" applyNumberFormat="1" applyFont="1" applyFill="1" applyBorder="1" applyAlignment="1">
      <alignment horizontal="left"/>
    </xf>
    <xf numFmtId="0" fontId="19" fillId="8" borderId="53" xfId="0" applyFont="1" applyFill="1" applyBorder="1"/>
    <xf numFmtId="4" fontId="16" fillId="8" borderId="29" xfId="0" applyNumberFormat="1" applyFont="1" applyFill="1" applyBorder="1" applyAlignment="1">
      <alignment horizontal="right"/>
    </xf>
    <xf numFmtId="0" fontId="19" fillId="9" borderId="53" xfId="0" applyFont="1" applyFill="1" applyBorder="1"/>
    <xf numFmtId="4" fontId="16" fillId="9" borderId="29" xfId="0" applyNumberFormat="1" applyFont="1" applyFill="1" applyBorder="1" applyAlignment="1">
      <alignment horizontal="right"/>
    </xf>
    <xf numFmtId="0" fontId="19" fillId="0" borderId="53" xfId="0" applyFont="1" applyFill="1" applyBorder="1"/>
    <xf numFmtId="4" fontId="16" fillId="9" borderId="17" xfId="0" applyNumberFormat="1" applyFont="1" applyFill="1" applyBorder="1" applyAlignment="1">
      <alignment horizontal="right"/>
    </xf>
    <xf numFmtId="4" fontId="16" fillId="8" borderId="17" xfId="0" applyNumberFormat="1" applyFont="1" applyFill="1" applyBorder="1" applyAlignment="1">
      <alignment horizontal="right"/>
    </xf>
    <xf numFmtId="0" fontId="21" fillId="8" borderId="53" xfId="0" applyFont="1" applyFill="1" applyBorder="1"/>
    <xf numFmtId="0" fontId="21" fillId="0" borderId="53" xfId="0" applyFont="1" applyFill="1" applyBorder="1"/>
    <xf numFmtId="49" fontId="15" fillId="0" borderId="26" xfId="0" applyNumberFormat="1" applyFont="1" applyFill="1" applyBorder="1"/>
    <xf numFmtId="49" fontId="15" fillId="8" borderId="26" xfId="0" applyNumberFormat="1" applyFont="1" applyFill="1" applyBorder="1"/>
    <xf numFmtId="49" fontId="17" fillId="8" borderId="26" xfId="0" applyNumberFormat="1" applyFont="1" applyFill="1" applyBorder="1" applyAlignment="1">
      <alignment horizontal="right"/>
    </xf>
    <xf numFmtId="4" fontId="18" fillId="8" borderId="29" xfId="0" applyNumberFormat="1" applyFont="1" applyFill="1" applyBorder="1" applyAlignment="1">
      <alignment horizontal="right"/>
    </xf>
    <xf numFmtId="49" fontId="17" fillId="9" borderId="26" xfId="0" applyNumberFormat="1" applyFont="1" applyFill="1" applyBorder="1" applyAlignment="1">
      <alignment horizontal="right"/>
    </xf>
    <xf numFmtId="4" fontId="18" fillId="9" borderId="29" xfId="0" applyNumberFormat="1" applyFont="1" applyFill="1" applyBorder="1" applyAlignment="1">
      <alignment horizontal="right"/>
    </xf>
    <xf numFmtId="49" fontId="17" fillId="0" borderId="27" xfId="0" applyNumberFormat="1" applyFont="1" applyFill="1" applyBorder="1" applyAlignment="1">
      <alignment horizontal="right"/>
    </xf>
    <xf numFmtId="4" fontId="17" fillId="0" borderId="24" xfId="0" applyNumberFormat="1" applyFont="1" applyFill="1" applyBorder="1"/>
    <xf numFmtId="4" fontId="17" fillId="0" borderId="38" xfId="0" applyNumberFormat="1" applyFont="1" applyFill="1" applyBorder="1"/>
    <xf numFmtId="4" fontId="17" fillId="0" borderId="16" xfId="0" applyNumberFormat="1" applyFont="1" applyFill="1" applyBorder="1"/>
    <xf numFmtId="4" fontId="17" fillId="0" borderId="19" xfId="0" applyNumberFormat="1" applyFont="1" applyFill="1" applyBorder="1"/>
    <xf numFmtId="4" fontId="17" fillId="0" borderId="35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4" fontId="3" fillId="0" borderId="38" xfId="0" applyNumberFormat="1" applyFont="1" applyBorder="1" applyAlignment="1">
      <alignment horizontal="center"/>
    </xf>
    <xf numFmtId="4" fontId="3" fillId="0" borderId="41" xfId="0" applyNumberFormat="1" applyFont="1" applyBorder="1" applyAlignment="1">
      <alignment horizontal="center"/>
    </xf>
    <xf numFmtId="4" fontId="3" fillId="0" borderId="16" xfId="0" applyNumberFormat="1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3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4" fontId="3" fillId="0" borderId="16" xfId="0" applyNumberFormat="1" applyFont="1" applyFill="1" applyBorder="1" applyAlignment="1">
      <alignment horizontal="center"/>
    </xf>
    <xf numFmtId="4" fontId="3" fillId="0" borderId="24" xfId="0" applyNumberFormat="1" applyFont="1" applyFill="1" applyBorder="1" applyAlignment="1">
      <alignment horizontal="center"/>
    </xf>
    <xf numFmtId="4" fontId="3" fillId="0" borderId="38" xfId="0" applyNumberFormat="1" applyFont="1" applyFill="1" applyBorder="1" applyAlignment="1">
      <alignment horizontal="center"/>
    </xf>
    <xf numFmtId="4" fontId="3" fillId="0" borderId="41" xfId="0" applyNumberFormat="1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0" fillId="0" borderId="15" xfId="0" applyFill="1" applyBorder="1"/>
    <xf numFmtId="0" fontId="10" fillId="0" borderId="46" xfId="0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" fontId="17" fillId="0" borderId="16" xfId="0" applyNumberFormat="1" applyFont="1" applyFill="1" applyBorder="1" applyAlignment="1">
      <alignment horizontal="center"/>
    </xf>
    <xf numFmtId="4" fontId="17" fillId="0" borderId="24" xfId="0" applyNumberFormat="1" applyFont="1" applyFill="1" applyBorder="1" applyAlignment="1">
      <alignment horizontal="center"/>
    </xf>
    <xf numFmtId="4" fontId="17" fillId="0" borderId="38" xfId="0" applyNumberFormat="1" applyFont="1" applyFill="1" applyBorder="1" applyAlignment="1">
      <alignment horizontal="center"/>
    </xf>
    <xf numFmtId="4" fontId="17" fillId="0" borderId="4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Z55"/>
  <sheetViews>
    <sheetView workbookViewId="0"/>
  </sheetViews>
  <sheetFormatPr baseColWidth="10" defaultRowHeight="12.75"/>
  <cols>
    <col min="1" max="1" width="3.85546875" style="3" bestFit="1" customWidth="1"/>
    <col min="2" max="2" width="7.85546875" style="6" bestFit="1" customWidth="1"/>
    <col min="3" max="3" width="8.7109375" style="4" bestFit="1" customWidth="1"/>
    <col min="4" max="4" width="3.85546875" style="1" bestFit="1" customWidth="1"/>
    <col min="5" max="5" width="3.85546875" style="5" bestFit="1" customWidth="1"/>
    <col min="6" max="7" width="7.85546875" style="5" bestFit="1" customWidth="1"/>
    <col min="8" max="8" width="3" style="5" bestFit="1" customWidth="1"/>
    <col min="9" max="9" width="3.85546875" style="5" bestFit="1" customWidth="1"/>
    <col min="10" max="11" width="7.85546875" style="5" bestFit="1" customWidth="1"/>
    <col min="12" max="12" width="3" style="5" bestFit="1" customWidth="1"/>
    <col min="13" max="13" width="3.85546875" style="5" bestFit="1" customWidth="1"/>
    <col min="14" max="14" width="7.85546875" style="5" bestFit="1" customWidth="1"/>
    <col min="15" max="15" width="8.7109375" style="5" bestFit="1" customWidth="1"/>
    <col min="16" max="16" width="3.85546875" style="5" bestFit="1" customWidth="1"/>
    <col min="17" max="17" width="11.42578125" style="5"/>
    <col min="18" max="18" width="25.140625" style="5" bestFit="1" customWidth="1"/>
    <col min="19" max="19" width="11.42578125" style="5"/>
    <col min="20" max="20" width="9.85546875" style="5" bestFit="1" customWidth="1"/>
    <col min="21" max="21" width="11.42578125" style="5"/>
    <col min="22" max="22" width="25.140625" style="5" bestFit="1" customWidth="1"/>
    <col min="23" max="23" width="9.85546875" style="5" bestFit="1" customWidth="1"/>
    <col min="24" max="24" width="20.28515625" style="5" bestFit="1" customWidth="1"/>
    <col min="25" max="26" width="9.85546875" style="5" bestFit="1" customWidth="1"/>
    <col min="27" max="16384" width="11.42578125" style="5"/>
  </cols>
  <sheetData>
    <row r="1" spans="1:26" s="2" customFormat="1" ht="13.5" thickBot="1">
      <c r="A1" s="7"/>
      <c r="B1" s="288" t="s">
        <v>0</v>
      </c>
      <c r="C1" s="288"/>
      <c r="D1" s="8"/>
      <c r="E1" s="7"/>
      <c r="F1" s="288" t="s">
        <v>14</v>
      </c>
      <c r="G1" s="288"/>
      <c r="H1" s="8"/>
      <c r="I1" s="7"/>
      <c r="J1" s="288" t="s">
        <v>17</v>
      </c>
      <c r="K1" s="288"/>
      <c r="L1" s="8"/>
      <c r="M1" s="7"/>
      <c r="N1" s="288" t="s">
        <v>18</v>
      </c>
      <c r="O1" s="288"/>
      <c r="P1" s="8"/>
      <c r="R1" s="286" t="s">
        <v>33</v>
      </c>
      <c r="S1" s="286"/>
      <c r="T1" s="286"/>
      <c r="V1" s="286" t="s">
        <v>33</v>
      </c>
      <c r="W1" s="286"/>
      <c r="X1" s="286"/>
      <c r="Y1" s="286"/>
      <c r="Z1" s="286"/>
    </row>
    <row r="2" spans="1:26" ht="13.5" thickTop="1">
      <c r="A2" s="9"/>
      <c r="B2" s="10" t="s">
        <v>1</v>
      </c>
      <c r="C2" s="11" t="s">
        <v>2</v>
      </c>
      <c r="D2" s="8"/>
      <c r="E2" s="9"/>
      <c r="F2" s="10" t="s">
        <v>1</v>
      </c>
      <c r="G2" s="11" t="s">
        <v>2</v>
      </c>
      <c r="H2" s="8"/>
      <c r="I2" s="9"/>
      <c r="J2" s="10" t="s">
        <v>1</v>
      </c>
      <c r="K2" s="11" t="s">
        <v>2</v>
      </c>
      <c r="L2" s="8"/>
      <c r="M2" s="9"/>
      <c r="N2" s="10" t="s">
        <v>1</v>
      </c>
      <c r="O2" s="11" t="s">
        <v>2</v>
      </c>
      <c r="P2" s="8"/>
      <c r="R2" s="285" t="s">
        <v>40</v>
      </c>
      <c r="S2" s="285"/>
      <c r="T2" s="285"/>
      <c r="V2" s="285" t="s">
        <v>55</v>
      </c>
      <c r="W2" s="285"/>
      <c r="X2" s="285"/>
      <c r="Y2" s="285"/>
      <c r="Z2" s="285"/>
    </row>
    <row r="3" spans="1:26">
      <c r="A3" s="9" t="s">
        <v>3</v>
      </c>
      <c r="B3" s="12">
        <v>21000</v>
      </c>
      <c r="C3" s="13">
        <v>2400</v>
      </c>
      <c r="D3" s="8" t="s">
        <v>4</v>
      </c>
      <c r="E3" s="9" t="s">
        <v>3</v>
      </c>
      <c r="F3" s="12">
        <v>12000</v>
      </c>
      <c r="G3" s="13">
        <v>21600</v>
      </c>
      <c r="H3" s="8" t="s">
        <v>5</v>
      </c>
      <c r="I3" s="9" t="s">
        <v>3</v>
      </c>
      <c r="J3" s="12">
        <v>10000</v>
      </c>
      <c r="K3" s="13">
        <v>5000</v>
      </c>
      <c r="L3" s="8" t="s">
        <v>6</v>
      </c>
      <c r="M3" s="9" t="s">
        <v>3</v>
      </c>
      <c r="N3" s="12">
        <v>25000</v>
      </c>
      <c r="O3" s="13">
        <v>20000</v>
      </c>
      <c r="P3" s="8" t="s">
        <v>15</v>
      </c>
      <c r="R3" s="285" t="s">
        <v>34</v>
      </c>
      <c r="S3" s="285"/>
      <c r="T3" s="285"/>
      <c r="V3" s="285" t="s">
        <v>56</v>
      </c>
      <c r="W3" s="285"/>
      <c r="X3" s="285"/>
      <c r="Y3" s="285"/>
      <c r="Z3" s="285"/>
    </row>
    <row r="4" spans="1:26" ht="13.5" thickBot="1">
      <c r="A4" s="9" t="s">
        <v>6</v>
      </c>
      <c r="B4" s="12">
        <v>12000</v>
      </c>
      <c r="C4" s="13">
        <v>400</v>
      </c>
      <c r="D4" s="8" t="s">
        <v>8</v>
      </c>
      <c r="E4" s="9" t="s">
        <v>15</v>
      </c>
      <c r="F4" s="12">
        <v>43200</v>
      </c>
      <c r="G4" s="13"/>
      <c r="H4" s="8"/>
      <c r="I4" s="9" t="s">
        <v>19</v>
      </c>
      <c r="J4" s="14">
        <v>60000</v>
      </c>
      <c r="K4" s="15">
        <v>5000</v>
      </c>
      <c r="L4" s="8" t="s">
        <v>16</v>
      </c>
      <c r="M4" s="9" t="s">
        <v>19</v>
      </c>
      <c r="N4" s="12">
        <v>30000</v>
      </c>
      <c r="O4" s="13">
        <v>5000</v>
      </c>
      <c r="P4" s="8" t="s">
        <v>16</v>
      </c>
      <c r="R4" s="30" t="s">
        <v>35</v>
      </c>
      <c r="S4" s="38" t="s">
        <v>36</v>
      </c>
      <c r="T4" s="39" t="s">
        <v>37</v>
      </c>
      <c r="V4" s="286" t="s">
        <v>57</v>
      </c>
      <c r="W4" s="286"/>
      <c r="X4" s="286" t="s">
        <v>58</v>
      </c>
      <c r="Y4" s="286"/>
    </row>
    <row r="5" spans="1:26" ht="14.25" thickTop="1" thickBot="1">
      <c r="A5" s="9" t="s">
        <v>5</v>
      </c>
      <c r="B5" s="12">
        <v>19440</v>
      </c>
      <c r="C5" s="13">
        <v>5400</v>
      </c>
      <c r="D5" s="8" t="s">
        <v>9</v>
      </c>
      <c r="E5" s="9" t="s">
        <v>16</v>
      </c>
      <c r="F5" s="14">
        <v>21500</v>
      </c>
      <c r="G5" s="15"/>
      <c r="H5" s="8"/>
      <c r="I5" s="9"/>
      <c r="J5" s="16">
        <f>SUM(J3:J4)</f>
        <v>70000</v>
      </c>
      <c r="K5" s="17">
        <f>SUM(K3:K4)</f>
        <v>10000</v>
      </c>
      <c r="L5" s="18"/>
      <c r="M5" s="9"/>
      <c r="N5" s="14"/>
      <c r="O5" s="15">
        <v>20000</v>
      </c>
      <c r="P5" s="8" t="s">
        <v>7</v>
      </c>
      <c r="R5" s="5" t="s">
        <v>0</v>
      </c>
      <c r="S5" s="36">
        <v>47440</v>
      </c>
      <c r="T5" s="32"/>
      <c r="V5" s="5" t="s">
        <v>0</v>
      </c>
      <c r="W5" s="43">
        <v>47440</v>
      </c>
      <c r="X5" s="30" t="s">
        <v>59</v>
      </c>
      <c r="Y5" s="43"/>
    </row>
    <row r="6" spans="1:26" ht="14.25" thickTop="1" thickBot="1">
      <c r="A6" s="9" t="s">
        <v>7</v>
      </c>
      <c r="B6" s="12">
        <v>40000</v>
      </c>
      <c r="C6" s="13">
        <v>10000</v>
      </c>
      <c r="D6" s="8" t="s">
        <v>10</v>
      </c>
      <c r="E6" s="9"/>
      <c r="F6" s="16">
        <f>SUM(F3:F5)</f>
        <v>76700</v>
      </c>
      <c r="G6" s="17">
        <f>SUM(G3:G5)</f>
        <v>21600</v>
      </c>
      <c r="H6" s="8"/>
      <c r="I6" s="9"/>
      <c r="J6" s="19">
        <f>J5-K5</f>
        <v>60000</v>
      </c>
      <c r="K6" s="13"/>
      <c r="L6" s="18"/>
      <c r="M6" s="9"/>
      <c r="N6" s="16">
        <f>SUM(N3:N5)</f>
        <v>55000</v>
      </c>
      <c r="O6" s="17">
        <f>SUM(O3:O5)</f>
        <v>45000</v>
      </c>
      <c r="P6" s="8"/>
      <c r="R6" s="5" t="s">
        <v>14</v>
      </c>
      <c r="S6" s="36">
        <v>55100</v>
      </c>
      <c r="T6" s="32"/>
      <c r="V6" s="5" t="s">
        <v>14</v>
      </c>
      <c r="W6" s="43">
        <v>55100</v>
      </c>
      <c r="X6" s="5" t="s">
        <v>24</v>
      </c>
      <c r="Y6" s="43">
        <v>85300</v>
      </c>
    </row>
    <row r="7" spans="1:26" ht="14.25" thickTop="1" thickBot="1">
      <c r="A7" s="9"/>
      <c r="B7" s="12"/>
      <c r="C7" s="13">
        <v>1400</v>
      </c>
      <c r="D7" s="8" t="s">
        <v>11</v>
      </c>
      <c r="E7" s="9"/>
      <c r="F7" s="19">
        <f>F6-G6</f>
        <v>55100</v>
      </c>
      <c r="G7" s="13"/>
      <c r="H7" s="8"/>
      <c r="I7" s="20"/>
      <c r="J7" s="20"/>
      <c r="K7" s="20"/>
      <c r="L7" s="20"/>
      <c r="M7" s="9"/>
      <c r="N7" s="19">
        <f>N6-O6</f>
        <v>10000</v>
      </c>
      <c r="O7" s="13"/>
      <c r="P7" s="8"/>
      <c r="R7" s="5" t="s">
        <v>17</v>
      </c>
      <c r="S7" s="36">
        <v>60000</v>
      </c>
      <c r="T7" s="32"/>
      <c r="V7" s="5" t="s">
        <v>17</v>
      </c>
      <c r="W7" s="43">
        <v>60000</v>
      </c>
      <c r="X7" s="33" t="s">
        <v>60</v>
      </c>
      <c r="Y7" s="43"/>
      <c r="Z7" s="42">
        <f>SUM(Y6:Y6)</f>
        <v>85300</v>
      </c>
    </row>
    <row r="8" spans="1:26" ht="13.5" thickTop="1">
      <c r="A8" s="9"/>
      <c r="B8" s="12"/>
      <c r="C8" s="13">
        <v>20000</v>
      </c>
      <c r="D8" s="8" t="s">
        <v>12</v>
      </c>
      <c r="E8" s="9"/>
      <c r="F8" s="20"/>
      <c r="G8" s="20"/>
      <c r="H8" s="8"/>
      <c r="I8" s="20"/>
      <c r="J8" s="20"/>
      <c r="K8" s="20"/>
      <c r="L8" s="20"/>
      <c r="M8" s="9"/>
      <c r="N8" s="20"/>
      <c r="O8" s="20"/>
      <c r="P8" s="8"/>
      <c r="R8" s="5" t="s">
        <v>18</v>
      </c>
      <c r="S8" s="36">
        <v>10000</v>
      </c>
      <c r="T8" s="32"/>
      <c r="V8" s="5" t="s">
        <v>18</v>
      </c>
      <c r="W8" s="43">
        <v>10000</v>
      </c>
      <c r="Y8" s="43"/>
    </row>
    <row r="9" spans="1:26" ht="13.5" thickBot="1">
      <c r="A9" s="9"/>
      <c r="B9" s="14"/>
      <c r="C9" s="15">
        <v>5400</v>
      </c>
      <c r="D9" s="8" t="s">
        <v>13</v>
      </c>
      <c r="E9" s="9"/>
      <c r="F9" s="20"/>
      <c r="G9" s="20"/>
      <c r="H9" s="8"/>
      <c r="I9" s="20"/>
      <c r="J9" s="20"/>
      <c r="K9" s="20"/>
      <c r="L9" s="20"/>
      <c r="M9" s="9"/>
      <c r="N9" s="20"/>
      <c r="O9" s="20"/>
      <c r="P9" s="8"/>
      <c r="R9" s="5" t="s">
        <v>20</v>
      </c>
      <c r="S9" s="36">
        <v>2400</v>
      </c>
      <c r="T9" s="32"/>
      <c r="V9" s="5" t="s">
        <v>20</v>
      </c>
      <c r="W9" s="43">
        <v>2400</v>
      </c>
      <c r="X9" s="30" t="s">
        <v>61</v>
      </c>
      <c r="Y9" s="43"/>
    </row>
    <row r="10" spans="1:26" ht="14.25" thickTop="1" thickBot="1">
      <c r="A10" s="9"/>
      <c r="B10" s="16">
        <f>SUM(B3:B9)</f>
        <v>92440</v>
      </c>
      <c r="C10" s="17">
        <f>SUM(C3:C9)</f>
        <v>45000</v>
      </c>
      <c r="D10" s="18"/>
      <c r="E10" s="9"/>
      <c r="F10" s="20"/>
      <c r="G10" s="20"/>
      <c r="H10" s="18"/>
      <c r="I10" s="20"/>
      <c r="J10" s="20"/>
      <c r="K10" s="20"/>
      <c r="L10" s="20"/>
      <c r="M10" s="9"/>
      <c r="N10" s="20"/>
      <c r="O10" s="20"/>
      <c r="P10" s="18"/>
      <c r="R10" s="5" t="s">
        <v>21</v>
      </c>
      <c r="S10" s="36">
        <v>800</v>
      </c>
      <c r="T10" s="32"/>
      <c r="V10" s="5" t="s">
        <v>21</v>
      </c>
      <c r="W10" s="43">
        <v>800</v>
      </c>
      <c r="X10" s="5" t="s">
        <v>54</v>
      </c>
      <c r="Y10" s="43">
        <v>95440</v>
      </c>
    </row>
    <row r="11" spans="1:26" ht="14.25" thickTop="1" thickBot="1">
      <c r="A11" s="9"/>
      <c r="B11" s="19">
        <f>B10-C10</f>
        <v>47440</v>
      </c>
      <c r="C11" s="13"/>
      <c r="D11" s="18"/>
      <c r="E11" s="9"/>
      <c r="F11" s="20"/>
      <c r="G11" s="20"/>
      <c r="H11" s="18"/>
      <c r="I11" s="20"/>
      <c r="J11" s="20"/>
      <c r="K11" s="20"/>
      <c r="L11" s="20"/>
      <c r="M11" s="9"/>
      <c r="N11" s="20"/>
      <c r="O11" s="20"/>
      <c r="P11" s="18"/>
      <c r="R11" s="5" t="s">
        <v>38</v>
      </c>
      <c r="S11" s="36">
        <v>5000</v>
      </c>
      <c r="T11" s="32"/>
      <c r="V11" s="5" t="s">
        <v>38</v>
      </c>
      <c r="W11" s="43">
        <v>5000</v>
      </c>
      <c r="X11" s="33" t="s">
        <v>62</v>
      </c>
      <c r="Y11" s="43"/>
      <c r="Z11" s="42">
        <f>SUM(Y10:Y10)</f>
        <v>95440</v>
      </c>
    </row>
    <row r="12" spans="1:26" ht="13.5" thickTop="1">
      <c r="A12" s="9"/>
      <c r="B12" s="21"/>
      <c r="C12" s="11"/>
      <c r="D12" s="8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R12" s="5" t="s">
        <v>24</v>
      </c>
      <c r="S12" s="36"/>
      <c r="T12" s="32">
        <v>85300</v>
      </c>
      <c r="V12" s="33" t="s">
        <v>63</v>
      </c>
      <c r="W12" s="34">
        <f>SUM(W5:W11)</f>
        <v>180740</v>
      </c>
      <c r="X12" s="287" t="s">
        <v>64</v>
      </c>
      <c r="Y12" s="287"/>
      <c r="Z12" s="171">
        <f>SUM(Z7,Z11)</f>
        <v>180740</v>
      </c>
    </row>
    <row r="13" spans="1:26" ht="13.5" customHeight="1" thickBot="1">
      <c r="A13" s="7"/>
      <c r="B13" s="288" t="s">
        <v>20</v>
      </c>
      <c r="C13" s="288"/>
      <c r="D13" s="8"/>
      <c r="E13" s="7"/>
      <c r="F13" s="288" t="s">
        <v>21</v>
      </c>
      <c r="G13" s="288"/>
      <c r="H13" s="8"/>
      <c r="I13" s="7"/>
      <c r="J13" s="289" t="s">
        <v>22</v>
      </c>
      <c r="K13" s="289"/>
      <c r="L13" s="8"/>
      <c r="M13" s="20"/>
      <c r="N13" s="20"/>
      <c r="O13" s="20"/>
      <c r="P13" s="20"/>
      <c r="R13" s="5" t="s">
        <v>25</v>
      </c>
      <c r="S13" s="36"/>
      <c r="T13" s="32">
        <v>40000</v>
      </c>
    </row>
    <row r="14" spans="1:26" ht="13.5" thickTop="1">
      <c r="A14" s="9"/>
      <c r="B14" s="10" t="s">
        <v>1</v>
      </c>
      <c r="C14" s="11" t="s">
        <v>2</v>
      </c>
      <c r="D14" s="8"/>
      <c r="E14" s="9"/>
      <c r="F14" s="10" t="s">
        <v>1</v>
      </c>
      <c r="G14" s="11" t="s">
        <v>2</v>
      </c>
      <c r="H14" s="8"/>
      <c r="I14" s="9"/>
      <c r="J14" s="10" t="s">
        <v>1</v>
      </c>
      <c r="K14" s="11" t="s">
        <v>2</v>
      </c>
      <c r="L14" s="8"/>
      <c r="M14" s="20"/>
      <c r="N14" s="20"/>
      <c r="O14" s="20"/>
      <c r="P14" s="20"/>
      <c r="R14" s="5" t="s">
        <v>26</v>
      </c>
      <c r="S14" s="36"/>
      <c r="T14" s="32">
        <v>13500</v>
      </c>
    </row>
    <row r="15" spans="1:26" ht="13.5" thickBot="1">
      <c r="A15" s="9" t="s">
        <v>4</v>
      </c>
      <c r="B15" s="12">
        <v>2400</v>
      </c>
      <c r="C15" s="22"/>
      <c r="D15" s="8"/>
      <c r="E15" s="9" t="s">
        <v>23</v>
      </c>
      <c r="F15" s="12">
        <v>800</v>
      </c>
      <c r="G15" s="13"/>
      <c r="H15" s="8"/>
      <c r="I15" s="9" t="s">
        <v>10</v>
      </c>
      <c r="J15" s="12">
        <v>5000</v>
      </c>
      <c r="K15" s="13"/>
      <c r="L15" s="8"/>
      <c r="M15" s="20"/>
      <c r="N15" s="20"/>
      <c r="O15" s="20"/>
      <c r="P15" s="20"/>
      <c r="R15" s="5" t="s">
        <v>27</v>
      </c>
      <c r="S15" s="36">
        <v>400</v>
      </c>
      <c r="T15" s="32"/>
    </row>
    <row r="16" spans="1:26" ht="14.25" thickTop="1" thickBot="1">
      <c r="A16" s="9"/>
      <c r="B16" s="19">
        <f>B15</f>
        <v>2400</v>
      </c>
      <c r="C16" s="13"/>
      <c r="D16" s="18"/>
      <c r="E16" s="9"/>
      <c r="F16" s="19">
        <f>F15</f>
        <v>800</v>
      </c>
      <c r="G16" s="23"/>
      <c r="H16" s="8"/>
      <c r="I16" s="9"/>
      <c r="J16" s="19">
        <f>J15</f>
        <v>5000</v>
      </c>
      <c r="K16" s="23"/>
      <c r="L16" s="18"/>
      <c r="M16" s="20"/>
      <c r="N16" s="20"/>
      <c r="O16" s="20"/>
      <c r="P16" s="20"/>
      <c r="R16" s="5" t="s">
        <v>28</v>
      </c>
      <c r="S16" s="36"/>
      <c r="T16" s="32">
        <v>116700</v>
      </c>
    </row>
    <row r="17" spans="1:21" ht="13.5" thickTop="1">
      <c r="A17" s="9"/>
      <c r="B17" s="21"/>
      <c r="C17" s="11"/>
      <c r="D17" s="8"/>
      <c r="E17" s="9"/>
      <c r="F17" s="20"/>
      <c r="G17" s="20"/>
      <c r="H17" s="8"/>
      <c r="I17" s="20"/>
      <c r="J17" s="20"/>
      <c r="K17" s="20"/>
      <c r="L17" s="20"/>
      <c r="M17" s="20"/>
      <c r="N17" s="20"/>
      <c r="O17" s="20"/>
      <c r="P17" s="20"/>
      <c r="R17" s="5" t="s">
        <v>29</v>
      </c>
      <c r="S17" s="36">
        <v>2160</v>
      </c>
      <c r="T17" s="32"/>
    </row>
    <row r="18" spans="1:21" ht="13.5" thickBot="1">
      <c r="A18" s="7"/>
      <c r="B18" s="288" t="s">
        <v>24</v>
      </c>
      <c r="C18" s="288"/>
      <c r="D18" s="8"/>
      <c r="E18" s="9"/>
      <c r="F18" s="20"/>
      <c r="G18" s="20"/>
      <c r="H18" s="8"/>
      <c r="I18" s="20"/>
      <c r="J18" s="20"/>
      <c r="K18" s="20"/>
      <c r="L18" s="20"/>
      <c r="M18" s="20"/>
      <c r="N18" s="20"/>
      <c r="O18" s="20"/>
      <c r="P18" s="20"/>
      <c r="R18" s="5" t="s">
        <v>65</v>
      </c>
      <c r="S18" s="36">
        <v>5000</v>
      </c>
      <c r="T18" s="32"/>
    </row>
    <row r="19" spans="1:21" ht="13.5" thickTop="1">
      <c r="A19" s="9"/>
      <c r="B19" s="10" t="s">
        <v>2</v>
      </c>
      <c r="C19" s="11" t="s">
        <v>1</v>
      </c>
      <c r="D19" s="8"/>
      <c r="E19" s="9"/>
      <c r="F19" s="20"/>
      <c r="G19" s="20"/>
      <c r="H19" s="8"/>
      <c r="I19" s="20"/>
      <c r="J19" s="20"/>
      <c r="K19" s="20"/>
      <c r="L19" s="20"/>
      <c r="M19" s="20"/>
      <c r="N19" s="20"/>
      <c r="O19" s="20"/>
      <c r="P19" s="20"/>
      <c r="R19" s="5" t="s">
        <v>30</v>
      </c>
      <c r="S19" s="36">
        <v>1400</v>
      </c>
      <c r="T19" s="32"/>
    </row>
    <row r="20" spans="1:21">
      <c r="A20" s="9" t="s">
        <v>12</v>
      </c>
      <c r="B20" s="12">
        <v>20000</v>
      </c>
      <c r="C20" s="13">
        <v>14500</v>
      </c>
      <c r="D20" s="8" t="s">
        <v>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R20" s="5" t="s">
        <v>31</v>
      </c>
      <c r="S20" s="36">
        <v>10800</v>
      </c>
      <c r="T20" s="32"/>
    </row>
    <row r="21" spans="1:21">
      <c r="A21" s="9"/>
      <c r="B21" s="12"/>
      <c r="C21" s="13">
        <v>800</v>
      </c>
      <c r="D21" s="8" t="s">
        <v>23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R21" s="5" t="s">
        <v>32</v>
      </c>
      <c r="S21" s="40">
        <v>55000</v>
      </c>
      <c r="T21" s="41"/>
    </row>
    <row r="22" spans="1:21" ht="13.5" thickBot="1">
      <c r="A22" s="9"/>
      <c r="B22" s="14"/>
      <c r="C22" s="15">
        <v>90000</v>
      </c>
      <c r="D22" s="8" t="s">
        <v>19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R22" s="33" t="s">
        <v>39</v>
      </c>
      <c r="S22" s="37">
        <f>SUM(S5:S21)</f>
        <v>255500</v>
      </c>
      <c r="T22" s="34">
        <f>SUM(T5:T21)</f>
        <v>255500</v>
      </c>
    </row>
    <row r="23" spans="1:21" ht="14.25" thickTop="1" thickBot="1">
      <c r="A23" s="9"/>
      <c r="B23" s="16">
        <f>SUM(B20:B22)</f>
        <v>20000</v>
      </c>
      <c r="C23" s="17">
        <f>SUM(C20:C22)</f>
        <v>105300</v>
      </c>
      <c r="D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21" ht="14.25" thickTop="1" thickBot="1">
      <c r="A24" s="9"/>
      <c r="B24" s="21"/>
      <c r="C24" s="19">
        <f>B23-C23</f>
        <v>-85300</v>
      </c>
      <c r="D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R24" s="286" t="s">
        <v>33</v>
      </c>
      <c r="S24" s="286"/>
      <c r="T24" s="286"/>
      <c r="U24" s="286"/>
    </row>
    <row r="25" spans="1:21" ht="13.5" thickTop="1">
      <c r="A25" s="9"/>
      <c r="B25" s="21"/>
      <c r="C25" s="11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R25" s="285" t="s">
        <v>41</v>
      </c>
      <c r="S25" s="285"/>
      <c r="T25" s="285"/>
      <c r="U25" s="285"/>
    </row>
    <row r="26" spans="1:21" ht="13.5" thickBot="1">
      <c r="A26" s="7"/>
      <c r="B26" s="288" t="s">
        <v>25</v>
      </c>
      <c r="C26" s="288"/>
      <c r="D26" s="8"/>
      <c r="E26" s="7"/>
      <c r="F26" s="289" t="s">
        <v>26</v>
      </c>
      <c r="G26" s="289"/>
      <c r="H26" s="8"/>
      <c r="I26" s="7"/>
      <c r="J26" s="288" t="s">
        <v>27</v>
      </c>
      <c r="K26" s="288"/>
      <c r="L26" s="8"/>
      <c r="M26" s="7"/>
      <c r="N26" s="288" t="s">
        <v>28</v>
      </c>
      <c r="O26" s="288"/>
      <c r="P26" s="8"/>
      <c r="R26" s="285" t="s">
        <v>34</v>
      </c>
      <c r="S26" s="285"/>
      <c r="T26" s="285"/>
      <c r="U26" s="285"/>
    </row>
    <row r="27" spans="1:21" ht="13.5" thickTop="1">
      <c r="A27" s="9"/>
      <c r="B27" s="10" t="s">
        <v>2</v>
      </c>
      <c r="C27" s="11" t="s">
        <v>1</v>
      </c>
      <c r="D27" s="8"/>
      <c r="E27" s="9"/>
      <c r="F27" s="10" t="s">
        <v>2</v>
      </c>
      <c r="G27" s="11" t="s">
        <v>1</v>
      </c>
      <c r="H27" s="8"/>
      <c r="I27" s="9"/>
      <c r="J27" s="10" t="s">
        <v>2</v>
      </c>
      <c r="K27" s="11" t="s">
        <v>1</v>
      </c>
      <c r="L27" s="8"/>
      <c r="M27" s="9"/>
      <c r="N27" s="10" t="s">
        <v>2</v>
      </c>
      <c r="O27" s="11" t="s">
        <v>1</v>
      </c>
      <c r="P27" s="8"/>
      <c r="R27" s="30" t="s">
        <v>42</v>
      </c>
      <c r="S27" s="286" t="s">
        <v>43</v>
      </c>
      <c r="T27" s="286"/>
      <c r="U27" s="286"/>
    </row>
    <row r="28" spans="1:21" ht="13.5" thickBot="1">
      <c r="A28" s="9"/>
      <c r="B28" s="12"/>
      <c r="C28" s="13">
        <v>40000</v>
      </c>
      <c r="D28" s="8" t="s">
        <v>3</v>
      </c>
      <c r="E28" s="9"/>
      <c r="F28" s="12"/>
      <c r="G28" s="13">
        <v>13500</v>
      </c>
      <c r="H28" s="8" t="s">
        <v>3</v>
      </c>
      <c r="I28" s="9" t="s">
        <v>8</v>
      </c>
      <c r="J28" s="12">
        <v>400</v>
      </c>
      <c r="K28" s="13"/>
      <c r="L28" s="8"/>
      <c r="M28" s="9"/>
      <c r="N28" s="12"/>
      <c r="O28" s="13">
        <v>12000</v>
      </c>
      <c r="P28" s="8" t="s">
        <v>6</v>
      </c>
      <c r="R28" s="30"/>
      <c r="S28" s="44" t="s">
        <v>36</v>
      </c>
      <c r="T28" s="44" t="s">
        <v>37</v>
      </c>
      <c r="U28" s="30" t="s">
        <v>39</v>
      </c>
    </row>
    <row r="29" spans="1:21" ht="14.25" thickTop="1" thickBot="1">
      <c r="A29" s="9"/>
      <c r="B29" s="24"/>
      <c r="C29" s="19">
        <f>C28</f>
        <v>40000</v>
      </c>
      <c r="D29" s="18"/>
      <c r="E29" s="9"/>
      <c r="F29" s="25"/>
      <c r="G29" s="19">
        <f>G28</f>
        <v>13500</v>
      </c>
      <c r="H29" s="8"/>
      <c r="I29" s="9"/>
      <c r="J29" s="19">
        <f>J28</f>
        <v>400</v>
      </c>
      <c r="K29" s="23"/>
      <c r="L29" s="8"/>
      <c r="M29" s="9"/>
      <c r="N29" s="12"/>
      <c r="O29" s="13">
        <v>43200</v>
      </c>
      <c r="P29" s="8" t="s">
        <v>15</v>
      </c>
      <c r="R29" s="5" t="s">
        <v>28</v>
      </c>
      <c r="S29" s="43"/>
      <c r="T29" s="32">
        <v>116700</v>
      </c>
      <c r="U29" s="41"/>
    </row>
    <row r="30" spans="1:21" ht="13.5" thickTop="1">
      <c r="A30" s="9"/>
      <c r="B30" s="21"/>
      <c r="C30" s="11"/>
      <c r="D30" s="8"/>
      <c r="E30" s="9"/>
      <c r="F30" s="20"/>
      <c r="G30" s="20"/>
      <c r="H30" s="8"/>
      <c r="I30" s="20"/>
      <c r="J30" s="20"/>
      <c r="K30" s="20"/>
      <c r="L30" s="18"/>
      <c r="M30" s="9"/>
      <c r="N30" s="12"/>
      <c r="O30" s="26">
        <v>21500</v>
      </c>
      <c r="P30" s="8" t="s">
        <v>16</v>
      </c>
      <c r="R30" s="33" t="s">
        <v>44</v>
      </c>
      <c r="S30" s="43"/>
      <c r="T30" s="32"/>
      <c r="U30" s="32">
        <f>SUM(T29:T29)</f>
        <v>116700</v>
      </c>
    </row>
    <row r="31" spans="1:21" ht="13.5" thickBot="1">
      <c r="A31" s="9"/>
      <c r="B31" s="21"/>
      <c r="C31" s="11"/>
      <c r="D31" s="8"/>
      <c r="E31" s="20"/>
      <c r="F31" s="20"/>
      <c r="G31" s="20"/>
      <c r="H31" s="20"/>
      <c r="I31" s="20"/>
      <c r="J31" s="20"/>
      <c r="K31" s="20"/>
      <c r="L31" s="18"/>
      <c r="M31" s="9"/>
      <c r="N31" s="27"/>
      <c r="O31" s="26">
        <v>40000</v>
      </c>
      <c r="P31" s="8" t="s">
        <v>7</v>
      </c>
      <c r="S31" s="43"/>
      <c r="T31" s="32"/>
      <c r="U31" s="32"/>
    </row>
    <row r="32" spans="1:21" ht="14.25" thickTop="1" thickBot="1">
      <c r="A32" s="9"/>
      <c r="B32" s="21"/>
      <c r="C32" s="11"/>
      <c r="D32" s="8"/>
      <c r="E32" s="20"/>
      <c r="F32" s="20"/>
      <c r="G32" s="20"/>
      <c r="H32" s="20"/>
      <c r="I32" s="20"/>
      <c r="J32" s="20"/>
      <c r="K32" s="20"/>
      <c r="L32" s="20"/>
      <c r="M32" s="9"/>
      <c r="N32" s="20"/>
      <c r="O32" s="19">
        <f>SUM(O28:O31)</f>
        <v>116700</v>
      </c>
      <c r="P32" s="8"/>
      <c r="R32" s="30" t="s">
        <v>45</v>
      </c>
      <c r="S32" s="43"/>
      <c r="T32" s="32"/>
      <c r="U32" s="32"/>
    </row>
    <row r="33" spans="1:21" ht="13.5" thickTop="1">
      <c r="A33" s="9"/>
      <c r="B33" s="21"/>
      <c r="C33" s="11"/>
      <c r="D33" s="8"/>
      <c r="E33" s="20"/>
      <c r="F33" s="20"/>
      <c r="G33" s="20"/>
      <c r="H33" s="20"/>
      <c r="I33" s="20"/>
      <c r="J33" s="20"/>
      <c r="K33" s="20"/>
      <c r="L33" s="20"/>
      <c r="M33" s="9"/>
      <c r="N33" s="20"/>
      <c r="O33" s="20"/>
      <c r="P33" s="8"/>
      <c r="R33" s="5" t="s">
        <v>27</v>
      </c>
      <c r="S33" s="43">
        <v>400</v>
      </c>
      <c r="T33" s="32"/>
      <c r="U33" s="32"/>
    </row>
    <row r="34" spans="1:21" ht="13.5" thickBot="1">
      <c r="A34" s="7"/>
      <c r="B34" s="288" t="s">
        <v>29</v>
      </c>
      <c r="C34" s="288"/>
      <c r="D34" s="8"/>
      <c r="E34" s="7"/>
      <c r="F34" s="288" t="s">
        <v>65</v>
      </c>
      <c r="G34" s="288"/>
      <c r="H34" s="8"/>
      <c r="I34" s="7"/>
      <c r="J34" s="288" t="s">
        <v>30</v>
      </c>
      <c r="K34" s="288"/>
      <c r="L34" s="8"/>
      <c r="M34" s="7"/>
      <c r="N34" s="288" t="s">
        <v>31</v>
      </c>
      <c r="O34" s="288"/>
      <c r="P34" s="8"/>
      <c r="R34" s="5" t="s">
        <v>29</v>
      </c>
      <c r="S34" s="43">
        <v>2160</v>
      </c>
      <c r="T34" s="32"/>
      <c r="U34" s="32"/>
    </row>
    <row r="35" spans="1:21" ht="13.5" thickTop="1">
      <c r="A35" s="9"/>
      <c r="B35" s="10" t="s">
        <v>2</v>
      </c>
      <c r="C35" s="11" t="s">
        <v>1</v>
      </c>
      <c r="D35" s="8"/>
      <c r="E35" s="9"/>
      <c r="F35" s="10" t="s">
        <v>2</v>
      </c>
      <c r="G35" s="11" t="s">
        <v>1</v>
      </c>
      <c r="H35" s="8"/>
      <c r="I35" s="9"/>
      <c r="J35" s="10" t="s">
        <v>2</v>
      </c>
      <c r="K35" s="11" t="s">
        <v>1</v>
      </c>
      <c r="L35" s="8"/>
      <c r="M35" s="9"/>
      <c r="N35" s="10" t="s">
        <v>2</v>
      </c>
      <c r="O35" s="11" t="s">
        <v>1</v>
      </c>
      <c r="P35" s="8"/>
      <c r="R35" s="5" t="s">
        <v>31</v>
      </c>
      <c r="S35" s="43">
        <v>10800</v>
      </c>
      <c r="T35" s="32"/>
      <c r="U35" s="32"/>
    </row>
    <row r="36" spans="1:21" ht="14.25" customHeight="1" thickBot="1">
      <c r="A36" s="9" t="s">
        <v>5</v>
      </c>
      <c r="B36" s="12">
        <v>2160</v>
      </c>
      <c r="C36" s="13"/>
      <c r="D36" s="8"/>
      <c r="E36" s="9" t="s">
        <v>10</v>
      </c>
      <c r="F36" s="12">
        <v>5000</v>
      </c>
      <c r="G36" s="13"/>
      <c r="H36" s="8"/>
      <c r="I36" s="9" t="s">
        <v>11</v>
      </c>
      <c r="J36" s="12">
        <v>1400</v>
      </c>
      <c r="K36" s="13"/>
      <c r="L36" s="8"/>
      <c r="M36" s="9" t="s">
        <v>9</v>
      </c>
      <c r="N36" s="12">
        <v>5400</v>
      </c>
      <c r="O36" s="13"/>
      <c r="P36" s="8"/>
      <c r="R36" s="5" t="s">
        <v>65</v>
      </c>
      <c r="S36" s="43">
        <v>5000</v>
      </c>
      <c r="T36" s="32"/>
      <c r="U36" s="32"/>
    </row>
    <row r="37" spans="1:21" ht="14.25" thickTop="1" thickBot="1">
      <c r="A37" s="9"/>
      <c r="B37" s="19">
        <f>B36</f>
        <v>2160</v>
      </c>
      <c r="C37" s="28"/>
      <c r="D37" s="18"/>
      <c r="E37" s="9"/>
      <c r="F37" s="19">
        <f>F36</f>
        <v>5000</v>
      </c>
      <c r="G37" s="29"/>
      <c r="H37" s="8"/>
      <c r="I37" s="9"/>
      <c r="J37" s="19">
        <f>J36</f>
        <v>1400</v>
      </c>
      <c r="K37" s="23"/>
      <c r="L37" s="8"/>
      <c r="M37" s="9" t="s">
        <v>13</v>
      </c>
      <c r="N37" s="12">
        <v>5400</v>
      </c>
      <c r="O37" s="22"/>
      <c r="P37" s="8"/>
      <c r="R37" s="5" t="s">
        <v>30</v>
      </c>
      <c r="S37" s="43">
        <v>1400</v>
      </c>
      <c r="T37" s="32"/>
      <c r="U37" s="32"/>
    </row>
    <row r="38" spans="1:21" ht="14.25" thickTop="1" thickBot="1">
      <c r="A38" s="9"/>
      <c r="B38" s="21"/>
      <c r="C38" s="11"/>
      <c r="D38" s="8"/>
      <c r="E38" s="9"/>
      <c r="F38" s="20"/>
      <c r="G38" s="20"/>
      <c r="H38" s="8"/>
      <c r="I38" s="20"/>
      <c r="J38" s="20"/>
      <c r="K38" s="20"/>
      <c r="L38" s="18"/>
      <c r="M38" s="9"/>
      <c r="N38" s="19">
        <f>SUM(N36:N37)</f>
        <v>10800</v>
      </c>
      <c r="O38" s="20"/>
      <c r="P38" s="8"/>
      <c r="R38" s="5" t="s">
        <v>32</v>
      </c>
      <c r="S38" s="43">
        <v>55000</v>
      </c>
      <c r="T38" s="32"/>
      <c r="U38" s="41"/>
    </row>
    <row r="39" spans="1:21" ht="14.25" thickTop="1" thickBot="1">
      <c r="A39" s="9"/>
      <c r="B39" s="21"/>
      <c r="C39" s="11"/>
      <c r="D39" s="8"/>
      <c r="E39" s="20"/>
      <c r="F39" s="20"/>
      <c r="G39" s="20"/>
      <c r="H39" s="20"/>
      <c r="I39" s="20"/>
      <c r="J39" s="20"/>
      <c r="K39" s="20"/>
      <c r="L39" s="18"/>
      <c r="M39" s="9"/>
      <c r="N39" s="20"/>
      <c r="O39" s="20"/>
      <c r="P39" s="20"/>
      <c r="R39" s="33" t="s">
        <v>46</v>
      </c>
      <c r="S39" s="43"/>
      <c r="T39" s="32"/>
      <c r="U39" s="45">
        <f>-SUM(S33:S38)</f>
        <v>-74760</v>
      </c>
    </row>
    <row r="40" spans="1:21" ht="14.25" thickTop="1" thickBot="1">
      <c r="A40" s="7"/>
      <c r="B40" s="288" t="s">
        <v>32</v>
      </c>
      <c r="C40" s="288"/>
      <c r="D40" s="8"/>
      <c r="E40" s="20"/>
      <c r="F40" s="20"/>
      <c r="G40" s="20"/>
      <c r="H40" s="20"/>
      <c r="I40" s="20"/>
      <c r="J40" s="20"/>
      <c r="K40" s="20"/>
      <c r="L40" s="20"/>
      <c r="M40" s="9"/>
      <c r="N40" s="20"/>
      <c r="O40" s="20"/>
      <c r="P40" s="20"/>
      <c r="R40" s="33" t="s">
        <v>47</v>
      </c>
      <c r="S40" s="43"/>
      <c r="T40" s="32"/>
      <c r="U40" s="171">
        <f>SUM(U30,U39)</f>
        <v>41940</v>
      </c>
    </row>
    <row r="41" spans="1:21" ht="13.5" thickTop="1">
      <c r="A41" s="9"/>
      <c r="B41" s="10" t="s">
        <v>2</v>
      </c>
      <c r="C41" s="11" t="s">
        <v>1</v>
      </c>
      <c r="D41" s="8"/>
      <c r="E41" s="20"/>
      <c r="F41" s="20"/>
      <c r="G41" s="20"/>
      <c r="H41" s="20"/>
      <c r="I41" s="20"/>
      <c r="J41" s="20"/>
      <c r="K41" s="20"/>
      <c r="L41" s="18"/>
      <c r="M41" s="20"/>
      <c r="N41" s="20"/>
      <c r="O41" s="20"/>
      <c r="P41" s="20"/>
      <c r="S41" s="43"/>
      <c r="T41" s="32"/>
    </row>
    <row r="42" spans="1:21">
      <c r="A42" s="9" t="s">
        <v>6</v>
      </c>
      <c r="B42" s="35">
        <v>5000</v>
      </c>
      <c r="C42" s="11"/>
      <c r="D42" s="8"/>
      <c r="E42" s="20"/>
      <c r="F42" s="20"/>
      <c r="G42" s="20"/>
      <c r="H42" s="20"/>
      <c r="I42" s="20"/>
      <c r="J42" s="20"/>
      <c r="K42" s="20"/>
      <c r="L42" s="18"/>
      <c r="M42" s="20"/>
      <c r="N42" s="20"/>
      <c r="O42" s="20"/>
      <c r="P42" s="20"/>
      <c r="R42" s="286" t="s">
        <v>33</v>
      </c>
      <c r="S42" s="286"/>
      <c r="T42" s="286"/>
      <c r="U42" s="286"/>
    </row>
    <row r="43" spans="1:21">
      <c r="A43" s="9" t="s">
        <v>15</v>
      </c>
      <c r="B43" s="35">
        <v>20000</v>
      </c>
      <c r="C43" s="11"/>
      <c r="D43" s="8"/>
      <c r="E43" s="20"/>
      <c r="F43" s="20"/>
      <c r="G43" s="20"/>
      <c r="H43" s="20"/>
      <c r="I43" s="20"/>
      <c r="J43" s="20"/>
      <c r="K43" s="20"/>
      <c r="L43" s="18"/>
      <c r="M43" s="20"/>
      <c r="N43" s="20"/>
      <c r="O43" s="20"/>
      <c r="P43" s="20"/>
      <c r="R43" s="285" t="s">
        <v>48</v>
      </c>
      <c r="S43" s="285"/>
      <c r="T43" s="285"/>
      <c r="U43" s="285"/>
    </row>
    <row r="44" spans="1:21">
      <c r="A44" s="9" t="s">
        <v>16</v>
      </c>
      <c r="B44" s="35">
        <v>10000</v>
      </c>
      <c r="C44" s="11"/>
      <c r="D44" s="8"/>
      <c r="E44" s="20"/>
      <c r="F44" s="20"/>
      <c r="G44" s="20"/>
      <c r="H44" s="20"/>
      <c r="I44" s="20"/>
      <c r="J44" s="20"/>
      <c r="K44" s="20"/>
      <c r="L44" s="18"/>
      <c r="M44" s="20"/>
      <c r="N44" s="20"/>
      <c r="O44" s="20"/>
      <c r="P44" s="20"/>
      <c r="R44" s="285" t="s">
        <v>34</v>
      </c>
      <c r="S44" s="285"/>
      <c r="T44" s="285"/>
      <c r="U44" s="285"/>
    </row>
    <row r="45" spans="1:21" ht="13.5" thickBot="1">
      <c r="A45" s="9" t="s">
        <v>7</v>
      </c>
      <c r="B45" s="12">
        <v>20000</v>
      </c>
      <c r="C45" s="13"/>
      <c r="D45" s="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R45" s="30" t="s">
        <v>49</v>
      </c>
      <c r="S45" s="286" t="s">
        <v>43</v>
      </c>
      <c r="T45" s="286"/>
      <c r="U45" s="286"/>
    </row>
    <row r="46" spans="1:21" ht="14.25" thickTop="1" thickBot="1">
      <c r="A46" s="9"/>
      <c r="B46" s="19">
        <f>SUM(B42:B45)</f>
        <v>55000</v>
      </c>
      <c r="C46" s="28"/>
      <c r="D46" s="1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R46" s="30"/>
      <c r="S46" s="44" t="s">
        <v>36</v>
      </c>
      <c r="T46" s="44" t="s">
        <v>37</v>
      </c>
      <c r="U46" s="30" t="s">
        <v>39</v>
      </c>
    </row>
    <row r="47" spans="1:21" ht="13.5" thickTop="1">
      <c r="A47" s="9"/>
      <c r="B47" s="46"/>
      <c r="C47" s="47"/>
      <c r="D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R47" s="5" t="s">
        <v>25</v>
      </c>
      <c r="S47" s="43"/>
      <c r="T47" s="32">
        <v>40000</v>
      </c>
      <c r="U47" s="43"/>
    </row>
    <row r="48" spans="1:21">
      <c r="A48" s="9"/>
      <c r="B48" s="46"/>
      <c r="C48" s="47"/>
      <c r="D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R48" s="5" t="s">
        <v>26</v>
      </c>
      <c r="S48" s="43"/>
      <c r="T48" s="32">
        <v>13500</v>
      </c>
      <c r="U48" s="43"/>
    </row>
    <row r="49" spans="18:21">
      <c r="R49" s="5" t="s">
        <v>47</v>
      </c>
      <c r="S49" s="43"/>
      <c r="T49" s="32">
        <v>41940</v>
      </c>
      <c r="U49" s="43"/>
    </row>
    <row r="50" spans="18:21">
      <c r="R50" s="33" t="s">
        <v>51</v>
      </c>
      <c r="S50" s="43"/>
      <c r="T50" s="32"/>
      <c r="U50" s="45">
        <f>SUM(T47:T49)</f>
        <v>95440</v>
      </c>
    </row>
    <row r="51" spans="18:21">
      <c r="S51" s="43"/>
      <c r="T51" s="32"/>
      <c r="U51" s="32"/>
    </row>
    <row r="52" spans="18:21">
      <c r="R52" s="30" t="s">
        <v>50</v>
      </c>
      <c r="S52" s="43"/>
      <c r="T52" s="32"/>
      <c r="U52" s="32"/>
    </row>
    <row r="53" spans="18:21">
      <c r="R53" s="48" t="s">
        <v>53</v>
      </c>
      <c r="S53" s="43">
        <v>0</v>
      </c>
      <c r="T53" s="32"/>
      <c r="U53" s="41"/>
    </row>
    <row r="54" spans="18:21" ht="13.5" thickBot="1">
      <c r="R54" s="33" t="s">
        <v>52</v>
      </c>
      <c r="S54" s="43"/>
      <c r="T54" s="32"/>
      <c r="U54" s="45">
        <f>-SUM(S53:S53)</f>
        <v>0</v>
      </c>
    </row>
    <row r="55" spans="18:21" ht="13.5" thickTop="1">
      <c r="R55" s="33" t="s">
        <v>54</v>
      </c>
      <c r="S55" s="43"/>
      <c r="T55" s="32"/>
      <c r="U55" s="171">
        <f>SUM(U50,U54)</f>
        <v>95440</v>
      </c>
    </row>
  </sheetData>
  <mergeCells count="34">
    <mergeCell ref="F1:G1"/>
    <mergeCell ref="J1:K1"/>
    <mergeCell ref="N1:O1"/>
    <mergeCell ref="B13:C13"/>
    <mergeCell ref="F13:G13"/>
    <mergeCell ref="J13:K13"/>
    <mergeCell ref="B1:C1"/>
    <mergeCell ref="B40:C40"/>
    <mergeCell ref="B18:C18"/>
    <mergeCell ref="B26:C26"/>
    <mergeCell ref="F26:G26"/>
    <mergeCell ref="J26:K26"/>
    <mergeCell ref="V3:Z3"/>
    <mergeCell ref="B34:C34"/>
    <mergeCell ref="F34:G34"/>
    <mergeCell ref="J34:K34"/>
    <mergeCell ref="N34:O34"/>
    <mergeCell ref="N26:O26"/>
    <mergeCell ref="V2:Z2"/>
    <mergeCell ref="V1:Z1"/>
    <mergeCell ref="R43:U43"/>
    <mergeCell ref="R44:U44"/>
    <mergeCell ref="S45:U45"/>
    <mergeCell ref="R26:U26"/>
    <mergeCell ref="R25:U25"/>
    <mergeCell ref="R24:U24"/>
    <mergeCell ref="S27:U27"/>
    <mergeCell ref="R42:U42"/>
    <mergeCell ref="R1:T1"/>
    <mergeCell ref="R2:T2"/>
    <mergeCell ref="R3:T3"/>
    <mergeCell ref="V4:W4"/>
    <mergeCell ref="X4:Y4"/>
    <mergeCell ref="X12:Y1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P115"/>
  <sheetViews>
    <sheetView workbookViewId="0">
      <selection sqref="A1:O1"/>
    </sheetView>
  </sheetViews>
  <sheetFormatPr baseColWidth="10" defaultRowHeight="15"/>
  <cols>
    <col min="1" max="1" width="27.140625" bestFit="1" customWidth="1"/>
    <col min="2" max="3" width="8.7109375" bestFit="1" customWidth="1"/>
    <col min="4" max="4" width="3.140625" bestFit="1" customWidth="1"/>
    <col min="5" max="5" width="8.7109375" bestFit="1" customWidth="1"/>
    <col min="6" max="6" width="8.7109375" customWidth="1"/>
    <col min="7" max="7" width="3.140625" bestFit="1" customWidth="1"/>
    <col min="8" max="15" width="8.7109375" bestFit="1" customWidth="1"/>
  </cols>
  <sheetData>
    <row r="1" spans="1:15">
      <c r="A1" s="294" t="s">
        <v>125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</row>
    <row r="2" spans="1:15">
      <c r="A2" s="294" t="s">
        <v>124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</row>
    <row r="3" spans="1:15" ht="15.75" thickBot="1">
      <c r="A3" s="301" t="s">
        <v>126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</row>
    <row r="4" spans="1:15" s="74" customFormat="1" ht="31.5" customHeight="1" thickBot="1">
      <c r="A4" s="295" t="s">
        <v>118</v>
      </c>
      <c r="B4" s="297" t="s">
        <v>119</v>
      </c>
      <c r="C4" s="298"/>
      <c r="D4" s="297" t="s">
        <v>120</v>
      </c>
      <c r="E4" s="305"/>
      <c r="F4" s="305"/>
      <c r="G4" s="300"/>
      <c r="H4" s="297" t="s">
        <v>121</v>
      </c>
      <c r="I4" s="299"/>
      <c r="J4" s="297" t="s">
        <v>41</v>
      </c>
      <c r="K4" s="300"/>
      <c r="L4" s="297" t="s">
        <v>48</v>
      </c>
      <c r="M4" s="300"/>
      <c r="N4" s="297" t="s">
        <v>55</v>
      </c>
      <c r="O4" s="300"/>
    </row>
    <row r="5" spans="1:15" s="74" customFormat="1" ht="15.75" thickBot="1">
      <c r="A5" s="296"/>
      <c r="B5" s="79" t="s">
        <v>122</v>
      </c>
      <c r="C5" s="76" t="s">
        <v>123</v>
      </c>
      <c r="D5" s="302" t="s">
        <v>122</v>
      </c>
      <c r="E5" s="303"/>
      <c r="F5" s="302" t="s">
        <v>123</v>
      </c>
      <c r="G5" s="304"/>
      <c r="H5" s="76" t="s">
        <v>122</v>
      </c>
      <c r="I5" s="75" t="s">
        <v>123</v>
      </c>
      <c r="J5" s="76" t="s">
        <v>122</v>
      </c>
      <c r="K5" s="75" t="s">
        <v>123</v>
      </c>
      <c r="L5" s="76" t="s">
        <v>122</v>
      </c>
      <c r="M5" s="76" t="s">
        <v>123</v>
      </c>
      <c r="N5" s="76" t="s">
        <v>122</v>
      </c>
      <c r="O5" s="76" t="s">
        <v>123</v>
      </c>
    </row>
    <row r="6" spans="1:15">
      <c r="A6" s="135" t="s">
        <v>127</v>
      </c>
      <c r="B6" s="108">
        <v>7880</v>
      </c>
      <c r="C6" s="109"/>
      <c r="D6" s="104"/>
      <c r="E6" s="112"/>
      <c r="F6" s="113"/>
      <c r="G6" s="106"/>
      <c r="H6" s="116">
        <f>B6</f>
        <v>7880</v>
      </c>
      <c r="I6" s="117"/>
      <c r="J6" s="116"/>
      <c r="K6" s="117"/>
      <c r="L6" s="116"/>
      <c r="M6" s="117"/>
      <c r="N6" s="132">
        <f t="shared" ref="N6:N11" si="0">H6</f>
        <v>7880</v>
      </c>
      <c r="O6" s="120"/>
    </row>
    <row r="7" spans="1:15">
      <c r="A7" s="134" t="s">
        <v>128</v>
      </c>
      <c r="B7" s="110">
        <v>12400</v>
      </c>
      <c r="C7" s="111"/>
      <c r="D7" s="105"/>
      <c r="E7" s="114"/>
      <c r="F7" s="115"/>
      <c r="G7" s="107"/>
      <c r="H7" s="118">
        <f>B7</f>
        <v>12400</v>
      </c>
      <c r="I7" s="119"/>
      <c r="J7" s="118"/>
      <c r="K7" s="119"/>
      <c r="L7" s="118"/>
      <c r="M7" s="119"/>
      <c r="N7" s="133">
        <f t="shared" si="0"/>
        <v>12400</v>
      </c>
      <c r="O7" s="119"/>
    </row>
    <row r="8" spans="1:15">
      <c r="A8" s="134" t="s">
        <v>145</v>
      </c>
      <c r="B8" s="110">
        <v>130050</v>
      </c>
      <c r="C8" s="111"/>
      <c r="D8" s="105" t="s">
        <v>91</v>
      </c>
      <c r="E8" s="114">
        <v>133200</v>
      </c>
      <c r="F8" s="115">
        <f>B8</f>
        <v>130050</v>
      </c>
      <c r="G8" s="107" t="s">
        <v>91</v>
      </c>
      <c r="H8" s="118">
        <f>E8</f>
        <v>133200</v>
      </c>
      <c r="I8" s="119"/>
      <c r="J8" s="118"/>
      <c r="K8" s="119"/>
      <c r="L8" s="118"/>
      <c r="M8" s="119"/>
      <c r="N8" s="133">
        <f t="shared" si="0"/>
        <v>133200</v>
      </c>
      <c r="O8" s="119"/>
    </row>
    <row r="9" spans="1:15">
      <c r="A9" s="134" t="s">
        <v>129</v>
      </c>
      <c r="B9" s="110">
        <v>3600</v>
      </c>
      <c r="C9" s="111"/>
      <c r="D9" s="105"/>
      <c r="E9" s="114"/>
      <c r="F9" s="115">
        <v>150</v>
      </c>
      <c r="G9" s="107" t="s">
        <v>92</v>
      </c>
      <c r="H9" s="118">
        <f>B9-F9</f>
        <v>3450</v>
      </c>
      <c r="I9" s="119"/>
      <c r="J9" s="118"/>
      <c r="K9" s="119"/>
      <c r="L9" s="118"/>
      <c r="M9" s="119"/>
      <c r="N9" s="133">
        <f t="shared" si="0"/>
        <v>3450</v>
      </c>
      <c r="O9" s="119"/>
    </row>
    <row r="10" spans="1:15">
      <c r="A10" s="134" t="s">
        <v>130</v>
      </c>
      <c r="B10" s="110">
        <v>62000</v>
      </c>
      <c r="C10" s="111"/>
      <c r="D10" s="105"/>
      <c r="E10" s="114"/>
      <c r="F10" s="115"/>
      <c r="G10" s="107"/>
      <c r="H10" s="118">
        <f>B10</f>
        <v>62000</v>
      </c>
      <c r="I10" s="119"/>
      <c r="J10" s="118"/>
      <c r="K10" s="119"/>
      <c r="L10" s="118"/>
      <c r="M10" s="119"/>
      <c r="N10" s="133">
        <f t="shared" si="0"/>
        <v>62000</v>
      </c>
      <c r="O10" s="119"/>
    </row>
    <row r="11" spans="1:15">
      <c r="A11" s="134" t="s">
        <v>131</v>
      </c>
      <c r="B11" s="110">
        <v>6000</v>
      </c>
      <c r="C11" s="111"/>
      <c r="D11" s="105"/>
      <c r="E11" s="114"/>
      <c r="F11" s="115"/>
      <c r="G11" s="107"/>
      <c r="H11" s="118">
        <f>B11</f>
        <v>6000</v>
      </c>
      <c r="I11" s="119"/>
      <c r="J11" s="118"/>
      <c r="K11" s="119"/>
      <c r="L11" s="118"/>
      <c r="M11" s="119"/>
      <c r="N11" s="133">
        <f t="shared" si="0"/>
        <v>6000</v>
      </c>
      <c r="O11" s="119"/>
    </row>
    <row r="12" spans="1:15">
      <c r="A12" s="134" t="s">
        <v>132</v>
      </c>
      <c r="B12" s="110"/>
      <c r="C12" s="111">
        <v>4000</v>
      </c>
      <c r="D12" s="105"/>
      <c r="E12" s="114"/>
      <c r="F12" s="115">
        <v>500</v>
      </c>
      <c r="G12" s="107" t="s">
        <v>95</v>
      </c>
      <c r="H12" s="118"/>
      <c r="I12" s="119">
        <f>C12+F12</f>
        <v>4500</v>
      </c>
      <c r="J12" s="118"/>
      <c r="K12" s="119"/>
      <c r="L12" s="118"/>
      <c r="M12" s="119"/>
      <c r="N12" s="118"/>
      <c r="O12" s="126">
        <f>I12</f>
        <v>4500</v>
      </c>
    </row>
    <row r="13" spans="1:15">
      <c r="A13" s="134" t="s">
        <v>133</v>
      </c>
      <c r="B13" s="110"/>
      <c r="C13" s="111">
        <v>12220</v>
      </c>
      <c r="D13" s="105"/>
      <c r="E13" s="114"/>
      <c r="F13" s="115"/>
      <c r="G13" s="107"/>
      <c r="H13" s="118"/>
      <c r="I13" s="119">
        <f>C13</f>
        <v>12220</v>
      </c>
      <c r="J13" s="118"/>
      <c r="K13" s="119"/>
      <c r="L13" s="118"/>
      <c r="M13" s="119"/>
      <c r="N13" s="118"/>
      <c r="O13" s="126">
        <f>I13</f>
        <v>12220</v>
      </c>
    </row>
    <row r="14" spans="1:15">
      <c r="A14" s="134" t="s">
        <v>134</v>
      </c>
      <c r="B14" s="110"/>
      <c r="C14" s="111">
        <v>9610</v>
      </c>
      <c r="D14" s="105"/>
      <c r="E14" s="114"/>
      <c r="F14" s="115"/>
      <c r="G14" s="107"/>
      <c r="H14" s="118"/>
      <c r="I14" s="119">
        <f>C14</f>
        <v>9610</v>
      </c>
      <c r="J14" s="118"/>
      <c r="K14" s="119"/>
      <c r="L14" s="118"/>
      <c r="M14" s="119"/>
      <c r="N14" s="118"/>
      <c r="O14" s="126">
        <f>I14</f>
        <v>9610</v>
      </c>
    </row>
    <row r="15" spans="1:15">
      <c r="A15" s="129" t="s">
        <v>135</v>
      </c>
      <c r="B15" s="110"/>
      <c r="C15" s="111">
        <v>167380</v>
      </c>
      <c r="D15" s="105"/>
      <c r="E15" s="114"/>
      <c r="F15" s="115"/>
      <c r="G15" s="107"/>
      <c r="H15" s="118"/>
      <c r="I15" s="119">
        <f>C15</f>
        <v>167380</v>
      </c>
      <c r="J15" s="118"/>
      <c r="K15" s="119"/>
      <c r="L15" s="118"/>
      <c r="M15" s="127">
        <f>I15</f>
        <v>167380</v>
      </c>
      <c r="N15" s="118"/>
      <c r="O15" s="119"/>
    </row>
    <row r="16" spans="1:15">
      <c r="A16" s="129" t="s">
        <v>136</v>
      </c>
      <c r="B16" s="110">
        <v>66040</v>
      </c>
      <c r="C16" s="111"/>
      <c r="D16" s="105"/>
      <c r="E16" s="114"/>
      <c r="F16" s="115"/>
      <c r="G16" s="107"/>
      <c r="H16" s="118">
        <f>B16</f>
        <v>66040</v>
      </c>
      <c r="I16" s="119"/>
      <c r="J16" s="118"/>
      <c r="K16" s="119"/>
      <c r="L16" s="128">
        <f>H16</f>
        <v>66040</v>
      </c>
      <c r="M16" s="119"/>
      <c r="N16" s="118"/>
      <c r="O16" s="119"/>
    </row>
    <row r="17" spans="1:15">
      <c r="A17" s="122" t="s">
        <v>137</v>
      </c>
      <c r="B17" s="110"/>
      <c r="C17" s="111">
        <v>440000</v>
      </c>
      <c r="D17" s="105"/>
      <c r="E17" s="114"/>
      <c r="F17" s="115"/>
      <c r="G17" s="107"/>
      <c r="H17" s="118"/>
      <c r="I17" s="119">
        <f>C17</f>
        <v>440000</v>
      </c>
      <c r="J17" s="118"/>
      <c r="K17" s="121">
        <f>I17</f>
        <v>440000</v>
      </c>
      <c r="L17" s="118"/>
      <c r="M17" s="119"/>
      <c r="N17" s="118"/>
      <c r="O17" s="119"/>
    </row>
    <row r="18" spans="1:15">
      <c r="A18" s="122" t="s">
        <v>143</v>
      </c>
      <c r="B18" s="110"/>
      <c r="C18" s="111">
        <v>8600</v>
      </c>
      <c r="D18" s="105"/>
      <c r="E18" s="114"/>
      <c r="F18" s="115">
        <f>E29</f>
        <v>620</v>
      </c>
      <c r="G18" s="107" t="s">
        <v>94</v>
      </c>
      <c r="H18" s="118"/>
      <c r="I18" s="119">
        <f>C18+F18</f>
        <v>9220</v>
      </c>
      <c r="J18" s="118"/>
      <c r="K18" s="121">
        <f>I18</f>
        <v>9220</v>
      </c>
      <c r="L18" s="118"/>
      <c r="M18" s="119"/>
      <c r="N18" s="118"/>
      <c r="O18" s="119"/>
    </row>
    <row r="19" spans="1:15">
      <c r="A19" s="77" t="s">
        <v>138</v>
      </c>
      <c r="B19" s="110">
        <v>233000</v>
      </c>
      <c r="C19" s="111"/>
      <c r="D19" s="105"/>
      <c r="E19" s="114"/>
      <c r="F19" s="115">
        <f>B19</f>
        <v>233000</v>
      </c>
      <c r="G19" s="107" t="s">
        <v>91</v>
      </c>
      <c r="H19" s="118">
        <f>B19-F19</f>
        <v>0</v>
      </c>
      <c r="I19" s="119">
        <f>B19-F19</f>
        <v>0</v>
      </c>
      <c r="J19" s="118"/>
      <c r="K19" s="119"/>
      <c r="L19" s="118"/>
      <c r="M19" s="119"/>
      <c r="N19" s="118"/>
      <c r="O19" s="119"/>
    </row>
    <row r="20" spans="1:15">
      <c r="A20" s="77" t="s">
        <v>139</v>
      </c>
      <c r="B20" s="110">
        <v>10000</v>
      </c>
      <c r="C20" s="111"/>
      <c r="D20" s="105"/>
      <c r="E20" s="114"/>
      <c r="F20" s="115">
        <f>B20</f>
        <v>10000</v>
      </c>
      <c r="G20" s="107" t="s">
        <v>91</v>
      </c>
      <c r="H20" s="118">
        <f>B20-F20</f>
        <v>0</v>
      </c>
      <c r="I20" s="119">
        <f>B20-F20</f>
        <v>0</v>
      </c>
      <c r="J20" s="118"/>
      <c r="K20" s="119"/>
      <c r="L20" s="118"/>
      <c r="M20" s="119"/>
      <c r="N20" s="118"/>
      <c r="O20" s="119"/>
    </row>
    <row r="21" spans="1:15">
      <c r="A21" s="122" t="s">
        <v>140</v>
      </c>
      <c r="B21" s="110">
        <v>78300</v>
      </c>
      <c r="C21" s="111"/>
      <c r="D21" s="105"/>
      <c r="E21" s="114"/>
      <c r="F21" s="115"/>
      <c r="G21" s="107"/>
      <c r="H21" s="118">
        <f>B21</f>
        <v>78300</v>
      </c>
      <c r="I21" s="119"/>
      <c r="J21" s="123">
        <f t="shared" ref="J21:J26" si="1">H21</f>
        <v>78300</v>
      </c>
      <c r="K21" s="119"/>
      <c r="L21" s="118"/>
      <c r="M21" s="119"/>
      <c r="N21" s="118"/>
      <c r="O21" s="119"/>
    </row>
    <row r="22" spans="1:15">
      <c r="A22" s="122" t="s">
        <v>141</v>
      </c>
      <c r="B22" s="110">
        <v>24700</v>
      </c>
      <c r="C22" s="111"/>
      <c r="D22" s="105"/>
      <c r="E22" s="114"/>
      <c r="F22" s="115"/>
      <c r="G22" s="107"/>
      <c r="H22" s="118">
        <f>B22</f>
        <v>24700</v>
      </c>
      <c r="I22" s="119"/>
      <c r="J22" s="123">
        <f t="shared" si="1"/>
        <v>24700</v>
      </c>
      <c r="K22" s="119"/>
      <c r="L22" s="118"/>
      <c r="M22" s="119"/>
      <c r="N22" s="118"/>
      <c r="O22" s="119"/>
    </row>
    <row r="23" spans="1:15">
      <c r="A23" s="122" t="s">
        <v>144</v>
      </c>
      <c r="B23" s="110">
        <v>6000</v>
      </c>
      <c r="C23" s="111"/>
      <c r="D23" s="105"/>
      <c r="E23" s="114"/>
      <c r="F23" s="115"/>
      <c r="G23" s="107"/>
      <c r="H23" s="118">
        <f>B23</f>
        <v>6000</v>
      </c>
      <c r="I23" s="119"/>
      <c r="J23" s="123">
        <f t="shared" si="1"/>
        <v>6000</v>
      </c>
      <c r="K23" s="119"/>
      <c r="L23" s="118"/>
      <c r="M23" s="119"/>
      <c r="N23" s="118"/>
      <c r="O23" s="119"/>
    </row>
    <row r="24" spans="1:15">
      <c r="A24" s="122" t="s">
        <v>142</v>
      </c>
      <c r="B24" s="110">
        <v>1840</v>
      </c>
      <c r="C24" s="111"/>
      <c r="D24" s="105" t="s">
        <v>92</v>
      </c>
      <c r="E24" s="114">
        <f>B9/24</f>
        <v>150</v>
      </c>
      <c r="F24" s="115"/>
      <c r="G24" s="107"/>
      <c r="H24" s="118">
        <f>B24+E24</f>
        <v>1990</v>
      </c>
      <c r="I24" s="119"/>
      <c r="J24" s="123">
        <f t="shared" si="1"/>
        <v>1990</v>
      </c>
      <c r="K24" s="119"/>
      <c r="L24" s="118"/>
      <c r="M24" s="119"/>
      <c r="N24" s="118"/>
      <c r="O24" s="119"/>
    </row>
    <row r="25" spans="1:15">
      <c r="A25" s="122" t="s">
        <v>157</v>
      </c>
      <c r="B25" s="110"/>
      <c r="C25" s="111"/>
      <c r="D25" s="105" t="s">
        <v>91</v>
      </c>
      <c r="E25" s="114">
        <f>F8+(F19+F20)-E8</f>
        <v>239850</v>
      </c>
      <c r="F25" s="115"/>
      <c r="G25" s="107"/>
      <c r="H25" s="118">
        <f>E25</f>
        <v>239850</v>
      </c>
      <c r="I25" s="119"/>
      <c r="J25" s="123">
        <f t="shared" si="1"/>
        <v>239850</v>
      </c>
      <c r="K25" s="119"/>
      <c r="L25" s="118"/>
      <c r="M25" s="119"/>
      <c r="N25" s="118"/>
      <c r="O25" s="119"/>
    </row>
    <row r="26" spans="1:15">
      <c r="A26" s="122" t="s">
        <v>158</v>
      </c>
      <c r="B26" s="110"/>
      <c r="C26" s="111"/>
      <c r="D26" s="105" t="s">
        <v>95</v>
      </c>
      <c r="E26" s="114">
        <v>500</v>
      </c>
      <c r="F26" s="115"/>
      <c r="G26" s="107"/>
      <c r="H26" s="118">
        <f>E26</f>
        <v>500</v>
      </c>
      <c r="I26" s="119"/>
      <c r="J26" s="123">
        <f t="shared" si="1"/>
        <v>500</v>
      </c>
      <c r="K26" s="119"/>
      <c r="L26" s="118"/>
      <c r="M26" s="119"/>
      <c r="N26" s="118"/>
      <c r="O26" s="119"/>
    </row>
    <row r="27" spans="1:15">
      <c r="A27" s="134" t="s">
        <v>160</v>
      </c>
      <c r="B27" s="110"/>
      <c r="C27" s="111"/>
      <c r="D27" s="105"/>
      <c r="E27" s="114"/>
      <c r="F27" s="115">
        <f>E28</f>
        <v>22000</v>
      </c>
      <c r="G27" s="107" t="s">
        <v>93</v>
      </c>
      <c r="H27" s="118"/>
      <c r="I27" s="119">
        <f>F27</f>
        <v>22000</v>
      </c>
      <c r="J27" s="118"/>
      <c r="K27" s="119"/>
      <c r="L27" s="118"/>
      <c r="M27" s="119"/>
      <c r="N27" s="118"/>
      <c r="O27" s="126">
        <f>I27</f>
        <v>22000</v>
      </c>
    </row>
    <row r="28" spans="1:15">
      <c r="A28" s="122" t="s">
        <v>159</v>
      </c>
      <c r="B28" s="110"/>
      <c r="C28" s="111"/>
      <c r="D28" s="105" t="s">
        <v>93</v>
      </c>
      <c r="E28" s="114">
        <f>C17*0.05</f>
        <v>22000</v>
      </c>
      <c r="F28" s="115"/>
      <c r="G28" s="107"/>
      <c r="H28" s="118">
        <f>E28</f>
        <v>22000</v>
      </c>
      <c r="I28" s="119"/>
      <c r="J28" s="123">
        <f>H28</f>
        <v>22000</v>
      </c>
      <c r="K28" s="119"/>
      <c r="L28" s="118"/>
      <c r="M28" s="119"/>
      <c r="N28" s="118"/>
      <c r="O28" s="119"/>
    </row>
    <row r="29" spans="1:15">
      <c r="A29" s="134" t="s">
        <v>161</v>
      </c>
      <c r="B29" s="110"/>
      <c r="C29" s="111"/>
      <c r="D29" s="105" t="s">
        <v>94</v>
      </c>
      <c r="E29" s="114">
        <f>(B10*0.02)/2</f>
        <v>620</v>
      </c>
      <c r="F29" s="115"/>
      <c r="G29" s="107"/>
      <c r="H29" s="118">
        <f>E29</f>
        <v>620</v>
      </c>
      <c r="I29" s="119"/>
      <c r="J29" s="118"/>
      <c r="K29" s="119"/>
      <c r="L29" s="118"/>
      <c r="M29" s="119"/>
      <c r="N29" s="133">
        <f>H29</f>
        <v>620</v>
      </c>
      <c r="O29" s="119"/>
    </row>
    <row r="30" spans="1:15">
      <c r="A30" s="134" t="s">
        <v>163</v>
      </c>
      <c r="B30" s="110"/>
      <c r="C30" s="111"/>
      <c r="D30" s="105"/>
      <c r="E30" s="114"/>
      <c r="F30" s="115">
        <f>(C13*0.12)/12</f>
        <v>122.19999999999999</v>
      </c>
      <c r="G30" s="107" t="s">
        <v>96</v>
      </c>
      <c r="H30" s="118"/>
      <c r="I30" s="119">
        <f>F30</f>
        <v>122.19999999999999</v>
      </c>
      <c r="J30" s="118"/>
      <c r="K30" s="119"/>
      <c r="L30" s="118"/>
      <c r="M30" s="119"/>
      <c r="N30" s="118"/>
      <c r="O30" s="126">
        <f>I30</f>
        <v>122.19999999999999</v>
      </c>
    </row>
    <row r="31" spans="1:15">
      <c r="A31" s="122" t="s">
        <v>162</v>
      </c>
      <c r="B31" s="110"/>
      <c r="C31" s="111"/>
      <c r="D31" s="105" t="s">
        <v>96</v>
      </c>
      <c r="E31" s="114">
        <f>F30</f>
        <v>122.19999999999999</v>
      </c>
      <c r="F31" s="115"/>
      <c r="G31" s="107"/>
      <c r="H31" s="118">
        <f>E31</f>
        <v>122.19999999999999</v>
      </c>
      <c r="I31" s="119"/>
      <c r="J31" s="123">
        <f>H31</f>
        <v>122.19999999999999</v>
      </c>
      <c r="K31" s="119"/>
      <c r="L31" s="118"/>
      <c r="M31" s="119"/>
      <c r="N31" s="118"/>
      <c r="O31" s="119"/>
    </row>
    <row r="32" spans="1:15">
      <c r="A32" s="125" t="s">
        <v>164</v>
      </c>
      <c r="B32" s="110"/>
      <c r="C32" s="111"/>
      <c r="D32" s="105"/>
      <c r="E32" s="114"/>
      <c r="F32" s="115"/>
      <c r="G32" s="107"/>
      <c r="H32" s="118"/>
      <c r="I32" s="119"/>
      <c r="J32" s="118"/>
      <c r="K32" s="124">
        <f>SUM(K17,K18)-SUM(J21:J26,J28,J31)</f>
        <v>75757.799999999988</v>
      </c>
      <c r="L32" s="118"/>
      <c r="M32" s="127">
        <f>K32</f>
        <v>75757.799999999988</v>
      </c>
      <c r="N32" s="118"/>
      <c r="O32" s="119"/>
    </row>
    <row r="33" spans="1:16">
      <c r="A33" s="130" t="s">
        <v>165</v>
      </c>
      <c r="B33" s="110"/>
      <c r="C33" s="111"/>
      <c r="D33" s="105"/>
      <c r="E33" s="114"/>
      <c r="F33" s="115"/>
      <c r="G33" s="107"/>
      <c r="H33" s="118"/>
      <c r="I33" s="119"/>
      <c r="J33" s="118"/>
      <c r="K33" s="119"/>
      <c r="L33" s="118"/>
      <c r="M33" s="131">
        <f>SUM(M15,M32)-L16</f>
        <v>177097.8</v>
      </c>
      <c r="N33" s="118"/>
      <c r="O33" s="119">
        <f>M33</f>
        <v>177097.8</v>
      </c>
    </row>
    <row r="34" spans="1:16" ht="15.75" thickBot="1">
      <c r="A34" s="80" t="s">
        <v>146</v>
      </c>
      <c r="B34" s="81">
        <f>SUM(B6:B33)</f>
        <v>641810</v>
      </c>
      <c r="C34" s="103">
        <f>SUM(C6:C33)</f>
        <v>641810</v>
      </c>
      <c r="D34" s="292">
        <f>SUM(E6:E33)</f>
        <v>396442.2</v>
      </c>
      <c r="E34" s="293"/>
      <c r="F34" s="290">
        <f>SUM(F6:F33)</f>
        <v>396442.2</v>
      </c>
      <c r="G34" s="291"/>
      <c r="H34" s="82">
        <f>SUM(H6:H33)</f>
        <v>665052.19999999995</v>
      </c>
      <c r="I34" s="83">
        <f>SUM(I6:I33)</f>
        <v>665052.19999999995</v>
      </c>
      <c r="J34" s="82"/>
      <c r="K34" s="83"/>
      <c r="L34" s="82"/>
      <c r="M34" s="83"/>
      <c r="N34" s="82">
        <f>SUM(N6:N33)</f>
        <v>225550</v>
      </c>
      <c r="O34" s="84">
        <f>SUM(O6:O33)</f>
        <v>225550</v>
      </c>
      <c r="P34" s="78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</sheetData>
  <mergeCells count="14">
    <mergeCell ref="F34:G34"/>
    <mergeCell ref="D34:E34"/>
    <mergeCell ref="A1:O1"/>
    <mergeCell ref="A2:O2"/>
    <mergeCell ref="A4:A5"/>
    <mergeCell ref="B4:C4"/>
    <mergeCell ref="H4:I4"/>
    <mergeCell ref="J4:K4"/>
    <mergeCell ref="L4:M4"/>
    <mergeCell ref="N4:O4"/>
    <mergeCell ref="A3:O3"/>
    <mergeCell ref="D5:E5"/>
    <mergeCell ref="F5:G5"/>
    <mergeCell ref="D4:G4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Z48"/>
  <sheetViews>
    <sheetView workbookViewId="0"/>
  </sheetViews>
  <sheetFormatPr baseColWidth="10" defaultRowHeight="12.75"/>
  <cols>
    <col min="1" max="1" width="3.140625" style="3" bestFit="1" customWidth="1"/>
    <col min="2" max="2" width="8.7109375" style="6" bestFit="1" customWidth="1"/>
    <col min="3" max="3" width="7.85546875" style="4" bestFit="1" customWidth="1"/>
    <col min="4" max="4" width="3.140625" style="1" bestFit="1" customWidth="1"/>
    <col min="5" max="5" width="3.140625" style="6" bestFit="1" customWidth="1"/>
    <col min="6" max="6" width="7.85546875" style="5" bestFit="1" customWidth="1"/>
    <col min="7" max="7" width="7" style="5" bestFit="1" customWidth="1"/>
    <col min="8" max="8" width="3.140625" style="4" bestFit="1" customWidth="1"/>
    <col min="9" max="9" width="3.140625" style="6" bestFit="1" customWidth="1"/>
    <col min="10" max="11" width="7.85546875" style="5" bestFit="1" customWidth="1"/>
    <col min="12" max="12" width="3.140625" style="4" bestFit="1" customWidth="1"/>
    <col min="13" max="13" width="3.140625" style="6" bestFit="1" customWidth="1"/>
    <col min="14" max="14" width="7" style="5" bestFit="1" customWidth="1"/>
    <col min="15" max="15" width="7.85546875" style="5" bestFit="1" customWidth="1"/>
    <col min="16" max="16" width="3.140625" style="4" bestFit="1" customWidth="1"/>
    <col min="17" max="17" width="11.42578125" style="5"/>
    <col min="18" max="18" width="18.7109375" style="20" bestFit="1" customWidth="1"/>
    <col min="19" max="20" width="8.7109375" style="20" bestFit="1" customWidth="1"/>
    <col min="21" max="21" width="7.85546875" style="20" bestFit="1" customWidth="1"/>
    <col min="22" max="22" width="13.85546875" style="20" bestFit="1" customWidth="1"/>
    <col min="23" max="23" width="8.7109375" style="20" bestFit="1" customWidth="1"/>
    <col min="24" max="24" width="14.85546875" style="20" bestFit="1" customWidth="1"/>
    <col min="25" max="25" width="7.85546875" style="20" bestFit="1" customWidth="1"/>
    <col min="26" max="26" width="8.7109375" style="20" bestFit="1" customWidth="1"/>
    <col min="27" max="16384" width="11.42578125" style="5"/>
  </cols>
  <sheetData>
    <row r="1" spans="1:26" s="2" customFormat="1" ht="13.5" thickBot="1">
      <c r="A1" s="7"/>
      <c r="B1" s="288" t="s">
        <v>147</v>
      </c>
      <c r="C1" s="288"/>
      <c r="D1" s="56" t="s">
        <v>82</v>
      </c>
      <c r="E1" s="7"/>
      <c r="F1" s="288" t="s">
        <v>71</v>
      </c>
      <c r="G1" s="288"/>
      <c r="H1" s="56" t="s">
        <v>82</v>
      </c>
      <c r="I1" s="7"/>
      <c r="J1" s="288" t="s">
        <v>76</v>
      </c>
      <c r="K1" s="288"/>
      <c r="L1" s="56" t="s">
        <v>82</v>
      </c>
      <c r="M1" s="7"/>
      <c r="N1" s="288" t="s">
        <v>14</v>
      </c>
      <c r="O1" s="288"/>
      <c r="P1" s="56" t="s">
        <v>82</v>
      </c>
      <c r="R1" s="306" t="s">
        <v>152</v>
      </c>
      <c r="S1" s="306"/>
      <c r="T1" s="306"/>
      <c r="U1" s="87"/>
      <c r="V1" s="306" t="s">
        <v>152</v>
      </c>
      <c r="W1" s="306"/>
      <c r="X1" s="306"/>
      <c r="Y1" s="306"/>
      <c r="Z1" s="306"/>
    </row>
    <row r="2" spans="1:26" ht="13.5" thickTop="1">
      <c r="A2" s="9"/>
      <c r="B2" s="10" t="s">
        <v>1</v>
      </c>
      <c r="C2" s="11" t="s">
        <v>2</v>
      </c>
      <c r="D2" s="8"/>
      <c r="E2" s="9"/>
      <c r="F2" s="10" t="s">
        <v>1</v>
      </c>
      <c r="G2" s="11" t="s">
        <v>2</v>
      </c>
      <c r="H2" s="8"/>
      <c r="I2" s="9"/>
      <c r="J2" s="10" t="s">
        <v>1</v>
      </c>
      <c r="K2" s="11" t="s">
        <v>2</v>
      </c>
      <c r="L2" s="8"/>
      <c r="M2" s="9"/>
      <c r="N2" s="10" t="s">
        <v>1</v>
      </c>
      <c r="O2" s="11" t="s">
        <v>2</v>
      </c>
      <c r="P2" s="8"/>
      <c r="R2" s="294" t="s">
        <v>40</v>
      </c>
      <c r="S2" s="294"/>
      <c r="T2" s="294"/>
      <c r="V2" s="294" t="s">
        <v>55</v>
      </c>
      <c r="W2" s="294"/>
      <c r="X2" s="294"/>
      <c r="Y2" s="294"/>
      <c r="Z2" s="294"/>
    </row>
    <row r="3" spans="1:26" ht="13.5" thickBot="1">
      <c r="A3" s="64" t="s">
        <v>4</v>
      </c>
      <c r="B3" s="65">
        <v>50000</v>
      </c>
      <c r="C3" s="13">
        <v>22600</v>
      </c>
      <c r="D3" s="8" t="s">
        <v>92</v>
      </c>
      <c r="E3" s="9" t="s">
        <v>92</v>
      </c>
      <c r="F3" s="35">
        <v>20000</v>
      </c>
      <c r="G3" s="58">
        <v>5000</v>
      </c>
      <c r="H3" s="8" t="s">
        <v>94</v>
      </c>
      <c r="I3" s="6" t="s">
        <v>92</v>
      </c>
      <c r="J3" s="12">
        <v>2600</v>
      </c>
      <c r="K3" s="17"/>
      <c r="L3" s="8"/>
      <c r="M3" s="9" t="s">
        <v>94</v>
      </c>
      <c r="N3" s="12">
        <v>9040</v>
      </c>
      <c r="O3" s="13"/>
      <c r="P3" s="8"/>
      <c r="R3" s="294" t="s">
        <v>34</v>
      </c>
      <c r="S3" s="294"/>
      <c r="T3" s="294"/>
      <c r="V3" s="294" t="s">
        <v>56</v>
      </c>
      <c r="W3" s="294"/>
      <c r="X3" s="294"/>
      <c r="Y3" s="294"/>
      <c r="Z3" s="294"/>
    </row>
    <row r="4" spans="1:26" ht="14.25" thickTop="1" thickBot="1">
      <c r="A4" s="9" t="s">
        <v>91</v>
      </c>
      <c r="B4" s="12">
        <v>50000</v>
      </c>
      <c r="C4" s="13">
        <v>800</v>
      </c>
      <c r="D4" s="8" t="s">
        <v>96</v>
      </c>
      <c r="E4" s="9" t="s">
        <v>93</v>
      </c>
      <c r="F4" s="14">
        <v>19000</v>
      </c>
      <c r="G4" s="15"/>
      <c r="H4" s="8"/>
      <c r="I4" s="9" t="s">
        <v>93</v>
      </c>
      <c r="J4" s="12">
        <v>2470</v>
      </c>
      <c r="K4" s="17"/>
      <c r="L4" s="18"/>
      <c r="M4" s="9"/>
      <c r="N4" s="19">
        <f>SUM(N3:N3)</f>
        <v>9040</v>
      </c>
      <c r="O4" s="23"/>
      <c r="P4" s="8"/>
      <c r="R4" s="88" t="s">
        <v>35</v>
      </c>
      <c r="S4" s="89" t="s">
        <v>36</v>
      </c>
      <c r="T4" s="90" t="s">
        <v>37</v>
      </c>
      <c r="V4" s="306" t="s">
        <v>57</v>
      </c>
      <c r="W4" s="306"/>
      <c r="X4" s="306" t="s">
        <v>58</v>
      </c>
      <c r="Y4" s="306"/>
    </row>
    <row r="5" spans="1:26" ht="14.25" thickTop="1" thickBot="1">
      <c r="A5" s="9" t="s">
        <v>95</v>
      </c>
      <c r="B5" s="12">
        <v>14690</v>
      </c>
      <c r="C5" s="13">
        <v>15000</v>
      </c>
      <c r="D5" s="8" t="s">
        <v>97</v>
      </c>
      <c r="E5" s="9"/>
      <c r="F5" s="16">
        <f>SUM(F3:F4)</f>
        <v>39000</v>
      </c>
      <c r="G5" s="57">
        <f>SUM(G3:G4)</f>
        <v>5000</v>
      </c>
      <c r="H5" s="8"/>
      <c r="I5" s="9"/>
      <c r="J5" s="19">
        <f>SUM(J3:J4)</f>
        <v>5070</v>
      </c>
      <c r="K5" s="23"/>
      <c r="L5" s="18"/>
      <c r="M5" s="9"/>
      <c r="N5" s="20"/>
      <c r="O5" s="20"/>
      <c r="P5" s="8"/>
      <c r="R5" s="20" t="s">
        <v>147</v>
      </c>
      <c r="S5" s="91">
        <f>B9</f>
        <v>47320</v>
      </c>
      <c r="T5" s="92"/>
      <c r="V5" s="20" t="s">
        <v>147</v>
      </c>
      <c r="W5" s="93">
        <f>S5</f>
        <v>47320</v>
      </c>
      <c r="X5" s="88" t="s">
        <v>59</v>
      </c>
      <c r="Y5" s="93"/>
    </row>
    <row r="6" spans="1:26" ht="14.25" thickTop="1" thickBot="1">
      <c r="B6" s="12"/>
      <c r="C6" s="13">
        <v>7500</v>
      </c>
      <c r="D6" s="8" t="s">
        <v>98</v>
      </c>
      <c r="E6" s="9"/>
      <c r="F6" s="19">
        <f>F5-G5</f>
        <v>34000</v>
      </c>
      <c r="G6" s="17"/>
      <c r="H6" s="18"/>
      <c r="I6" s="21"/>
      <c r="J6" s="20"/>
      <c r="K6" s="20"/>
      <c r="L6" s="11"/>
      <c r="M6" s="9"/>
      <c r="N6" s="20"/>
      <c r="O6" s="20"/>
      <c r="P6" s="8"/>
      <c r="R6" s="20" t="s">
        <v>71</v>
      </c>
      <c r="S6" s="91">
        <f>F6</f>
        <v>34000</v>
      </c>
      <c r="T6" s="92"/>
      <c r="V6" s="20" t="s">
        <v>71</v>
      </c>
      <c r="W6" s="93">
        <f>S6</f>
        <v>34000</v>
      </c>
      <c r="X6" s="20" t="s">
        <v>24</v>
      </c>
      <c r="Y6" s="93">
        <f>T12</f>
        <v>7500</v>
      </c>
    </row>
    <row r="7" spans="1:26" ht="14.25" thickTop="1" thickBot="1">
      <c r="A7" s="9"/>
      <c r="B7" s="14"/>
      <c r="C7" s="15">
        <v>21470</v>
      </c>
      <c r="D7" s="8" t="s">
        <v>3</v>
      </c>
      <c r="E7" s="9"/>
      <c r="F7" s="46"/>
      <c r="G7" s="17"/>
      <c r="H7" s="18"/>
      <c r="I7" s="21"/>
      <c r="J7" s="20"/>
      <c r="K7" s="20"/>
      <c r="L7" s="11"/>
      <c r="M7" s="9"/>
      <c r="N7" s="20"/>
      <c r="O7" s="20"/>
      <c r="P7" s="18"/>
      <c r="R7" s="20" t="s">
        <v>76</v>
      </c>
      <c r="S7" s="91">
        <f>J5</f>
        <v>5070</v>
      </c>
      <c r="T7" s="92"/>
      <c r="V7" s="20" t="s">
        <v>76</v>
      </c>
      <c r="W7" s="93">
        <f>B34</f>
        <v>2340</v>
      </c>
      <c r="X7" s="20" t="s">
        <v>156</v>
      </c>
      <c r="Y7" s="93">
        <f>T14</f>
        <v>50000</v>
      </c>
    </row>
    <row r="8" spans="1:26" ht="14.25" thickTop="1" thickBot="1">
      <c r="A8" s="9"/>
      <c r="B8" s="16">
        <f>SUM(B3:B7)</f>
        <v>114690</v>
      </c>
      <c r="C8" s="57">
        <f>SUM(C3:C7)</f>
        <v>67370</v>
      </c>
      <c r="D8" s="8"/>
      <c r="E8" s="21"/>
      <c r="F8" s="46"/>
      <c r="G8" s="17"/>
      <c r="H8" s="18"/>
      <c r="I8" s="21"/>
      <c r="J8" s="20"/>
      <c r="K8" s="20"/>
      <c r="L8" s="11"/>
      <c r="M8" s="9"/>
      <c r="N8" s="20"/>
      <c r="O8" s="20"/>
      <c r="P8" s="18"/>
      <c r="R8" s="20" t="s">
        <v>14</v>
      </c>
      <c r="S8" s="91">
        <f>N4</f>
        <v>9040</v>
      </c>
      <c r="T8" s="92"/>
      <c r="V8" s="20" t="s">
        <v>14</v>
      </c>
      <c r="W8" s="93">
        <f>S8</f>
        <v>9040</v>
      </c>
      <c r="X8" s="20" t="s">
        <v>150</v>
      </c>
      <c r="Y8" s="92">
        <f>T15</f>
        <v>15000</v>
      </c>
    </row>
    <row r="9" spans="1:26" ht="14.25" thickTop="1" thickBot="1">
      <c r="A9" s="9"/>
      <c r="B9" s="19">
        <f>B8-C8</f>
        <v>47320</v>
      </c>
      <c r="C9" s="17"/>
      <c r="D9" s="8"/>
      <c r="E9" s="7"/>
      <c r="F9" s="46"/>
      <c r="G9" s="17"/>
      <c r="H9" s="18"/>
      <c r="I9" s="21"/>
      <c r="J9" s="20"/>
      <c r="K9" s="20"/>
      <c r="L9" s="11"/>
      <c r="M9" s="9"/>
      <c r="N9" s="20"/>
      <c r="O9" s="20"/>
      <c r="P9" s="11"/>
      <c r="R9" s="20" t="s">
        <v>72</v>
      </c>
      <c r="S9" s="91">
        <f>B14</f>
        <v>800</v>
      </c>
      <c r="T9" s="92"/>
      <c r="V9" s="20" t="s">
        <v>72</v>
      </c>
      <c r="W9" s="93">
        <f>S9</f>
        <v>800</v>
      </c>
      <c r="X9" s="94" t="s">
        <v>60</v>
      </c>
      <c r="Y9" s="93"/>
      <c r="Z9" s="95">
        <f>SUM(Y6:Y8)</f>
        <v>72500</v>
      </c>
    </row>
    <row r="10" spans="1:26" ht="13.5" thickTop="1">
      <c r="M10" s="5"/>
      <c r="P10" s="5"/>
      <c r="R10" s="20" t="s">
        <v>153</v>
      </c>
      <c r="S10" s="91">
        <f>F14</f>
        <v>30000</v>
      </c>
      <c r="T10" s="92"/>
      <c r="V10" s="20" t="s">
        <v>153</v>
      </c>
      <c r="W10" s="93">
        <f>S10</f>
        <v>30000</v>
      </c>
      <c r="Y10" s="93"/>
    </row>
    <row r="11" spans="1:26" ht="13.5" thickBot="1">
      <c r="A11" s="64"/>
      <c r="B11" s="288" t="s">
        <v>72</v>
      </c>
      <c r="C11" s="288"/>
      <c r="D11" s="56" t="s">
        <v>82</v>
      </c>
      <c r="E11" s="21"/>
      <c r="F11" s="289" t="s">
        <v>148</v>
      </c>
      <c r="G11" s="289"/>
      <c r="H11" s="56" t="s">
        <v>82</v>
      </c>
      <c r="I11" s="21"/>
      <c r="J11" s="289" t="s">
        <v>155</v>
      </c>
      <c r="K11" s="289"/>
      <c r="L11" s="56" t="s">
        <v>82</v>
      </c>
      <c r="M11" s="11"/>
      <c r="N11" s="11"/>
      <c r="O11" s="11"/>
      <c r="P11" s="11"/>
      <c r="R11" s="20" t="s">
        <v>154</v>
      </c>
      <c r="S11" s="91">
        <f>J14</f>
        <v>15000</v>
      </c>
      <c r="T11" s="92"/>
      <c r="V11" s="20" t="s">
        <v>154</v>
      </c>
      <c r="W11" s="93">
        <f>S11</f>
        <v>15000</v>
      </c>
      <c r="X11" s="88" t="s">
        <v>61</v>
      </c>
      <c r="Y11" s="93"/>
    </row>
    <row r="12" spans="1:26" ht="13.5" thickTop="1">
      <c r="A12" s="9"/>
      <c r="B12" s="10" t="s">
        <v>1</v>
      </c>
      <c r="C12" s="8" t="s">
        <v>2</v>
      </c>
      <c r="D12" s="8"/>
      <c r="E12" s="7"/>
      <c r="F12" s="10" t="s">
        <v>1</v>
      </c>
      <c r="G12" s="8" t="s">
        <v>2</v>
      </c>
      <c r="H12" s="8"/>
      <c r="I12" s="21"/>
      <c r="J12" s="10" t="s">
        <v>1</v>
      </c>
      <c r="K12" s="8" t="s">
        <v>2</v>
      </c>
      <c r="L12" s="11"/>
      <c r="M12" s="11"/>
      <c r="N12" s="11"/>
      <c r="O12" s="11"/>
      <c r="P12" s="11"/>
      <c r="R12" s="20" t="s">
        <v>24</v>
      </c>
      <c r="S12" s="91"/>
      <c r="T12" s="92">
        <f>C22</f>
        <v>7500</v>
      </c>
      <c r="W12" s="93"/>
      <c r="X12" s="20" t="s">
        <v>54</v>
      </c>
      <c r="Y12" s="93">
        <f>U46</f>
        <v>66000</v>
      </c>
    </row>
    <row r="13" spans="1:26" ht="13.5" customHeight="1" thickBot="1">
      <c r="A13" s="9" t="s">
        <v>96</v>
      </c>
      <c r="B13" s="12">
        <v>800</v>
      </c>
      <c r="C13" s="13"/>
      <c r="D13" s="8"/>
      <c r="E13" s="9" t="s">
        <v>97</v>
      </c>
      <c r="F13" s="12">
        <v>30000</v>
      </c>
      <c r="G13" s="13"/>
      <c r="H13" s="8"/>
      <c r="I13" s="9" t="s">
        <v>98</v>
      </c>
      <c r="J13" s="12">
        <v>15000</v>
      </c>
      <c r="K13" s="13"/>
      <c r="L13" s="11"/>
      <c r="M13" s="5"/>
      <c r="P13" s="5"/>
      <c r="R13" s="20" t="s">
        <v>77</v>
      </c>
      <c r="S13" s="91"/>
      <c r="T13" s="92">
        <f>G21</f>
        <v>2730</v>
      </c>
      <c r="W13" s="93"/>
      <c r="X13" s="94" t="s">
        <v>62</v>
      </c>
      <c r="Y13" s="93"/>
      <c r="Z13" s="95">
        <f>SUM(Y12:Y12)</f>
        <v>66000</v>
      </c>
    </row>
    <row r="14" spans="1:26" ht="14.25" thickTop="1" thickBot="1">
      <c r="A14" s="21"/>
      <c r="B14" s="19">
        <f>SUM(B13:B13)</f>
        <v>800</v>
      </c>
      <c r="C14" s="23"/>
      <c r="D14" s="8"/>
      <c r="E14" s="9"/>
      <c r="F14" s="19">
        <f>SUM(F13:F13)</f>
        <v>30000</v>
      </c>
      <c r="G14" s="23"/>
      <c r="H14" s="8"/>
      <c r="I14" s="21"/>
      <c r="J14" s="19">
        <f>SUM(J13:J13)</f>
        <v>15000</v>
      </c>
      <c r="K14" s="23"/>
      <c r="L14" s="11"/>
      <c r="M14" s="5"/>
      <c r="P14" s="5"/>
      <c r="R14" s="20" t="s">
        <v>149</v>
      </c>
      <c r="S14" s="91"/>
      <c r="T14" s="92">
        <f>K20</f>
        <v>50000</v>
      </c>
      <c r="V14" s="94" t="s">
        <v>63</v>
      </c>
      <c r="W14" s="99">
        <f>SUM(W5:W11)</f>
        <v>138500</v>
      </c>
      <c r="X14" s="307" t="s">
        <v>64</v>
      </c>
      <c r="Y14" s="307"/>
      <c r="Z14" s="172">
        <f>SUM(Z9,Z13)</f>
        <v>138500</v>
      </c>
    </row>
    <row r="15" spans="1:26" ht="13.5" thickTop="1">
      <c r="A15" s="51"/>
      <c r="B15" s="52"/>
      <c r="C15" s="53"/>
      <c r="D15" s="54"/>
      <c r="E15" s="52"/>
      <c r="F15" s="55"/>
      <c r="G15" s="55"/>
      <c r="H15" s="53"/>
      <c r="I15" s="52"/>
      <c r="J15" s="55"/>
      <c r="K15" s="55"/>
      <c r="L15" s="53"/>
      <c r="M15" s="55"/>
      <c r="N15" s="55"/>
      <c r="O15" s="55"/>
      <c r="P15" s="55"/>
      <c r="R15" s="20" t="s">
        <v>150</v>
      </c>
      <c r="S15" s="91"/>
      <c r="T15" s="92">
        <f>O20</f>
        <v>15000</v>
      </c>
    </row>
    <row r="16" spans="1:26">
      <c r="M16" s="5"/>
      <c r="P16" s="5"/>
      <c r="R16" s="20" t="s">
        <v>25</v>
      </c>
      <c r="S16" s="91"/>
      <c r="T16" s="92">
        <f>C28</f>
        <v>50000</v>
      </c>
    </row>
    <row r="17" spans="1:21" ht="13.5" thickBot="1">
      <c r="B17" s="288" t="s">
        <v>24</v>
      </c>
      <c r="C17" s="288"/>
      <c r="D17" s="56" t="s">
        <v>83</v>
      </c>
      <c r="F17" s="288" t="s">
        <v>77</v>
      </c>
      <c r="G17" s="288"/>
      <c r="H17" s="56" t="s">
        <v>83</v>
      </c>
      <c r="J17" s="288" t="s">
        <v>149</v>
      </c>
      <c r="K17" s="288"/>
      <c r="L17" s="56" t="s">
        <v>83</v>
      </c>
      <c r="N17" s="288" t="s">
        <v>150</v>
      </c>
      <c r="O17" s="288"/>
      <c r="P17" s="56" t="s">
        <v>83</v>
      </c>
      <c r="R17" s="20" t="s">
        <v>151</v>
      </c>
      <c r="S17" s="91">
        <f>F28</f>
        <v>5000</v>
      </c>
      <c r="T17" s="92"/>
    </row>
    <row r="18" spans="1:21" ht="13.5" thickTop="1">
      <c r="B18" s="10" t="s">
        <v>2</v>
      </c>
      <c r="C18" s="11" t="s">
        <v>1</v>
      </c>
      <c r="F18" s="10" t="s">
        <v>2</v>
      </c>
      <c r="G18" s="11" t="s">
        <v>1</v>
      </c>
      <c r="J18" s="10" t="s">
        <v>2</v>
      </c>
      <c r="K18" s="11" t="s">
        <v>1</v>
      </c>
      <c r="N18" s="10" t="s">
        <v>2</v>
      </c>
      <c r="O18" s="11" t="s">
        <v>1</v>
      </c>
      <c r="R18" s="20" t="s">
        <v>89</v>
      </c>
      <c r="S18" s="96"/>
      <c r="T18" s="97">
        <f>K29</f>
        <v>21000</v>
      </c>
    </row>
    <row r="19" spans="1:21" ht="13.5" thickBot="1">
      <c r="A19" s="3" t="s">
        <v>3</v>
      </c>
      <c r="B19" s="35">
        <v>21470</v>
      </c>
      <c r="C19" s="58">
        <v>21470</v>
      </c>
      <c r="D19" s="1" t="s">
        <v>93</v>
      </c>
      <c r="F19" s="10"/>
      <c r="G19" s="58">
        <v>1690</v>
      </c>
      <c r="H19" s="4" t="s">
        <v>95</v>
      </c>
      <c r="J19" s="14"/>
      <c r="K19" s="58">
        <v>50000</v>
      </c>
      <c r="L19" s="4" t="s">
        <v>91</v>
      </c>
      <c r="N19" s="14"/>
      <c r="O19" s="58">
        <v>15000</v>
      </c>
      <c r="P19" s="4" t="s">
        <v>97</v>
      </c>
      <c r="R19" s="94" t="s">
        <v>39</v>
      </c>
      <c r="S19" s="98">
        <f>SUM(S5:S18)</f>
        <v>146230</v>
      </c>
      <c r="T19" s="99">
        <f>SUM(T5:T18)</f>
        <v>146230</v>
      </c>
    </row>
    <row r="20" spans="1:21" ht="14.25" customHeight="1" thickTop="1" thickBot="1">
      <c r="B20" s="60"/>
      <c r="C20" s="59">
        <v>7500</v>
      </c>
      <c r="D20" s="1" t="s">
        <v>98</v>
      </c>
      <c r="F20" s="14"/>
      <c r="G20" s="59">
        <v>1040</v>
      </c>
      <c r="H20" s="4" t="s">
        <v>94</v>
      </c>
      <c r="K20" s="19">
        <f>SUM(K19:K19)</f>
        <v>50000</v>
      </c>
      <c r="O20" s="19">
        <f>SUM(O19:O19)</f>
        <v>15000</v>
      </c>
    </row>
    <row r="21" spans="1:21" ht="14.25" thickTop="1" thickBot="1">
      <c r="B21" s="16">
        <f>SUM(B19:B20)</f>
        <v>21470</v>
      </c>
      <c r="C21" s="50">
        <f>SUM(C19:C20)</f>
        <v>28970</v>
      </c>
      <c r="G21" s="19">
        <f>SUM(G19:G20)</f>
        <v>2730</v>
      </c>
      <c r="R21" s="306" t="s">
        <v>152</v>
      </c>
      <c r="S21" s="306"/>
      <c r="T21" s="306"/>
      <c r="U21" s="306"/>
    </row>
    <row r="22" spans="1:21" ht="14.25" thickTop="1" thickBot="1">
      <c r="C22" s="19">
        <f>C21-B21</f>
        <v>7500</v>
      </c>
      <c r="G22" s="46"/>
      <c r="R22" s="294" t="s">
        <v>41</v>
      </c>
      <c r="S22" s="294"/>
      <c r="T22" s="294"/>
      <c r="U22" s="294"/>
    </row>
    <row r="23" spans="1:21" ht="13.5" thickTop="1">
      <c r="A23" s="51"/>
      <c r="B23" s="52"/>
      <c r="C23" s="53"/>
      <c r="D23" s="54"/>
      <c r="E23" s="52"/>
      <c r="F23" s="55"/>
      <c r="G23" s="55"/>
      <c r="H23" s="53"/>
      <c r="I23" s="52"/>
      <c r="J23" s="55"/>
      <c r="K23" s="55"/>
      <c r="L23" s="53"/>
      <c r="M23" s="55"/>
      <c r="N23" s="55"/>
      <c r="O23" s="55"/>
      <c r="P23" s="55"/>
      <c r="R23" s="294" t="s">
        <v>34</v>
      </c>
      <c r="S23" s="294"/>
      <c r="T23" s="294"/>
      <c r="U23" s="294"/>
    </row>
    <row r="24" spans="1:21">
      <c r="M24" s="5"/>
      <c r="P24" s="5"/>
      <c r="R24" s="88" t="s">
        <v>42</v>
      </c>
      <c r="S24" s="306" t="s">
        <v>43</v>
      </c>
      <c r="T24" s="306"/>
      <c r="U24" s="306"/>
    </row>
    <row r="25" spans="1:21" ht="13.5" customHeight="1" thickBot="1">
      <c r="B25" s="289" t="s">
        <v>25</v>
      </c>
      <c r="C25" s="289"/>
      <c r="D25" s="56" t="s">
        <v>84</v>
      </c>
      <c r="F25" s="308" t="s">
        <v>151</v>
      </c>
      <c r="G25" s="308"/>
      <c r="H25" s="56" t="s">
        <v>85</v>
      </c>
      <c r="J25" s="288" t="s">
        <v>89</v>
      </c>
      <c r="K25" s="288"/>
      <c r="L25" s="56" t="s">
        <v>85</v>
      </c>
      <c r="R25" s="88"/>
      <c r="S25" s="100" t="s">
        <v>36</v>
      </c>
      <c r="T25" s="100" t="s">
        <v>37</v>
      </c>
      <c r="U25" s="88" t="s">
        <v>39</v>
      </c>
    </row>
    <row r="26" spans="1:21" ht="13.5" thickTop="1">
      <c r="B26" s="10" t="s">
        <v>2</v>
      </c>
      <c r="C26" s="11" t="s">
        <v>1</v>
      </c>
      <c r="F26" s="10" t="s">
        <v>2</v>
      </c>
      <c r="G26" s="11" t="s">
        <v>1</v>
      </c>
      <c r="H26" s="8"/>
      <c r="J26" s="10" t="s">
        <v>2</v>
      </c>
      <c r="K26" s="11" t="s">
        <v>1</v>
      </c>
      <c r="R26" s="20" t="s">
        <v>89</v>
      </c>
      <c r="S26" s="93"/>
      <c r="T26" s="92">
        <f>T18</f>
        <v>21000</v>
      </c>
      <c r="U26" s="97"/>
    </row>
    <row r="27" spans="1:21" ht="13.5" thickBot="1">
      <c r="B27" s="60"/>
      <c r="C27" s="72">
        <v>50000</v>
      </c>
      <c r="D27" s="71" t="s">
        <v>4</v>
      </c>
      <c r="E27" s="62" t="s">
        <v>94</v>
      </c>
      <c r="F27" s="35">
        <v>5000</v>
      </c>
      <c r="G27" s="11"/>
      <c r="H27" s="58"/>
      <c r="J27" s="10"/>
      <c r="K27" s="58">
        <v>13000</v>
      </c>
      <c r="L27" s="4" t="s">
        <v>95</v>
      </c>
      <c r="R27" s="94" t="s">
        <v>44</v>
      </c>
      <c r="S27" s="93"/>
      <c r="T27" s="92"/>
      <c r="U27" s="92">
        <f>SUM(T26:T26)</f>
        <v>21000</v>
      </c>
    </row>
    <row r="28" spans="1:21" ht="14.25" thickTop="1" thickBot="1">
      <c r="B28" s="5"/>
      <c r="C28" s="19">
        <f>C27</f>
        <v>50000</v>
      </c>
      <c r="F28" s="19">
        <f>F27</f>
        <v>5000</v>
      </c>
      <c r="G28" s="23"/>
      <c r="H28" s="8"/>
      <c r="J28" s="14"/>
      <c r="K28" s="59">
        <v>8000</v>
      </c>
      <c r="S28" s="93"/>
      <c r="T28" s="92"/>
      <c r="U28" s="92"/>
    </row>
    <row r="29" spans="1:21" ht="14.25" thickTop="1" thickBot="1">
      <c r="K29" s="19">
        <f>SUM(K27:K28)</f>
        <v>21000</v>
      </c>
      <c r="R29" s="88" t="s">
        <v>45</v>
      </c>
      <c r="S29" s="93"/>
      <c r="T29" s="92"/>
      <c r="U29" s="92"/>
    </row>
    <row r="30" spans="1:21" ht="13.5" customHeight="1" thickTop="1">
      <c r="A30" s="51"/>
      <c r="B30" s="52"/>
      <c r="C30" s="53"/>
      <c r="D30" s="54"/>
      <c r="E30" s="52"/>
      <c r="F30" s="55"/>
      <c r="G30" s="55"/>
      <c r="H30" s="53"/>
      <c r="I30" s="52"/>
      <c r="J30" s="55"/>
      <c r="K30" s="55"/>
      <c r="L30" s="53"/>
      <c r="M30" s="55"/>
      <c r="N30" s="55"/>
      <c r="O30" s="55"/>
      <c r="P30" s="55"/>
      <c r="R30" s="20" t="s">
        <v>151</v>
      </c>
      <c r="S30" s="93">
        <f>S17</f>
        <v>5000</v>
      </c>
      <c r="T30" s="92"/>
      <c r="U30" s="97"/>
    </row>
    <row r="31" spans="1:21" ht="13.5" thickBot="1">
      <c r="M31" s="5"/>
      <c r="P31" s="5"/>
      <c r="R31" s="94" t="s">
        <v>46</v>
      </c>
      <c r="S31" s="93"/>
      <c r="T31" s="92"/>
      <c r="U31" s="101">
        <f>-SUM(S30:S30)</f>
        <v>-5000</v>
      </c>
    </row>
    <row r="32" spans="1:21" ht="14.25" thickTop="1" thickBot="1">
      <c r="A32" s="5"/>
      <c r="B32" s="288" t="s">
        <v>90</v>
      </c>
      <c r="C32" s="288"/>
      <c r="D32" s="5"/>
      <c r="E32" s="4"/>
      <c r="R32" s="94" t="s">
        <v>47</v>
      </c>
      <c r="S32" s="93"/>
      <c r="T32" s="92"/>
      <c r="U32" s="172">
        <f>SUM(U27,U31)</f>
        <v>16000</v>
      </c>
    </row>
    <row r="33" spans="1:21" ht="14.25" thickTop="1" thickBot="1">
      <c r="A33" s="5"/>
      <c r="B33" s="12">
        <f>J5</f>
        <v>5070</v>
      </c>
      <c r="C33" s="58">
        <f>G21</f>
        <v>2730</v>
      </c>
      <c r="D33" s="5"/>
      <c r="E33" s="4"/>
      <c r="S33" s="93"/>
      <c r="T33" s="92"/>
    </row>
    <row r="34" spans="1:21" ht="14.25" thickTop="1" thickBot="1">
      <c r="A34" s="5"/>
      <c r="B34" s="19">
        <f>B33-C33</f>
        <v>2340</v>
      </c>
      <c r="C34" s="23"/>
      <c r="D34" s="5"/>
      <c r="E34" s="4"/>
      <c r="R34" s="306" t="s">
        <v>152</v>
      </c>
      <c r="S34" s="306"/>
      <c r="T34" s="306"/>
      <c r="U34" s="306"/>
    </row>
    <row r="35" spans="1:21" ht="13.5" thickTop="1">
      <c r="A35" s="5"/>
      <c r="D35" s="5"/>
      <c r="E35" s="4"/>
      <c r="R35" s="294" t="s">
        <v>48</v>
      </c>
      <c r="S35" s="294"/>
      <c r="T35" s="294"/>
      <c r="U35" s="294"/>
    </row>
    <row r="36" spans="1:21">
      <c r="A36" s="5"/>
      <c r="D36" s="5"/>
      <c r="E36" s="4"/>
      <c r="R36" s="294" t="s">
        <v>34</v>
      </c>
      <c r="S36" s="294"/>
      <c r="T36" s="294"/>
      <c r="U36" s="294"/>
    </row>
    <row r="37" spans="1:21">
      <c r="R37" s="88" t="s">
        <v>49</v>
      </c>
      <c r="S37" s="306" t="s">
        <v>43</v>
      </c>
      <c r="T37" s="306"/>
      <c r="U37" s="306"/>
    </row>
    <row r="38" spans="1:21">
      <c r="B38" s="4"/>
      <c r="C38" s="6"/>
      <c r="H38" s="5"/>
      <c r="I38" s="4"/>
      <c r="M38" s="5"/>
      <c r="R38" s="88"/>
      <c r="S38" s="100" t="s">
        <v>36</v>
      </c>
      <c r="T38" s="100" t="s">
        <v>37</v>
      </c>
      <c r="U38" s="88" t="s">
        <v>39</v>
      </c>
    </row>
    <row r="39" spans="1:21">
      <c r="B39" s="4"/>
      <c r="C39" s="6"/>
      <c r="H39" s="5"/>
      <c r="I39" s="4"/>
      <c r="M39" s="5"/>
      <c r="R39" s="20" t="s">
        <v>25</v>
      </c>
      <c r="S39" s="93"/>
      <c r="T39" s="92">
        <f>T16</f>
        <v>50000</v>
      </c>
      <c r="U39" s="93"/>
    </row>
    <row r="40" spans="1:21">
      <c r="A40" s="5"/>
      <c r="B40" s="4"/>
      <c r="C40" s="6"/>
      <c r="D40" s="5"/>
      <c r="E40" s="5"/>
      <c r="F40" s="4"/>
      <c r="G40" s="6"/>
      <c r="H40" s="5"/>
      <c r="I40" s="5"/>
      <c r="J40" s="4"/>
      <c r="K40" s="6"/>
      <c r="M40" s="5"/>
      <c r="R40" s="20" t="s">
        <v>47</v>
      </c>
      <c r="S40" s="93"/>
      <c r="T40" s="92">
        <f>U32</f>
        <v>16000</v>
      </c>
      <c r="U40" s="93"/>
    </row>
    <row r="41" spans="1:21">
      <c r="A41" s="5"/>
      <c r="B41" s="4"/>
      <c r="C41" s="6"/>
      <c r="D41" s="5"/>
      <c r="E41" s="5"/>
      <c r="F41" s="4"/>
      <c r="G41" s="6"/>
      <c r="H41" s="5"/>
      <c r="I41" s="5"/>
      <c r="J41" s="4"/>
      <c r="K41" s="6"/>
      <c r="M41" s="5"/>
      <c r="R41" s="94" t="s">
        <v>51</v>
      </c>
      <c r="S41" s="93"/>
      <c r="T41" s="92"/>
      <c r="U41" s="101">
        <f>SUM(T39:T40)</f>
        <v>66000</v>
      </c>
    </row>
    <row r="42" spans="1:21">
      <c r="A42" s="5"/>
      <c r="B42" s="4"/>
      <c r="C42" s="5"/>
      <c r="D42" s="5"/>
      <c r="E42" s="5"/>
      <c r="F42" s="4"/>
      <c r="G42" s="6"/>
      <c r="H42" s="5"/>
      <c r="I42" s="5"/>
      <c r="J42" s="4"/>
      <c r="K42" s="6"/>
      <c r="S42" s="93"/>
      <c r="T42" s="92"/>
      <c r="U42" s="92"/>
    </row>
    <row r="43" spans="1:21">
      <c r="A43" s="5"/>
      <c r="B43" s="4"/>
      <c r="C43" s="5"/>
      <c r="D43" s="5"/>
      <c r="E43" s="5"/>
      <c r="F43" s="4"/>
      <c r="G43" s="6"/>
      <c r="H43" s="5"/>
      <c r="I43" s="5"/>
      <c r="J43" s="4"/>
      <c r="K43" s="6"/>
      <c r="R43" s="88" t="s">
        <v>50</v>
      </c>
      <c r="S43" s="93"/>
      <c r="T43" s="92"/>
      <c r="U43" s="92"/>
    </row>
    <row r="44" spans="1:21">
      <c r="A44" s="5"/>
      <c r="B44" s="4"/>
      <c r="C44" s="6"/>
      <c r="D44" s="5"/>
      <c r="E44" s="5"/>
      <c r="F44" s="4"/>
      <c r="H44" s="5"/>
      <c r="I44" s="5"/>
      <c r="J44" s="4"/>
      <c r="R44" s="102" t="s">
        <v>53</v>
      </c>
      <c r="S44" s="93">
        <v>0</v>
      </c>
      <c r="T44" s="92"/>
      <c r="U44" s="97"/>
    </row>
    <row r="45" spans="1:21" ht="13.5" thickBot="1">
      <c r="A45" s="5"/>
      <c r="B45" s="4"/>
      <c r="C45" s="6"/>
      <c r="D45" s="5"/>
      <c r="E45" s="5"/>
      <c r="F45" s="4"/>
      <c r="H45" s="5"/>
      <c r="I45" s="5"/>
      <c r="J45" s="4"/>
      <c r="R45" s="94" t="s">
        <v>52</v>
      </c>
      <c r="S45" s="93"/>
      <c r="T45" s="92"/>
      <c r="U45" s="101">
        <f>-SUM(S44:S44)</f>
        <v>0</v>
      </c>
    </row>
    <row r="46" spans="1:21" ht="13.5" thickTop="1">
      <c r="A46" s="5"/>
      <c r="B46" s="4"/>
      <c r="C46" s="6"/>
      <c r="D46" s="5"/>
      <c r="E46" s="5"/>
      <c r="F46" s="4"/>
      <c r="G46" s="6"/>
      <c r="H46" s="5"/>
      <c r="I46" s="5"/>
      <c r="J46" s="4"/>
      <c r="K46" s="6"/>
      <c r="R46" s="94" t="s">
        <v>54</v>
      </c>
      <c r="S46" s="93"/>
      <c r="T46" s="92"/>
      <c r="U46" s="172">
        <f>SUM(U41,U45)</f>
        <v>66000</v>
      </c>
    </row>
    <row r="47" spans="1:21">
      <c r="A47" s="5"/>
      <c r="D47" s="5"/>
      <c r="E47" s="5"/>
      <c r="F47" s="4"/>
      <c r="G47" s="6"/>
      <c r="H47" s="5"/>
      <c r="I47" s="5"/>
      <c r="J47" s="4"/>
      <c r="K47" s="6"/>
    </row>
    <row r="48" spans="1:21">
      <c r="A48" s="5"/>
      <c r="D48" s="5"/>
      <c r="E48" s="5"/>
      <c r="F48" s="4"/>
      <c r="G48" s="6"/>
      <c r="H48" s="5"/>
      <c r="I48" s="5"/>
      <c r="J48" s="4"/>
      <c r="K48" s="6"/>
    </row>
  </sheetData>
  <mergeCells count="32">
    <mergeCell ref="R35:U35"/>
    <mergeCell ref="R36:U36"/>
    <mergeCell ref="S37:U37"/>
    <mergeCell ref="B32:C32"/>
    <mergeCell ref="R21:U21"/>
    <mergeCell ref="R22:U22"/>
    <mergeCell ref="R23:U23"/>
    <mergeCell ref="S24:U24"/>
    <mergeCell ref="R34:U34"/>
    <mergeCell ref="J25:K25"/>
    <mergeCell ref="B25:C25"/>
    <mergeCell ref="F25:G25"/>
    <mergeCell ref="V1:Z1"/>
    <mergeCell ref="J17:K17"/>
    <mergeCell ref="N17:O17"/>
    <mergeCell ref="R1:T1"/>
    <mergeCell ref="X14:Y14"/>
    <mergeCell ref="V2:Z2"/>
    <mergeCell ref="R3:T3"/>
    <mergeCell ref="V3:Z3"/>
    <mergeCell ref="V4:W4"/>
    <mergeCell ref="X4:Y4"/>
    <mergeCell ref="B1:C1"/>
    <mergeCell ref="F1:G1"/>
    <mergeCell ref="J1:K1"/>
    <mergeCell ref="N1:O1"/>
    <mergeCell ref="R2:T2"/>
    <mergeCell ref="B17:C17"/>
    <mergeCell ref="F17:G17"/>
    <mergeCell ref="B11:C11"/>
    <mergeCell ref="F11:G11"/>
    <mergeCell ref="J11:K11"/>
  </mergeCells>
  <pageMargins left="0.7" right="0.7" top="0.75" bottom="0.75" header="0.3" footer="0.3"/>
  <pageSetup paperSize="9" orientation="portrait" horizontalDpi="200" verticalDpi="200" r:id="rId1"/>
  <ignoredErrors>
    <ignoredError sqref="W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Z61"/>
  <sheetViews>
    <sheetView workbookViewId="0"/>
  </sheetViews>
  <sheetFormatPr baseColWidth="10" defaultRowHeight="12.75"/>
  <cols>
    <col min="1" max="1" width="3.5703125" style="3" bestFit="1" customWidth="1"/>
    <col min="2" max="2" width="7.85546875" style="6" bestFit="1" customWidth="1"/>
    <col min="3" max="3" width="8.7109375" style="4" bestFit="1" customWidth="1"/>
    <col min="4" max="4" width="3.140625" style="1" bestFit="1" customWidth="1"/>
    <col min="5" max="5" width="3.5703125" style="3" bestFit="1" customWidth="1"/>
    <col min="6" max="7" width="7.85546875" style="5" bestFit="1" customWidth="1"/>
    <col min="8" max="8" width="3.5703125" style="1" bestFit="1" customWidth="1"/>
    <col min="9" max="9" width="3.140625" style="3" bestFit="1" customWidth="1"/>
    <col min="10" max="11" width="7.85546875" style="5" bestFit="1" customWidth="1"/>
    <col min="12" max="12" width="3.140625" style="1" bestFit="1" customWidth="1"/>
    <col min="13" max="13" width="3.140625" style="3" bestFit="1" customWidth="1"/>
    <col min="14" max="15" width="7.85546875" style="5" bestFit="1" customWidth="1"/>
    <col min="16" max="16" width="3.140625" style="1" bestFit="1" customWidth="1"/>
    <col min="17" max="17" width="11.42578125" style="5"/>
    <col min="18" max="18" width="24.140625" style="5" bestFit="1" customWidth="1"/>
    <col min="19" max="20" width="9.85546875" style="5" bestFit="1" customWidth="1"/>
    <col min="21" max="21" width="8.85546875" style="5" bestFit="1" customWidth="1"/>
    <col min="22" max="22" width="14.7109375" style="5" bestFit="1" customWidth="1"/>
    <col min="23" max="23" width="9.85546875" style="5" bestFit="1" customWidth="1"/>
    <col min="24" max="24" width="15.42578125" style="5" bestFit="1" customWidth="1"/>
    <col min="25" max="25" width="8.85546875" style="5" bestFit="1" customWidth="1"/>
    <col min="26" max="26" width="9.85546875" style="5" bestFit="1" customWidth="1"/>
    <col min="27" max="16384" width="11.42578125" style="5"/>
  </cols>
  <sheetData>
    <row r="1" spans="1:26" s="2" customFormat="1" ht="13.5" thickBot="1">
      <c r="A1" s="7"/>
      <c r="B1" s="288" t="s">
        <v>0</v>
      </c>
      <c r="C1" s="288"/>
      <c r="D1" s="56" t="s">
        <v>82</v>
      </c>
      <c r="E1" s="7"/>
      <c r="F1" s="288" t="s">
        <v>14</v>
      </c>
      <c r="G1" s="288"/>
      <c r="H1" s="56" t="s">
        <v>82</v>
      </c>
      <c r="I1" s="7"/>
      <c r="J1" s="288" t="s">
        <v>216</v>
      </c>
      <c r="K1" s="288"/>
      <c r="L1" s="56" t="s">
        <v>82</v>
      </c>
      <c r="M1" s="7"/>
      <c r="N1" s="288" t="s">
        <v>217</v>
      </c>
      <c r="O1" s="288"/>
      <c r="P1" s="56" t="s">
        <v>82</v>
      </c>
      <c r="R1" s="286" t="s">
        <v>228</v>
      </c>
      <c r="S1" s="286"/>
      <c r="T1" s="286"/>
      <c r="V1" s="286" t="s">
        <v>228</v>
      </c>
      <c r="W1" s="286"/>
      <c r="X1" s="286"/>
      <c r="Y1" s="286"/>
      <c r="Z1" s="286"/>
    </row>
    <row r="2" spans="1:26" ht="13.5" thickTop="1">
      <c r="A2" s="9"/>
      <c r="B2" s="10" t="s">
        <v>1</v>
      </c>
      <c r="C2" s="11" t="s">
        <v>2</v>
      </c>
      <c r="D2" s="8"/>
      <c r="E2" s="9"/>
      <c r="F2" s="10" t="s">
        <v>1</v>
      </c>
      <c r="G2" s="11" t="s">
        <v>2</v>
      </c>
      <c r="H2" s="8"/>
      <c r="I2" s="9"/>
      <c r="J2" s="10" t="s">
        <v>1</v>
      </c>
      <c r="K2" s="11" t="s">
        <v>2</v>
      </c>
      <c r="L2" s="8"/>
      <c r="M2" s="9"/>
      <c r="N2" s="10" t="s">
        <v>1</v>
      </c>
      <c r="O2" s="11" t="s">
        <v>2</v>
      </c>
      <c r="P2" s="8"/>
      <c r="R2" s="285" t="s">
        <v>40</v>
      </c>
      <c r="S2" s="285"/>
      <c r="T2" s="285"/>
      <c r="V2" s="285" t="s">
        <v>55</v>
      </c>
      <c r="W2" s="285"/>
      <c r="X2" s="285"/>
      <c r="Y2" s="285"/>
      <c r="Z2" s="285"/>
    </row>
    <row r="3" spans="1:26">
      <c r="A3" s="64" t="s">
        <v>4</v>
      </c>
      <c r="B3" s="65">
        <v>21000</v>
      </c>
      <c r="C3" s="13">
        <v>2400</v>
      </c>
      <c r="D3" s="8" t="s">
        <v>91</v>
      </c>
      <c r="E3" s="64" t="s">
        <v>4</v>
      </c>
      <c r="F3" s="66">
        <v>12000</v>
      </c>
      <c r="G3" s="58">
        <v>1200</v>
      </c>
      <c r="H3" s="8" t="s">
        <v>98</v>
      </c>
      <c r="I3" s="64" t="s">
        <v>4</v>
      </c>
      <c r="J3" s="65">
        <v>25000</v>
      </c>
      <c r="K3" s="13">
        <v>15000</v>
      </c>
      <c r="L3" s="8" t="s">
        <v>93</v>
      </c>
      <c r="M3" s="64" t="s">
        <v>4</v>
      </c>
      <c r="N3" s="65">
        <v>10000</v>
      </c>
      <c r="O3" s="13">
        <v>3000</v>
      </c>
      <c r="P3" s="8" t="s">
        <v>100</v>
      </c>
      <c r="R3" s="285" t="s">
        <v>224</v>
      </c>
      <c r="S3" s="285"/>
      <c r="T3" s="285"/>
      <c r="V3" s="285" t="s">
        <v>225</v>
      </c>
      <c r="W3" s="285"/>
      <c r="X3" s="285"/>
      <c r="Y3" s="285"/>
      <c r="Z3" s="285"/>
    </row>
    <row r="4" spans="1:26" ht="13.5" thickBot="1">
      <c r="A4" s="9" t="s">
        <v>93</v>
      </c>
      <c r="B4" s="12">
        <v>20340</v>
      </c>
      <c r="C4" s="13">
        <v>9000</v>
      </c>
      <c r="D4" s="8" t="s">
        <v>92</v>
      </c>
      <c r="E4" s="9" t="s">
        <v>95</v>
      </c>
      <c r="F4" s="35">
        <v>300</v>
      </c>
      <c r="G4" s="58">
        <v>6780</v>
      </c>
      <c r="H4" s="8" t="s">
        <v>101</v>
      </c>
      <c r="I4" s="9" t="s">
        <v>94</v>
      </c>
      <c r="J4" s="12">
        <v>60000</v>
      </c>
      <c r="K4" s="13">
        <v>20000</v>
      </c>
      <c r="L4" s="8" t="s">
        <v>97</v>
      </c>
      <c r="M4" s="9" t="s">
        <v>94</v>
      </c>
      <c r="N4" s="60">
        <v>18000</v>
      </c>
      <c r="O4" s="59">
        <v>9000</v>
      </c>
      <c r="P4" s="8" t="s">
        <v>103</v>
      </c>
      <c r="R4" s="137" t="s">
        <v>35</v>
      </c>
      <c r="S4" s="38" t="s">
        <v>36</v>
      </c>
      <c r="T4" s="39" t="s">
        <v>37</v>
      </c>
      <c r="V4" s="286" t="s">
        <v>57</v>
      </c>
      <c r="W4" s="286"/>
      <c r="X4" s="286" t="s">
        <v>58</v>
      </c>
      <c r="Y4" s="286"/>
    </row>
    <row r="5" spans="1:26" ht="14.25" thickTop="1" thickBot="1">
      <c r="A5" s="3" t="s">
        <v>98</v>
      </c>
      <c r="B5" s="12">
        <v>1200</v>
      </c>
      <c r="C5" s="13">
        <v>400</v>
      </c>
      <c r="D5" s="8" t="s">
        <v>96</v>
      </c>
      <c r="E5" s="9" t="s">
        <v>97</v>
      </c>
      <c r="F5" s="35">
        <v>25990</v>
      </c>
      <c r="G5" s="58">
        <v>9040</v>
      </c>
      <c r="H5" s="1" t="s">
        <v>102</v>
      </c>
      <c r="I5" s="9"/>
      <c r="J5" s="60"/>
      <c r="K5" s="59">
        <v>5000</v>
      </c>
      <c r="L5" s="18" t="s">
        <v>100</v>
      </c>
      <c r="M5" s="9"/>
      <c r="N5" s="16">
        <f>SUM(N3:N4)</f>
        <v>28000</v>
      </c>
      <c r="O5" s="57">
        <f>SUM(O3:O4)</f>
        <v>12000</v>
      </c>
      <c r="P5" s="8"/>
      <c r="R5" s="5" t="s">
        <v>0</v>
      </c>
      <c r="S5" s="36">
        <f>B12</f>
        <v>14356.800000000003</v>
      </c>
      <c r="T5" s="32"/>
      <c r="V5" s="5" t="s">
        <v>0</v>
      </c>
      <c r="W5" s="43">
        <f t="shared" ref="W5:W12" si="0">S5</f>
        <v>14356.800000000003</v>
      </c>
      <c r="X5" s="137" t="s">
        <v>59</v>
      </c>
      <c r="Y5" s="43"/>
    </row>
    <row r="6" spans="1:26" ht="14.25" thickTop="1" thickBot="1">
      <c r="A6" s="9" t="s">
        <v>102</v>
      </c>
      <c r="B6" s="12">
        <v>8768.7999999999993</v>
      </c>
      <c r="C6" s="13">
        <v>5400</v>
      </c>
      <c r="D6" s="8" t="s">
        <v>3</v>
      </c>
      <c r="E6" s="9" t="s">
        <v>100</v>
      </c>
      <c r="F6" s="35">
        <v>6780</v>
      </c>
      <c r="G6" s="58"/>
      <c r="H6" s="8"/>
      <c r="I6" s="9"/>
      <c r="J6" s="16">
        <f>SUM(J3:J5)</f>
        <v>85000</v>
      </c>
      <c r="K6" s="57">
        <f>SUM(K3:K5)</f>
        <v>40000</v>
      </c>
      <c r="L6" s="18"/>
      <c r="M6" s="9"/>
      <c r="N6" s="19">
        <f>N5-O5</f>
        <v>16000</v>
      </c>
      <c r="O6" s="17"/>
      <c r="P6" s="8"/>
      <c r="R6" s="5" t="s">
        <v>14</v>
      </c>
      <c r="S6" s="36">
        <f>F10</f>
        <v>32366</v>
      </c>
      <c r="T6" s="32"/>
      <c r="V6" s="5" t="s">
        <v>14</v>
      </c>
      <c r="W6" s="43">
        <f t="shared" si="0"/>
        <v>32366</v>
      </c>
      <c r="X6" s="5" t="s">
        <v>24</v>
      </c>
      <c r="Y6" s="43">
        <f>T13</f>
        <v>74340</v>
      </c>
    </row>
    <row r="7" spans="1:26" ht="14.25" thickTop="1" thickBot="1">
      <c r="A7" s="9" t="s">
        <v>103</v>
      </c>
      <c r="B7" s="12">
        <v>10848</v>
      </c>
      <c r="C7" s="13">
        <v>1000</v>
      </c>
      <c r="D7" s="8" t="s">
        <v>99</v>
      </c>
      <c r="E7" s="9" t="s">
        <v>100</v>
      </c>
      <c r="F7" s="35">
        <v>3616</v>
      </c>
      <c r="G7" s="58"/>
      <c r="H7" s="8"/>
      <c r="I7" s="9"/>
      <c r="J7" s="19">
        <f>J6-K6</f>
        <v>45000</v>
      </c>
      <c r="K7" s="17"/>
      <c r="L7" s="8"/>
      <c r="M7" s="9"/>
      <c r="N7" s="20"/>
      <c r="O7" s="20"/>
      <c r="P7" s="8"/>
      <c r="R7" s="5" t="s">
        <v>216</v>
      </c>
      <c r="S7" s="36">
        <f>J7</f>
        <v>45000</v>
      </c>
      <c r="T7" s="32"/>
      <c r="V7" s="5" t="s">
        <v>216</v>
      </c>
      <c r="W7" s="43">
        <f t="shared" si="0"/>
        <v>45000</v>
      </c>
      <c r="X7" s="138" t="s">
        <v>60</v>
      </c>
      <c r="Y7" s="43"/>
      <c r="Z7" s="42">
        <f>SUM(Y6:Y6)</f>
        <v>74340</v>
      </c>
    </row>
    <row r="8" spans="1:26" ht="14.25" thickTop="1" thickBot="1">
      <c r="A8" s="9"/>
      <c r="B8" s="12"/>
      <c r="C8" s="13">
        <v>1400</v>
      </c>
      <c r="D8" s="8" t="s">
        <v>105</v>
      </c>
      <c r="E8" s="9" t="s">
        <v>100</v>
      </c>
      <c r="F8" s="60">
        <v>700</v>
      </c>
      <c r="G8" s="59"/>
      <c r="H8" s="8"/>
      <c r="I8" s="9"/>
      <c r="J8" s="20"/>
      <c r="K8" s="20"/>
      <c r="L8" s="8"/>
      <c r="M8" s="9"/>
      <c r="N8" s="20"/>
      <c r="O8" s="20"/>
      <c r="P8" s="8"/>
      <c r="R8" s="5" t="s">
        <v>217</v>
      </c>
      <c r="S8" s="36">
        <f>N6</f>
        <v>16000</v>
      </c>
      <c r="T8" s="32"/>
      <c r="V8" s="5" t="s">
        <v>217</v>
      </c>
      <c r="W8" s="43">
        <f t="shared" si="0"/>
        <v>16000</v>
      </c>
      <c r="Y8" s="43"/>
    </row>
    <row r="9" spans="1:26" ht="14.25" thickTop="1" thickBot="1">
      <c r="A9" s="9"/>
      <c r="B9" s="12"/>
      <c r="C9" s="13">
        <v>22600</v>
      </c>
      <c r="D9" s="8" t="s">
        <v>106</v>
      </c>
      <c r="E9" s="9"/>
      <c r="F9" s="16">
        <f>SUM(F3:F8)</f>
        <v>49386</v>
      </c>
      <c r="G9" s="57">
        <f>SUM(G3:G8)</f>
        <v>17020</v>
      </c>
      <c r="H9" s="8"/>
      <c r="I9" s="9"/>
      <c r="J9" s="20"/>
      <c r="K9" s="20"/>
      <c r="L9" s="8"/>
      <c r="M9" s="9"/>
      <c r="N9" s="20"/>
      <c r="O9" s="20"/>
      <c r="P9" s="8"/>
      <c r="R9" s="5" t="s">
        <v>76</v>
      </c>
      <c r="S9" s="36">
        <f>B20</f>
        <v>13520</v>
      </c>
      <c r="T9" s="32"/>
      <c r="V9" s="5" t="s">
        <v>76</v>
      </c>
      <c r="W9" s="43">
        <f>B56</f>
        <v>5746</v>
      </c>
      <c r="X9" s="137" t="s">
        <v>61</v>
      </c>
      <c r="Y9" s="43"/>
    </row>
    <row r="10" spans="1:26" ht="14.25" thickTop="1" thickBot="1">
      <c r="A10" s="9"/>
      <c r="B10" s="14"/>
      <c r="C10" s="15">
        <v>5600</v>
      </c>
      <c r="D10" s="8" t="s">
        <v>107</v>
      </c>
      <c r="E10" s="9"/>
      <c r="F10" s="19">
        <f>F9-G9</f>
        <v>32366</v>
      </c>
      <c r="G10" s="17"/>
      <c r="H10" s="18"/>
      <c r="I10" s="9"/>
      <c r="J10" s="20"/>
      <c r="K10" s="20"/>
      <c r="L10" s="8"/>
      <c r="M10" s="9"/>
      <c r="N10" s="20"/>
      <c r="O10" s="20"/>
      <c r="P10" s="18"/>
      <c r="R10" s="5" t="s">
        <v>20</v>
      </c>
      <c r="S10" s="36">
        <f>F17</f>
        <v>2400</v>
      </c>
      <c r="T10" s="32"/>
      <c r="V10" s="5" t="s">
        <v>20</v>
      </c>
      <c r="W10" s="43">
        <f t="shared" si="0"/>
        <v>2400</v>
      </c>
      <c r="X10" s="5" t="s">
        <v>54</v>
      </c>
      <c r="Y10" s="43">
        <f>U61</f>
        <v>60071.199999999997</v>
      </c>
    </row>
    <row r="11" spans="1:26" ht="14.25" thickTop="1" thickBot="1">
      <c r="A11" s="9"/>
      <c r="B11" s="16">
        <f>SUM(B3:B10)</f>
        <v>62156.800000000003</v>
      </c>
      <c r="C11" s="57">
        <f>SUM(C3:C10)</f>
        <v>47800</v>
      </c>
      <c r="D11" s="18"/>
      <c r="E11" s="9"/>
      <c r="F11" s="46"/>
      <c r="G11" s="17"/>
      <c r="H11" s="18"/>
      <c r="I11" s="9"/>
      <c r="J11" s="20"/>
      <c r="K11" s="20"/>
      <c r="L11" s="8"/>
      <c r="M11" s="9"/>
      <c r="N11" s="20"/>
      <c r="O11" s="20"/>
      <c r="P11" s="18"/>
      <c r="R11" s="5" t="s">
        <v>218</v>
      </c>
      <c r="S11" s="36">
        <f>J17</f>
        <v>5000</v>
      </c>
      <c r="T11" s="32"/>
      <c r="V11" s="5" t="s">
        <v>218</v>
      </c>
      <c r="W11" s="43">
        <f t="shared" si="0"/>
        <v>5000</v>
      </c>
      <c r="Y11" s="43"/>
    </row>
    <row r="12" spans="1:26" ht="14.25" thickTop="1" thickBot="1">
      <c r="A12" s="9"/>
      <c r="B12" s="19">
        <f>B11-C11</f>
        <v>14356.800000000003</v>
      </c>
      <c r="C12" s="17"/>
      <c r="D12" s="18"/>
      <c r="E12" s="9"/>
      <c r="F12" s="46"/>
      <c r="G12" s="17"/>
      <c r="H12" s="18"/>
      <c r="I12" s="1"/>
      <c r="J12" s="1"/>
      <c r="K12" s="1"/>
      <c r="M12" s="1"/>
      <c r="N12" s="1"/>
      <c r="O12" s="1"/>
      <c r="R12" s="5" t="s">
        <v>21</v>
      </c>
      <c r="S12" s="36">
        <f>N17</f>
        <v>400</v>
      </c>
      <c r="T12" s="32"/>
      <c r="V12" s="5" t="s">
        <v>21</v>
      </c>
      <c r="W12" s="43">
        <f t="shared" si="0"/>
        <v>400</v>
      </c>
      <c r="X12" s="138" t="s">
        <v>62</v>
      </c>
      <c r="Y12" s="43"/>
      <c r="Z12" s="42">
        <f>SUM(Y10:Y10)</f>
        <v>60071.199999999997</v>
      </c>
    </row>
    <row r="13" spans="1:26" ht="13.5" customHeight="1" thickTop="1">
      <c r="A13" s="9"/>
      <c r="B13" s="21"/>
      <c r="C13" s="13"/>
      <c r="D13" s="8"/>
      <c r="E13" s="7"/>
      <c r="F13" s="20"/>
      <c r="G13" s="20"/>
      <c r="H13" s="18"/>
      <c r="I13" s="1"/>
      <c r="J13" s="1"/>
      <c r="K13" s="1"/>
      <c r="M13" s="1"/>
      <c r="N13" s="1"/>
      <c r="O13" s="1"/>
      <c r="R13" s="5" t="s">
        <v>24</v>
      </c>
      <c r="S13" s="36"/>
      <c r="T13" s="32">
        <f>C30</f>
        <v>74340</v>
      </c>
      <c r="V13" s="138" t="s">
        <v>63</v>
      </c>
      <c r="W13" s="34">
        <f>SUM(W5:W12)</f>
        <v>121268.8</v>
      </c>
      <c r="X13" s="287" t="s">
        <v>64</v>
      </c>
      <c r="Y13" s="287"/>
      <c r="Z13" s="171">
        <f>SUM(Z7,Z12)</f>
        <v>134411.20000000001</v>
      </c>
    </row>
    <row r="14" spans="1:26" ht="13.5" customHeight="1" thickBot="1">
      <c r="A14" s="9"/>
      <c r="B14" s="288" t="s">
        <v>76</v>
      </c>
      <c r="C14" s="288"/>
      <c r="D14" s="56" t="s">
        <v>82</v>
      </c>
      <c r="F14" s="288" t="s">
        <v>20</v>
      </c>
      <c r="G14" s="288"/>
      <c r="H14" s="56" t="s">
        <v>82</v>
      </c>
      <c r="I14" s="9"/>
      <c r="J14" s="288" t="s">
        <v>218</v>
      </c>
      <c r="K14" s="288"/>
      <c r="L14" s="56" t="s">
        <v>82</v>
      </c>
      <c r="N14" s="288" t="s">
        <v>21</v>
      </c>
      <c r="O14" s="288"/>
      <c r="P14" s="56" t="s">
        <v>82</v>
      </c>
      <c r="R14" s="5" t="s">
        <v>77</v>
      </c>
      <c r="S14" s="36"/>
      <c r="T14" s="32">
        <f>G30</f>
        <v>7774</v>
      </c>
    </row>
    <row r="15" spans="1:26" ht="13.5" thickTop="1">
      <c r="B15" s="10" t="s">
        <v>1</v>
      </c>
      <c r="C15" s="8" t="s">
        <v>2</v>
      </c>
      <c r="D15" s="8"/>
      <c r="F15" s="10" t="s">
        <v>1</v>
      </c>
      <c r="G15" s="8" t="s">
        <v>2</v>
      </c>
      <c r="H15" s="8"/>
      <c r="I15" s="64"/>
      <c r="J15" s="10" t="s">
        <v>1</v>
      </c>
      <c r="K15" s="8" t="s">
        <v>2</v>
      </c>
      <c r="L15" s="8"/>
      <c r="N15" s="10" t="s">
        <v>1</v>
      </c>
      <c r="O15" s="8" t="s">
        <v>2</v>
      </c>
      <c r="P15" s="8"/>
      <c r="R15" s="5" t="s">
        <v>61</v>
      </c>
      <c r="S15" s="36"/>
      <c r="T15" s="32">
        <f>C36</f>
        <v>40000</v>
      </c>
    </row>
    <row r="16" spans="1:26" ht="13.5" thickBot="1">
      <c r="A16" s="139" t="s">
        <v>94</v>
      </c>
      <c r="B16" s="160">
        <v>7800</v>
      </c>
      <c r="C16" s="11"/>
      <c r="E16" s="139" t="s">
        <v>91</v>
      </c>
      <c r="F16" s="160">
        <v>2400</v>
      </c>
      <c r="G16" s="13"/>
      <c r="H16" s="8"/>
      <c r="I16" s="9" t="s">
        <v>101</v>
      </c>
      <c r="J16" s="140">
        <v>5000</v>
      </c>
      <c r="K16" s="13"/>
      <c r="L16" s="8"/>
      <c r="M16" s="3" t="s">
        <v>96</v>
      </c>
      <c r="N16" s="140">
        <v>400</v>
      </c>
      <c r="O16" s="13"/>
      <c r="P16" s="8"/>
      <c r="R16" s="5" t="s">
        <v>219</v>
      </c>
      <c r="S16" s="36">
        <f>F36</f>
        <v>1400</v>
      </c>
      <c r="T16" s="32"/>
    </row>
    <row r="17" spans="1:23" ht="14.25" thickTop="1" thickBot="1">
      <c r="A17" s="3" t="s">
        <v>94</v>
      </c>
      <c r="B17" s="35">
        <v>2340</v>
      </c>
      <c r="C17" s="11"/>
      <c r="F17" s="19">
        <f>SUM(F16:F16)</f>
        <v>2400</v>
      </c>
      <c r="G17" s="23"/>
      <c r="H17" s="8"/>
      <c r="I17" s="9"/>
      <c r="J17" s="19">
        <f>SUM(J16:J16)</f>
        <v>5000</v>
      </c>
      <c r="K17" s="23"/>
      <c r="L17" s="8"/>
      <c r="N17" s="19">
        <f>SUM(N16:N16)</f>
        <v>400</v>
      </c>
      <c r="O17" s="23"/>
      <c r="P17" s="8"/>
      <c r="R17" s="5" t="s">
        <v>220</v>
      </c>
      <c r="S17" s="36">
        <f>J36</f>
        <v>800</v>
      </c>
      <c r="T17" s="32"/>
    </row>
    <row r="18" spans="1:23" ht="13.5" thickTop="1">
      <c r="A18" s="3" t="s">
        <v>101</v>
      </c>
      <c r="B18" s="35">
        <v>780</v>
      </c>
      <c r="C18" s="11"/>
      <c r="I18" s="9"/>
      <c r="J18" s="20"/>
      <c r="K18" s="20"/>
      <c r="L18" s="8"/>
      <c r="R18" s="5" t="s">
        <v>221</v>
      </c>
      <c r="S18" s="36">
        <f>N36</f>
        <v>900</v>
      </c>
      <c r="T18" s="32"/>
      <c r="W18" s="32"/>
    </row>
    <row r="19" spans="1:23" ht="14.25" customHeight="1" thickBot="1">
      <c r="A19" s="3" t="s">
        <v>106</v>
      </c>
      <c r="B19" s="60">
        <v>2600</v>
      </c>
      <c r="C19" s="15"/>
      <c r="E19" s="7"/>
      <c r="F19" s="1"/>
      <c r="G19" s="1"/>
      <c r="I19" s="1"/>
      <c r="J19" s="1"/>
      <c r="K19" s="1"/>
      <c r="M19" s="1"/>
      <c r="N19" s="1"/>
      <c r="O19" s="1"/>
      <c r="R19" s="5" t="s">
        <v>26</v>
      </c>
      <c r="S19" s="36"/>
      <c r="T19" s="32">
        <f>C41</f>
        <v>13500</v>
      </c>
    </row>
    <row r="20" spans="1:23" ht="14.25" thickTop="1" thickBot="1">
      <c r="B20" s="19">
        <f>SUM(B16:B19)</f>
        <v>13520</v>
      </c>
      <c r="C20" s="17"/>
      <c r="E20" s="9"/>
      <c r="F20" s="1"/>
      <c r="G20" s="1"/>
      <c r="I20" s="1"/>
      <c r="J20" s="1"/>
      <c r="K20" s="1"/>
      <c r="M20" s="1"/>
      <c r="N20" s="1"/>
      <c r="O20" s="1"/>
      <c r="R20" s="5" t="s">
        <v>31</v>
      </c>
      <c r="S20" s="36">
        <f>F42</f>
        <v>11000</v>
      </c>
      <c r="T20" s="32"/>
    </row>
    <row r="21" spans="1:23" ht="13.5" customHeight="1" thickTop="1">
      <c r="A21" s="51"/>
      <c r="B21" s="52"/>
      <c r="C21" s="53"/>
      <c r="D21" s="54"/>
      <c r="E21" s="51"/>
      <c r="F21" s="55"/>
      <c r="G21" s="55"/>
      <c r="H21" s="54"/>
      <c r="I21" s="51"/>
      <c r="J21" s="55"/>
      <c r="K21" s="55"/>
      <c r="L21" s="54"/>
      <c r="M21" s="51"/>
      <c r="N21" s="55"/>
      <c r="O21" s="55"/>
      <c r="P21" s="54"/>
      <c r="R21" s="5" t="s">
        <v>89</v>
      </c>
      <c r="S21" s="36"/>
      <c r="T21" s="32">
        <f>K45</f>
        <v>59800</v>
      </c>
    </row>
    <row r="22" spans="1:23">
      <c r="R22" s="5" t="s">
        <v>151</v>
      </c>
      <c r="S22" s="36">
        <f>N46</f>
        <v>47000</v>
      </c>
      <c r="T22" s="32"/>
    </row>
    <row r="23" spans="1:23" ht="13.5" thickBot="1">
      <c r="B23" s="288" t="s">
        <v>24</v>
      </c>
      <c r="C23" s="288"/>
      <c r="D23" s="56" t="s">
        <v>83</v>
      </c>
      <c r="F23" s="288" t="s">
        <v>77</v>
      </c>
      <c r="G23" s="288"/>
      <c r="H23" s="56" t="s">
        <v>83</v>
      </c>
      <c r="R23" s="5" t="s">
        <v>222</v>
      </c>
      <c r="S23" s="36"/>
      <c r="T23" s="32">
        <f>C51</f>
        <v>1000</v>
      </c>
    </row>
    <row r="24" spans="1:23" ht="13.5" thickTop="1">
      <c r="B24" s="10" t="s">
        <v>2</v>
      </c>
      <c r="C24" s="11" t="s">
        <v>1</v>
      </c>
      <c r="F24" s="10" t="s">
        <v>2</v>
      </c>
      <c r="G24" s="11" t="s">
        <v>1</v>
      </c>
      <c r="R24" s="5" t="s">
        <v>223</v>
      </c>
      <c r="S24" s="36">
        <f>F50</f>
        <v>271.2</v>
      </c>
      <c r="T24" s="32"/>
    </row>
    <row r="25" spans="1:23">
      <c r="A25" s="3" t="s">
        <v>92</v>
      </c>
      <c r="B25" s="35">
        <v>9000</v>
      </c>
      <c r="C25" s="70">
        <v>14500</v>
      </c>
      <c r="D25" s="71" t="s">
        <v>4</v>
      </c>
      <c r="F25" s="10"/>
      <c r="G25" s="58">
        <v>2340</v>
      </c>
      <c r="H25" s="1" t="s">
        <v>93</v>
      </c>
      <c r="R25" s="5" t="s">
        <v>227</v>
      </c>
      <c r="S25" s="36">
        <f>J50</f>
        <v>6000</v>
      </c>
      <c r="T25" s="32"/>
    </row>
    <row r="26" spans="1:23">
      <c r="A26" s="3" t="s">
        <v>99</v>
      </c>
      <c r="B26" s="35">
        <v>1000</v>
      </c>
      <c r="C26" s="58">
        <v>88140</v>
      </c>
      <c r="D26" s="1" t="s">
        <v>94</v>
      </c>
      <c r="F26" s="10"/>
      <c r="G26" s="58">
        <v>2990</v>
      </c>
      <c r="H26" s="1" t="s">
        <v>97</v>
      </c>
      <c r="R26" s="138" t="s">
        <v>39</v>
      </c>
      <c r="S26" s="37">
        <f>SUM(S5:S25)</f>
        <v>196414</v>
      </c>
      <c r="T26" s="34">
        <f>SUM(T5:T25)</f>
        <v>196414</v>
      </c>
    </row>
    <row r="27" spans="1:23">
      <c r="A27" s="3" t="s">
        <v>106</v>
      </c>
      <c r="B27" s="35">
        <v>20000</v>
      </c>
      <c r="C27" s="58">
        <v>800</v>
      </c>
      <c r="D27" s="1" t="s">
        <v>104</v>
      </c>
      <c r="F27" s="10"/>
      <c r="G27" s="58">
        <v>780</v>
      </c>
      <c r="H27" s="1" t="s">
        <v>100</v>
      </c>
    </row>
    <row r="28" spans="1:23" ht="13.5" thickBot="1">
      <c r="B28" s="60"/>
      <c r="C28" s="59">
        <v>900</v>
      </c>
      <c r="D28" s="1" t="s">
        <v>116</v>
      </c>
      <c r="F28" s="10"/>
      <c r="G28" s="58">
        <v>416</v>
      </c>
      <c r="H28" s="1" t="s">
        <v>100</v>
      </c>
      <c r="R28" s="286" t="s">
        <v>228</v>
      </c>
      <c r="S28" s="286"/>
      <c r="T28" s="286"/>
      <c r="U28" s="286"/>
    </row>
    <row r="29" spans="1:23" ht="14.25" thickTop="1" thickBot="1">
      <c r="B29" s="16">
        <f>SUM(B25:B28)</f>
        <v>30000</v>
      </c>
      <c r="C29" s="50">
        <f>SUM(C25:C28)</f>
        <v>104340</v>
      </c>
      <c r="F29" s="14"/>
      <c r="G29" s="59">
        <v>1248</v>
      </c>
      <c r="H29" s="1" t="s">
        <v>103</v>
      </c>
      <c r="R29" s="285" t="s">
        <v>41</v>
      </c>
      <c r="S29" s="285"/>
      <c r="T29" s="285"/>
      <c r="U29" s="285"/>
    </row>
    <row r="30" spans="1:23" ht="14.25" thickTop="1" thickBot="1">
      <c r="C30" s="170">
        <f>C29-B29</f>
        <v>74340</v>
      </c>
      <c r="G30" s="170">
        <f>SUM(G25:G29)</f>
        <v>7774</v>
      </c>
      <c r="R30" s="285" t="s">
        <v>224</v>
      </c>
      <c r="S30" s="285"/>
      <c r="T30" s="285"/>
      <c r="U30" s="285"/>
    </row>
    <row r="31" spans="1:23" ht="14.25" customHeight="1" thickTop="1">
      <c r="A31" s="51"/>
      <c r="B31" s="52"/>
      <c r="C31" s="53"/>
      <c r="D31" s="54"/>
      <c r="E31" s="51"/>
      <c r="F31" s="55"/>
      <c r="G31" s="55"/>
      <c r="H31" s="54"/>
      <c r="I31" s="51"/>
      <c r="J31" s="55"/>
      <c r="K31" s="55"/>
      <c r="L31" s="54"/>
      <c r="M31" s="51"/>
      <c r="N31" s="55"/>
      <c r="O31" s="55"/>
      <c r="P31" s="54"/>
      <c r="R31" s="137" t="s">
        <v>42</v>
      </c>
      <c r="S31" s="286" t="s">
        <v>43</v>
      </c>
      <c r="T31" s="286"/>
      <c r="U31" s="286"/>
    </row>
    <row r="32" spans="1:23">
      <c r="R32" s="137"/>
      <c r="S32" s="44" t="s">
        <v>36</v>
      </c>
      <c r="T32" s="44" t="s">
        <v>37</v>
      </c>
      <c r="U32" s="137" t="s">
        <v>39</v>
      </c>
    </row>
    <row r="33" spans="2:21" ht="13.5" thickBot="1">
      <c r="B33" s="289" t="s">
        <v>61</v>
      </c>
      <c r="C33" s="289"/>
      <c r="D33" s="56" t="s">
        <v>84</v>
      </c>
      <c r="F33" s="308" t="s">
        <v>219</v>
      </c>
      <c r="G33" s="308"/>
      <c r="H33" s="56" t="s">
        <v>85</v>
      </c>
      <c r="I33" s="9"/>
      <c r="J33" s="308" t="s">
        <v>220</v>
      </c>
      <c r="K33" s="308"/>
      <c r="L33" s="56" t="s">
        <v>84</v>
      </c>
      <c r="M33" s="9"/>
      <c r="N33" s="308" t="s">
        <v>221</v>
      </c>
      <c r="O33" s="308"/>
      <c r="P33" s="56" t="s">
        <v>85</v>
      </c>
      <c r="R33" s="5" t="s">
        <v>89</v>
      </c>
      <c r="S33" s="44"/>
      <c r="T33" s="32">
        <f>T21</f>
        <v>59800</v>
      </c>
      <c r="U33" s="137"/>
    </row>
    <row r="34" spans="2:21" ht="13.5" thickTop="1">
      <c r="B34" s="10" t="s">
        <v>2</v>
      </c>
      <c r="C34" s="11" t="s">
        <v>1</v>
      </c>
      <c r="F34" s="10" t="s">
        <v>2</v>
      </c>
      <c r="G34" s="11" t="s">
        <v>1</v>
      </c>
      <c r="H34" s="8"/>
      <c r="I34" s="9"/>
      <c r="J34" s="10" t="s">
        <v>2</v>
      </c>
      <c r="K34" s="11" t="s">
        <v>1</v>
      </c>
      <c r="L34" s="8"/>
      <c r="M34" s="9"/>
      <c r="N34" s="10" t="s">
        <v>2</v>
      </c>
      <c r="O34" s="11" t="s">
        <v>1</v>
      </c>
      <c r="R34" s="5" t="s">
        <v>222</v>
      </c>
      <c r="S34" s="43"/>
      <c r="T34" s="32">
        <f>T23</f>
        <v>1000</v>
      </c>
      <c r="U34" s="41"/>
    </row>
    <row r="35" spans="2:21" ht="13.5" thickBot="1">
      <c r="B35" s="60"/>
      <c r="C35" s="72">
        <v>40000</v>
      </c>
      <c r="D35" s="71" t="s">
        <v>4</v>
      </c>
      <c r="E35" s="3" t="s">
        <v>105</v>
      </c>
      <c r="F35" s="35">
        <v>1400</v>
      </c>
      <c r="G35" s="58"/>
      <c r="H35" s="8"/>
      <c r="I35" s="9" t="s">
        <v>104</v>
      </c>
      <c r="J35" s="35">
        <v>800</v>
      </c>
      <c r="K35" s="58"/>
      <c r="M35" s="3" t="s">
        <v>116</v>
      </c>
      <c r="N35" s="35">
        <v>900</v>
      </c>
      <c r="O35" s="58"/>
      <c r="R35" s="138" t="s">
        <v>44</v>
      </c>
      <c r="S35" s="43"/>
      <c r="T35" s="32"/>
      <c r="U35" s="32">
        <f>SUM(T33:T34)</f>
        <v>60800</v>
      </c>
    </row>
    <row r="36" spans="2:21" ht="14.25" customHeight="1" thickTop="1" thickBot="1">
      <c r="B36" s="162"/>
      <c r="C36" s="163">
        <f>C35</f>
        <v>40000</v>
      </c>
      <c r="F36" s="153">
        <f>F35</f>
        <v>1400</v>
      </c>
      <c r="G36" s="156"/>
      <c r="H36" s="8"/>
      <c r="I36" s="9"/>
      <c r="J36" s="153">
        <f>J35</f>
        <v>800</v>
      </c>
      <c r="K36" s="156"/>
      <c r="N36" s="153">
        <f>N35</f>
        <v>900</v>
      </c>
      <c r="O36" s="156"/>
      <c r="S36" s="43"/>
      <c r="T36" s="32"/>
      <c r="U36" s="32"/>
    </row>
    <row r="37" spans="2:21" ht="13.5" thickTop="1">
      <c r="R37" s="137" t="s">
        <v>45</v>
      </c>
      <c r="S37" s="43"/>
      <c r="T37" s="32"/>
      <c r="U37" s="32"/>
    </row>
    <row r="38" spans="2:21" ht="13.5" customHeight="1" thickBot="1">
      <c r="B38" s="289" t="s">
        <v>26</v>
      </c>
      <c r="C38" s="289"/>
      <c r="D38" s="56" t="s">
        <v>85</v>
      </c>
      <c r="E38" s="9"/>
      <c r="F38" s="289" t="s">
        <v>31</v>
      </c>
      <c r="G38" s="289"/>
      <c r="H38" s="56" t="s">
        <v>85</v>
      </c>
      <c r="J38" s="288" t="s">
        <v>89</v>
      </c>
      <c r="K38" s="288"/>
      <c r="L38" s="56" t="s">
        <v>85</v>
      </c>
      <c r="N38" s="308" t="s">
        <v>151</v>
      </c>
      <c r="O38" s="308"/>
      <c r="P38" s="56" t="s">
        <v>85</v>
      </c>
      <c r="R38" s="5" t="s">
        <v>219</v>
      </c>
      <c r="S38" s="43">
        <f>S16</f>
        <v>1400</v>
      </c>
      <c r="T38" s="32"/>
      <c r="U38" s="32"/>
    </row>
    <row r="39" spans="2:21" ht="13.5" thickTop="1">
      <c r="B39" s="10" t="s">
        <v>2</v>
      </c>
      <c r="C39" s="11" t="s">
        <v>1</v>
      </c>
      <c r="D39" s="8"/>
      <c r="E39" s="9"/>
      <c r="F39" s="10" t="s">
        <v>2</v>
      </c>
      <c r="G39" s="11" t="s">
        <v>1</v>
      </c>
      <c r="J39" s="10" t="s">
        <v>2</v>
      </c>
      <c r="K39" s="11" t="s">
        <v>1</v>
      </c>
      <c r="N39" s="10" t="s">
        <v>2</v>
      </c>
      <c r="O39" s="11" t="s">
        <v>1</v>
      </c>
      <c r="R39" s="5" t="s">
        <v>220</v>
      </c>
      <c r="S39" s="43">
        <f>S17</f>
        <v>800</v>
      </c>
      <c r="T39" s="32"/>
      <c r="U39" s="32"/>
    </row>
    <row r="40" spans="2:21" ht="13.5" thickBot="1">
      <c r="B40" s="60"/>
      <c r="C40" s="72">
        <v>13500</v>
      </c>
      <c r="D40" s="71" t="s">
        <v>4</v>
      </c>
      <c r="E40" s="3" t="s">
        <v>3</v>
      </c>
      <c r="F40" s="35">
        <v>5400</v>
      </c>
      <c r="G40" s="58"/>
      <c r="J40" s="35"/>
      <c r="K40" s="58">
        <v>18000</v>
      </c>
      <c r="L40" s="1" t="s">
        <v>93</v>
      </c>
      <c r="M40" s="3" t="s">
        <v>93</v>
      </c>
      <c r="N40" s="35">
        <v>15000</v>
      </c>
      <c r="O40" s="58">
        <v>5000</v>
      </c>
      <c r="P40" s="1" t="s">
        <v>101</v>
      </c>
      <c r="R40" s="5" t="s">
        <v>221</v>
      </c>
      <c r="S40" s="43">
        <f>S18</f>
        <v>900</v>
      </c>
      <c r="T40" s="32"/>
      <c r="U40" s="32"/>
    </row>
    <row r="41" spans="2:21" ht="14.25" thickTop="1" thickBot="1">
      <c r="B41" s="162"/>
      <c r="C41" s="163">
        <f>C40</f>
        <v>13500</v>
      </c>
      <c r="E41" s="3" t="s">
        <v>107</v>
      </c>
      <c r="F41" s="35">
        <v>5600</v>
      </c>
      <c r="G41" s="58"/>
      <c r="J41" s="35"/>
      <c r="K41" s="58">
        <v>23000</v>
      </c>
      <c r="L41" s="1" t="s">
        <v>97</v>
      </c>
      <c r="M41" s="3" t="s">
        <v>97</v>
      </c>
      <c r="N41" s="35">
        <v>20000</v>
      </c>
      <c r="O41" s="58"/>
      <c r="R41" s="5" t="s">
        <v>31</v>
      </c>
      <c r="S41" s="43">
        <f>S20</f>
        <v>11000</v>
      </c>
      <c r="T41" s="32"/>
      <c r="U41" s="32"/>
    </row>
    <row r="42" spans="2:21" ht="14.25" thickTop="1" thickBot="1">
      <c r="B42" s="62"/>
      <c r="C42" s="61"/>
      <c r="F42" s="153">
        <f>F41+F40</f>
        <v>11000</v>
      </c>
      <c r="G42" s="156"/>
      <c r="J42" s="35"/>
      <c r="K42" s="58">
        <v>6000</v>
      </c>
      <c r="L42" s="1" t="s">
        <v>100</v>
      </c>
      <c r="M42" s="3" t="s">
        <v>100</v>
      </c>
      <c r="N42" s="35">
        <v>5000</v>
      </c>
      <c r="O42" s="58"/>
      <c r="R42" s="5" t="s">
        <v>223</v>
      </c>
      <c r="S42" s="43">
        <f>S24</f>
        <v>271.2</v>
      </c>
      <c r="T42" s="32"/>
      <c r="U42" s="32"/>
    </row>
    <row r="43" spans="2:21" ht="13.5" thickTop="1">
      <c r="B43" s="62"/>
      <c r="C43" s="61"/>
      <c r="F43" s="162"/>
      <c r="G43" s="162"/>
      <c r="J43" s="35"/>
      <c r="K43" s="173">
        <v>3200</v>
      </c>
      <c r="L43" s="1" t="s">
        <v>100</v>
      </c>
      <c r="M43" s="3" t="s">
        <v>100</v>
      </c>
      <c r="N43" s="35">
        <v>3000</v>
      </c>
      <c r="O43" s="58"/>
      <c r="R43" s="5" t="s">
        <v>151</v>
      </c>
      <c r="S43" s="43">
        <f>S22</f>
        <v>47000</v>
      </c>
      <c r="T43" s="32"/>
      <c r="U43" s="32"/>
    </row>
    <row r="44" spans="2:21" ht="13.5" thickBot="1">
      <c r="B44" s="62"/>
      <c r="C44" s="61"/>
      <c r="F44" s="162"/>
      <c r="G44" s="162"/>
      <c r="J44" s="60"/>
      <c r="K44" s="59">
        <v>9600</v>
      </c>
      <c r="L44" s="1" t="s">
        <v>103</v>
      </c>
      <c r="M44" s="3" t="s">
        <v>103</v>
      </c>
      <c r="N44" s="60">
        <v>9000</v>
      </c>
      <c r="O44" s="58"/>
      <c r="R44" s="5" t="s">
        <v>227</v>
      </c>
      <c r="S44" s="43">
        <f>S25</f>
        <v>6000</v>
      </c>
      <c r="T44" s="32"/>
      <c r="U44" s="41"/>
    </row>
    <row r="45" spans="2:21" ht="14.25" thickTop="1" thickBot="1">
      <c r="B45" s="62"/>
      <c r="C45" s="61"/>
      <c r="F45" s="162"/>
      <c r="G45" s="162"/>
      <c r="J45" s="162"/>
      <c r="K45" s="153">
        <f>SUM(K40:K44)</f>
        <v>59800</v>
      </c>
      <c r="M45" s="3" t="s">
        <v>226</v>
      </c>
      <c r="N45" s="151">
        <f>SUM(N40:N44)</f>
        <v>52000</v>
      </c>
      <c r="O45" s="152">
        <f>SUM(O40:O44)</f>
        <v>5000</v>
      </c>
      <c r="R45" s="138" t="s">
        <v>46</v>
      </c>
      <c r="S45" s="43"/>
      <c r="T45" s="32"/>
      <c r="U45" s="45">
        <f>SUM(S38:S44)</f>
        <v>67371.199999999997</v>
      </c>
    </row>
    <row r="46" spans="2:21" ht="14.25" thickTop="1" thickBot="1">
      <c r="K46" s="46"/>
      <c r="N46" s="153">
        <f>N45-O45</f>
        <v>47000</v>
      </c>
      <c r="O46" s="173"/>
      <c r="R46" s="138" t="s">
        <v>47</v>
      </c>
      <c r="S46" s="43"/>
      <c r="T46" s="32"/>
      <c r="U46" s="171">
        <f>ABS(U35-U45)</f>
        <v>6571.1999999999971</v>
      </c>
    </row>
    <row r="47" spans="2:21" ht="14.25" thickTop="1" thickBot="1">
      <c r="B47" s="308" t="s">
        <v>222</v>
      </c>
      <c r="C47" s="308"/>
      <c r="D47" s="56" t="s">
        <v>85</v>
      </c>
      <c r="E47" s="9"/>
      <c r="F47" s="308" t="s">
        <v>223</v>
      </c>
      <c r="G47" s="308"/>
      <c r="H47" s="56" t="s">
        <v>85</v>
      </c>
      <c r="J47" s="308" t="s">
        <v>227</v>
      </c>
      <c r="K47" s="308"/>
      <c r="L47" s="56" t="s">
        <v>85</v>
      </c>
      <c r="N47" s="46"/>
      <c r="O47" s="26"/>
      <c r="S47" s="43"/>
      <c r="T47" s="32"/>
    </row>
    <row r="48" spans="2:21" ht="13.5" thickTop="1">
      <c r="B48" s="10" t="s">
        <v>2</v>
      </c>
      <c r="C48" s="11" t="s">
        <v>1</v>
      </c>
      <c r="D48" s="8"/>
      <c r="E48" s="9"/>
      <c r="F48" s="10" t="s">
        <v>2</v>
      </c>
      <c r="G48" s="11" t="s">
        <v>1</v>
      </c>
      <c r="J48" s="10" t="s">
        <v>2</v>
      </c>
      <c r="K48" s="11" t="s">
        <v>1</v>
      </c>
      <c r="L48" s="8"/>
      <c r="N48" s="46"/>
      <c r="O48" s="26"/>
      <c r="R48" s="286" t="s">
        <v>228</v>
      </c>
      <c r="S48" s="286"/>
      <c r="T48" s="286"/>
      <c r="U48" s="286"/>
    </row>
    <row r="49" spans="1:21" ht="13.5" thickBot="1">
      <c r="B49" s="35"/>
      <c r="C49" s="58">
        <v>300</v>
      </c>
      <c r="D49" s="1" t="s">
        <v>95</v>
      </c>
      <c r="E49" s="3" t="s">
        <v>102</v>
      </c>
      <c r="F49" s="35">
        <v>271.2</v>
      </c>
      <c r="G49" s="58"/>
      <c r="I49" s="3" t="s">
        <v>101</v>
      </c>
      <c r="J49" s="35">
        <v>6000</v>
      </c>
      <c r="K49" s="58"/>
      <c r="L49" s="8"/>
      <c r="N49" s="46"/>
      <c r="O49" s="26"/>
      <c r="R49" s="285" t="s">
        <v>48</v>
      </c>
      <c r="S49" s="285"/>
      <c r="T49" s="285"/>
      <c r="U49" s="285"/>
    </row>
    <row r="50" spans="1:21" ht="14.25" thickTop="1" thickBot="1">
      <c r="B50" s="60"/>
      <c r="C50" s="143">
        <v>700</v>
      </c>
      <c r="D50" s="1" t="s">
        <v>100</v>
      </c>
      <c r="F50" s="153">
        <f>F49</f>
        <v>271.2</v>
      </c>
      <c r="G50" s="156"/>
      <c r="J50" s="153">
        <f>J49</f>
        <v>6000</v>
      </c>
      <c r="K50" s="156"/>
      <c r="L50" s="8"/>
      <c r="N50" s="46"/>
      <c r="O50" s="26"/>
      <c r="R50" s="285" t="s">
        <v>224</v>
      </c>
      <c r="S50" s="285"/>
      <c r="T50" s="285"/>
      <c r="U50" s="285"/>
    </row>
    <row r="51" spans="1:21" ht="14.25" thickTop="1" thickBot="1">
      <c r="B51" s="162"/>
      <c r="C51" s="163">
        <f>SUM(C49:C50)</f>
        <v>1000</v>
      </c>
      <c r="J51" s="162"/>
      <c r="K51" s="158"/>
      <c r="N51" s="46"/>
      <c r="O51" s="26"/>
      <c r="R51" s="137" t="s">
        <v>49</v>
      </c>
      <c r="S51" s="286" t="s">
        <v>43</v>
      </c>
      <c r="T51" s="286"/>
      <c r="U51" s="286"/>
    </row>
    <row r="52" spans="1:21" ht="13.5" thickTop="1">
      <c r="A52" s="51"/>
      <c r="B52" s="52"/>
      <c r="C52" s="53"/>
      <c r="D52" s="54"/>
      <c r="E52" s="51"/>
      <c r="F52" s="55"/>
      <c r="G52" s="55"/>
      <c r="H52" s="54"/>
      <c r="I52" s="51"/>
      <c r="J52" s="55"/>
      <c r="K52" s="55"/>
      <c r="L52" s="54"/>
      <c r="M52" s="51"/>
      <c r="N52" s="55"/>
      <c r="O52" s="55"/>
      <c r="P52" s="54"/>
      <c r="R52" s="137"/>
      <c r="S52" s="44" t="s">
        <v>36</v>
      </c>
      <c r="T52" s="44" t="s">
        <v>37</v>
      </c>
      <c r="U52" s="137" t="s">
        <v>39</v>
      </c>
    </row>
    <row r="53" spans="1:21">
      <c r="R53" s="5" t="s">
        <v>61</v>
      </c>
      <c r="S53" s="43"/>
      <c r="T53" s="32">
        <f>T15</f>
        <v>40000</v>
      </c>
      <c r="U53" s="43"/>
    </row>
    <row r="54" spans="1:21" ht="13.5" thickBot="1">
      <c r="B54" s="289" t="s">
        <v>90</v>
      </c>
      <c r="C54" s="289"/>
      <c r="R54" s="5" t="s">
        <v>26</v>
      </c>
      <c r="S54" s="43"/>
      <c r="T54" s="32">
        <f>T19</f>
        <v>13500</v>
      </c>
      <c r="U54" s="43"/>
    </row>
    <row r="55" spans="1:21" ht="14.25" thickTop="1" thickBot="1">
      <c r="B55" s="14">
        <f>B20</f>
        <v>13520</v>
      </c>
      <c r="C55" s="13">
        <f>G30</f>
        <v>7774</v>
      </c>
      <c r="R55" s="5" t="s">
        <v>47</v>
      </c>
      <c r="S55" s="43"/>
      <c r="T55" s="32">
        <f>U46</f>
        <v>6571.1999999999971</v>
      </c>
      <c r="U55" s="43"/>
    </row>
    <row r="56" spans="1:21" ht="14.25" thickTop="1" thickBot="1">
      <c r="B56" s="19">
        <f>B55-C55</f>
        <v>5746</v>
      </c>
      <c r="C56" s="156"/>
      <c r="R56" s="138" t="s">
        <v>51</v>
      </c>
      <c r="S56" s="43"/>
      <c r="T56" s="32"/>
      <c r="U56" s="45">
        <f>SUM(T53:T55)</f>
        <v>60071.199999999997</v>
      </c>
    </row>
    <row r="57" spans="1:21" ht="13.5" thickTop="1">
      <c r="S57" s="43"/>
      <c r="T57" s="32"/>
      <c r="U57" s="32"/>
    </row>
    <row r="58" spans="1:21">
      <c r="R58" s="137" t="s">
        <v>50</v>
      </c>
      <c r="S58" s="43"/>
      <c r="T58" s="32"/>
      <c r="U58" s="32"/>
    </row>
    <row r="59" spans="1:21">
      <c r="R59" s="48" t="s">
        <v>53</v>
      </c>
      <c r="S59" s="43">
        <v>0</v>
      </c>
      <c r="T59" s="32"/>
      <c r="U59" s="41"/>
    </row>
    <row r="60" spans="1:21" ht="13.5" thickBot="1">
      <c r="R60" s="138" t="s">
        <v>52</v>
      </c>
      <c r="S60" s="43"/>
      <c r="T60" s="32"/>
      <c r="U60" s="45">
        <f>-SUM(S59:S59)</f>
        <v>0</v>
      </c>
    </row>
    <row r="61" spans="1:21" ht="13.5" thickTop="1">
      <c r="R61" s="138" t="s">
        <v>54</v>
      </c>
      <c r="S61" s="43"/>
      <c r="T61" s="32"/>
      <c r="U61" s="171">
        <f>ABS(U56-U60)</f>
        <v>60071.199999999997</v>
      </c>
    </row>
  </sheetData>
  <mergeCells count="39">
    <mergeCell ref="N33:O33"/>
    <mergeCell ref="J33:K33"/>
    <mergeCell ref="F33:G33"/>
    <mergeCell ref="B14:C14"/>
    <mergeCell ref="F14:G14"/>
    <mergeCell ref="B33:C33"/>
    <mergeCell ref="B23:C23"/>
    <mergeCell ref="F23:G23"/>
    <mergeCell ref="J14:K14"/>
    <mergeCell ref="N14:O14"/>
    <mergeCell ref="N38:O38"/>
    <mergeCell ref="B47:C47"/>
    <mergeCell ref="F47:G47"/>
    <mergeCell ref="J47:K47"/>
    <mergeCell ref="B54:C54"/>
    <mergeCell ref="R48:U48"/>
    <mergeCell ref="R49:U49"/>
    <mergeCell ref="R50:U50"/>
    <mergeCell ref="S51:U51"/>
    <mergeCell ref="R28:U28"/>
    <mergeCell ref="R29:U29"/>
    <mergeCell ref="R30:U30"/>
    <mergeCell ref="S31:U31"/>
    <mergeCell ref="V1:Z1"/>
    <mergeCell ref="B38:C38"/>
    <mergeCell ref="F38:G38"/>
    <mergeCell ref="J38:K38"/>
    <mergeCell ref="B1:C1"/>
    <mergeCell ref="F1:G1"/>
    <mergeCell ref="J1:K1"/>
    <mergeCell ref="N1:O1"/>
    <mergeCell ref="R1:T1"/>
    <mergeCell ref="X13:Y13"/>
    <mergeCell ref="R2:T2"/>
    <mergeCell ref="V2:Z2"/>
    <mergeCell ref="R3:T3"/>
    <mergeCell ref="V3:Z3"/>
    <mergeCell ref="V4:W4"/>
    <mergeCell ref="X4:Y4"/>
  </mergeCells>
  <pageMargins left="0.7" right="0.7" top="0.75" bottom="0.75" header="0.3" footer="0.3"/>
  <pageSetup paperSize="9" orientation="portrait" horizontalDpi="200" verticalDpi="200" r:id="rId1"/>
  <ignoredErrors>
    <ignoredError sqref="S42" formula="1"/>
    <ignoredError sqref="D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Z102"/>
  <sheetViews>
    <sheetView workbookViewId="0"/>
  </sheetViews>
  <sheetFormatPr baseColWidth="10" defaultRowHeight="12.75"/>
  <cols>
    <col min="1" max="1" width="3.5703125" style="3" bestFit="1" customWidth="1"/>
    <col min="2" max="2" width="7.85546875" style="6" bestFit="1" customWidth="1"/>
    <col min="3" max="3" width="7.85546875" style="4" bestFit="1" customWidth="1"/>
    <col min="4" max="4" width="3.5703125" style="1" bestFit="1" customWidth="1"/>
    <col min="5" max="5" width="3.5703125" style="6" bestFit="1" customWidth="1"/>
    <col min="6" max="7" width="7.85546875" style="5" bestFit="1" customWidth="1"/>
    <col min="8" max="8" width="3.140625" style="4" bestFit="1" customWidth="1"/>
    <col min="9" max="9" width="4.140625" style="6" bestFit="1" customWidth="1"/>
    <col min="10" max="11" width="7.85546875" style="5" bestFit="1" customWidth="1"/>
    <col min="12" max="12" width="3.140625" style="4" bestFit="1" customWidth="1"/>
    <col min="13" max="13" width="3.140625" style="6" bestFit="1" customWidth="1"/>
    <col min="14" max="14" width="7.85546875" style="5" bestFit="1" customWidth="1"/>
    <col min="15" max="15" width="8.7109375" style="5" bestFit="1" customWidth="1"/>
    <col min="16" max="16" width="3.140625" style="4" bestFit="1" customWidth="1"/>
    <col min="17" max="17" width="11.42578125" style="5"/>
    <col min="18" max="18" width="22.28515625" style="5" bestFit="1" customWidth="1"/>
    <col min="19" max="21" width="9.85546875" style="5" bestFit="1" customWidth="1"/>
    <col min="22" max="22" width="18.5703125" style="5" bestFit="1" customWidth="1"/>
    <col min="23" max="23" width="9.85546875" style="5" bestFit="1" customWidth="1"/>
    <col min="24" max="24" width="15.42578125" style="5" bestFit="1" customWidth="1"/>
    <col min="25" max="26" width="9.85546875" style="5" bestFit="1" customWidth="1"/>
    <col min="27" max="16384" width="11.42578125" style="5"/>
  </cols>
  <sheetData>
    <row r="1" spans="1:26" s="2" customFormat="1" ht="13.5" thickBot="1">
      <c r="A1" s="7"/>
      <c r="B1" s="288" t="s">
        <v>66</v>
      </c>
      <c r="C1" s="288"/>
      <c r="D1" s="56" t="s">
        <v>82</v>
      </c>
      <c r="E1" s="7"/>
      <c r="F1" s="288" t="s">
        <v>14</v>
      </c>
      <c r="G1" s="288"/>
      <c r="H1" s="56" t="s">
        <v>82</v>
      </c>
      <c r="I1" s="7"/>
      <c r="J1" s="288" t="s">
        <v>73</v>
      </c>
      <c r="K1" s="288"/>
      <c r="L1" s="56" t="s">
        <v>82</v>
      </c>
      <c r="M1" s="7"/>
      <c r="N1" s="288" t="s">
        <v>70</v>
      </c>
      <c r="O1" s="288"/>
      <c r="P1" s="56" t="s">
        <v>82</v>
      </c>
      <c r="R1" s="286" t="s">
        <v>167</v>
      </c>
      <c r="S1" s="286"/>
      <c r="T1" s="286"/>
      <c r="V1" s="286" t="s">
        <v>167</v>
      </c>
      <c r="W1" s="286"/>
      <c r="X1" s="286"/>
      <c r="Y1" s="286"/>
      <c r="Z1" s="286"/>
    </row>
    <row r="2" spans="1:26" ht="13.5" thickTop="1">
      <c r="A2" s="9"/>
      <c r="B2" s="10" t="s">
        <v>1</v>
      </c>
      <c r="C2" s="11" t="s">
        <v>2</v>
      </c>
      <c r="D2" s="8"/>
      <c r="E2" s="9"/>
      <c r="F2" s="10" t="s">
        <v>1</v>
      </c>
      <c r="G2" s="11" t="s">
        <v>2</v>
      </c>
      <c r="H2" s="8"/>
      <c r="I2" s="9"/>
      <c r="J2" s="10" t="s">
        <v>1</v>
      </c>
      <c r="K2" s="11" t="s">
        <v>2</v>
      </c>
      <c r="L2" s="8"/>
      <c r="M2" s="9"/>
      <c r="N2" s="10" t="s">
        <v>1</v>
      </c>
      <c r="O2" s="11" t="s">
        <v>2</v>
      </c>
      <c r="P2" s="8"/>
      <c r="R2" s="285" t="s">
        <v>40</v>
      </c>
      <c r="S2" s="285"/>
      <c r="T2" s="285"/>
      <c r="V2" s="285" t="s">
        <v>55</v>
      </c>
      <c r="W2" s="285"/>
      <c r="X2" s="285"/>
      <c r="Y2" s="285"/>
      <c r="Z2" s="285"/>
    </row>
    <row r="3" spans="1:26">
      <c r="A3" s="64" t="s">
        <v>3</v>
      </c>
      <c r="B3" s="65">
        <v>4900</v>
      </c>
      <c r="C3" s="13">
        <v>360</v>
      </c>
      <c r="D3" s="8" t="s">
        <v>91</v>
      </c>
      <c r="E3" s="64" t="s">
        <v>3</v>
      </c>
      <c r="F3" s="66">
        <v>12510</v>
      </c>
      <c r="G3" s="58">
        <v>10500</v>
      </c>
      <c r="H3" s="8" t="s">
        <v>96</v>
      </c>
      <c r="I3" s="64" t="s">
        <v>3</v>
      </c>
      <c r="J3" s="65">
        <v>7000</v>
      </c>
      <c r="K3" s="13"/>
      <c r="L3" s="8"/>
      <c r="M3" s="64" t="s">
        <v>3</v>
      </c>
      <c r="N3" s="65">
        <v>300</v>
      </c>
      <c r="O3" s="13"/>
      <c r="P3" s="8"/>
      <c r="R3" s="285" t="s">
        <v>115</v>
      </c>
      <c r="S3" s="285"/>
      <c r="T3" s="285"/>
      <c r="V3" s="285" t="s">
        <v>56</v>
      </c>
      <c r="W3" s="285"/>
      <c r="X3" s="285"/>
      <c r="Y3" s="285"/>
      <c r="Z3" s="285"/>
    </row>
    <row r="4" spans="1:26" ht="13.5" thickBot="1">
      <c r="A4" s="9" t="s">
        <v>94</v>
      </c>
      <c r="B4" s="12">
        <f>9600+1248</f>
        <v>10848</v>
      </c>
      <c r="C4" s="13">
        <v>1100</v>
      </c>
      <c r="D4" s="8" t="s">
        <v>95</v>
      </c>
      <c r="E4" s="9" t="s">
        <v>94</v>
      </c>
      <c r="F4" s="35">
        <f>3900+507</f>
        <v>4407</v>
      </c>
      <c r="G4" s="58">
        <v>2400</v>
      </c>
      <c r="H4" s="8" t="s">
        <v>101</v>
      </c>
      <c r="I4" s="9" t="s">
        <v>92</v>
      </c>
      <c r="J4" s="12">
        <v>4900</v>
      </c>
      <c r="K4" s="13"/>
      <c r="L4" s="8"/>
      <c r="M4" s="9" t="s">
        <v>104</v>
      </c>
      <c r="N4" s="12">
        <v>100</v>
      </c>
      <c r="O4" s="13"/>
      <c r="P4" s="8"/>
      <c r="R4" s="31" t="s">
        <v>35</v>
      </c>
      <c r="S4" s="38" t="s">
        <v>36</v>
      </c>
      <c r="T4" s="39" t="s">
        <v>37</v>
      </c>
      <c r="V4" s="286" t="s">
        <v>57</v>
      </c>
      <c r="W4" s="286"/>
      <c r="X4" s="286" t="s">
        <v>58</v>
      </c>
      <c r="Y4" s="286"/>
    </row>
    <row r="5" spans="1:26" ht="14.25" thickTop="1" thickBot="1">
      <c r="A5" s="9" t="s">
        <v>96</v>
      </c>
      <c r="B5" s="12">
        <v>10500</v>
      </c>
      <c r="C5" s="13">
        <v>621.5</v>
      </c>
      <c r="D5" s="8" t="s">
        <v>97</v>
      </c>
      <c r="E5" s="9" t="s">
        <v>100</v>
      </c>
      <c r="F5" s="35">
        <v>4633</v>
      </c>
      <c r="G5" s="58">
        <v>4200</v>
      </c>
      <c r="H5" s="4" t="s">
        <v>116</v>
      </c>
      <c r="I5" s="9" t="s">
        <v>97</v>
      </c>
      <c r="J5" s="12">
        <v>550</v>
      </c>
      <c r="K5" s="17"/>
      <c r="L5" s="18"/>
      <c r="M5" s="9"/>
      <c r="N5" s="19">
        <f>SUM(N3:N4)</f>
        <v>400</v>
      </c>
      <c r="O5" s="23"/>
      <c r="P5" s="8"/>
      <c r="R5" s="5" t="s">
        <v>66</v>
      </c>
      <c r="S5" s="36">
        <f>B16</f>
        <v>7667</v>
      </c>
      <c r="T5" s="32"/>
      <c r="V5" s="5" t="s">
        <v>66</v>
      </c>
      <c r="W5" s="43">
        <f t="shared" ref="W5:W16" si="0">S5</f>
        <v>7667</v>
      </c>
      <c r="X5" s="31" t="s">
        <v>59</v>
      </c>
      <c r="Y5" s="43"/>
    </row>
    <row r="6" spans="1:26" ht="14.25" thickTop="1" thickBot="1">
      <c r="A6" s="9" t="s">
        <v>100</v>
      </c>
      <c r="B6" s="12">
        <v>9944</v>
      </c>
      <c r="C6" s="13">
        <v>7900</v>
      </c>
      <c r="D6" s="8" t="s">
        <v>98</v>
      </c>
      <c r="E6" s="9" t="s">
        <v>105</v>
      </c>
      <c r="F6" s="35">
        <v>4068</v>
      </c>
      <c r="G6" s="58">
        <v>2100</v>
      </c>
      <c r="H6" s="8" t="s">
        <v>110</v>
      </c>
      <c r="I6" s="9"/>
      <c r="J6" s="19">
        <f>SUM(J3:J5)</f>
        <v>12450</v>
      </c>
      <c r="K6" s="23"/>
      <c r="L6" s="18"/>
      <c r="M6" s="9"/>
      <c r="N6" s="20"/>
      <c r="O6" s="20"/>
      <c r="P6" s="8"/>
      <c r="R6" s="5" t="s">
        <v>14</v>
      </c>
      <c r="S6" s="36">
        <f>F10</f>
        <v>9638.5</v>
      </c>
      <c r="T6" s="32"/>
      <c r="V6" s="5" t="s">
        <v>14</v>
      </c>
      <c r="W6" s="43">
        <f t="shared" si="0"/>
        <v>9638.5</v>
      </c>
      <c r="X6" s="5" t="s">
        <v>24</v>
      </c>
      <c r="Y6" s="43">
        <f>T18</f>
        <v>19322</v>
      </c>
    </row>
    <row r="7" spans="1:26" ht="13.5" thickTop="1">
      <c r="A7" s="9" t="s">
        <v>101</v>
      </c>
      <c r="B7" s="12">
        <v>2400</v>
      </c>
      <c r="C7" s="13">
        <v>3250</v>
      </c>
      <c r="D7" s="8" t="s">
        <v>3</v>
      </c>
      <c r="E7" s="9" t="s">
        <v>108</v>
      </c>
      <c r="F7" s="35">
        <v>2034</v>
      </c>
      <c r="G7" s="58"/>
      <c r="H7" s="8"/>
      <c r="I7" s="21"/>
      <c r="J7" s="20"/>
      <c r="K7" s="20"/>
      <c r="L7" s="11"/>
      <c r="M7" s="9"/>
      <c r="N7" s="20"/>
      <c r="O7" s="20"/>
      <c r="P7" s="8"/>
      <c r="R7" s="5" t="s">
        <v>73</v>
      </c>
      <c r="S7" s="36">
        <f>J6</f>
        <v>12450</v>
      </c>
      <c r="T7" s="32"/>
      <c r="V7" s="5" t="s">
        <v>73</v>
      </c>
      <c r="W7" s="43">
        <f t="shared" si="0"/>
        <v>12450</v>
      </c>
      <c r="X7" s="5" t="s">
        <v>77</v>
      </c>
      <c r="Y7" s="32">
        <f>C73</f>
        <v>1293.5</v>
      </c>
    </row>
    <row r="8" spans="1:26" ht="13.5" thickBot="1">
      <c r="A8" s="9" t="s">
        <v>105</v>
      </c>
      <c r="B8" s="12">
        <v>10622</v>
      </c>
      <c r="C8" s="13">
        <v>2760</v>
      </c>
      <c r="D8" s="8" t="s">
        <v>102</v>
      </c>
      <c r="E8" s="9" t="s">
        <v>113</v>
      </c>
      <c r="F8" s="60">
        <v>1186.5</v>
      </c>
      <c r="G8" s="59"/>
      <c r="H8" s="8"/>
      <c r="I8" s="21"/>
      <c r="J8" s="20"/>
      <c r="K8" s="20"/>
      <c r="L8" s="11"/>
      <c r="M8" s="9"/>
      <c r="N8" s="20"/>
      <c r="O8" s="20"/>
      <c r="P8" s="8"/>
      <c r="R8" s="5" t="s">
        <v>67</v>
      </c>
      <c r="S8" s="36">
        <f>F16</f>
        <v>1700</v>
      </c>
      <c r="T8" s="32"/>
      <c r="V8" s="5" t="s">
        <v>67</v>
      </c>
      <c r="W8" s="43">
        <f t="shared" si="0"/>
        <v>1700</v>
      </c>
      <c r="X8" s="49" t="s">
        <v>60</v>
      </c>
      <c r="Y8" s="43"/>
      <c r="Z8" s="42">
        <f>SUM(Y6:Y7)</f>
        <v>20615.5</v>
      </c>
    </row>
    <row r="9" spans="1:26" ht="14.25" thickTop="1" thickBot="1">
      <c r="A9" s="3" t="s">
        <v>116</v>
      </c>
      <c r="B9" s="12">
        <v>4200</v>
      </c>
      <c r="C9" s="13">
        <v>3300</v>
      </c>
      <c r="D9" s="8" t="s">
        <v>103</v>
      </c>
      <c r="E9" s="9"/>
      <c r="F9" s="16">
        <f>SUM(F3:F8)</f>
        <v>28838.5</v>
      </c>
      <c r="G9" s="57">
        <f>SUM(G3:G8)</f>
        <v>19200</v>
      </c>
      <c r="H9" s="8"/>
      <c r="I9" s="21"/>
      <c r="J9" s="20"/>
      <c r="K9" s="20"/>
      <c r="L9" s="11"/>
      <c r="M9" s="9"/>
      <c r="N9" s="20"/>
      <c r="O9" s="20"/>
      <c r="P9" s="8"/>
      <c r="R9" s="5" t="s">
        <v>70</v>
      </c>
      <c r="S9" s="36">
        <f>N5</f>
        <v>400</v>
      </c>
      <c r="T9" s="32"/>
      <c r="V9" s="5" t="s">
        <v>70</v>
      </c>
      <c r="W9" s="43">
        <f t="shared" si="0"/>
        <v>400</v>
      </c>
      <c r="Y9" s="43"/>
    </row>
    <row r="10" spans="1:26" ht="14.25" thickTop="1" thickBot="1">
      <c r="A10" s="9" t="s">
        <v>108</v>
      </c>
      <c r="B10" s="12">
        <v>7345</v>
      </c>
      <c r="C10" s="13">
        <v>113</v>
      </c>
      <c r="D10" s="8" t="s">
        <v>104</v>
      </c>
      <c r="E10" s="9"/>
      <c r="F10" s="19">
        <f>F9-G9</f>
        <v>9638.5</v>
      </c>
      <c r="G10" s="17"/>
      <c r="H10" s="18"/>
      <c r="I10" s="21"/>
      <c r="J10" s="20"/>
      <c r="K10" s="20"/>
      <c r="L10" s="11"/>
      <c r="M10" s="9"/>
      <c r="N10" s="20"/>
      <c r="O10" s="20"/>
      <c r="P10" s="18"/>
      <c r="R10" s="5" t="s">
        <v>68</v>
      </c>
      <c r="S10" s="36">
        <f>J16</f>
        <v>31000</v>
      </c>
      <c r="T10" s="32"/>
      <c r="V10" s="5" t="s">
        <v>68</v>
      </c>
      <c r="W10" s="43">
        <f t="shared" si="0"/>
        <v>31000</v>
      </c>
      <c r="X10" s="31" t="s">
        <v>61</v>
      </c>
      <c r="Y10" s="43"/>
    </row>
    <row r="11" spans="1:26" ht="13.5" thickTop="1">
      <c r="A11" s="9" t="s">
        <v>110</v>
      </c>
      <c r="B11" s="12">
        <v>2100</v>
      </c>
      <c r="C11" s="13">
        <v>14000</v>
      </c>
      <c r="D11" s="8" t="s">
        <v>107</v>
      </c>
      <c r="E11" s="9"/>
      <c r="F11" s="46"/>
      <c r="G11" s="17"/>
      <c r="H11" s="18"/>
      <c r="I11" s="21"/>
      <c r="J11" s="20"/>
      <c r="K11" s="20"/>
      <c r="L11" s="11"/>
      <c r="M11" s="9"/>
      <c r="N11" s="20"/>
      <c r="O11" s="20"/>
      <c r="P11" s="18"/>
      <c r="R11" s="5" t="s">
        <v>69</v>
      </c>
      <c r="S11" s="36">
        <f>N16</f>
        <v>14500</v>
      </c>
      <c r="T11" s="32"/>
      <c r="V11" s="5" t="s">
        <v>69</v>
      </c>
      <c r="W11" s="43">
        <f t="shared" si="0"/>
        <v>14500</v>
      </c>
      <c r="X11" s="5" t="s">
        <v>54</v>
      </c>
      <c r="Y11" s="43">
        <f>U58</f>
        <v>112090</v>
      </c>
    </row>
    <row r="12" spans="1:26">
      <c r="A12" s="9" t="s">
        <v>113</v>
      </c>
      <c r="B12" s="12">
        <v>1412.5</v>
      </c>
      <c r="C12" s="13">
        <v>14000</v>
      </c>
      <c r="D12" s="8" t="s">
        <v>109</v>
      </c>
      <c r="E12" s="21"/>
      <c r="F12" s="20"/>
      <c r="G12" s="20"/>
      <c r="H12" s="18"/>
      <c r="I12" s="21"/>
      <c r="J12" s="20"/>
      <c r="K12" s="20"/>
      <c r="L12" s="11"/>
      <c r="M12" s="9"/>
      <c r="N12" s="20"/>
      <c r="O12" s="20"/>
      <c r="P12" s="11"/>
      <c r="R12" s="5" t="s">
        <v>74</v>
      </c>
      <c r="S12" s="36">
        <f>B22</f>
        <v>14250</v>
      </c>
      <c r="T12" s="32"/>
      <c r="V12" s="5" t="s">
        <v>74</v>
      </c>
      <c r="W12" s="43">
        <f t="shared" si="0"/>
        <v>14250</v>
      </c>
      <c r="Y12" s="43"/>
    </row>
    <row r="13" spans="1:26" ht="13.5" customHeight="1" thickBot="1">
      <c r="A13" s="9"/>
      <c r="B13" s="12"/>
      <c r="C13" s="13">
        <v>5800</v>
      </c>
      <c r="D13" s="8" t="s">
        <v>111</v>
      </c>
      <c r="E13" s="7"/>
      <c r="F13" s="288" t="s">
        <v>67</v>
      </c>
      <c r="G13" s="288"/>
      <c r="H13" s="56" t="s">
        <v>82</v>
      </c>
      <c r="I13" s="21"/>
      <c r="J13" s="289" t="s">
        <v>68</v>
      </c>
      <c r="K13" s="289"/>
      <c r="L13" s="56" t="s">
        <v>82</v>
      </c>
      <c r="M13" s="21"/>
      <c r="N13" s="289" t="s">
        <v>69</v>
      </c>
      <c r="O13" s="289"/>
      <c r="P13" s="56" t="s">
        <v>82</v>
      </c>
      <c r="R13" s="5" t="s">
        <v>72</v>
      </c>
      <c r="S13" s="36">
        <f>F21</f>
        <v>360</v>
      </c>
      <c r="T13" s="32"/>
      <c r="V13" s="5" t="s">
        <v>72</v>
      </c>
      <c r="W13" s="43">
        <f t="shared" si="0"/>
        <v>360</v>
      </c>
      <c r="Y13" s="43"/>
    </row>
    <row r="14" spans="1:26" ht="14.25" thickTop="1" thickBot="1">
      <c r="A14" s="9"/>
      <c r="B14" s="14"/>
      <c r="C14" s="15">
        <v>3400</v>
      </c>
      <c r="D14" s="8" t="s">
        <v>114</v>
      </c>
      <c r="E14" s="9"/>
      <c r="F14" s="10" t="s">
        <v>1</v>
      </c>
      <c r="G14" s="8" t="s">
        <v>2</v>
      </c>
      <c r="H14" s="8"/>
      <c r="I14" s="7"/>
      <c r="J14" s="10" t="s">
        <v>1</v>
      </c>
      <c r="K14" s="8" t="s">
        <v>2</v>
      </c>
      <c r="L14" s="8"/>
      <c r="M14" s="21"/>
      <c r="N14" s="10" t="s">
        <v>1</v>
      </c>
      <c r="O14" s="8" t="s">
        <v>2</v>
      </c>
      <c r="P14" s="11"/>
      <c r="R14" s="5" t="s">
        <v>71</v>
      </c>
      <c r="S14" s="36">
        <f>J20</f>
        <v>18740</v>
      </c>
      <c r="T14" s="32"/>
      <c r="V14" s="5" t="s">
        <v>71</v>
      </c>
      <c r="W14" s="43">
        <f t="shared" si="0"/>
        <v>18740</v>
      </c>
      <c r="Y14" s="43"/>
    </row>
    <row r="15" spans="1:26" ht="14.25" thickTop="1" thickBot="1">
      <c r="A15" s="9"/>
      <c r="B15" s="16">
        <f>SUM(B3:B14)</f>
        <v>64271.5</v>
      </c>
      <c r="C15" s="57">
        <f>SUM(C3:C14)</f>
        <v>56604.5</v>
      </c>
      <c r="D15" s="18"/>
      <c r="E15" s="64" t="s">
        <v>3</v>
      </c>
      <c r="F15" s="65">
        <v>1700</v>
      </c>
      <c r="G15" s="13"/>
      <c r="H15" s="8"/>
      <c r="I15" s="64" t="s">
        <v>3</v>
      </c>
      <c r="J15" s="65">
        <v>31000</v>
      </c>
      <c r="K15" s="13"/>
      <c r="L15" s="8"/>
      <c r="M15" s="67" t="s">
        <v>3</v>
      </c>
      <c r="N15" s="65">
        <v>14500</v>
      </c>
      <c r="O15" s="13"/>
      <c r="P15" s="11"/>
      <c r="R15" s="5" t="s">
        <v>75</v>
      </c>
      <c r="S15" s="36">
        <f>N21</f>
        <v>1100</v>
      </c>
      <c r="T15" s="32"/>
      <c r="V15" s="5" t="s">
        <v>75</v>
      </c>
      <c r="W15" s="43">
        <f t="shared" si="0"/>
        <v>1100</v>
      </c>
      <c r="Y15" s="43"/>
    </row>
    <row r="16" spans="1:26" ht="14.25" thickTop="1" thickBot="1">
      <c r="A16" s="9"/>
      <c r="B16" s="19">
        <f>B15-C15</f>
        <v>7667</v>
      </c>
      <c r="C16" s="17"/>
      <c r="D16" s="18"/>
      <c r="E16" s="9"/>
      <c r="F16" s="19">
        <f>SUM(F15:F15)</f>
        <v>1700</v>
      </c>
      <c r="G16" s="23"/>
      <c r="H16" s="8"/>
      <c r="I16" s="9"/>
      <c r="J16" s="19">
        <f>SUM(J15:J15)</f>
        <v>31000</v>
      </c>
      <c r="K16" s="23"/>
      <c r="L16" s="8"/>
      <c r="M16" s="21"/>
      <c r="N16" s="19">
        <f>SUM(N15:N15)</f>
        <v>14500</v>
      </c>
      <c r="O16" s="23"/>
      <c r="P16" s="11"/>
      <c r="R16" s="5" t="s">
        <v>86</v>
      </c>
      <c r="S16" s="36">
        <f>F29</f>
        <v>20900</v>
      </c>
      <c r="T16" s="32"/>
      <c r="V16" s="5" t="s">
        <v>86</v>
      </c>
      <c r="W16" s="43">
        <f t="shared" si="0"/>
        <v>20900</v>
      </c>
      <c r="X16" s="49" t="s">
        <v>62</v>
      </c>
      <c r="Y16" s="43"/>
      <c r="Z16" s="42">
        <f>SUM(Y11:Y11)</f>
        <v>112090</v>
      </c>
    </row>
    <row r="17" spans="1:26" ht="13.5" thickTop="1">
      <c r="A17" s="9"/>
      <c r="B17" s="21"/>
      <c r="C17" s="13"/>
      <c r="D17" s="8"/>
      <c r="E17" s="9"/>
      <c r="F17" s="20"/>
      <c r="G17" s="20"/>
      <c r="H17" s="8"/>
      <c r="I17" s="9"/>
      <c r="J17" s="20"/>
      <c r="K17" s="20"/>
      <c r="L17" s="18"/>
      <c r="M17" s="21"/>
      <c r="N17" s="20"/>
      <c r="O17" s="20"/>
      <c r="P17" s="11"/>
      <c r="R17" s="5" t="s">
        <v>76</v>
      </c>
      <c r="S17" s="36">
        <f>B33</f>
        <v>5206.5</v>
      </c>
      <c r="T17" s="32"/>
      <c r="V17" s="49" t="s">
        <v>63</v>
      </c>
      <c r="W17" s="34">
        <f>SUM(W5:W16)</f>
        <v>132705.5</v>
      </c>
      <c r="X17" s="287" t="s">
        <v>64</v>
      </c>
      <c r="Y17" s="287"/>
      <c r="Z17" s="171">
        <f>SUM(Z8,Z16)</f>
        <v>132705.5</v>
      </c>
    </row>
    <row r="18" spans="1:26" ht="13.5" thickBot="1">
      <c r="A18" s="9"/>
      <c r="B18" s="288" t="s">
        <v>74</v>
      </c>
      <c r="C18" s="288"/>
      <c r="D18" s="56" t="s">
        <v>82</v>
      </c>
      <c r="E18" s="21"/>
      <c r="F18" s="289" t="s">
        <v>72</v>
      </c>
      <c r="G18" s="289"/>
      <c r="H18" s="56" t="s">
        <v>82</v>
      </c>
      <c r="I18" s="21"/>
      <c r="J18" s="289" t="s">
        <v>71</v>
      </c>
      <c r="K18" s="289"/>
      <c r="L18" s="56" t="s">
        <v>82</v>
      </c>
      <c r="M18" s="21"/>
      <c r="N18" s="289" t="s">
        <v>75</v>
      </c>
      <c r="O18" s="289"/>
      <c r="P18" s="56" t="s">
        <v>82</v>
      </c>
      <c r="R18" s="5" t="s">
        <v>24</v>
      </c>
      <c r="S18" s="36"/>
      <c r="T18" s="32">
        <f>C45</f>
        <v>19322</v>
      </c>
    </row>
    <row r="19" spans="1:26" ht="13.5" thickTop="1">
      <c r="B19" s="10" t="s">
        <v>1</v>
      </c>
      <c r="C19" s="8" t="s">
        <v>2</v>
      </c>
      <c r="D19" s="8"/>
      <c r="E19" s="7"/>
      <c r="F19" s="10" t="s">
        <v>1</v>
      </c>
      <c r="G19" s="8" t="s">
        <v>2</v>
      </c>
      <c r="H19" s="8"/>
      <c r="I19" s="21"/>
      <c r="J19" s="10" t="s">
        <v>1</v>
      </c>
      <c r="K19" s="8" t="s">
        <v>2</v>
      </c>
      <c r="L19" s="11"/>
      <c r="M19" s="21"/>
      <c r="N19" s="10" t="s">
        <v>1</v>
      </c>
      <c r="O19" s="8" t="s">
        <v>2</v>
      </c>
      <c r="R19" s="5" t="s">
        <v>77</v>
      </c>
      <c r="S19" s="36"/>
      <c r="T19" s="32">
        <f>G48</f>
        <v>6500</v>
      </c>
    </row>
    <row r="20" spans="1:26" ht="13.5" thickBot="1">
      <c r="A20" s="68" t="s">
        <v>3</v>
      </c>
      <c r="B20" s="69">
        <v>650</v>
      </c>
      <c r="C20" s="8"/>
      <c r="D20" s="8"/>
      <c r="E20" s="9" t="s">
        <v>91</v>
      </c>
      <c r="F20" s="12">
        <v>360</v>
      </c>
      <c r="G20" s="13"/>
      <c r="H20" s="8"/>
      <c r="I20" s="67" t="s">
        <v>3</v>
      </c>
      <c r="J20" s="65">
        <v>18740</v>
      </c>
      <c r="K20" s="13"/>
      <c r="M20" s="6" t="s">
        <v>95</v>
      </c>
      <c r="N20" s="12">
        <v>1100</v>
      </c>
      <c r="O20" s="13"/>
      <c r="R20" s="5" t="s">
        <v>78</v>
      </c>
      <c r="S20" s="36"/>
      <c r="T20" s="32">
        <f>C54</f>
        <v>71500</v>
      </c>
    </row>
    <row r="21" spans="1:26" ht="13.5" customHeight="1" thickTop="1" thickBot="1">
      <c r="A21" s="3" t="s">
        <v>106</v>
      </c>
      <c r="B21" s="12">
        <v>13600</v>
      </c>
      <c r="C21" s="13"/>
      <c r="D21" s="8"/>
      <c r="E21" s="9"/>
      <c r="F21" s="19">
        <f>SUM(F20:F20)</f>
        <v>360</v>
      </c>
      <c r="G21" s="23"/>
      <c r="H21" s="8"/>
      <c r="I21" s="21" t="s">
        <v>117</v>
      </c>
      <c r="J21" s="19">
        <v>5000</v>
      </c>
      <c r="K21" s="23"/>
      <c r="N21" s="19">
        <f>SUM(N20:N20)</f>
        <v>1100</v>
      </c>
      <c r="O21" s="23"/>
      <c r="R21" s="5" t="s">
        <v>79</v>
      </c>
      <c r="S21" s="36">
        <f>F54</f>
        <v>1100</v>
      </c>
      <c r="T21" s="32"/>
    </row>
    <row r="22" spans="1:26" ht="14.25" thickTop="1" thickBot="1">
      <c r="B22" s="19">
        <f>SUM(B20:B21)</f>
        <v>14250</v>
      </c>
      <c r="C22" s="23"/>
      <c r="R22" s="5" t="s">
        <v>80</v>
      </c>
      <c r="S22" s="36">
        <f>J54</f>
        <v>3250</v>
      </c>
      <c r="T22" s="32"/>
    </row>
    <row r="23" spans="1:26" ht="13.5" thickTop="1">
      <c r="R23" s="5" t="s">
        <v>81</v>
      </c>
      <c r="S23" s="36">
        <f>N54</f>
        <v>2300</v>
      </c>
      <c r="T23" s="32"/>
    </row>
    <row r="24" spans="1:26" ht="13.5" thickBot="1">
      <c r="B24" s="288" t="s">
        <v>76</v>
      </c>
      <c r="C24" s="288"/>
      <c r="D24" s="56" t="s">
        <v>82</v>
      </c>
      <c r="F24" s="288" t="s">
        <v>86</v>
      </c>
      <c r="G24" s="288"/>
      <c r="H24" s="56" t="s">
        <v>82</v>
      </c>
      <c r="R24" s="5" t="s">
        <v>87</v>
      </c>
      <c r="S24" s="36">
        <f>B59</f>
        <v>360</v>
      </c>
      <c r="T24" s="32"/>
    </row>
    <row r="25" spans="1:26" ht="13.5" thickTop="1">
      <c r="B25" s="10" t="s">
        <v>1</v>
      </c>
      <c r="C25" s="11" t="s">
        <v>2</v>
      </c>
      <c r="F25" s="10" t="s">
        <v>1</v>
      </c>
      <c r="G25" s="11" t="s">
        <v>2</v>
      </c>
      <c r="H25" s="1"/>
      <c r="R25" s="5" t="s">
        <v>88</v>
      </c>
      <c r="S25" s="36">
        <f>F59</f>
        <v>2400</v>
      </c>
      <c r="T25" s="32"/>
    </row>
    <row r="26" spans="1:26">
      <c r="A26" s="3" t="s">
        <v>92</v>
      </c>
      <c r="B26" s="35">
        <v>637</v>
      </c>
      <c r="C26" s="11"/>
      <c r="E26" s="6" t="s">
        <v>93</v>
      </c>
      <c r="F26" s="35">
        <v>6500</v>
      </c>
      <c r="G26" s="11"/>
      <c r="H26" s="1"/>
      <c r="R26" s="5" t="s">
        <v>89</v>
      </c>
      <c r="S26" s="40"/>
      <c r="T26" s="41">
        <f>K68</f>
        <v>50000</v>
      </c>
    </row>
    <row r="27" spans="1:26">
      <c r="A27" s="3" t="s">
        <v>93</v>
      </c>
      <c r="B27" s="35">
        <v>845</v>
      </c>
      <c r="C27" s="11"/>
      <c r="E27" s="6" t="s">
        <v>99</v>
      </c>
      <c r="F27" s="35">
        <v>9000</v>
      </c>
      <c r="G27" s="11"/>
      <c r="H27" s="1"/>
      <c r="R27" s="49" t="s">
        <v>39</v>
      </c>
      <c r="S27" s="37">
        <f>SUM(S5:S26)</f>
        <v>147322</v>
      </c>
      <c r="T27" s="34">
        <f>SUM(T5:T26)</f>
        <v>147322</v>
      </c>
    </row>
    <row r="28" spans="1:26" ht="13.5" thickBot="1">
      <c r="A28" s="3" t="s">
        <v>97</v>
      </c>
      <c r="B28" s="35">
        <v>71.5</v>
      </c>
      <c r="C28" s="11"/>
      <c r="E28" s="6" t="s">
        <v>112</v>
      </c>
      <c r="F28" s="60">
        <v>5400</v>
      </c>
      <c r="G28" s="15"/>
      <c r="H28" s="1"/>
    </row>
    <row r="29" spans="1:26" ht="14.25" thickTop="1" thickBot="1">
      <c r="A29" s="3" t="s">
        <v>99</v>
      </c>
      <c r="B29" s="35">
        <v>1170</v>
      </c>
      <c r="C29" s="11"/>
      <c r="F29" s="19">
        <f>SUM(F26:F28)</f>
        <v>20900</v>
      </c>
      <c r="G29" s="17"/>
      <c r="H29" s="1"/>
      <c r="R29" s="286" t="s">
        <v>167</v>
      </c>
      <c r="S29" s="286"/>
      <c r="T29" s="286"/>
      <c r="U29" s="286"/>
    </row>
    <row r="30" spans="1:26" ht="13.5" thickTop="1">
      <c r="A30" s="3" t="s">
        <v>104</v>
      </c>
      <c r="B30" s="35">
        <v>13</v>
      </c>
      <c r="C30" s="11"/>
      <c r="F30" s="46"/>
      <c r="G30" s="17"/>
      <c r="H30" s="1"/>
      <c r="R30" s="285" t="s">
        <v>41</v>
      </c>
      <c r="S30" s="285"/>
      <c r="T30" s="285"/>
      <c r="U30" s="285"/>
    </row>
    <row r="31" spans="1:26">
      <c r="A31" s="3" t="s">
        <v>106</v>
      </c>
      <c r="B31" s="35">
        <v>1768</v>
      </c>
      <c r="C31" s="11"/>
      <c r="F31" s="46"/>
      <c r="G31" s="17"/>
      <c r="H31" s="1"/>
      <c r="R31" s="285" t="s">
        <v>34</v>
      </c>
      <c r="S31" s="285"/>
      <c r="T31" s="285"/>
      <c r="U31" s="285"/>
    </row>
    <row r="32" spans="1:26" ht="13.5" thickBot="1">
      <c r="A32" s="3" t="s">
        <v>112</v>
      </c>
      <c r="B32" s="60">
        <v>702</v>
      </c>
      <c r="C32" s="15"/>
      <c r="F32" s="46"/>
      <c r="G32" s="17"/>
      <c r="H32" s="1"/>
      <c r="R32" s="31" t="s">
        <v>42</v>
      </c>
      <c r="S32" s="286" t="s">
        <v>43</v>
      </c>
      <c r="T32" s="286"/>
      <c r="U32" s="286"/>
    </row>
    <row r="33" spans="1:21" ht="14.25" thickTop="1" thickBot="1">
      <c r="B33" s="19">
        <f>SUM(B26:B32)</f>
        <v>5206.5</v>
      </c>
      <c r="C33" s="17"/>
      <c r="F33" s="46"/>
      <c r="G33" s="17"/>
      <c r="H33" s="1"/>
      <c r="R33" s="31"/>
      <c r="S33" s="44" t="s">
        <v>36</v>
      </c>
      <c r="T33" s="44" t="s">
        <v>37</v>
      </c>
      <c r="U33" s="31" t="s">
        <v>39</v>
      </c>
    </row>
    <row r="34" spans="1:21" ht="13.5" thickTop="1">
      <c r="A34" s="51"/>
      <c r="B34" s="52"/>
      <c r="C34" s="53"/>
      <c r="D34" s="54"/>
      <c r="E34" s="52"/>
      <c r="F34" s="55"/>
      <c r="G34" s="55"/>
      <c r="H34" s="53"/>
      <c r="I34" s="52"/>
      <c r="J34" s="55"/>
      <c r="K34" s="55"/>
      <c r="L34" s="53"/>
      <c r="M34" s="52"/>
      <c r="N34" s="55"/>
      <c r="O34" s="55"/>
      <c r="P34" s="53"/>
      <c r="R34" s="5" t="s">
        <v>28</v>
      </c>
      <c r="S34" s="43"/>
      <c r="T34" s="32">
        <f>T26</f>
        <v>50000</v>
      </c>
      <c r="U34" s="41"/>
    </row>
    <row r="35" spans="1:21">
      <c r="R35" s="49" t="s">
        <v>44</v>
      </c>
      <c r="S35" s="43"/>
      <c r="T35" s="32"/>
      <c r="U35" s="32">
        <f>SUM(T34:T34)</f>
        <v>50000</v>
      </c>
    </row>
    <row r="36" spans="1:21" ht="14.25" customHeight="1" thickBot="1">
      <c r="B36" s="288" t="s">
        <v>24</v>
      </c>
      <c r="C36" s="288"/>
      <c r="D36" s="56" t="s">
        <v>83</v>
      </c>
      <c r="F36" s="288" t="s">
        <v>77</v>
      </c>
      <c r="G36" s="288"/>
      <c r="H36" s="56" t="s">
        <v>83</v>
      </c>
      <c r="S36" s="43"/>
      <c r="T36" s="32"/>
      <c r="U36" s="32"/>
    </row>
    <row r="37" spans="1:21" ht="13.5" thickTop="1">
      <c r="B37" s="10" t="s">
        <v>2</v>
      </c>
      <c r="C37" s="11" t="s">
        <v>1</v>
      </c>
      <c r="F37" s="10" t="s">
        <v>2</v>
      </c>
      <c r="G37" s="11" t="s">
        <v>1</v>
      </c>
      <c r="R37" s="31" t="s">
        <v>45</v>
      </c>
      <c r="S37" s="43"/>
      <c r="T37" s="32"/>
      <c r="U37" s="32"/>
    </row>
    <row r="38" spans="1:21">
      <c r="A38" s="3" t="s">
        <v>98</v>
      </c>
      <c r="B38" s="35">
        <v>7900</v>
      </c>
      <c r="C38" s="70">
        <v>19800</v>
      </c>
      <c r="D38" s="71" t="s">
        <v>3</v>
      </c>
      <c r="F38" s="10"/>
      <c r="G38" s="58">
        <v>1248</v>
      </c>
      <c r="H38" s="4" t="s">
        <v>94</v>
      </c>
      <c r="R38" s="5" t="s">
        <v>79</v>
      </c>
      <c r="S38" s="43">
        <f>S21</f>
        <v>1100</v>
      </c>
      <c r="T38" s="32"/>
      <c r="U38" s="32"/>
    </row>
    <row r="39" spans="1:21">
      <c r="A39" s="3" t="s">
        <v>103</v>
      </c>
      <c r="B39" s="35">
        <v>3300</v>
      </c>
      <c r="C39" s="58">
        <v>5537</v>
      </c>
      <c r="D39" s="1" t="s">
        <v>92</v>
      </c>
      <c r="F39" s="10"/>
      <c r="G39" s="58">
        <v>507</v>
      </c>
      <c r="H39" s="4" t="s">
        <v>94</v>
      </c>
      <c r="R39" s="5" t="s">
        <v>80</v>
      </c>
      <c r="S39" s="43">
        <f>S22</f>
        <v>3250</v>
      </c>
      <c r="T39" s="32"/>
      <c r="U39" s="32"/>
    </row>
    <row r="40" spans="1:21">
      <c r="A40" s="3" t="s">
        <v>107</v>
      </c>
      <c r="B40" s="35">
        <v>14000</v>
      </c>
      <c r="C40" s="58">
        <v>7345</v>
      </c>
      <c r="D40" s="1" t="s">
        <v>93</v>
      </c>
      <c r="F40" s="10"/>
      <c r="G40" s="58">
        <v>1144</v>
      </c>
      <c r="H40" s="4" t="s">
        <v>100</v>
      </c>
      <c r="R40" s="5" t="s">
        <v>81</v>
      </c>
      <c r="S40" s="43">
        <f>S23</f>
        <v>2300</v>
      </c>
      <c r="T40" s="32"/>
      <c r="U40" s="32"/>
    </row>
    <row r="41" spans="1:21">
      <c r="A41" s="3" t="s">
        <v>109</v>
      </c>
      <c r="B41" s="35">
        <v>14000</v>
      </c>
      <c r="C41" s="58">
        <v>10170</v>
      </c>
      <c r="D41" s="1" t="s">
        <v>99</v>
      </c>
      <c r="F41" s="10"/>
      <c r="G41" s="58">
        <v>533</v>
      </c>
      <c r="H41" s="4" t="s">
        <v>100</v>
      </c>
      <c r="R41" s="5" t="s">
        <v>87</v>
      </c>
      <c r="S41" s="43">
        <f>S24</f>
        <v>360</v>
      </c>
      <c r="T41" s="32"/>
      <c r="U41" s="32"/>
    </row>
    <row r="42" spans="1:21">
      <c r="A42" s="3" t="s">
        <v>111</v>
      </c>
      <c r="B42" s="35">
        <v>5800</v>
      </c>
      <c r="C42" s="58">
        <v>15368</v>
      </c>
      <c r="D42" s="1" t="s">
        <v>106</v>
      </c>
      <c r="F42" s="10"/>
      <c r="G42" s="58">
        <v>1222</v>
      </c>
      <c r="H42" s="4" t="s">
        <v>105</v>
      </c>
      <c r="R42" s="5" t="s">
        <v>88</v>
      </c>
      <c r="S42" s="43">
        <f>S25</f>
        <v>2400</v>
      </c>
      <c r="T42" s="32"/>
      <c r="U42" s="41"/>
    </row>
    <row r="43" spans="1:21" ht="13.5" thickBot="1">
      <c r="B43" s="60"/>
      <c r="C43" s="59">
        <v>6102</v>
      </c>
      <c r="D43" s="1" t="s">
        <v>112</v>
      </c>
      <c r="F43" s="10"/>
      <c r="G43" s="58">
        <v>468</v>
      </c>
      <c r="H43" s="4" t="s">
        <v>105</v>
      </c>
      <c r="R43" s="49" t="s">
        <v>46</v>
      </c>
      <c r="S43" s="43"/>
      <c r="T43" s="32"/>
      <c r="U43" s="45">
        <f>SUM(S38:S42)</f>
        <v>9410</v>
      </c>
    </row>
    <row r="44" spans="1:21" ht="14.25" thickTop="1" thickBot="1">
      <c r="B44" s="16">
        <f>SUM(B38:B43)</f>
        <v>45000</v>
      </c>
      <c r="C44" s="50">
        <f>SUM(C38:C43)</f>
        <v>64322</v>
      </c>
      <c r="F44" s="10"/>
      <c r="G44" s="58">
        <v>845</v>
      </c>
      <c r="H44" s="4" t="s">
        <v>108</v>
      </c>
      <c r="R44" s="49" t="s">
        <v>47</v>
      </c>
      <c r="S44" s="43"/>
      <c r="T44" s="32"/>
      <c r="U44" s="171">
        <f>ABS(U35-U43)</f>
        <v>40590</v>
      </c>
    </row>
    <row r="45" spans="1:21" ht="14.25" thickTop="1" thickBot="1">
      <c r="C45" s="170">
        <f>C44-B44</f>
        <v>19322</v>
      </c>
      <c r="F45" s="10"/>
      <c r="G45" s="58">
        <v>234</v>
      </c>
      <c r="H45" s="4" t="s">
        <v>108</v>
      </c>
      <c r="S45" s="43"/>
      <c r="T45" s="32"/>
    </row>
    <row r="46" spans="1:21" ht="13.5" thickTop="1">
      <c r="F46" s="10"/>
      <c r="G46" s="58">
        <v>162.5</v>
      </c>
      <c r="H46" s="4" t="s">
        <v>113</v>
      </c>
      <c r="R46" s="286" t="s">
        <v>167</v>
      </c>
      <c r="S46" s="286"/>
      <c r="T46" s="286"/>
      <c r="U46" s="286"/>
    </row>
    <row r="47" spans="1:21" ht="13.5" thickBot="1">
      <c r="F47" s="14"/>
      <c r="G47" s="59">
        <v>136.5</v>
      </c>
      <c r="H47" s="4" t="s">
        <v>113</v>
      </c>
      <c r="R47" s="285" t="s">
        <v>48</v>
      </c>
      <c r="S47" s="285"/>
      <c r="T47" s="285"/>
      <c r="U47" s="285"/>
    </row>
    <row r="48" spans="1:21" ht="14.25" thickTop="1" thickBot="1">
      <c r="G48" s="170">
        <f>SUM(G38:G47)</f>
        <v>6500</v>
      </c>
      <c r="R48" s="285" t="s">
        <v>34</v>
      </c>
      <c r="S48" s="285"/>
      <c r="T48" s="285"/>
      <c r="U48" s="285"/>
    </row>
    <row r="49" spans="1:21" ht="13.5" thickTop="1">
      <c r="A49" s="51"/>
      <c r="B49" s="52"/>
      <c r="C49" s="53"/>
      <c r="D49" s="54"/>
      <c r="E49" s="52"/>
      <c r="F49" s="55"/>
      <c r="G49" s="55"/>
      <c r="H49" s="53"/>
      <c r="I49" s="52"/>
      <c r="J49" s="55"/>
      <c r="K49" s="55"/>
      <c r="L49" s="53"/>
      <c r="M49" s="52"/>
      <c r="N49" s="55"/>
      <c r="O49" s="55"/>
      <c r="P49" s="53"/>
      <c r="R49" s="31" t="s">
        <v>49</v>
      </c>
      <c r="S49" s="286" t="s">
        <v>43</v>
      </c>
      <c r="T49" s="286"/>
      <c r="U49" s="286"/>
    </row>
    <row r="50" spans="1:21">
      <c r="R50" s="31"/>
      <c r="S50" s="44" t="s">
        <v>36</v>
      </c>
      <c r="T50" s="44" t="s">
        <v>37</v>
      </c>
      <c r="U50" s="31" t="s">
        <v>39</v>
      </c>
    </row>
    <row r="51" spans="1:21" ht="13.5" thickBot="1">
      <c r="B51" s="289" t="s">
        <v>78</v>
      </c>
      <c r="C51" s="289"/>
      <c r="D51" s="56" t="s">
        <v>84</v>
      </c>
      <c r="F51" s="308" t="s">
        <v>79</v>
      </c>
      <c r="G51" s="308"/>
      <c r="H51" s="56" t="s">
        <v>85</v>
      </c>
      <c r="I51" s="21"/>
      <c r="J51" s="289" t="s">
        <v>80</v>
      </c>
      <c r="K51" s="289"/>
      <c r="L51" s="56" t="s">
        <v>84</v>
      </c>
      <c r="M51" s="21"/>
      <c r="N51" s="289" t="s">
        <v>81</v>
      </c>
      <c r="O51" s="289"/>
      <c r="P51" s="56" t="s">
        <v>85</v>
      </c>
      <c r="R51" s="5" t="s">
        <v>78</v>
      </c>
      <c r="S51" s="43"/>
      <c r="T51" s="32">
        <f>T20</f>
        <v>71500</v>
      </c>
      <c r="U51" s="43"/>
    </row>
    <row r="52" spans="1:21" ht="13.5" thickTop="1">
      <c r="B52" s="10" t="s">
        <v>2</v>
      </c>
      <c r="C52" s="11" t="s">
        <v>1</v>
      </c>
      <c r="F52" s="10" t="s">
        <v>2</v>
      </c>
      <c r="G52" s="11" t="s">
        <v>1</v>
      </c>
      <c r="H52" s="8"/>
      <c r="I52" s="21"/>
      <c r="J52" s="10" t="s">
        <v>2</v>
      </c>
      <c r="K52" s="11" t="s">
        <v>1</v>
      </c>
      <c r="L52" s="11"/>
      <c r="M52" s="21"/>
      <c r="N52" s="10" t="s">
        <v>2</v>
      </c>
      <c r="O52" s="11" t="s">
        <v>1</v>
      </c>
      <c r="R52" s="5" t="s">
        <v>47</v>
      </c>
      <c r="S52" s="43"/>
      <c r="T52" s="32">
        <f>U44</f>
        <v>40590</v>
      </c>
      <c r="U52" s="43"/>
    </row>
    <row r="53" spans="1:21" ht="13.5" thickBot="1">
      <c r="B53" s="60"/>
      <c r="C53" s="72">
        <v>71500</v>
      </c>
      <c r="D53" s="73" t="s">
        <v>3</v>
      </c>
      <c r="E53" s="62" t="s">
        <v>114</v>
      </c>
      <c r="F53" s="35">
        <v>1100</v>
      </c>
      <c r="G53" s="58"/>
      <c r="H53" s="58"/>
      <c r="I53" s="63" t="s">
        <v>3</v>
      </c>
      <c r="J53" s="35">
        <v>3250</v>
      </c>
      <c r="K53" s="58"/>
      <c r="L53" s="61"/>
      <c r="M53" s="62" t="s">
        <v>114</v>
      </c>
      <c r="N53" s="35">
        <v>2300</v>
      </c>
      <c r="O53" s="58"/>
      <c r="R53" s="49" t="s">
        <v>51</v>
      </c>
      <c r="S53" s="43"/>
      <c r="T53" s="32"/>
      <c r="U53" s="45">
        <f>SUM(T51:T52)</f>
        <v>112090</v>
      </c>
    </row>
    <row r="54" spans="1:21" ht="14.25" thickTop="1" thickBot="1">
      <c r="B54" s="5"/>
      <c r="C54" s="19">
        <f>C53</f>
        <v>71500</v>
      </c>
      <c r="F54" s="19">
        <f>F53</f>
        <v>1100</v>
      </c>
      <c r="G54" s="23"/>
      <c r="H54" s="8"/>
      <c r="I54" s="21"/>
      <c r="J54" s="19">
        <f>J53</f>
        <v>3250</v>
      </c>
      <c r="K54" s="23"/>
      <c r="N54" s="19">
        <f>N53</f>
        <v>2300</v>
      </c>
      <c r="O54" s="23"/>
      <c r="S54" s="43"/>
      <c r="T54" s="32"/>
      <c r="U54" s="32"/>
    </row>
    <row r="55" spans="1:21" ht="13.5" thickTop="1">
      <c r="R55" s="31" t="s">
        <v>50</v>
      </c>
      <c r="S55" s="43"/>
      <c r="T55" s="32"/>
      <c r="U55" s="32"/>
    </row>
    <row r="56" spans="1:21" ht="13.5" thickBot="1">
      <c r="B56" s="289" t="s">
        <v>87</v>
      </c>
      <c r="C56" s="289"/>
      <c r="D56" s="56" t="s">
        <v>85</v>
      </c>
      <c r="E56" s="21"/>
      <c r="F56" s="289" t="s">
        <v>88</v>
      </c>
      <c r="G56" s="289"/>
      <c r="H56" s="56" t="s">
        <v>85</v>
      </c>
      <c r="J56" s="288" t="s">
        <v>89</v>
      </c>
      <c r="K56" s="288"/>
      <c r="L56" s="56" t="s">
        <v>85</v>
      </c>
      <c r="R56" s="48" t="s">
        <v>53</v>
      </c>
      <c r="S56" s="43">
        <v>0</v>
      </c>
      <c r="T56" s="32"/>
      <c r="U56" s="41"/>
    </row>
    <row r="57" spans="1:21" ht="14.25" thickTop="1" thickBot="1">
      <c r="B57" s="10" t="s">
        <v>2</v>
      </c>
      <c r="C57" s="11" t="s">
        <v>1</v>
      </c>
      <c r="D57" s="11"/>
      <c r="E57" s="21"/>
      <c r="F57" s="10" t="s">
        <v>2</v>
      </c>
      <c r="G57" s="11" t="s">
        <v>1</v>
      </c>
      <c r="J57" s="10" t="s">
        <v>2</v>
      </c>
      <c r="K57" s="11" t="s">
        <v>1</v>
      </c>
      <c r="R57" s="49" t="s">
        <v>52</v>
      </c>
      <c r="S57" s="43"/>
      <c r="T57" s="32"/>
      <c r="U57" s="45">
        <f>-SUM(S56:S56)</f>
        <v>0</v>
      </c>
    </row>
    <row r="58" spans="1:21" ht="14.25" thickTop="1" thickBot="1">
      <c r="A58" s="3" t="s">
        <v>102</v>
      </c>
      <c r="B58" s="35">
        <v>360</v>
      </c>
      <c r="C58" s="58"/>
      <c r="D58" s="61"/>
      <c r="E58" s="62" t="s">
        <v>102</v>
      </c>
      <c r="F58" s="35">
        <v>2400</v>
      </c>
      <c r="G58" s="58"/>
      <c r="J58" s="10"/>
      <c r="K58" s="58">
        <v>9600</v>
      </c>
      <c r="L58" s="4" t="s">
        <v>94</v>
      </c>
      <c r="R58" s="49" t="s">
        <v>54</v>
      </c>
      <c r="S58" s="43"/>
      <c r="T58" s="32"/>
      <c r="U58" s="171">
        <f>ABS(U53-U57)</f>
        <v>112090</v>
      </c>
    </row>
    <row r="59" spans="1:21" ht="14.25" thickTop="1" thickBot="1">
      <c r="B59" s="19">
        <f>B58</f>
        <v>360</v>
      </c>
      <c r="C59" s="23"/>
      <c r="D59" s="4"/>
      <c r="F59" s="19">
        <f>F58</f>
        <v>2400</v>
      </c>
      <c r="G59" s="23"/>
      <c r="J59" s="10"/>
      <c r="K59" s="58">
        <v>3900</v>
      </c>
      <c r="L59" s="4" t="s">
        <v>94</v>
      </c>
    </row>
    <row r="60" spans="1:21" ht="13.5" thickTop="1">
      <c r="J60" s="10"/>
      <c r="K60" s="58">
        <v>8800</v>
      </c>
      <c r="L60" s="4" t="s">
        <v>100</v>
      </c>
    </row>
    <row r="61" spans="1:21">
      <c r="J61" s="10"/>
      <c r="K61" s="58">
        <v>4100</v>
      </c>
      <c r="L61" s="4" t="s">
        <v>100</v>
      </c>
    </row>
    <row r="62" spans="1:21">
      <c r="J62" s="10"/>
      <c r="K62" s="58">
        <v>9400</v>
      </c>
      <c r="L62" s="4" t="s">
        <v>105</v>
      </c>
    </row>
    <row r="63" spans="1:21">
      <c r="J63" s="10"/>
      <c r="K63" s="58">
        <v>3600</v>
      </c>
      <c r="L63" s="4" t="s">
        <v>105</v>
      </c>
    </row>
    <row r="64" spans="1:21">
      <c r="J64" s="10"/>
      <c r="K64" s="58">
        <v>6500</v>
      </c>
      <c r="L64" s="4" t="s">
        <v>108</v>
      </c>
    </row>
    <row r="65" spans="1:16">
      <c r="J65" s="10"/>
      <c r="K65" s="58">
        <v>1800</v>
      </c>
      <c r="L65" s="4" t="s">
        <v>108</v>
      </c>
    </row>
    <row r="66" spans="1:16">
      <c r="J66" s="10"/>
      <c r="K66" s="58">
        <v>1250</v>
      </c>
      <c r="L66" s="4" t="s">
        <v>113</v>
      </c>
    </row>
    <row r="67" spans="1:16" ht="13.5" thickBot="1">
      <c r="J67" s="14"/>
      <c r="K67" s="59">
        <v>1050</v>
      </c>
      <c r="L67" s="4" t="s">
        <v>113</v>
      </c>
    </row>
    <row r="68" spans="1:16" ht="14.25" thickTop="1" thickBot="1">
      <c r="K68" s="19">
        <f>SUM(K58:K67)</f>
        <v>50000</v>
      </c>
    </row>
    <row r="69" spans="1:16" ht="13.5" thickTop="1">
      <c r="A69" s="51"/>
      <c r="B69" s="52"/>
      <c r="C69" s="53"/>
      <c r="D69" s="54"/>
      <c r="E69" s="52"/>
      <c r="F69" s="55"/>
      <c r="G69" s="55"/>
      <c r="H69" s="53"/>
      <c r="I69" s="52"/>
      <c r="J69" s="55"/>
      <c r="K69" s="55"/>
      <c r="L69" s="53"/>
      <c r="M69" s="52"/>
      <c r="N69" s="55"/>
      <c r="O69" s="55"/>
      <c r="P69" s="53"/>
    </row>
    <row r="71" spans="1:16" ht="13.5" thickBot="1">
      <c r="B71" s="289" t="s">
        <v>90</v>
      </c>
      <c r="C71" s="289"/>
    </row>
    <row r="72" spans="1:16" ht="14.25" thickTop="1" thickBot="1">
      <c r="B72" s="14">
        <f>B33</f>
        <v>5206.5</v>
      </c>
      <c r="C72" s="13">
        <f>G48</f>
        <v>6500</v>
      </c>
    </row>
    <row r="73" spans="1:16" ht="14.25" thickTop="1" thickBot="1">
      <c r="B73" s="5"/>
      <c r="C73" s="170">
        <f>C72-B72</f>
        <v>1293.5</v>
      </c>
    </row>
    <row r="74" spans="1:16" ht="13.5" thickTop="1"/>
    <row r="75" spans="1:16">
      <c r="B75" s="285" t="s">
        <v>187</v>
      </c>
      <c r="C75" s="285"/>
      <c r="D75" s="310" t="s">
        <v>36</v>
      </c>
      <c r="E75" s="310"/>
      <c r="F75" s="136" t="s">
        <v>37</v>
      </c>
      <c r="G75" s="136" t="s">
        <v>200</v>
      </c>
    </row>
    <row r="76" spans="1:16">
      <c r="B76" s="285" t="s">
        <v>188</v>
      </c>
      <c r="C76" s="285"/>
      <c r="D76" s="309">
        <f>F20</f>
        <v>360</v>
      </c>
      <c r="E76" s="309"/>
      <c r="F76" s="165">
        <f>C3</f>
        <v>360</v>
      </c>
      <c r="G76" s="164">
        <f t="shared" ref="G76:G102" si="1">ABS(D76-F76)</f>
        <v>0</v>
      </c>
    </row>
    <row r="77" spans="1:16">
      <c r="B77" s="285" t="s">
        <v>189</v>
      </c>
      <c r="C77" s="285"/>
      <c r="D77" s="309">
        <f>J4+B26</f>
        <v>5537</v>
      </c>
      <c r="E77" s="309"/>
      <c r="F77" s="165">
        <f>C39</f>
        <v>5537</v>
      </c>
      <c r="G77" s="164">
        <f t="shared" si="1"/>
        <v>0</v>
      </c>
    </row>
    <row r="78" spans="1:16">
      <c r="B78" s="285" t="s">
        <v>190</v>
      </c>
      <c r="C78" s="285"/>
      <c r="D78" s="309">
        <f>N20</f>
        <v>1100</v>
      </c>
      <c r="E78" s="309"/>
      <c r="F78" s="165">
        <f>C4</f>
        <v>1100</v>
      </c>
      <c r="G78" s="164">
        <f t="shared" si="1"/>
        <v>0</v>
      </c>
    </row>
    <row r="79" spans="1:16">
      <c r="B79" s="285" t="s">
        <v>191</v>
      </c>
      <c r="C79" s="285"/>
      <c r="D79" s="309">
        <f>B27+F26</f>
        <v>7345</v>
      </c>
      <c r="E79" s="309"/>
      <c r="F79" s="165">
        <f>C40</f>
        <v>7345</v>
      </c>
      <c r="G79" s="164">
        <f t="shared" si="1"/>
        <v>0</v>
      </c>
    </row>
    <row r="80" spans="1:16">
      <c r="B80" s="285" t="s">
        <v>192</v>
      </c>
      <c r="C80" s="285"/>
      <c r="D80" s="309">
        <f>K58+G38+K59+G39</f>
        <v>15255</v>
      </c>
      <c r="E80" s="309"/>
      <c r="F80" s="165">
        <f>B4+F4</f>
        <v>15255</v>
      </c>
      <c r="G80" s="164">
        <f t="shared" si="1"/>
        <v>0</v>
      </c>
    </row>
    <row r="81" spans="2:7">
      <c r="B81" s="285" t="s">
        <v>193</v>
      </c>
      <c r="C81" s="285"/>
      <c r="D81" s="309">
        <f>B5</f>
        <v>10500</v>
      </c>
      <c r="E81" s="309"/>
      <c r="F81" s="165">
        <f>G3</f>
        <v>10500</v>
      </c>
      <c r="G81" s="164">
        <f t="shared" si="1"/>
        <v>0</v>
      </c>
    </row>
    <row r="82" spans="2:7">
      <c r="B82" s="285" t="s">
        <v>194</v>
      </c>
      <c r="C82" s="285"/>
      <c r="D82" s="309">
        <f>J5+B28</f>
        <v>621.5</v>
      </c>
      <c r="E82" s="309"/>
      <c r="F82" s="165">
        <f>C5</f>
        <v>621.5</v>
      </c>
      <c r="G82" s="164">
        <f t="shared" si="1"/>
        <v>0</v>
      </c>
    </row>
    <row r="83" spans="2:7">
      <c r="B83" s="285" t="s">
        <v>215</v>
      </c>
      <c r="C83" s="285"/>
      <c r="D83" s="309">
        <f>B38</f>
        <v>7900</v>
      </c>
      <c r="E83" s="309"/>
      <c r="F83" s="165">
        <f>C6</f>
        <v>7900</v>
      </c>
      <c r="G83" s="164">
        <f t="shared" si="1"/>
        <v>0</v>
      </c>
    </row>
    <row r="84" spans="2:7">
      <c r="B84" s="285" t="s">
        <v>195</v>
      </c>
      <c r="C84" s="285"/>
      <c r="D84" s="309">
        <f>J53</f>
        <v>3250</v>
      </c>
      <c r="E84" s="309"/>
      <c r="F84" s="165">
        <f>C7</f>
        <v>3250</v>
      </c>
      <c r="G84" s="164">
        <f t="shared" si="1"/>
        <v>0</v>
      </c>
    </row>
    <row r="85" spans="2:7">
      <c r="B85" s="285" t="s">
        <v>196</v>
      </c>
      <c r="C85" s="285"/>
      <c r="D85" s="309">
        <f>F27+B29</f>
        <v>10170</v>
      </c>
      <c r="E85" s="309"/>
      <c r="F85" s="165">
        <f>C41</f>
        <v>10170</v>
      </c>
      <c r="G85" s="164">
        <f t="shared" si="1"/>
        <v>0</v>
      </c>
    </row>
    <row r="86" spans="2:7">
      <c r="B86" s="285" t="s">
        <v>197</v>
      </c>
      <c r="C86" s="285"/>
      <c r="D86" s="309">
        <f>K60+G40+K61+G41</f>
        <v>14577</v>
      </c>
      <c r="E86" s="309"/>
      <c r="F86" s="165">
        <f>B6+F5</f>
        <v>14577</v>
      </c>
      <c r="G86" s="164">
        <f t="shared" si="1"/>
        <v>0</v>
      </c>
    </row>
    <row r="87" spans="2:7">
      <c r="B87" s="285" t="s">
        <v>198</v>
      </c>
      <c r="C87" s="285"/>
      <c r="D87" s="309">
        <f>B7</f>
        <v>2400</v>
      </c>
      <c r="E87" s="309"/>
      <c r="F87" s="165">
        <f>G4</f>
        <v>2400</v>
      </c>
      <c r="G87" s="164">
        <f t="shared" si="1"/>
        <v>0</v>
      </c>
    </row>
    <row r="88" spans="2:7">
      <c r="B88" s="285" t="s">
        <v>199</v>
      </c>
      <c r="C88" s="285"/>
      <c r="D88" s="309">
        <f>B58+F58</f>
        <v>2760</v>
      </c>
      <c r="E88" s="309"/>
      <c r="F88" s="165">
        <f>C8</f>
        <v>2760</v>
      </c>
      <c r="G88" s="164">
        <f t="shared" si="1"/>
        <v>0</v>
      </c>
    </row>
    <row r="89" spans="2:7">
      <c r="B89" s="285" t="s">
        <v>201</v>
      </c>
      <c r="C89" s="285"/>
      <c r="D89" s="309">
        <f>B39</f>
        <v>3300</v>
      </c>
      <c r="E89" s="309"/>
      <c r="F89" s="165">
        <f>C9</f>
        <v>3300</v>
      </c>
      <c r="G89" s="164">
        <f t="shared" si="1"/>
        <v>0</v>
      </c>
    </row>
    <row r="90" spans="2:7">
      <c r="B90" s="285" t="s">
        <v>202</v>
      </c>
      <c r="C90" s="285"/>
      <c r="D90" s="309">
        <f>N4+B30</f>
        <v>113</v>
      </c>
      <c r="E90" s="309"/>
      <c r="F90" s="165">
        <f>C10</f>
        <v>113</v>
      </c>
      <c r="G90" s="164">
        <f t="shared" si="1"/>
        <v>0</v>
      </c>
    </row>
    <row r="91" spans="2:7">
      <c r="B91" s="285" t="s">
        <v>203</v>
      </c>
      <c r="C91" s="285"/>
      <c r="D91" s="309">
        <f>K62+G42+K63+G43</f>
        <v>14690</v>
      </c>
      <c r="E91" s="309"/>
      <c r="F91" s="165">
        <f>B8+F6</f>
        <v>14690</v>
      </c>
      <c r="G91" s="164">
        <f t="shared" si="1"/>
        <v>0</v>
      </c>
    </row>
    <row r="92" spans="2:7">
      <c r="B92" s="285" t="s">
        <v>204</v>
      </c>
      <c r="C92" s="285"/>
      <c r="D92" s="309">
        <f>B9</f>
        <v>4200</v>
      </c>
      <c r="E92" s="309"/>
      <c r="F92" s="165">
        <f>G5</f>
        <v>4200</v>
      </c>
      <c r="G92" s="164">
        <f t="shared" si="1"/>
        <v>0</v>
      </c>
    </row>
    <row r="93" spans="2:7">
      <c r="B93" s="285" t="s">
        <v>205</v>
      </c>
      <c r="C93" s="285"/>
      <c r="D93" s="309">
        <f>B21+B31</f>
        <v>15368</v>
      </c>
      <c r="E93" s="309"/>
      <c r="F93" s="165">
        <f>C42</f>
        <v>15368</v>
      </c>
      <c r="G93" s="164">
        <f t="shared" si="1"/>
        <v>0</v>
      </c>
    </row>
    <row r="94" spans="2:7">
      <c r="B94" s="285" t="s">
        <v>206</v>
      </c>
      <c r="C94" s="285"/>
      <c r="D94" s="309">
        <f>B40</f>
        <v>14000</v>
      </c>
      <c r="E94" s="309"/>
      <c r="F94" s="165">
        <f>C11</f>
        <v>14000</v>
      </c>
      <c r="G94" s="164">
        <f t="shared" si="1"/>
        <v>0</v>
      </c>
    </row>
    <row r="95" spans="2:7">
      <c r="B95" s="285" t="s">
        <v>207</v>
      </c>
      <c r="C95" s="285"/>
      <c r="D95" s="309">
        <f>K64+G44+K65+G45</f>
        <v>9379</v>
      </c>
      <c r="E95" s="309"/>
      <c r="F95" s="165">
        <f>B10+F7</f>
        <v>9379</v>
      </c>
      <c r="G95" s="164">
        <f t="shared" si="1"/>
        <v>0</v>
      </c>
    </row>
    <row r="96" spans="2:7">
      <c r="B96" s="285" t="s">
        <v>208</v>
      </c>
      <c r="C96" s="285"/>
      <c r="D96" s="309">
        <f>B41</f>
        <v>14000</v>
      </c>
      <c r="E96" s="309"/>
      <c r="F96" s="165">
        <f>C12</f>
        <v>14000</v>
      </c>
      <c r="G96" s="164">
        <f t="shared" si="1"/>
        <v>0</v>
      </c>
    </row>
    <row r="97" spans="2:7">
      <c r="B97" s="285" t="s">
        <v>209</v>
      </c>
      <c r="C97" s="285"/>
      <c r="D97" s="309">
        <f>B11</f>
        <v>2100</v>
      </c>
      <c r="E97" s="309"/>
      <c r="F97" s="165">
        <f>G6</f>
        <v>2100</v>
      </c>
      <c r="G97" s="164">
        <f t="shared" si="1"/>
        <v>0</v>
      </c>
    </row>
    <row r="98" spans="2:7">
      <c r="B98" s="285" t="s">
        <v>210</v>
      </c>
      <c r="C98" s="285"/>
      <c r="D98" s="309">
        <f>B42</f>
        <v>5800</v>
      </c>
      <c r="E98" s="309"/>
      <c r="F98" s="165">
        <f>C13</f>
        <v>5800</v>
      </c>
      <c r="G98" s="164">
        <f t="shared" si="1"/>
        <v>0</v>
      </c>
    </row>
    <row r="99" spans="2:7">
      <c r="B99" s="285" t="s">
        <v>211</v>
      </c>
      <c r="C99" s="285"/>
      <c r="D99" s="309">
        <f>F28+B32</f>
        <v>6102</v>
      </c>
      <c r="E99" s="309"/>
      <c r="F99" s="165">
        <f>C43</f>
        <v>6102</v>
      </c>
      <c r="G99" s="164">
        <f t="shared" si="1"/>
        <v>0</v>
      </c>
    </row>
    <row r="100" spans="2:7">
      <c r="B100" s="285" t="s">
        <v>212</v>
      </c>
      <c r="C100" s="285"/>
      <c r="D100" s="309">
        <f>K66+G46+K67+G47</f>
        <v>2599</v>
      </c>
      <c r="E100" s="309"/>
      <c r="F100" s="165">
        <f>B12+F8</f>
        <v>2599</v>
      </c>
      <c r="G100" s="164">
        <f t="shared" si="1"/>
        <v>0</v>
      </c>
    </row>
    <row r="101" spans="2:7">
      <c r="B101" s="285" t="s">
        <v>213</v>
      </c>
      <c r="C101" s="285"/>
      <c r="D101" s="309">
        <f>F53+N53</f>
        <v>3400</v>
      </c>
      <c r="E101" s="309"/>
      <c r="F101" s="165">
        <f>C14</f>
        <v>3400</v>
      </c>
      <c r="G101" s="164">
        <f t="shared" si="1"/>
        <v>0</v>
      </c>
    </row>
    <row r="102" spans="2:7">
      <c r="B102" s="285" t="s">
        <v>214</v>
      </c>
      <c r="C102" s="285"/>
      <c r="D102" s="309">
        <f>J21</f>
        <v>5000</v>
      </c>
      <c r="E102" s="309"/>
      <c r="F102" s="165"/>
      <c r="G102" s="164">
        <f t="shared" si="1"/>
        <v>5000</v>
      </c>
    </row>
  </sheetData>
  <mergeCells count="96">
    <mergeCell ref="B83:C83"/>
    <mergeCell ref="D83:E83"/>
    <mergeCell ref="B100:C100"/>
    <mergeCell ref="D100:E100"/>
    <mergeCell ref="B101:C101"/>
    <mergeCell ref="D101:E101"/>
    <mergeCell ref="B93:C93"/>
    <mergeCell ref="D93:E93"/>
    <mergeCell ref="B94:C94"/>
    <mergeCell ref="D94:E94"/>
    <mergeCell ref="B95:C95"/>
    <mergeCell ref="D95:E95"/>
    <mergeCell ref="B89:C89"/>
    <mergeCell ref="D89:E89"/>
    <mergeCell ref="B90:C90"/>
    <mergeCell ref="D90:E90"/>
    <mergeCell ref="B102:C102"/>
    <mergeCell ref="D102:E102"/>
    <mergeCell ref="B97:C97"/>
    <mergeCell ref="D97:E97"/>
    <mergeCell ref="B98:C98"/>
    <mergeCell ref="D98:E98"/>
    <mergeCell ref="B99:C99"/>
    <mergeCell ref="D99:E99"/>
    <mergeCell ref="B91:C91"/>
    <mergeCell ref="D91:E91"/>
    <mergeCell ref="B75:C75"/>
    <mergeCell ref="D75:E75"/>
    <mergeCell ref="B87:C87"/>
    <mergeCell ref="D87:E87"/>
    <mergeCell ref="B88:C88"/>
    <mergeCell ref="D88:E88"/>
    <mergeCell ref="B84:C84"/>
    <mergeCell ref="B85:C85"/>
    <mergeCell ref="B86:C86"/>
    <mergeCell ref="B76:C76"/>
    <mergeCell ref="B77:C77"/>
    <mergeCell ref="B78:C78"/>
    <mergeCell ref="B79:C79"/>
    <mergeCell ref="B80:C80"/>
    <mergeCell ref="B92:C92"/>
    <mergeCell ref="B96:C96"/>
    <mergeCell ref="D76:E76"/>
    <mergeCell ref="D77:E77"/>
    <mergeCell ref="D78:E78"/>
    <mergeCell ref="D79:E79"/>
    <mergeCell ref="D80:E80"/>
    <mergeCell ref="D81:E81"/>
    <mergeCell ref="D82:E82"/>
    <mergeCell ref="D84:E84"/>
    <mergeCell ref="D85:E85"/>
    <mergeCell ref="D86:E86"/>
    <mergeCell ref="D92:E92"/>
    <mergeCell ref="D96:E96"/>
    <mergeCell ref="B81:C81"/>
    <mergeCell ref="B82:C82"/>
    <mergeCell ref="S49:U49"/>
    <mergeCell ref="B18:C18"/>
    <mergeCell ref="F18:G18"/>
    <mergeCell ref="J18:K18"/>
    <mergeCell ref="N18:O18"/>
    <mergeCell ref="R29:U29"/>
    <mergeCell ref="R30:U30"/>
    <mergeCell ref="R31:U31"/>
    <mergeCell ref="R47:U47"/>
    <mergeCell ref="R48:U48"/>
    <mergeCell ref="S32:U32"/>
    <mergeCell ref="R46:U46"/>
    <mergeCell ref="B71:C71"/>
    <mergeCell ref="B36:C36"/>
    <mergeCell ref="F36:G36"/>
    <mergeCell ref="B51:C51"/>
    <mergeCell ref="F51:G51"/>
    <mergeCell ref="N51:O51"/>
    <mergeCell ref="F24:G24"/>
    <mergeCell ref="B56:C56"/>
    <mergeCell ref="F56:G56"/>
    <mergeCell ref="J56:K56"/>
    <mergeCell ref="J51:K51"/>
    <mergeCell ref="B24:C24"/>
    <mergeCell ref="X17:Y17"/>
    <mergeCell ref="F13:G13"/>
    <mergeCell ref="J13:K13"/>
    <mergeCell ref="R2:T2"/>
    <mergeCell ref="V2:Z2"/>
    <mergeCell ref="R3:T3"/>
    <mergeCell ref="V3:Z3"/>
    <mergeCell ref="V4:W4"/>
    <mergeCell ref="X4:Y4"/>
    <mergeCell ref="N13:O13"/>
    <mergeCell ref="V1:Z1"/>
    <mergeCell ref="B1:C1"/>
    <mergeCell ref="F1:G1"/>
    <mergeCell ref="J1:K1"/>
    <mergeCell ref="N1:O1"/>
    <mergeCell ref="R1:T1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Z60"/>
  <sheetViews>
    <sheetView tabSelected="1" workbookViewId="0"/>
  </sheetViews>
  <sheetFormatPr baseColWidth="10" defaultRowHeight="12.75"/>
  <cols>
    <col min="1" max="1" width="3.140625" style="3" bestFit="1" customWidth="1"/>
    <col min="2" max="2" width="7.85546875" style="6" bestFit="1" customWidth="1"/>
    <col min="3" max="3" width="7.85546875" style="4" bestFit="1" customWidth="1"/>
    <col min="4" max="4" width="3.5703125" style="1" bestFit="1" customWidth="1"/>
    <col min="5" max="5" width="3.5703125" style="6" bestFit="1" customWidth="1"/>
    <col min="6" max="7" width="7.85546875" style="5" bestFit="1" customWidth="1"/>
    <col min="8" max="8" width="3.140625" style="4" bestFit="1" customWidth="1"/>
    <col min="9" max="9" width="3.140625" style="6" bestFit="1" customWidth="1"/>
    <col min="10" max="10" width="7" style="5" bestFit="1" customWidth="1"/>
    <col min="11" max="11" width="7.85546875" style="5" bestFit="1" customWidth="1"/>
    <col min="12" max="12" width="3.140625" style="4" bestFit="1" customWidth="1"/>
    <col min="13" max="13" width="3" style="6" bestFit="1" customWidth="1"/>
    <col min="14" max="14" width="7" style="5" bestFit="1" customWidth="1"/>
    <col min="15" max="15" width="8.7109375" style="5" bestFit="1" customWidth="1"/>
    <col min="16" max="16" width="3.140625" style="4" bestFit="1" customWidth="1"/>
    <col min="17" max="17" width="11.42578125" style="5"/>
    <col min="18" max="18" width="31.85546875" style="5" bestFit="1" customWidth="1"/>
    <col min="19" max="21" width="8.85546875" style="5" bestFit="1" customWidth="1"/>
    <col min="22" max="22" width="30" style="5" bestFit="1" customWidth="1"/>
    <col min="23" max="23" width="8.85546875" style="5" bestFit="1" customWidth="1"/>
    <col min="24" max="24" width="31.85546875" style="5" bestFit="1" customWidth="1"/>
    <col min="25" max="26" width="8.85546875" style="5" bestFit="1" customWidth="1"/>
    <col min="27" max="16384" width="11.42578125" style="5"/>
  </cols>
  <sheetData>
    <row r="1" spans="1:26" s="2" customFormat="1" ht="13.5" thickBot="1">
      <c r="A1" s="7"/>
      <c r="B1" s="288" t="s">
        <v>168</v>
      </c>
      <c r="C1" s="288"/>
      <c r="D1" s="56" t="s">
        <v>82</v>
      </c>
      <c r="E1" s="7"/>
      <c r="F1" s="288" t="s">
        <v>14</v>
      </c>
      <c r="G1" s="288"/>
      <c r="H1" s="56" t="s">
        <v>82</v>
      </c>
      <c r="I1" s="7"/>
      <c r="J1" s="288" t="s">
        <v>177</v>
      </c>
      <c r="K1" s="288"/>
      <c r="L1" s="56" t="s">
        <v>82</v>
      </c>
      <c r="M1" s="7"/>
      <c r="N1" s="288" t="s">
        <v>173</v>
      </c>
      <c r="O1" s="288"/>
      <c r="P1" s="56" t="s">
        <v>82</v>
      </c>
      <c r="R1" s="286" t="s">
        <v>166</v>
      </c>
      <c r="S1" s="286"/>
      <c r="T1" s="286"/>
      <c r="V1" s="286" t="s">
        <v>166</v>
      </c>
      <c r="W1" s="286"/>
      <c r="X1" s="286"/>
      <c r="Y1" s="286"/>
      <c r="Z1" s="286"/>
    </row>
    <row r="2" spans="1:26" ht="13.5" thickTop="1">
      <c r="A2" s="9"/>
      <c r="B2" s="10" t="s">
        <v>1</v>
      </c>
      <c r="C2" s="11" t="s">
        <v>2</v>
      </c>
      <c r="D2" s="8"/>
      <c r="E2" s="9"/>
      <c r="F2" s="10" t="s">
        <v>1</v>
      </c>
      <c r="G2" s="11" t="s">
        <v>2</v>
      </c>
      <c r="H2" s="8"/>
      <c r="I2" s="9"/>
      <c r="J2" s="10" t="s">
        <v>1</v>
      </c>
      <c r="K2" s="11" t="s">
        <v>2</v>
      </c>
      <c r="L2" s="8"/>
      <c r="M2" s="9"/>
      <c r="N2" s="10" t="s">
        <v>1</v>
      </c>
      <c r="O2" s="11" t="s">
        <v>2</v>
      </c>
      <c r="P2" s="8"/>
      <c r="R2" s="285" t="s">
        <v>40</v>
      </c>
      <c r="S2" s="285"/>
      <c r="T2" s="285"/>
      <c r="V2" s="285" t="s">
        <v>55</v>
      </c>
      <c r="W2" s="285"/>
      <c r="X2" s="285"/>
      <c r="Y2" s="285"/>
      <c r="Z2" s="285"/>
    </row>
    <row r="3" spans="1:26" ht="13.5" thickBot="1">
      <c r="A3" s="68" t="s">
        <v>3</v>
      </c>
      <c r="B3" s="66">
        <v>5000</v>
      </c>
      <c r="C3" s="150">
        <v>500</v>
      </c>
      <c r="D3" s="141" t="s">
        <v>93</v>
      </c>
      <c r="E3" s="64" t="s">
        <v>3</v>
      </c>
      <c r="F3" s="145">
        <v>4000</v>
      </c>
      <c r="G3" s="143">
        <v>3000</v>
      </c>
      <c r="H3" s="141" t="s">
        <v>91</v>
      </c>
      <c r="I3" s="64" t="s">
        <v>3</v>
      </c>
      <c r="J3" s="66">
        <v>2000</v>
      </c>
      <c r="K3" s="150">
        <v>300</v>
      </c>
      <c r="L3" s="8" t="s">
        <v>95</v>
      </c>
      <c r="M3" s="64" t="s">
        <v>3</v>
      </c>
      <c r="N3" s="66">
        <v>8000</v>
      </c>
      <c r="O3" s="58"/>
      <c r="P3" s="8"/>
      <c r="R3" s="285" t="s">
        <v>115</v>
      </c>
      <c r="S3" s="285"/>
      <c r="T3" s="285"/>
      <c r="V3" s="285" t="s">
        <v>56</v>
      </c>
      <c r="W3" s="285"/>
      <c r="X3" s="285"/>
      <c r="Y3" s="285"/>
      <c r="Z3" s="285"/>
    </row>
    <row r="4" spans="1:26" ht="14.25" thickTop="1" thickBot="1">
      <c r="A4" s="9" t="s">
        <v>91</v>
      </c>
      <c r="B4" s="35">
        <v>3000</v>
      </c>
      <c r="C4" s="58">
        <v>1000</v>
      </c>
      <c r="D4" s="8" t="s">
        <v>96</v>
      </c>
      <c r="E4" s="9"/>
      <c r="F4" s="151">
        <f>SUM(F3:F3)</f>
        <v>4000</v>
      </c>
      <c r="G4" s="152">
        <f>SUM(G3:G3)</f>
        <v>3000</v>
      </c>
      <c r="H4" s="8"/>
      <c r="I4" s="9" t="s">
        <v>94</v>
      </c>
      <c r="J4" s="35">
        <v>900</v>
      </c>
      <c r="K4" s="155">
        <v>500</v>
      </c>
      <c r="L4" s="18" t="s">
        <v>99</v>
      </c>
      <c r="M4" s="9"/>
      <c r="N4" s="153">
        <f>SUM(N3:N3)</f>
        <v>8000</v>
      </c>
      <c r="O4" s="156"/>
      <c r="P4" s="8"/>
      <c r="R4" s="85" t="s">
        <v>35</v>
      </c>
      <c r="S4" s="38" t="s">
        <v>36</v>
      </c>
      <c r="T4" s="39" t="s">
        <v>37</v>
      </c>
      <c r="V4" s="286" t="s">
        <v>57</v>
      </c>
      <c r="W4" s="286"/>
      <c r="X4" s="286" t="s">
        <v>58</v>
      </c>
      <c r="Y4" s="286"/>
    </row>
    <row r="5" spans="1:26" ht="14.25" thickTop="1" thickBot="1">
      <c r="A5" s="9" t="s">
        <v>92</v>
      </c>
      <c r="B5" s="35">
        <v>2291</v>
      </c>
      <c r="C5" s="58">
        <v>500</v>
      </c>
      <c r="D5" s="8" t="s">
        <v>97</v>
      </c>
      <c r="E5" s="9"/>
      <c r="F5" s="153">
        <f>F4-G4</f>
        <v>1000</v>
      </c>
      <c r="G5" s="154"/>
      <c r="H5" s="18"/>
      <c r="I5" s="9"/>
      <c r="J5" s="166">
        <f>SUM(J3:J4)</f>
        <v>2900</v>
      </c>
      <c r="K5" s="152">
        <f>SUM(K3:K4)</f>
        <v>800</v>
      </c>
      <c r="L5" s="18"/>
      <c r="M5" s="9"/>
      <c r="N5" s="157"/>
      <c r="O5" s="157"/>
      <c r="P5" s="8"/>
      <c r="R5" s="5" t="s">
        <v>168</v>
      </c>
      <c r="S5" s="36">
        <f>B10</f>
        <v>9347</v>
      </c>
      <c r="T5" s="32"/>
      <c r="V5" s="5" t="s">
        <v>168</v>
      </c>
      <c r="W5" s="43">
        <f t="shared" ref="W5:W10" si="0">S5</f>
        <v>9347</v>
      </c>
      <c r="X5" s="85" t="s">
        <v>59</v>
      </c>
      <c r="Y5" s="43"/>
    </row>
    <row r="6" spans="1:26" ht="14.25" thickTop="1" thickBot="1">
      <c r="A6" s="9" t="s">
        <v>3</v>
      </c>
      <c r="B6" s="35">
        <v>4156</v>
      </c>
      <c r="C6" s="58">
        <v>1300</v>
      </c>
      <c r="D6" s="8" t="s">
        <v>100</v>
      </c>
      <c r="E6" s="9"/>
      <c r="F6" s="46"/>
      <c r="G6" s="17"/>
      <c r="H6" s="18"/>
      <c r="I6" s="21"/>
      <c r="J6" s="153">
        <f>J5-K5</f>
        <v>2100</v>
      </c>
      <c r="K6" s="154"/>
      <c r="L6" s="11"/>
      <c r="M6" s="9"/>
      <c r="N6" s="157"/>
      <c r="O6" s="157"/>
      <c r="P6" s="8"/>
      <c r="R6" s="5" t="s">
        <v>172</v>
      </c>
      <c r="S6" s="36">
        <f>F5</f>
        <v>1000</v>
      </c>
      <c r="T6" s="32"/>
      <c r="V6" s="5" t="s">
        <v>172</v>
      </c>
      <c r="W6" s="43">
        <f t="shared" si="0"/>
        <v>1000</v>
      </c>
      <c r="X6" s="5" t="s">
        <v>176</v>
      </c>
      <c r="Y6" s="43">
        <f>T12</f>
        <v>2917</v>
      </c>
    </row>
    <row r="7" spans="1:26" ht="13.5" thickTop="1">
      <c r="A7" s="9"/>
      <c r="B7" s="35"/>
      <c r="C7" s="58">
        <v>1500</v>
      </c>
      <c r="D7" s="8" t="s">
        <v>101</v>
      </c>
      <c r="E7" s="9"/>
      <c r="F7" s="46"/>
      <c r="G7" s="17"/>
      <c r="H7" s="18"/>
      <c r="I7" s="21"/>
      <c r="J7" s="20"/>
      <c r="K7" s="20"/>
      <c r="L7" s="11"/>
      <c r="M7" s="9"/>
      <c r="N7" s="20"/>
      <c r="O7" s="20"/>
      <c r="P7" s="8"/>
      <c r="R7" s="5" t="s">
        <v>169</v>
      </c>
      <c r="S7" s="36">
        <f>J6</f>
        <v>2100</v>
      </c>
      <c r="T7" s="32"/>
      <c r="V7" s="5" t="s">
        <v>169</v>
      </c>
      <c r="W7" s="43">
        <f t="shared" si="0"/>
        <v>2100</v>
      </c>
      <c r="X7" s="5" t="s">
        <v>77</v>
      </c>
      <c r="Y7" s="43">
        <f>C47</f>
        <v>130</v>
      </c>
    </row>
    <row r="8" spans="1:26" ht="13.5" thickBot="1">
      <c r="A8" s="9"/>
      <c r="B8" s="60"/>
      <c r="C8" s="59">
        <v>300</v>
      </c>
      <c r="D8" s="8" t="s">
        <v>102</v>
      </c>
      <c r="E8" s="9"/>
      <c r="F8" s="46"/>
      <c r="G8" s="17"/>
      <c r="H8" s="18"/>
      <c r="I8" s="21"/>
      <c r="J8" s="20"/>
      <c r="K8" s="20"/>
      <c r="L8" s="11"/>
      <c r="M8" s="9"/>
      <c r="N8" s="20"/>
      <c r="O8" s="20"/>
      <c r="P8" s="8"/>
      <c r="R8" s="5" t="s">
        <v>170</v>
      </c>
      <c r="S8" s="36">
        <f>B15</f>
        <v>2000</v>
      </c>
      <c r="T8" s="32"/>
      <c r="V8" s="5" t="s">
        <v>170</v>
      </c>
      <c r="W8" s="43">
        <f t="shared" si="0"/>
        <v>2000</v>
      </c>
      <c r="X8" s="86" t="s">
        <v>60</v>
      </c>
      <c r="Y8" s="43"/>
      <c r="Z8" s="42">
        <f>SUM(Y6:Y7)</f>
        <v>3047</v>
      </c>
    </row>
    <row r="9" spans="1:26" ht="14.25" thickTop="1" thickBot="1">
      <c r="A9" s="9"/>
      <c r="B9" s="151">
        <f>SUM(B3:B8)</f>
        <v>14447</v>
      </c>
      <c r="C9" s="152">
        <f>SUM(C3:C8)</f>
        <v>5100</v>
      </c>
      <c r="D9" s="18"/>
      <c r="E9" s="9"/>
      <c r="F9" s="46"/>
      <c r="G9" s="17"/>
      <c r="H9" s="18"/>
      <c r="I9" s="21"/>
      <c r="J9" s="20"/>
      <c r="K9" s="20"/>
      <c r="L9" s="11"/>
      <c r="M9" s="9"/>
      <c r="N9" s="20"/>
      <c r="O9" s="20"/>
      <c r="P9" s="18"/>
      <c r="R9" s="5" t="s">
        <v>171</v>
      </c>
      <c r="S9" s="36">
        <f>F15</f>
        <v>36000</v>
      </c>
      <c r="T9" s="32"/>
      <c r="V9" s="5" t="s">
        <v>171</v>
      </c>
      <c r="W9" s="43">
        <f t="shared" si="0"/>
        <v>36000</v>
      </c>
      <c r="Y9" s="43"/>
    </row>
    <row r="10" spans="1:26" ht="14.25" thickTop="1" thickBot="1">
      <c r="A10" s="9"/>
      <c r="B10" s="153">
        <f>B9-C9</f>
        <v>9347</v>
      </c>
      <c r="C10" s="154"/>
      <c r="D10" s="18"/>
      <c r="E10" s="9"/>
      <c r="F10" s="46"/>
      <c r="G10" s="17"/>
      <c r="H10" s="18"/>
      <c r="I10" s="21"/>
      <c r="J10" s="20"/>
      <c r="K10" s="20"/>
      <c r="L10" s="11"/>
      <c r="M10" s="21"/>
      <c r="N10" s="20"/>
      <c r="O10" s="20"/>
      <c r="P10" s="18"/>
      <c r="R10" s="5" t="s">
        <v>173</v>
      </c>
      <c r="S10" s="36">
        <f>N4</f>
        <v>8000</v>
      </c>
      <c r="T10" s="32"/>
      <c r="V10" s="5" t="s">
        <v>173</v>
      </c>
      <c r="W10" s="43">
        <f t="shared" si="0"/>
        <v>8000</v>
      </c>
      <c r="X10" s="85" t="s">
        <v>61</v>
      </c>
      <c r="Y10" s="43"/>
    </row>
    <row r="11" spans="1:26" ht="13.5" thickTop="1">
      <c r="A11" s="9"/>
      <c r="B11" s="46"/>
      <c r="C11" s="17"/>
      <c r="D11" s="18"/>
      <c r="E11" s="9"/>
      <c r="F11" s="46"/>
      <c r="G11" s="17"/>
      <c r="H11" s="18"/>
      <c r="I11" s="21"/>
      <c r="J11" s="20"/>
      <c r="K11" s="20"/>
      <c r="L11" s="11"/>
      <c r="M11" s="21"/>
      <c r="N11" s="20"/>
      <c r="O11" s="20"/>
      <c r="P11" s="18"/>
      <c r="R11" s="5" t="s">
        <v>76</v>
      </c>
      <c r="S11" s="36">
        <f>J15</f>
        <v>117</v>
      </c>
      <c r="T11" s="32"/>
      <c r="X11" s="5" t="s">
        <v>54</v>
      </c>
      <c r="Y11" s="43">
        <f>U60</f>
        <v>35400</v>
      </c>
    </row>
    <row r="12" spans="1:26" ht="13.5" customHeight="1" thickBot="1">
      <c r="A12" s="9"/>
      <c r="B12" s="288" t="s">
        <v>20</v>
      </c>
      <c r="C12" s="288"/>
      <c r="D12" s="56" t="s">
        <v>82</v>
      </c>
      <c r="E12" s="7"/>
      <c r="F12" s="288" t="s">
        <v>171</v>
      </c>
      <c r="G12" s="288"/>
      <c r="H12" s="56" t="s">
        <v>82</v>
      </c>
      <c r="I12" s="21"/>
      <c r="J12" s="288" t="s">
        <v>76</v>
      </c>
      <c r="K12" s="288"/>
      <c r="L12" s="56" t="s">
        <v>82</v>
      </c>
      <c r="R12" s="5" t="s">
        <v>176</v>
      </c>
      <c r="S12" s="36"/>
      <c r="T12" s="32">
        <f>C24</f>
        <v>2917</v>
      </c>
      <c r="W12" s="43"/>
      <c r="X12" s="5" t="s">
        <v>174</v>
      </c>
      <c r="Y12" s="43">
        <f>T24</f>
        <v>15000</v>
      </c>
    </row>
    <row r="13" spans="1:26" ht="13.5" customHeight="1" thickTop="1">
      <c r="B13" s="10" t="s">
        <v>1</v>
      </c>
      <c r="C13" s="8" t="s">
        <v>2</v>
      </c>
      <c r="D13" s="8"/>
      <c r="E13" s="9"/>
      <c r="F13" s="10" t="s">
        <v>1</v>
      </c>
      <c r="G13" s="8" t="s">
        <v>2</v>
      </c>
      <c r="H13" s="8"/>
      <c r="I13" s="21"/>
      <c r="J13" s="10" t="s">
        <v>1</v>
      </c>
      <c r="K13" s="8" t="s">
        <v>2</v>
      </c>
      <c r="L13" s="11"/>
      <c r="R13" s="5" t="s">
        <v>77</v>
      </c>
      <c r="S13" s="36"/>
      <c r="T13" s="32">
        <f>G22</f>
        <v>247</v>
      </c>
      <c r="W13" s="43"/>
      <c r="X13" s="5" t="s">
        <v>175</v>
      </c>
      <c r="Y13" s="43">
        <f>T25</f>
        <v>5000</v>
      </c>
    </row>
    <row r="14" spans="1:26" ht="13.5" thickBot="1">
      <c r="A14" s="68" t="s">
        <v>3</v>
      </c>
      <c r="B14" s="66">
        <v>2000</v>
      </c>
      <c r="C14" s="70"/>
      <c r="D14" s="8"/>
      <c r="E14" s="64" t="s">
        <v>3</v>
      </c>
      <c r="F14" s="66">
        <v>36000</v>
      </c>
      <c r="G14" s="58"/>
      <c r="H14" s="8"/>
      <c r="I14" s="146" t="s">
        <v>94</v>
      </c>
      <c r="J14" s="160">
        <v>117</v>
      </c>
      <c r="K14" s="58"/>
      <c r="L14" s="11"/>
      <c r="R14" s="5" t="s">
        <v>61</v>
      </c>
      <c r="S14" s="36"/>
      <c r="T14" s="32">
        <f>C30</f>
        <v>17000</v>
      </c>
      <c r="X14" s="86" t="s">
        <v>62</v>
      </c>
      <c r="Y14" s="43"/>
      <c r="Z14" s="42">
        <f>SUM(Y11:Y13)</f>
        <v>55400</v>
      </c>
    </row>
    <row r="15" spans="1:26" ht="14.25" thickTop="1" thickBot="1">
      <c r="B15" s="153">
        <f>SUM(B13:B14)</f>
        <v>2000</v>
      </c>
      <c r="C15" s="156"/>
      <c r="E15" s="9"/>
      <c r="F15" s="153">
        <f>SUM(F14:F14)</f>
        <v>36000</v>
      </c>
      <c r="G15" s="156"/>
      <c r="H15" s="8"/>
      <c r="I15" s="21"/>
      <c r="J15" s="153">
        <f>SUM(J14:J14)</f>
        <v>117</v>
      </c>
      <c r="K15" s="156"/>
      <c r="L15" s="11"/>
      <c r="R15" s="5" t="s">
        <v>26</v>
      </c>
      <c r="S15" s="36"/>
      <c r="T15" s="32">
        <f>G30</f>
        <v>17000</v>
      </c>
      <c r="V15" s="86" t="s">
        <v>63</v>
      </c>
      <c r="W15" s="171">
        <f>SUM(W5:W14)</f>
        <v>58447</v>
      </c>
      <c r="X15" s="287" t="s">
        <v>64</v>
      </c>
      <c r="Y15" s="287"/>
      <c r="Z15" s="171">
        <f>SUM(Z8,Z14)</f>
        <v>58447</v>
      </c>
    </row>
    <row r="16" spans="1:26" ht="13.5" thickTop="1">
      <c r="A16" s="51"/>
      <c r="B16" s="52"/>
      <c r="C16" s="53"/>
      <c r="D16" s="54"/>
      <c r="E16" s="52"/>
      <c r="F16" s="55"/>
      <c r="G16" s="55"/>
      <c r="H16" s="53"/>
      <c r="I16" s="52"/>
      <c r="J16" s="55"/>
      <c r="K16" s="55"/>
      <c r="L16" s="53"/>
      <c r="M16" s="52"/>
      <c r="N16" s="55"/>
      <c r="O16" s="55"/>
      <c r="P16" s="53"/>
      <c r="R16" s="5" t="s">
        <v>178</v>
      </c>
      <c r="S16" s="36"/>
      <c r="T16" s="32">
        <f>K31</f>
        <v>4300</v>
      </c>
    </row>
    <row r="17" spans="1:21">
      <c r="R17" s="5" t="s">
        <v>179</v>
      </c>
      <c r="S17" s="36"/>
      <c r="T17" s="32">
        <f>O31</f>
        <v>1900</v>
      </c>
    </row>
    <row r="18" spans="1:21" ht="13.5" customHeight="1" thickBot="1">
      <c r="B18" s="288" t="s">
        <v>24</v>
      </c>
      <c r="C18" s="288"/>
      <c r="D18" s="56" t="s">
        <v>83</v>
      </c>
      <c r="F18" s="288" t="s">
        <v>77</v>
      </c>
      <c r="G18" s="288"/>
      <c r="H18" s="56" t="s">
        <v>83</v>
      </c>
      <c r="R18" s="5" t="s">
        <v>180</v>
      </c>
      <c r="S18" s="36">
        <f>B37</f>
        <v>2300</v>
      </c>
      <c r="T18" s="32"/>
    </row>
    <row r="19" spans="1:21" ht="13.5" thickTop="1">
      <c r="B19" s="10" t="s">
        <v>2</v>
      </c>
      <c r="C19" s="11" t="s">
        <v>1</v>
      </c>
      <c r="F19" s="10" t="s">
        <v>2</v>
      </c>
      <c r="G19" s="11" t="s">
        <v>1</v>
      </c>
      <c r="R19" s="5" t="s">
        <v>181</v>
      </c>
      <c r="S19" s="36">
        <f>F37</f>
        <v>800</v>
      </c>
      <c r="T19" s="32"/>
    </row>
    <row r="20" spans="1:21">
      <c r="A20" s="3" t="s">
        <v>101</v>
      </c>
      <c r="B20" s="35">
        <v>1500</v>
      </c>
      <c r="C20" s="70">
        <v>3000</v>
      </c>
      <c r="D20" s="71" t="s">
        <v>3</v>
      </c>
      <c r="F20" s="35"/>
      <c r="G20" s="58">
        <v>91</v>
      </c>
      <c r="H20" s="4" t="s">
        <v>92</v>
      </c>
      <c r="R20" s="5" t="s">
        <v>183</v>
      </c>
      <c r="S20" s="36">
        <f>J36</f>
        <v>500</v>
      </c>
      <c r="T20" s="32"/>
    </row>
    <row r="21" spans="1:21" ht="13.5" customHeight="1" thickBot="1">
      <c r="B21" s="35"/>
      <c r="C21" s="58">
        <v>1017</v>
      </c>
      <c r="D21" s="1" t="s">
        <v>94</v>
      </c>
      <c r="F21" s="60"/>
      <c r="G21" s="59">
        <v>156</v>
      </c>
      <c r="H21" s="149" t="s">
        <v>3</v>
      </c>
      <c r="R21" s="5" t="s">
        <v>182</v>
      </c>
      <c r="S21" s="36">
        <f>N36</f>
        <v>500</v>
      </c>
      <c r="T21" s="32"/>
    </row>
    <row r="22" spans="1:21" ht="14.25" thickTop="1" thickBot="1">
      <c r="B22" s="60"/>
      <c r="C22" s="59">
        <v>400</v>
      </c>
      <c r="D22" s="1" t="s">
        <v>98</v>
      </c>
      <c r="F22" s="162"/>
      <c r="G22" s="163">
        <f>SUM(G20:G21)</f>
        <v>247</v>
      </c>
      <c r="R22" s="5" t="s">
        <v>27</v>
      </c>
      <c r="S22" s="36">
        <f>B42</f>
        <v>400</v>
      </c>
      <c r="T22" s="32"/>
    </row>
    <row r="23" spans="1:21" ht="14.25" thickTop="1" thickBot="1">
      <c r="B23" s="151">
        <f>SUM(B20:B22)</f>
        <v>1500</v>
      </c>
      <c r="C23" s="161">
        <f>SUM(C20:C22)</f>
        <v>4417</v>
      </c>
      <c r="F23" s="162"/>
      <c r="G23" s="158"/>
      <c r="R23" s="5" t="s">
        <v>184</v>
      </c>
      <c r="S23" s="36">
        <f>F42</f>
        <v>300</v>
      </c>
      <c r="T23" s="43"/>
    </row>
    <row r="24" spans="1:21" ht="14.25" thickTop="1" thickBot="1">
      <c r="B24" s="62"/>
      <c r="C24" s="163">
        <f>C23-B23</f>
        <v>2917</v>
      </c>
      <c r="G24" s="46"/>
      <c r="R24" s="5" t="s">
        <v>174</v>
      </c>
      <c r="S24" s="36"/>
      <c r="T24" s="169">
        <f>K42</f>
        <v>15000</v>
      </c>
    </row>
    <row r="25" spans="1:21" ht="14.25" thickTop="1" thickBot="1">
      <c r="A25" s="51"/>
      <c r="B25" s="52"/>
      <c r="C25" s="53"/>
      <c r="D25" s="54"/>
      <c r="E25" s="52"/>
      <c r="F25" s="55"/>
      <c r="G25" s="55"/>
      <c r="H25" s="53"/>
      <c r="I25" s="52"/>
      <c r="J25" s="55"/>
      <c r="K25" s="55"/>
      <c r="L25" s="53"/>
      <c r="M25" s="52"/>
      <c r="N25" s="55"/>
      <c r="O25" s="55"/>
      <c r="P25" s="53"/>
      <c r="R25" s="5" t="s">
        <v>175</v>
      </c>
      <c r="S25" s="167"/>
      <c r="T25" s="168">
        <f>O42</f>
        <v>5000</v>
      </c>
    </row>
    <row r="26" spans="1:21" ht="13.5" thickTop="1">
      <c r="R26" s="86" t="s">
        <v>39</v>
      </c>
      <c r="S26" s="37">
        <f>SUM(S5:S23)</f>
        <v>63364</v>
      </c>
      <c r="T26" s="34">
        <f>SUM(T5:T25)</f>
        <v>63364</v>
      </c>
    </row>
    <row r="27" spans="1:21" ht="13.5" customHeight="1" thickBot="1">
      <c r="B27" s="289" t="s">
        <v>61</v>
      </c>
      <c r="C27" s="289"/>
      <c r="D27" s="56" t="s">
        <v>84</v>
      </c>
      <c r="F27" s="289" t="s">
        <v>26</v>
      </c>
      <c r="G27" s="289"/>
      <c r="H27" s="56" t="s">
        <v>84</v>
      </c>
      <c r="I27" s="21"/>
      <c r="J27" s="308" t="s">
        <v>178</v>
      </c>
      <c r="K27" s="308"/>
      <c r="L27" s="56" t="s">
        <v>85</v>
      </c>
      <c r="M27" s="21"/>
      <c r="N27" s="308" t="s">
        <v>179</v>
      </c>
      <c r="O27" s="308"/>
      <c r="P27" s="56" t="s">
        <v>85</v>
      </c>
    </row>
    <row r="28" spans="1:21" ht="13.5" thickTop="1">
      <c r="B28" s="10" t="s">
        <v>2</v>
      </c>
      <c r="C28" s="11" t="s">
        <v>1</v>
      </c>
      <c r="F28" s="10" t="s">
        <v>2</v>
      </c>
      <c r="G28" s="11" t="s">
        <v>1</v>
      </c>
      <c r="H28" s="8"/>
      <c r="I28" s="21"/>
      <c r="J28" s="10" t="s">
        <v>2</v>
      </c>
      <c r="K28" s="11" t="s">
        <v>1</v>
      </c>
      <c r="L28" s="11"/>
      <c r="M28" s="21"/>
      <c r="N28" s="10" t="s">
        <v>2</v>
      </c>
      <c r="O28" s="11" t="s">
        <v>1</v>
      </c>
      <c r="R28" s="286" t="s">
        <v>166</v>
      </c>
      <c r="S28" s="286"/>
      <c r="T28" s="286"/>
      <c r="U28" s="286"/>
    </row>
    <row r="29" spans="1:21" ht="13.5" thickBot="1">
      <c r="B29" s="60"/>
      <c r="C29" s="72">
        <v>17000</v>
      </c>
      <c r="D29" s="73" t="s">
        <v>3</v>
      </c>
      <c r="E29" s="62"/>
      <c r="F29" s="60"/>
      <c r="G29" s="72">
        <v>17000</v>
      </c>
      <c r="H29" s="70" t="s">
        <v>3</v>
      </c>
      <c r="I29" s="63"/>
      <c r="J29" s="35"/>
      <c r="K29" s="58">
        <v>1500</v>
      </c>
      <c r="L29" s="11" t="s">
        <v>92</v>
      </c>
      <c r="M29" s="21"/>
      <c r="N29" s="35"/>
      <c r="O29" s="58">
        <v>700</v>
      </c>
      <c r="P29" s="4" t="s">
        <v>92</v>
      </c>
      <c r="R29" s="285" t="s">
        <v>41</v>
      </c>
      <c r="S29" s="285"/>
      <c r="T29" s="285"/>
      <c r="U29" s="285"/>
    </row>
    <row r="30" spans="1:21" ht="14.25" thickTop="1" thickBot="1">
      <c r="B30" s="162"/>
      <c r="C30" s="163">
        <f>C29</f>
        <v>17000</v>
      </c>
      <c r="F30" s="162"/>
      <c r="G30" s="163">
        <f>G29</f>
        <v>17000</v>
      </c>
      <c r="H30" s="8"/>
      <c r="I30" s="21"/>
      <c r="J30" s="60"/>
      <c r="K30" s="143">
        <v>2800</v>
      </c>
      <c r="L30" s="147" t="s">
        <v>3</v>
      </c>
      <c r="M30" s="148"/>
      <c r="N30" s="142"/>
      <c r="O30" s="143">
        <v>1200</v>
      </c>
      <c r="P30" s="4" t="s">
        <v>3</v>
      </c>
      <c r="R30" s="285" t="s">
        <v>34</v>
      </c>
      <c r="S30" s="285"/>
      <c r="T30" s="285"/>
      <c r="U30" s="285"/>
    </row>
    <row r="31" spans="1:21" ht="14.25" thickTop="1" thickBot="1">
      <c r="B31" s="5"/>
      <c r="C31" s="46"/>
      <c r="G31" s="46"/>
      <c r="H31" s="8"/>
      <c r="J31" s="162"/>
      <c r="K31" s="163">
        <f>SUM(K29:K30)</f>
        <v>4300</v>
      </c>
      <c r="N31" s="162"/>
      <c r="O31" s="163">
        <f>SUM(O29:O30)</f>
        <v>1900</v>
      </c>
      <c r="R31" s="85" t="s">
        <v>42</v>
      </c>
      <c r="S31" s="286" t="s">
        <v>43</v>
      </c>
      <c r="T31" s="286"/>
      <c r="U31" s="286"/>
    </row>
    <row r="32" spans="1:21" ht="13.5" thickTop="1">
      <c r="R32" s="85"/>
      <c r="S32" s="44" t="s">
        <v>36</v>
      </c>
      <c r="T32" s="44" t="s">
        <v>37</v>
      </c>
      <c r="U32" s="85" t="s">
        <v>39</v>
      </c>
    </row>
    <row r="33" spans="1:21" ht="13.5" thickBot="1">
      <c r="B33" s="289" t="s">
        <v>180</v>
      </c>
      <c r="C33" s="289"/>
      <c r="D33" s="56" t="s">
        <v>85</v>
      </c>
      <c r="E33" s="21"/>
      <c r="F33" s="289" t="s">
        <v>181</v>
      </c>
      <c r="G33" s="289"/>
      <c r="H33" s="56" t="s">
        <v>85</v>
      </c>
      <c r="J33" s="288" t="s">
        <v>183</v>
      </c>
      <c r="K33" s="288"/>
      <c r="L33" s="56" t="s">
        <v>85</v>
      </c>
      <c r="N33" s="288" t="s">
        <v>182</v>
      </c>
      <c r="O33" s="288"/>
      <c r="P33" s="56" t="s">
        <v>85</v>
      </c>
      <c r="R33" s="5" t="s">
        <v>178</v>
      </c>
      <c r="S33" s="44"/>
      <c r="T33" s="32">
        <f>T16</f>
        <v>4300</v>
      </c>
      <c r="U33" s="43"/>
    </row>
    <row r="34" spans="1:21" ht="13.5" thickTop="1">
      <c r="B34" s="10" t="s">
        <v>2</v>
      </c>
      <c r="C34" s="11" t="s">
        <v>1</v>
      </c>
      <c r="D34" s="11"/>
      <c r="E34" s="21"/>
      <c r="F34" s="10" t="s">
        <v>2</v>
      </c>
      <c r="G34" s="11" t="s">
        <v>1</v>
      </c>
      <c r="J34" s="10" t="s">
        <v>2</v>
      </c>
      <c r="K34" s="11" t="s">
        <v>1</v>
      </c>
      <c r="N34" s="10" t="s">
        <v>2</v>
      </c>
      <c r="O34" s="11" t="s">
        <v>1</v>
      </c>
      <c r="R34" s="5" t="s">
        <v>179</v>
      </c>
      <c r="S34" s="43"/>
      <c r="T34" s="32">
        <f>T17</f>
        <v>1900</v>
      </c>
      <c r="U34" s="43"/>
    </row>
    <row r="35" spans="1:21" ht="13.5" thickBot="1">
      <c r="A35" s="3" t="s">
        <v>96</v>
      </c>
      <c r="B35" s="35">
        <v>1000</v>
      </c>
      <c r="C35" s="58"/>
      <c r="D35" s="11"/>
      <c r="E35" s="21" t="s">
        <v>95</v>
      </c>
      <c r="F35" s="35">
        <v>300</v>
      </c>
      <c r="G35" s="58"/>
      <c r="I35" s="6" t="s">
        <v>93</v>
      </c>
      <c r="J35" s="35">
        <v>500</v>
      </c>
      <c r="K35" s="58"/>
      <c r="M35" s="6" t="s">
        <v>97</v>
      </c>
      <c r="N35" s="35">
        <v>500</v>
      </c>
      <c r="O35" s="58"/>
      <c r="R35" s="86" t="s">
        <v>44</v>
      </c>
      <c r="S35" s="43"/>
      <c r="T35" s="32"/>
      <c r="U35" s="42">
        <f>SUM(T33:T34)</f>
        <v>6200</v>
      </c>
    </row>
    <row r="36" spans="1:21" ht="14.25" customHeight="1" thickTop="1" thickBot="1">
      <c r="A36" s="3" t="s">
        <v>100</v>
      </c>
      <c r="B36" s="35">
        <v>1300</v>
      </c>
      <c r="C36" s="58"/>
      <c r="D36" s="61"/>
      <c r="E36" s="62" t="s">
        <v>99</v>
      </c>
      <c r="F36" s="35">
        <v>500</v>
      </c>
      <c r="G36" s="58"/>
      <c r="J36" s="153">
        <f>J35</f>
        <v>500</v>
      </c>
      <c r="K36" s="156"/>
      <c r="N36" s="153">
        <f>N35</f>
        <v>500</v>
      </c>
      <c r="O36" s="156"/>
      <c r="S36" s="43"/>
      <c r="T36" s="32"/>
      <c r="U36" s="32"/>
    </row>
    <row r="37" spans="1:21" ht="14.25" thickTop="1" thickBot="1">
      <c r="B37" s="153">
        <f>SUM(B35:B36)</f>
        <v>2300</v>
      </c>
      <c r="C37" s="156"/>
      <c r="D37" s="4"/>
      <c r="F37" s="153">
        <f>SUM(F35:F36)</f>
        <v>800</v>
      </c>
      <c r="G37" s="156"/>
      <c r="J37" s="158"/>
      <c r="K37" s="155"/>
      <c r="N37" s="162"/>
      <c r="O37" s="162"/>
      <c r="R37" s="85" t="s">
        <v>45</v>
      </c>
      <c r="S37" s="43"/>
      <c r="T37" s="32"/>
      <c r="U37" s="32"/>
    </row>
    <row r="38" spans="1:21" ht="13.5" thickTop="1">
      <c r="B38" s="46"/>
      <c r="C38" s="26"/>
      <c r="D38" s="4"/>
      <c r="F38" s="46"/>
      <c r="G38" s="26"/>
      <c r="J38" s="46"/>
      <c r="K38" s="26"/>
      <c r="R38" s="5" t="s">
        <v>180</v>
      </c>
      <c r="S38" s="43">
        <f t="shared" ref="S38:S43" si="1">S18</f>
        <v>2300</v>
      </c>
      <c r="T38" s="32"/>
      <c r="U38" s="32"/>
    </row>
    <row r="39" spans="1:21" ht="13.5" thickBot="1">
      <c r="B39" s="288" t="s">
        <v>27</v>
      </c>
      <c r="C39" s="288"/>
      <c r="D39" s="56" t="s">
        <v>85</v>
      </c>
      <c r="F39" s="288" t="s">
        <v>184</v>
      </c>
      <c r="G39" s="288"/>
      <c r="H39" s="56" t="s">
        <v>85</v>
      </c>
      <c r="J39" s="289" t="s">
        <v>185</v>
      </c>
      <c r="K39" s="289"/>
      <c r="L39" s="56"/>
      <c r="N39" s="289" t="s">
        <v>186</v>
      </c>
      <c r="O39" s="289"/>
      <c r="P39" s="56"/>
      <c r="R39" s="5" t="s">
        <v>181</v>
      </c>
      <c r="S39" s="43">
        <f t="shared" si="1"/>
        <v>800</v>
      </c>
      <c r="T39" s="32"/>
      <c r="U39" s="32"/>
    </row>
    <row r="40" spans="1:21" ht="13.5" thickTop="1">
      <c r="B40" s="10" t="s">
        <v>2</v>
      </c>
      <c r="C40" s="11" t="s">
        <v>1</v>
      </c>
      <c r="D40" s="4"/>
      <c r="F40" s="10" t="s">
        <v>2</v>
      </c>
      <c r="G40" s="11" t="s">
        <v>1</v>
      </c>
      <c r="J40" s="10" t="s">
        <v>1</v>
      </c>
      <c r="K40" s="8" t="s">
        <v>2</v>
      </c>
      <c r="L40" s="8"/>
      <c r="N40" s="10" t="s">
        <v>1</v>
      </c>
      <c r="O40" s="8" t="s">
        <v>2</v>
      </c>
      <c r="P40" s="8"/>
      <c r="R40" s="5" t="s">
        <v>183</v>
      </c>
      <c r="S40" s="43">
        <f t="shared" si="1"/>
        <v>500</v>
      </c>
      <c r="T40" s="32"/>
      <c r="U40" s="32"/>
    </row>
    <row r="41" spans="1:21" ht="13.5" thickBot="1">
      <c r="A41" s="3" t="s">
        <v>98</v>
      </c>
      <c r="B41" s="35">
        <v>400</v>
      </c>
      <c r="C41" s="58"/>
      <c r="D41" s="4"/>
      <c r="E41" s="6" t="s">
        <v>102</v>
      </c>
      <c r="F41" s="35">
        <v>300</v>
      </c>
      <c r="G41" s="58"/>
      <c r="J41" s="66"/>
      <c r="K41" s="70">
        <v>15000</v>
      </c>
      <c r="L41" s="144" t="s">
        <v>3</v>
      </c>
      <c r="N41" s="66"/>
      <c r="O41" s="70">
        <v>5000</v>
      </c>
      <c r="P41" s="144" t="s">
        <v>3</v>
      </c>
      <c r="R41" s="5" t="s">
        <v>182</v>
      </c>
      <c r="S41" s="43">
        <f t="shared" si="1"/>
        <v>500</v>
      </c>
      <c r="T41" s="32"/>
      <c r="U41" s="32"/>
    </row>
    <row r="42" spans="1:21" ht="14.25" thickTop="1" thickBot="1">
      <c r="B42" s="153">
        <f>B41</f>
        <v>400</v>
      </c>
      <c r="C42" s="156"/>
      <c r="D42" s="4"/>
      <c r="F42" s="153">
        <f>F41</f>
        <v>300</v>
      </c>
      <c r="G42" s="156"/>
      <c r="J42" s="159"/>
      <c r="K42" s="153">
        <f>K41</f>
        <v>15000</v>
      </c>
      <c r="L42" s="8"/>
      <c r="N42" s="159"/>
      <c r="O42" s="163">
        <f>O41</f>
        <v>5000</v>
      </c>
      <c r="P42" s="8"/>
      <c r="R42" s="5" t="s">
        <v>27</v>
      </c>
      <c r="S42" s="43">
        <f t="shared" si="1"/>
        <v>400</v>
      </c>
      <c r="T42" s="32"/>
      <c r="U42" s="32"/>
    </row>
    <row r="43" spans="1:21" ht="13.5" thickTop="1">
      <c r="A43" s="51"/>
      <c r="B43" s="52"/>
      <c r="C43" s="53"/>
      <c r="D43" s="54"/>
      <c r="E43" s="52"/>
      <c r="F43" s="55"/>
      <c r="G43" s="55"/>
      <c r="H43" s="53"/>
      <c r="I43" s="52"/>
      <c r="J43" s="55"/>
      <c r="K43" s="55"/>
      <c r="L43" s="53"/>
      <c r="M43" s="52"/>
      <c r="N43" s="55"/>
      <c r="O43" s="55"/>
      <c r="P43" s="53"/>
      <c r="R43" s="5" t="s">
        <v>184</v>
      </c>
      <c r="S43" s="43">
        <f t="shared" si="1"/>
        <v>300</v>
      </c>
      <c r="T43" s="32"/>
      <c r="U43" s="41"/>
    </row>
    <row r="44" spans="1:21" ht="13.5" thickBot="1">
      <c r="R44" s="86" t="s">
        <v>46</v>
      </c>
      <c r="S44" s="43"/>
      <c r="T44" s="32"/>
      <c r="U44" s="45">
        <f>SUM(S38:S43)</f>
        <v>4800</v>
      </c>
    </row>
    <row r="45" spans="1:21" ht="14.25" thickTop="1" thickBot="1">
      <c r="B45" s="289" t="s">
        <v>90</v>
      </c>
      <c r="C45" s="289"/>
      <c r="R45" s="86" t="s">
        <v>47</v>
      </c>
      <c r="S45" s="43"/>
      <c r="T45" s="32"/>
      <c r="U45" s="171">
        <f>ABS(U35-U44)</f>
        <v>1400</v>
      </c>
    </row>
    <row r="46" spans="1:21" ht="14.25" thickTop="1" thickBot="1">
      <c r="B46" s="60">
        <f>J15</f>
        <v>117</v>
      </c>
      <c r="C46" s="58">
        <f>G22</f>
        <v>247</v>
      </c>
      <c r="S46" s="43"/>
      <c r="T46" s="32"/>
      <c r="U46" s="137"/>
    </row>
    <row r="47" spans="1:21" ht="14.25" thickTop="1" thickBot="1">
      <c r="B47" s="162"/>
      <c r="C47" s="163">
        <f>C46-B46</f>
        <v>130</v>
      </c>
      <c r="R47" s="286" t="s">
        <v>166</v>
      </c>
      <c r="S47" s="286"/>
      <c r="T47" s="286"/>
      <c r="U47" s="286"/>
    </row>
    <row r="48" spans="1:21" ht="13.5" thickTop="1">
      <c r="R48" s="285" t="s">
        <v>48</v>
      </c>
      <c r="S48" s="285"/>
      <c r="T48" s="285"/>
      <c r="U48" s="285"/>
    </row>
    <row r="49" spans="18:21">
      <c r="R49" s="285" t="s">
        <v>34</v>
      </c>
      <c r="S49" s="285"/>
      <c r="T49" s="285"/>
      <c r="U49" s="285"/>
    </row>
    <row r="50" spans="18:21">
      <c r="R50" s="85" t="s">
        <v>49</v>
      </c>
      <c r="S50" s="286" t="s">
        <v>43</v>
      </c>
      <c r="T50" s="286"/>
      <c r="U50" s="286"/>
    </row>
    <row r="51" spans="18:21">
      <c r="R51" s="85"/>
      <c r="S51" s="44" t="s">
        <v>36</v>
      </c>
      <c r="T51" s="44" t="s">
        <v>37</v>
      </c>
      <c r="U51" s="85" t="s">
        <v>39</v>
      </c>
    </row>
    <row r="52" spans="18:21">
      <c r="R52" s="5" t="s">
        <v>61</v>
      </c>
      <c r="S52" s="43"/>
      <c r="T52" s="32">
        <f>T14</f>
        <v>17000</v>
      </c>
      <c r="U52" s="43"/>
    </row>
    <row r="53" spans="18:21">
      <c r="R53" s="5" t="s">
        <v>26</v>
      </c>
      <c r="S53" s="43"/>
      <c r="T53" s="32">
        <f>T15</f>
        <v>17000</v>
      </c>
      <c r="U53" s="43"/>
    </row>
    <row r="54" spans="18:21">
      <c r="R54" s="5" t="s">
        <v>47</v>
      </c>
      <c r="S54" s="43"/>
      <c r="T54" s="32">
        <f>U45</f>
        <v>1400</v>
      </c>
      <c r="U54" s="43"/>
    </row>
    <row r="55" spans="18:21">
      <c r="R55" s="86" t="s">
        <v>51</v>
      </c>
      <c r="S55" s="43"/>
      <c r="T55" s="32"/>
      <c r="U55" s="45">
        <f>SUM(T52:T54)</f>
        <v>35400</v>
      </c>
    </row>
    <row r="56" spans="18:21">
      <c r="S56" s="43"/>
      <c r="T56" s="32"/>
      <c r="U56" s="32"/>
    </row>
    <row r="57" spans="18:21">
      <c r="R57" s="85" t="s">
        <v>50</v>
      </c>
      <c r="S57" s="43"/>
      <c r="T57" s="32"/>
      <c r="U57" s="32"/>
    </row>
    <row r="58" spans="18:21">
      <c r="R58" s="48" t="s">
        <v>53</v>
      </c>
      <c r="S58" s="43">
        <v>0</v>
      </c>
      <c r="T58" s="32"/>
      <c r="U58" s="41"/>
    </row>
    <row r="59" spans="18:21" ht="13.5" thickBot="1">
      <c r="R59" s="86" t="s">
        <v>52</v>
      </c>
      <c r="S59" s="43"/>
      <c r="T59" s="32"/>
      <c r="U59" s="45">
        <f>-SUM(S58:S58)</f>
        <v>0</v>
      </c>
    </row>
    <row r="60" spans="18:21" ht="13.5" thickTop="1">
      <c r="R60" s="86" t="s">
        <v>54</v>
      </c>
      <c r="S60" s="43"/>
      <c r="T60" s="32"/>
      <c r="U60" s="171">
        <f>ABS(U55-U59)</f>
        <v>35400</v>
      </c>
    </row>
  </sheetData>
  <mergeCells count="39">
    <mergeCell ref="R47:U47"/>
    <mergeCell ref="R48:U48"/>
    <mergeCell ref="R49:U49"/>
    <mergeCell ref="S50:U50"/>
    <mergeCell ref="V1:Z1"/>
    <mergeCell ref="R2:T2"/>
    <mergeCell ref="V2:Z2"/>
    <mergeCell ref="R3:T3"/>
    <mergeCell ref="V3:Z3"/>
    <mergeCell ref="V4:W4"/>
    <mergeCell ref="X4:Y4"/>
    <mergeCell ref="R28:U28"/>
    <mergeCell ref="R29:U29"/>
    <mergeCell ref="R30:U30"/>
    <mergeCell ref="S31:U31"/>
    <mergeCell ref="N1:O1"/>
    <mergeCell ref="R1:T1"/>
    <mergeCell ref="B18:C18"/>
    <mergeCell ref="F18:G18"/>
    <mergeCell ref="X15:Y15"/>
    <mergeCell ref="F12:G12"/>
    <mergeCell ref="B12:C12"/>
    <mergeCell ref="J12:K12"/>
    <mergeCell ref="B1:C1"/>
    <mergeCell ref="F1:G1"/>
    <mergeCell ref="J1:K1"/>
    <mergeCell ref="B45:C45"/>
    <mergeCell ref="B27:C27"/>
    <mergeCell ref="F27:G27"/>
    <mergeCell ref="J27:K27"/>
    <mergeCell ref="N27:O27"/>
    <mergeCell ref="N33:O33"/>
    <mergeCell ref="B39:C39"/>
    <mergeCell ref="F39:G39"/>
    <mergeCell ref="N39:O39"/>
    <mergeCell ref="J39:K39"/>
    <mergeCell ref="B33:C33"/>
    <mergeCell ref="F33:G33"/>
    <mergeCell ref="J33:K33"/>
  </mergeCell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8"/>
  <dimension ref="A1:Q125"/>
  <sheetViews>
    <sheetView workbookViewId="0">
      <selection sqref="A1:P1"/>
    </sheetView>
  </sheetViews>
  <sheetFormatPr baseColWidth="10" defaultRowHeight="15"/>
  <cols>
    <col min="1" max="1" width="4.140625" style="174" bestFit="1" customWidth="1"/>
    <col min="2" max="2" width="25.42578125" style="174" bestFit="1" customWidth="1"/>
    <col min="3" max="4" width="9.5703125" style="174" bestFit="1" customWidth="1"/>
    <col min="5" max="5" width="3.140625" style="174" bestFit="1" customWidth="1"/>
    <col min="6" max="6" width="8.7109375" style="174" bestFit="1" customWidth="1"/>
    <col min="7" max="7" width="8.7109375" style="174" customWidth="1"/>
    <col min="8" max="8" width="3.140625" style="174" bestFit="1" customWidth="1"/>
    <col min="9" max="10" width="9.5703125" style="174" bestFit="1" customWidth="1"/>
    <col min="11" max="12" width="8.7109375" style="174" bestFit="1" customWidth="1"/>
    <col min="13" max="13" width="4.7109375" style="174" bestFit="1" customWidth="1"/>
    <col min="14" max="16" width="8.7109375" style="174" bestFit="1" customWidth="1"/>
    <col min="17" max="16384" width="11.42578125" style="174"/>
  </cols>
  <sheetData>
    <row r="1" spans="1:16">
      <c r="A1" s="311" t="s">
        <v>125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</row>
    <row r="2" spans="1:16">
      <c r="A2" s="311" t="s">
        <v>248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</row>
    <row r="3" spans="1:16" ht="15.75" thickBot="1">
      <c r="A3" s="328" t="s">
        <v>249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16" s="175" customFormat="1" ht="31.5" customHeight="1" thickBot="1">
      <c r="A4" s="324" t="s">
        <v>118</v>
      </c>
      <c r="B4" s="325"/>
      <c r="C4" s="319" t="s">
        <v>119</v>
      </c>
      <c r="D4" s="320"/>
      <c r="E4" s="319" t="s">
        <v>120</v>
      </c>
      <c r="F4" s="321"/>
      <c r="G4" s="321"/>
      <c r="H4" s="322"/>
      <c r="I4" s="319" t="s">
        <v>121</v>
      </c>
      <c r="J4" s="323"/>
      <c r="K4" s="319" t="s">
        <v>41</v>
      </c>
      <c r="L4" s="322"/>
      <c r="M4" s="319" t="s">
        <v>48</v>
      </c>
      <c r="N4" s="322"/>
      <c r="O4" s="319" t="s">
        <v>55</v>
      </c>
      <c r="P4" s="322"/>
    </row>
    <row r="5" spans="1:16" s="175" customFormat="1" ht="15.75" thickBot="1">
      <c r="A5" s="326"/>
      <c r="B5" s="327"/>
      <c r="C5" s="176" t="s">
        <v>122</v>
      </c>
      <c r="D5" s="177" t="s">
        <v>123</v>
      </c>
      <c r="E5" s="312" t="s">
        <v>122</v>
      </c>
      <c r="F5" s="313"/>
      <c r="G5" s="312" t="s">
        <v>123</v>
      </c>
      <c r="H5" s="314"/>
      <c r="I5" s="177" t="s">
        <v>122</v>
      </c>
      <c r="J5" s="178" t="s">
        <v>123</v>
      </c>
      <c r="K5" s="177" t="s">
        <v>122</v>
      </c>
      <c r="L5" s="178" t="s">
        <v>123</v>
      </c>
      <c r="M5" s="177" t="s">
        <v>122</v>
      </c>
      <c r="N5" s="177" t="s">
        <v>123</v>
      </c>
      <c r="O5" s="177" t="s">
        <v>122</v>
      </c>
      <c r="P5" s="177" t="s">
        <v>123</v>
      </c>
    </row>
    <row r="6" spans="1:16">
      <c r="A6" s="232"/>
      <c r="B6" s="228" t="s">
        <v>229</v>
      </c>
      <c r="C6" s="179">
        <v>45000</v>
      </c>
      <c r="D6" s="180"/>
      <c r="E6" s="181"/>
      <c r="F6" s="182"/>
      <c r="G6" s="183"/>
      <c r="H6" s="184"/>
      <c r="I6" s="185">
        <f>C6</f>
        <v>45000</v>
      </c>
      <c r="J6" s="186"/>
      <c r="K6" s="185"/>
      <c r="L6" s="186"/>
      <c r="M6" s="185"/>
      <c r="N6" s="186"/>
      <c r="O6" s="225">
        <f>I6</f>
        <v>45000</v>
      </c>
      <c r="P6" s="187"/>
    </row>
    <row r="7" spans="1:16">
      <c r="A7" s="233"/>
      <c r="B7" s="229" t="s">
        <v>230</v>
      </c>
      <c r="C7" s="189">
        <v>100000</v>
      </c>
      <c r="D7" s="190"/>
      <c r="E7" s="191" t="s">
        <v>91</v>
      </c>
      <c r="F7" s="192">
        <v>295000</v>
      </c>
      <c r="G7" s="191">
        <f>C7</f>
        <v>100000</v>
      </c>
      <c r="H7" s="193" t="s">
        <v>91</v>
      </c>
      <c r="I7" s="194">
        <f>F7</f>
        <v>295000</v>
      </c>
      <c r="J7" s="195"/>
      <c r="K7" s="194"/>
      <c r="L7" s="195"/>
      <c r="M7" s="194"/>
      <c r="N7" s="195"/>
      <c r="O7" s="226">
        <f>I7</f>
        <v>295000</v>
      </c>
      <c r="P7" s="195"/>
    </row>
    <row r="8" spans="1:16">
      <c r="A8" s="233"/>
      <c r="B8" s="230" t="s">
        <v>231</v>
      </c>
      <c r="C8" s="189">
        <v>45000</v>
      </c>
      <c r="D8" s="190"/>
      <c r="E8" s="197"/>
      <c r="F8" s="198"/>
      <c r="G8" s="199"/>
      <c r="H8" s="200"/>
      <c r="I8" s="194">
        <f>C8</f>
        <v>45000</v>
      </c>
      <c r="J8" s="195"/>
      <c r="K8" s="194"/>
      <c r="L8" s="195"/>
      <c r="M8" s="194"/>
      <c r="N8" s="195"/>
      <c r="O8" s="226">
        <f>I8</f>
        <v>45000</v>
      </c>
      <c r="P8" s="195"/>
    </row>
    <row r="9" spans="1:16">
      <c r="A9" s="233"/>
      <c r="B9" s="230" t="s">
        <v>232</v>
      </c>
      <c r="C9" s="189">
        <v>30000</v>
      </c>
      <c r="D9" s="190"/>
      <c r="E9" s="197"/>
      <c r="F9" s="198"/>
      <c r="G9" s="199"/>
      <c r="H9" s="200"/>
      <c r="I9" s="194">
        <f>C9</f>
        <v>30000</v>
      </c>
      <c r="J9" s="195"/>
      <c r="K9" s="194"/>
      <c r="L9" s="195"/>
      <c r="M9" s="194"/>
      <c r="N9" s="195"/>
      <c r="O9" s="226">
        <f>I9</f>
        <v>30000</v>
      </c>
      <c r="P9" s="195"/>
    </row>
    <row r="10" spans="1:16">
      <c r="A10" s="233"/>
      <c r="B10" s="230" t="s">
        <v>233</v>
      </c>
      <c r="C10" s="189"/>
      <c r="D10" s="190">
        <v>140000</v>
      </c>
      <c r="E10" s="197"/>
      <c r="F10" s="198"/>
      <c r="G10" s="199"/>
      <c r="H10" s="200"/>
      <c r="I10" s="194"/>
      <c r="J10" s="195">
        <f>D10</f>
        <v>140000</v>
      </c>
      <c r="K10" s="194"/>
      <c r="L10" s="195"/>
      <c r="M10" s="194"/>
      <c r="N10" s="195"/>
      <c r="O10" s="194"/>
      <c r="P10" s="227">
        <f>J10</f>
        <v>140000</v>
      </c>
    </row>
    <row r="11" spans="1:16">
      <c r="A11" s="233"/>
      <c r="B11" s="230" t="s">
        <v>234</v>
      </c>
      <c r="C11" s="189"/>
      <c r="D11" s="190">
        <v>67000</v>
      </c>
      <c r="E11" s="197"/>
      <c r="F11" s="198"/>
      <c r="G11" s="199"/>
      <c r="H11" s="200"/>
      <c r="I11" s="194"/>
      <c r="J11" s="195">
        <f>D11</f>
        <v>67000</v>
      </c>
      <c r="K11" s="194"/>
      <c r="L11" s="195"/>
      <c r="M11" s="194"/>
      <c r="N11" s="195"/>
      <c r="O11" s="194"/>
      <c r="P11" s="227">
        <f>J11</f>
        <v>67000</v>
      </c>
    </row>
    <row r="12" spans="1:16">
      <c r="A12" s="221"/>
      <c r="B12" s="222" t="s">
        <v>135</v>
      </c>
      <c r="C12" s="189"/>
      <c r="D12" s="190">
        <v>295000</v>
      </c>
      <c r="E12" s="197"/>
      <c r="F12" s="198"/>
      <c r="G12" s="199"/>
      <c r="H12" s="200"/>
      <c r="I12" s="194"/>
      <c r="J12" s="195">
        <f>D12</f>
        <v>295000</v>
      </c>
      <c r="K12" s="194"/>
      <c r="L12" s="195"/>
      <c r="M12" s="194"/>
      <c r="N12" s="220">
        <f>J12</f>
        <v>295000</v>
      </c>
      <c r="O12" s="194"/>
      <c r="P12" s="195"/>
    </row>
    <row r="13" spans="1:16">
      <c r="A13" s="188"/>
      <c r="B13" s="196" t="s">
        <v>138</v>
      </c>
      <c r="C13" s="189">
        <v>657000</v>
      </c>
      <c r="D13" s="190"/>
      <c r="E13" s="197"/>
      <c r="F13" s="198"/>
      <c r="G13" s="191">
        <f>C13</f>
        <v>657000</v>
      </c>
      <c r="H13" s="193" t="s">
        <v>91</v>
      </c>
      <c r="I13" s="194">
        <f>C13-G13</f>
        <v>0</v>
      </c>
      <c r="J13" s="195">
        <f>C13-G13</f>
        <v>0</v>
      </c>
      <c r="K13" s="194"/>
      <c r="L13" s="195"/>
      <c r="M13" s="194"/>
      <c r="N13" s="195"/>
      <c r="O13" s="194"/>
      <c r="P13" s="195"/>
    </row>
    <row r="14" spans="1:16">
      <c r="A14" s="233"/>
      <c r="B14" s="230" t="s">
        <v>235</v>
      </c>
      <c r="C14" s="189">
        <v>165000</v>
      </c>
      <c r="D14" s="190"/>
      <c r="E14" s="197"/>
      <c r="F14" s="198"/>
      <c r="G14" s="199"/>
      <c r="H14" s="200"/>
      <c r="I14" s="194">
        <f>C14</f>
        <v>165000</v>
      </c>
      <c r="J14" s="195"/>
      <c r="K14" s="194"/>
      <c r="L14" s="195"/>
      <c r="M14" s="194"/>
      <c r="N14" s="195"/>
      <c r="O14" s="226">
        <f>I14</f>
        <v>165000</v>
      </c>
      <c r="P14" s="195"/>
    </row>
    <row r="15" spans="1:16">
      <c r="A15" s="233"/>
      <c r="B15" s="230" t="s">
        <v>236</v>
      </c>
      <c r="C15" s="189">
        <v>81000</v>
      </c>
      <c r="D15" s="190"/>
      <c r="E15" s="197"/>
      <c r="F15" s="198"/>
      <c r="G15" s="199"/>
      <c r="H15" s="200"/>
      <c r="I15" s="194">
        <f>C15</f>
        <v>81000</v>
      </c>
      <c r="J15" s="195"/>
      <c r="K15" s="194"/>
      <c r="L15" s="195"/>
      <c r="M15" s="194"/>
      <c r="N15" s="195"/>
      <c r="O15" s="226">
        <f>I15</f>
        <v>81000</v>
      </c>
      <c r="P15" s="195"/>
    </row>
    <row r="16" spans="1:16">
      <c r="A16" s="215"/>
      <c r="B16" s="214" t="s">
        <v>237</v>
      </c>
      <c r="C16" s="189"/>
      <c r="D16" s="190">
        <v>700000</v>
      </c>
      <c r="E16" s="197"/>
      <c r="F16" s="198"/>
      <c r="G16" s="199"/>
      <c r="H16" s="200"/>
      <c r="I16" s="194"/>
      <c r="J16" s="195">
        <f>D16</f>
        <v>700000</v>
      </c>
      <c r="K16" s="194"/>
      <c r="L16" s="211">
        <f>J16</f>
        <v>700000</v>
      </c>
      <c r="M16" s="194"/>
      <c r="N16" s="195"/>
      <c r="O16" s="194"/>
      <c r="P16" s="195"/>
    </row>
    <row r="17" spans="1:16">
      <c r="A17" s="215"/>
      <c r="B17" s="214" t="s">
        <v>238</v>
      </c>
      <c r="C17" s="189">
        <v>10000</v>
      </c>
      <c r="D17" s="190"/>
      <c r="E17" s="197"/>
      <c r="F17" s="198"/>
      <c r="G17" s="199"/>
      <c r="H17" s="200"/>
      <c r="I17" s="194">
        <f>C17</f>
        <v>10000</v>
      </c>
      <c r="J17" s="195"/>
      <c r="K17" s="212">
        <f>I17</f>
        <v>10000</v>
      </c>
      <c r="L17" s="195"/>
      <c r="M17" s="194"/>
      <c r="N17" s="195"/>
      <c r="O17" s="194"/>
      <c r="P17" s="195"/>
    </row>
    <row r="18" spans="1:16">
      <c r="A18" s="233"/>
      <c r="B18" s="230" t="s">
        <v>239</v>
      </c>
      <c r="C18" s="189">
        <v>24000</v>
      </c>
      <c r="D18" s="190"/>
      <c r="E18" s="197"/>
      <c r="F18" s="198"/>
      <c r="G18" s="199"/>
      <c r="H18" s="200"/>
      <c r="I18" s="194">
        <f>C18</f>
        <v>24000</v>
      </c>
      <c r="J18" s="195"/>
      <c r="K18" s="194"/>
      <c r="L18" s="195"/>
      <c r="M18" s="194"/>
      <c r="N18" s="195"/>
      <c r="O18" s="226">
        <f>I18</f>
        <v>24000</v>
      </c>
      <c r="P18" s="195"/>
    </row>
    <row r="19" spans="1:16">
      <c r="A19" s="188"/>
      <c r="B19" s="196" t="s">
        <v>240</v>
      </c>
      <c r="C19" s="189"/>
      <c r="D19" s="190">
        <v>25000</v>
      </c>
      <c r="E19" s="191" t="s">
        <v>91</v>
      </c>
      <c r="F19" s="192">
        <f>D19</f>
        <v>25000</v>
      </c>
      <c r="G19" s="199"/>
      <c r="H19" s="200"/>
      <c r="I19" s="194">
        <f>D19-F19</f>
        <v>0</v>
      </c>
      <c r="J19" s="195">
        <f>D19-F19</f>
        <v>0</v>
      </c>
      <c r="K19" s="194"/>
      <c r="L19" s="195"/>
      <c r="M19" s="194"/>
      <c r="N19" s="195"/>
      <c r="O19" s="194"/>
      <c r="P19" s="195"/>
    </row>
    <row r="20" spans="1:16">
      <c r="A20" s="233"/>
      <c r="B20" s="230" t="s">
        <v>241</v>
      </c>
      <c r="C20" s="189">
        <v>12000</v>
      </c>
      <c r="D20" s="190"/>
      <c r="E20" s="197"/>
      <c r="F20" s="198"/>
      <c r="G20" s="199">
        <v>6000</v>
      </c>
      <c r="H20" s="200" t="s">
        <v>97</v>
      </c>
      <c r="I20" s="194">
        <f>C20-G20</f>
        <v>6000</v>
      </c>
      <c r="J20" s="195"/>
      <c r="K20" s="194"/>
      <c r="L20" s="195"/>
      <c r="M20" s="194"/>
      <c r="N20" s="195"/>
      <c r="O20" s="226">
        <f>I20</f>
        <v>6000</v>
      </c>
      <c r="P20" s="195"/>
    </row>
    <row r="21" spans="1:16">
      <c r="A21" s="188"/>
      <c r="B21" s="196" t="s">
        <v>242</v>
      </c>
      <c r="C21" s="189"/>
      <c r="D21" s="190">
        <v>8000</v>
      </c>
      <c r="E21" s="191" t="s">
        <v>91</v>
      </c>
      <c r="F21" s="192">
        <f>D21</f>
        <v>8000</v>
      </c>
      <c r="G21" s="199"/>
      <c r="H21" s="200"/>
      <c r="I21" s="194">
        <f>D21-F21</f>
        <v>0</v>
      </c>
      <c r="J21" s="195">
        <f>D21-F21</f>
        <v>0</v>
      </c>
      <c r="K21" s="194"/>
      <c r="L21" s="195"/>
      <c r="M21" s="194"/>
      <c r="N21" s="195"/>
      <c r="O21" s="194"/>
      <c r="P21" s="195"/>
    </row>
    <row r="22" spans="1:16">
      <c r="A22" s="215"/>
      <c r="B22" s="214" t="s">
        <v>243</v>
      </c>
      <c r="C22" s="189">
        <v>30000</v>
      </c>
      <c r="D22" s="190"/>
      <c r="E22" s="197"/>
      <c r="F22" s="198"/>
      <c r="G22" s="199"/>
      <c r="H22" s="200"/>
      <c r="I22" s="194">
        <f>C22</f>
        <v>30000</v>
      </c>
      <c r="J22" s="195"/>
      <c r="K22" s="212">
        <f>I22</f>
        <v>30000</v>
      </c>
      <c r="L22" s="195"/>
      <c r="M22" s="194"/>
      <c r="N22" s="195"/>
      <c r="O22" s="194"/>
      <c r="P22" s="195"/>
    </row>
    <row r="23" spans="1:16">
      <c r="A23" s="233"/>
      <c r="B23" s="230" t="s">
        <v>244</v>
      </c>
      <c r="C23" s="189"/>
      <c r="D23" s="190">
        <v>20000</v>
      </c>
      <c r="E23" s="197"/>
      <c r="F23" s="198"/>
      <c r="G23" s="199"/>
      <c r="H23" s="200"/>
      <c r="I23" s="194"/>
      <c r="J23" s="195">
        <f>D23</f>
        <v>20000</v>
      </c>
      <c r="K23" s="194"/>
      <c r="L23" s="195"/>
      <c r="M23" s="194"/>
      <c r="N23" s="195"/>
      <c r="O23" s="194"/>
      <c r="P23" s="227">
        <f>J23</f>
        <v>20000</v>
      </c>
    </row>
    <row r="24" spans="1:16">
      <c r="A24" s="188"/>
      <c r="B24" s="196" t="s">
        <v>245</v>
      </c>
      <c r="C24" s="189">
        <v>9000</v>
      </c>
      <c r="D24" s="190"/>
      <c r="E24" s="197"/>
      <c r="F24" s="198"/>
      <c r="G24" s="191">
        <f>C24</f>
        <v>9000</v>
      </c>
      <c r="H24" s="193" t="s">
        <v>91</v>
      </c>
      <c r="I24" s="194">
        <f>C24-G24</f>
        <v>0</v>
      </c>
      <c r="J24" s="195">
        <f>C24-G24</f>
        <v>0</v>
      </c>
      <c r="K24" s="194"/>
      <c r="L24" s="195"/>
      <c r="M24" s="194"/>
      <c r="N24" s="195"/>
      <c r="O24" s="194"/>
      <c r="P24" s="195"/>
    </row>
    <row r="25" spans="1:16">
      <c r="A25" s="215"/>
      <c r="B25" s="214" t="s">
        <v>246</v>
      </c>
      <c r="C25" s="189">
        <v>50000</v>
      </c>
      <c r="D25" s="190"/>
      <c r="E25" s="197"/>
      <c r="F25" s="198"/>
      <c r="G25" s="199"/>
      <c r="H25" s="200"/>
      <c r="I25" s="194">
        <f>C25</f>
        <v>50000</v>
      </c>
      <c r="J25" s="195"/>
      <c r="K25" s="212">
        <f>I25</f>
        <v>50000</v>
      </c>
      <c r="L25" s="195"/>
      <c r="M25" s="194"/>
      <c r="N25" s="195"/>
      <c r="O25" s="194"/>
      <c r="P25" s="195"/>
    </row>
    <row r="26" spans="1:16">
      <c r="A26" s="233"/>
      <c r="B26" s="230" t="s">
        <v>247</v>
      </c>
      <c r="C26" s="189"/>
      <c r="D26" s="190">
        <v>3000</v>
      </c>
      <c r="E26" s="197" t="s">
        <v>98</v>
      </c>
      <c r="F26" s="198">
        <v>2250</v>
      </c>
      <c r="G26" s="199"/>
      <c r="H26" s="200"/>
      <c r="I26" s="194"/>
      <c r="J26" s="195">
        <f>D26-F26</f>
        <v>750</v>
      </c>
      <c r="K26" s="194"/>
      <c r="L26" s="195"/>
      <c r="M26" s="194"/>
      <c r="N26" s="195"/>
      <c r="O26" s="194"/>
      <c r="P26" s="227">
        <f>J26</f>
        <v>750</v>
      </c>
    </row>
    <row r="27" spans="1:16">
      <c r="A27" s="216"/>
      <c r="B27" s="217" t="s">
        <v>157</v>
      </c>
      <c r="C27" s="189"/>
      <c r="D27" s="190"/>
      <c r="E27" s="191" t="s">
        <v>91</v>
      </c>
      <c r="F27" s="192">
        <f>G7 + (G13 + G24) - F19-F21-F7</f>
        <v>438000</v>
      </c>
      <c r="G27" s="199"/>
      <c r="H27" s="200"/>
      <c r="I27" s="194">
        <f>F27</f>
        <v>438000</v>
      </c>
      <c r="J27" s="195"/>
      <c r="K27" s="212">
        <f>I27</f>
        <v>438000</v>
      </c>
      <c r="L27" s="195"/>
      <c r="M27" s="194"/>
      <c r="N27" s="195"/>
      <c r="O27" s="194"/>
      <c r="P27" s="195"/>
    </row>
    <row r="28" spans="1:16">
      <c r="A28" s="188" t="s">
        <v>82</v>
      </c>
      <c r="B28" s="196" t="s">
        <v>161</v>
      </c>
      <c r="C28" s="189"/>
      <c r="D28" s="190"/>
      <c r="E28" s="197" t="s">
        <v>92</v>
      </c>
      <c r="F28" s="198">
        <v>225</v>
      </c>
      <c r="G28" s="199"/>
      <c r="H28" s="200"/>
      <c r="I28" s="194">
        <f>F28</f>
        <v>225</v>
      </c>
      <c r="J28" s="195"/>
      <c r="K28" s="194"/>
      <c r="L28" s="195"/>
      <c r="M28" s="194"/>
      <c r="N28" s="195"/>
      <c r="O28" s="226">
        <f>I28</f>
        <v>225</v>
      </c>
      <c r="P28" s="195"/>
    </row>
    <row r="29" spans="1:16">
      <c r="A29" s="215" t="s">
        <v>85</v>
      </c>
      <c r="B29" s="214" t="s">
        <v>250</v>
      </c>
      <c r="C29" s="189"/>
      <c r="D29" s="190"/>
      <c r="E29" s="197"/>
      <c r="F29" s="198"/>
      <c r="G29" s="199">
        <v>225</v>
      </c>
      <c r="H29" s="200" t="s">
        <v>92</v>
      </c>
      <c r="I29" s="194"/>
      <c r="J29" s="195">
        <f>G29</f>
        <v>225</v>
      </c>
      <c r="K29" s="194"/>
      <c r="L29" s="211">
        <f>J29</f>
        <v>225</v>
      </c>
      <c r="M29" s="194"/>
      <c r="N29" s="195"/>
      <c r="O29" s="194"/>
      <c r="P29" s="195"/>
    </row>
    <row r="30" spans="1:16">
      <c r="A30" s="215" t="s">
        <v>85</v>
      </c>
      <c r="B30" s="214" t="s">
        <v>252</v>
      </c>
      <c r="C30" s="189"/>
      <c r="D30" s="190"/>
      <c r="E30" s="197" t="s">
        <v>95</v>
      </c>
      <c r="F30" s="198">
        <v>416.67</v>
      </c>
      <c r="G30" s="199"/>
      <c r="H30" s="200"/>
      <c r="I30" s="194">
        <f>F30</f>
        <v>416.67</v>
      </c>
      <c r="J30" s="195"/>
      <c r="K30" s="212">
        <f>I30</f>
        <v>416.67</v>
      </c>
      <c r="L30" s="195"/>
      <c r="M30" s="194"/>
      <c r="N30" s="195"/>
      <c r="O30" s="194"/>
      <c r="P30" s="195"/>
    </row>
    <row r="31" spans="1:16">
      <c r="A31" s="233" t="s">
        <v>251</v>
      </c>
      <c r="B31" s="230" t="s">
        <v>253</v>
      </c>
      <c r="C31" s="189"/>
      <c r="D31" s="190"/>
      <c r="E31" s="197"/>
      <c r="F31" s="198"/>
      <c r="G31" s="199">
        <v>416.67</v>
      </c>
      <c r="H31" s="200" t="s">
        <v>95</v>
      </c>
      <c r="I31" s="194"/>
      <c r="J31" s="195">
        <f>G31</f>
        <v>416.67</v>
      </c>
      <c r="K31" s="194"/>
      <c r="L31" s="195"/>
      <c r="M31" s="194"/>
      <c r="N31" s="195"/>
      <c r="O31" s="194"/>
      <c r="P31" s="227">
        <f>J31</f>
        <v>416.67</v>
      </c>
    </row>
    <row r="32" spans="1:16">
      <c r="A32" s="233" t="s">
        <v>83</v>
      </c>
      <c r="B32" s="231" t="s">
        <v>254</v>
      </c>
      <c r="C32" s="189"/>
      <c r="D32" s="190"/>
      <c r="E32" s="197"/>
      <c r="F32" s="198"/>
      <c r="G32" s="199">
        <v>305</v>
      </c>
      <c r="H32" s="200" t="s">
        <v>93</v>
      </c>
      <c r="I32" s="194"/>
      <c r="J32" s="195">
        <f>G32</f>
        <v>305</v>
      </c>
      <c r="K32" s="194"/>
      <c r="L32" s="195"/>
      <c r="M32" s="194"/>
      <c r="N32" s="195"/>
      <c r="O32" s="194"/>
      <c r="P32" s="227">
        <f>J32</f>
        <v>305</v>
      </c>
    </row>
    <row r="33" spans="1:17">
      <c r="A33" s="215"/>
      <c r="B33" s="218" t="s">
        <v>255</v>
      </c>
      <c r="C33" s="189"/>
      <c r="D33" s="190"/>
      <c r="E33" s="197" t="s">
        <v>93</v>
      </c>
      <c r="F33" s="198">
        <v>305</v>
      </c>
      <c r="G33" s="199"/>
      <c r="H33" s="200"/>
      <c r="I33" s="194">
        <f>F33</f>
        <v>305</v>
      </c>
      <c r="J33" s="195"/>
      <c r="K33" s="212">
        <f>I33</f>
        <v>305</v>
      </c>
      <c r="L33" s="195"/>
      <c r="M33" s="194"/>
      <c r="N33" s="195"/>
      <c r="O33" s="194"/>
      <c r="P33" s="195"/>
    </row>
    <row r="34" spans="1:17">
      <c r="A34" s="233" t="s">
        <v>251</v>
      </c>
      <c r="B34" s="231" t="s">
        <v>256</v>
      </c>
      <c r="C34" s="189"/>
      <c r="D34" s="190"/>
      <c r="E34" s="197"/>
      <c r="F34" s="198"/>
      <c r="G34" s="199">
        <v>7000</v>
      </c>
      <c r="H34" s="200" t="s">
        <v>94</v>
      </c>
      <c r="I34" s="194"/>
      <c r="J34" s="195">
        <f>G34</f>
        <v>7000</v>
      </c>
      <c r="K34" s="194"/>
      <c r="L34" s="195"/>
      <c r="M34" s="194"/>
      <c r="N34" s="195"/>
      <c r="O34" s="194"/>
      <c r="P34" s="227">
        <f>J34</f>
        <v>7000</v>
      </c>
    </row>
    <row r="35" spans="1:17">
      <c r="A35" s="215" t="s">
        <v>85</v>
      </c>
      <c r="B35" s="218" t="s">
        <v>257</v>
      </c>
      <c r="C35" s="189"/>
      <c r="D35" s="190"/>
      <c r="E35" s="197" t="s">
        <v>94</v>
      </c>
      <c r="F35" s="198">
        <v>7000</v>
      </c>
      <c r="G35" s="199"/>
      <c r="H35" s="200"/>
      <c r="I35" s="194">
        <f>F35</f>
        <v>7000</v>
      </c>
      <c r="J35" s="195"/>
      <c r="K35" s="212">
        <f>I35</f>
        <v>7000</v>
      </c>
      <c r="L35" s="195"/>
      <c r="M35" s="194"/>
      <c r="N35" s="195"/>
      <c r="O35" s="194"/>
      <c r="P35" s="195"/>
    </row>
    <row r="36" spans="1:17">
      <c r="A36" s="233" t="s">
        <v>251</v>
      </c>
      <c r="B36" s="231" t="s">
        <v>258</v>
      </c>
      <c r="C36" s="189"/>
      <c r="D36" s="190"/>
      <c r="E36" s="197"/>
      <c r="F36" s="198"/>
      <c r="G36" s="199">
        <v>4800</v>
      </c>
      <c r="H36" s="200" t="s">
        <v>96</v>
      </c>
      <c r="I36" s="194"/>
      <c r="J36" s="195">
        <f>G36</f>
        <v>4800</v>
      </c>
      <c r="K36" s="194"/>
      <c r="L36" s="195"/>
      <c r="M36" s="194"/>
      <c r="N36" s="195"/>
      <c r="O36" s="194"/>
      <c r="P36" s="227">
        <f>J36</f>
        <v>4800</v>
      </c>
    </row>
    <row r="37" spans="1:17">
      <c r="A37" s="215"/>
      <c r="B37" s="218" t="s">
        <v>259</v>
      </c>
      <c r="C37" s="189"/>
      <c r="D37" s="190"/>
      <c r="E37" s="197" t="s">
        <v>96</v>
      </c>
      <c r="F37" s="198">
        <v>4800</v>
      </c>
      <c r="G37" s="199"/>
      <c r="H37" s="200"/>
      <c r="I37" s="194">
        <f>F37</f>
        <v>4800</v>
      </c>
      <c r="J37" s="195"/>
      <c r="K37" s="212">
        <f>I37</f>
        <v>4800</v>
      </c>
      <c r="L37" s="195"/>
      <c r="M37" s="194"/>
      <c r="N37" s="195"/>
      <c r="O37" s="194"/>
      <c r="P37" s="195"/>
    </row>
    <row r="38" spans="1:17">
      <c r="A38" s="215"/>
      <c r="B38" s="218" t="s">
        <v>260</v>
      </c>
      <c r="C38" s="189"/>
      <c r="D38" s="190"/>
      <c r="E38" s="197" t="s">
        <v>97</v>
      </c>
      <c r="F38" s="198">
        <v>6000</v>
      </c>
      <c r="G38" s="199"/>
      <c r="H38" s="200"/>
      <c r="I38" s="194">
        <f>F38</f>
        <v>6000</v>
      </c>
      <c r="J38" s="195"/>
      <c r="K38" s="212">
        <f>I38</f>
        <v>6000</v>
      </c>
      <c r="L38" s="195"/>
      <c r="M38" s="194"/>
      <c r="N38" s="195"/>
      <c r="O38" s="194"/>
      <c r="P38" s="195"/>
    </row>
    <row r="39" spans="1:17">
      <c r="A39" s="215"/>
      <c r="B39" s="218" t="s">
        <v>261</v>
      </c>
      <c r="C39" s="189"/>
      <c r="D39" s="190"/>
      <c r="E39" s="197"/>
      <c r="F39" s="198"/>
      <c r="G39" s="199">
        <v>2250</v>
      </c>
      <c r="H39" s="200" t="s">
        <v>98</v>
      </c>
      <c r="I39" s="194"/>
      <c r="J39" s="195">
        <f>G39</f>
        <v>2250</v>
      </c>
      <c r="K39" s="194"/>
      <c r="L39" s="211">
        <f>J39</f>
        <v>2250</v>
      </c>
      <c r="M39" s="194"/>
      <c r="N39" s="195"/>
      <c r="O39" s="194"/>
      <c r="P39" s="195"/>
    </row>
    <row r="40" spans="1:17">
      <c r="A40" s="215"/>
      <c r="B40" s="218" t="s">
        <v>263</v>
      </c>
      <c r="C40" s="189"/>
      <c r="D40" s="190"/>
      <c r="E40" s="197" t="s">
        <v>3</v>
      </c>
      <c r="F40" s="198">
        <v>11500</v>
      </c>
      <c r="G40" s="199"/>
      <c r="H40" s="200"/>
      <c r="I40" s="194">
        <f>F40</f>
        <v>11500</v>
      </c>
      <c r="J40" s="195"/>
      <c r="K40" s="212">
        <f>I40</f>
        <v>11500</v>
      </c>
      <c r="L40" s="195"/>
      <c r="M40" s="194"/>
      <c r="N40" s="195"/>
      <c r="O40" s="194"/>
      <c r="P40" s="195"/>
    </row>
    <row r="41" spans="1:17">
      <c r="A41" s="233"/>
      <c r="B41" s="231" t="s">
        <v>262</v>
      </c>
      <c r="C41" s="189"/>
      <c r="D41" s="190"/>
      <c r="E41" s="197"/>
      <c r="F41" s="198"/>
      <c r="G41" s="199">
        <v>11500</v>
      </c>
      <c r="H41" s="200" t="s">
        <v>3</v>
      </c>
      <c r="I41" s="194"/>
      <c r="J41" s="195">
        <f>G41</f>
        <v>11500</v>
      </c>
      <c r="K41" s="194"/>
      <c r="L41" s="195"/>
      <c r="M41" s="194"/>
      <c r="N41" s="195"/>
      <c r="O41" s="194"/>
      <c r="P41" s="227">
        <f>J41</f>
        <v>11500</v>
      </c>
    </row>
    <row r="42" spans="1:17">
      <c r="A42" s="215"/>
      <c r="B42" s="219" t="s">
        <v>164</v>
      </c>
      <c r="C42" s="189"/>
      <c r="D42" s="190"/>
      <c r="E42" s="197"/>
      <c r="F42" s="198"/>
      <c r="G42" s="199"/>
      <c r="H42" s="200"/>
      <c r="I42" s="194"/>
      <c r="J42" s="195"/>
      <c r="K42" s="194"/>
      <c r="L42" s="213">
        <f>ABS(K44-L44)</f>
        <v>144453.32999999996</v>
      </c>
      <c r="M42" s="194"/>
      <c r="N42" s="220">
        <f>L42</f>
        <v>144453.32999999996</v>
      </c>
      <c r="O42" s="194"/>
      <c r="P42" s="195"/>
    </row>
    <row r="43" spans="1:17">
      <c r="A43" s="221"/>
      <c r="B43" s="224" t="s">
        <v>165</v>
      </c>
      <c r="C43" s="189"/>
      <c r="D43" s="190"/>
      <c r="E43" s="197"/>
      <c r="F43" s="198"/>
      <c r="G43" s="199"/>
      <c r="H43" s="200"/>
      <c r="I43" s="194"/>
      <c r="J43" s="195"/>
      <c r="K43" s="194"/>
      <c r="L43" s="195"/>
      <c r="M43" s="194"/>
      <c r="N43" s="223">
        <f>ABS(M44-N44)</f>
        <v>439453.32999999996</v>
      </c>
      <c r="O43" s="194"/>
      <c r="P43" s="227">
        <f>N43</f>
        <v>439453.32999999996</v>
      </c>
    </row>
    <row r="44" spans="1:17" ht="15.75" thickBot="1">
      <c r="A44" s="201"/>
      <c r="B44" s="202" t="s">
        <v>146</v>
      </c>
      <c r="C44" s="203">
        <f>SUM(C6:C43)</f>
        <v>1258000</v>
      </c>
      <c r="D44" s="204">
        <f>SUM(D6:D43)</f>
        <v>1258000</v>
      </c>
      <c r="E44" s="315">
        <f>SUM(F6:F43)</f>
        <v>798496.67</v>
      </c>
      <c r="F44" s="316"/>
      <c r="G44" s="317">
        <f>SUM(G6:G43)</f>
        <v>798496.67</v>
      </c>
      <c r="H44" s="318"/>
      <c r="I44" s="205">
        <f>SUM(I6:I43)</f>
        <v>1249246.67</v>
      </c>
      <c r="J44" s="206">
        <f>SUM(J6:J43)</f>
        <v>1249246.67</v>
      </c>
      <c r="K44" s="205">
        <f>SUM(K6:K41)</f>
        <v>558021.67000000004</v>
      </c>
      <c r="L44" s="206">
        <f>SUM(L6:L41)</f>
        <v>702475</v>
      </c>
      <c r="M44" s="205">
        <f>SUM(M6:M42)</f>
        <v>0</v>
      </c>
      <c r="N44" s="206">
        <f>SUM(N6:N42)</f>
        <v>439453.32999999996</v>
      </c>
      <c r="O44" s="205">
        <f>SUM(O6:O43)</f>
        <v>691225</v>
      </c>
      <c r="P44" s="207">
        <f>SUM(P6:P43)</f>
        <v>691225</v>
      </c>
      <c r="Q44" s="208"/>
    </row>
    <row r="45" spans="1:17">
      <c r="A45" s="209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</row>
    <row r="46" spans="1:17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34"/>
      <c r="P46" s="210"/>
    </row>
    <row r="47" spans="1:17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</row>
    <row r="48" spans="1:17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</row>
    <row r="49" spans="2:16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</row>
    <row r="50" spans="2:16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</row>
    <row r="51" spans="2:16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</row>
    <row r="52" spans="2:16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</row>
    <row r="53" spans="2:16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</row>
    <row r="54" spans="2:16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</row>
    <row r="55" spans="2:16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</row>
    <row r="56" spans="2:16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</row>
    <row r="57" spans="2:16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</row>
    <row r="58" spans="2:16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</row>
    <row r="59" spans="2:16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</row>
    <row r="60" spans="2:16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</row>
    <row r="61" spans="2:16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</row>
    <row r="62" spans="2:16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</row>
    <row r="63" spans="2:16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</row>
    <row r="64" spans="2:16"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</row>
    <row r="65" spans="2:16"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</row>
    <row r="66" spans="2:16"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</row>
    <row r="67" spans="2:16"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</row>
    <row r="68" spans="2:16"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</row>
    <row r="69" spans="2:16"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</row>
    <row r="70" spans="2:16"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</row>
    <row r="71" spans="2:16"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</row>
    <row r="72" spans="2:16"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</row>
    <row r="73" spans="2:16"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</row>
    <row r="74" spans="2:16"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</row>
    <row r="75" spans="2:16"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</row>
    <row r="76" spans="2:16"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</row>
    <row r="77" spans="2:16"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</row>
    <row r="78" spans="2:16"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</row>
    <row r="79" spans="2:16"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</row>
    <row r="80" spans="2:16"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</row>
    <row r="81" spans="2:16"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</row>
    <row r="82" spans="2:16"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</row>
    <row r="83" spans="2:16"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</row>
    <row r="84" spans="2:16"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</row>
    <row r="85" spans="2:16"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</row>
    <row r="86" spans="2:16"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</row>
    <row r="87" spans="2:16"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</row>
    <row r="88" spans="2:16"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</row>
    <row r="89" spans="2:16"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</row>
    <row r="90" spans="2:16"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</row>
    <row r="91" spans="2:16"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</row>
    <row r="92" spans="2:16"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</row>
    <row r="93" spans="2:16"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</row>
    <row r="94" spans="2:16"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</row>
    <row r="95" spans="2:16"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</row>
    <row r="96" spans="2:16"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</row>
    <row r="97" spans="2:16"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</row>
    <row r="98" spans="2:16"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</row>
    <row r="99" spans="2:16"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</row>
    <row r="100" spans="2:16"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</row>
    <row r="101" spans="2:16"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</row>
    <row r="102" spans="2:16"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</row>
    <row r="103" spans="2:16"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</row>
    <row r="104" spans="2:16"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</row>
    <row r="105" spans="2:16"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</row>
    <row r="106" spans="2:16"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</row>
    <row r="107" spans="2:16"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</row>
    <row r="108" spans="2:16"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</row>
    <row r="109" spans="2:16"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</row>
    <row r="110" spans="2:16"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</row>
    <row r="111" spans="2:16"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</row>
    <row r="112" spans="2:16"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</row>
    <row r="113" spans="2:16"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</row>
    <row r="114" spans="2:16"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</row>
    <row r="115" spans="2:16"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</row>
    <row r="116" spans="2:16"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</row>
    <row r="117" spans="2:16"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</row>
    <row r="118" spans="2:16"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</row>
    <row r="119" spans="2:16"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</row>
    <row r="120" spans="2:16"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</row>
    <row r="121" spans="2:16"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</row>
    <row r="122" spans="2:16"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</row>
    <row r="123" spans="2:16"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</row>
    <row r="124" spans="2:16"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</row>
    <row r="125" spans="2:16"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</row>
  </sheetData>
  <mergeCells count="14">
    <mergeCell ref="A2:P2"/>
    <mergeCell ref="A1:P1"/>
    <mergeCell ref="E5:F5"/>
    <mergeCell ref="G5:H5"/>
    <mergeCell ref="E44:F44"/>
    <mergeCell ref="G44:H44"/>
    <mergeCell ref="C4:D4"/>
    <mergeCell ref="E4:H4"/>
    <mergeCell ref="I4:J4"/>
    <mergeCell ref="K4:L4"/>
    <mergeCell ref="M4:N4"/>
    <mergeCell ref="O4:P4"/>
    <mergeCell ref="A4:B5"/>
    <mergeCell ref="A3:P3"/>
  </mergeCell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sqref="A1:O1"/>
    </sheetView>
  </sheetViews>
  <sheetFormatPr baseColWidth="10" defaultRowHeight="12"/>
  <cols>
    <col min="1" max="1" width="30.140625" style="235" bestFit="1" customWidth="1"/>
    <col min="2" max="3" width="8.7109375" style="235" bestFit="1" customWidth="1"/>
    <col min="4" max="4" width="2.7109375" style="235" bestFit="1" customWidth="1"/>
    <col min="5" max="6" width="8.7109375" style="235" bestFit="1" customWidth="1"/>
    <col min="7" max="7" width="2.7109375" style="235" bestFit="1" customWidth="1"/>
    <col min="8" max="11" width="8.7109375" style="235" bestFit="1" customWidth="1"/>
    <col min="12" max="12" width="7.85546875" style="235" bestFit="1" customWidth="1"/>
    <col min="13" max="15" width="8.7109375" style="235" bestFit="1" customWidth="1"/>
    <col min="16" max="16384" width="11.42578125" style="235"/>
  </cols>
  <sheetData>
    <row r="1" spans="1:15">
      <c r="A1" s="336" t="s">
        <v>125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</row>
    <row r="2" spans="1:15">
      <c r="A2" s="336" t="s">
        <v>283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</row>
    <row r="3" spans="1:15" ht="12.75" thickBot="1">
      <c r="A3" s="337" t="s">
        <v>276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</row>
    <row r="4" spans="1:15" s="236" customFormat="1" ht="31.5" customHeight="1" thickBot="1">
      <c r="A4" s="338" t="s">
        <v>118</v>
      </c>
      <c r="B4" s="340" t="s">
        <v>119</v>
      </c>
      <c r="C4" s="341"/>
      <c r="D4" s="340" t="s">
        <v>120</v>
      </c>
      <c r="E4" s="342"/>
      <c r="F4" s="342"/>
      <c r="G4" s="343"/>
      <c r="H4" s="340" t="s">
        <v>121</v>
      </c>
      <c r="I4" s="344"/>
      <c r="J4" s="340" t="s">
        <v>41</v>
      </c>
      <c r="K4" s="343"/>
      <c r="L4" s="340" t="s">
        <v>48</v>
      </c>
      <c r="M4" s="343"/>
      <c r="N4" s="340" t="s">
        <v>55</v>
      </c>
      <c r="O4" s="343"/>
    </row>
    <row r="5" spans="1:15" s="236" customFormat="1" ht="12.75" thickBot="1">
      <c r="A5" s="339"/>
      <c r="B5" s="239" t="s">
        <v>122</v>
      </c>
      <c r="C5" s="240" t="s">
        <v>123</v>
      </c>
      <c r="D5" s="329" t="s">
        <v>122</v>
      </c>
      <c r="E5" s="330"/>
      <c r="F5" s="329" t="s">
        <v>123</v>
      </c>
      <c r="G5" s="331"/>
      <c r="H5" s="240" t="s">
        <v>122</v>
      </c>
      <c r="I5" s="241" t="s">
        <v>123</v>
      </c>
      <c r="J5" s="240" t="s">
        <v>122</v>
      </c>
      <c r="K5" s="241" t="s">
        <v>123</v>
      </c>
      <c r="L5" s="240" t="s">
        <v>122</v>
      </c>
      <c r="M5" s="240" t="s">
        <v>123</v>
      </c>
      <c r="N5" s="240" t="s">
        <v>122</v>
      </c>
      <c r="O5" s="240" t="s">
        <v>123</v>
      </c>
    </row>
    <row r="6" spans="1:15">
      <c r="A6" s="242" t="s">
        <v>168</v>
      </c>
      <c r="B6" s="243">
        <v>7880</v>
      </c>
      <c r="C6" s="244"/>
      <c r="D6" s="245"/>
      <c r="E6" s="246"/>
      <c r="F6" s="247"/>
      <c r="G6" s="248"/>
      <c r="H6" s="249">
        <f>B6</f>
        <v>7880</v>
      </c>
      <c r="I6" s="250"/>
      <c r="J6" s="249"/>
      <c r="K6" s="250"/>
      <c r="L6" s="249"/>
      <c r="M6" s="250"/>
      <c r="N6" s="249">
        <f t="shared" ref="N6:N12" si="0">H6</f>
        <v>7880</v>
      </c>
      <c r="O6" s="251"/>
    </row>
    <row r="7" spans="1:15">
      <c r="A7" s="252" t="s">
        <v>172</v>
      </c>
      <c r="B7" s="253">
        <v>12400</v>
      </c>
      <c r="C7" s="254"/>
      <c r="D7" s="255"/>
      <c r="E7" s="256"/>
      <c r="F7" s="255"/>
      <c r="G7" s="257"/>
      <c r="H7" s="258">
        <f>B7</f>
        <v>12400</v>
      </c>
      <c r="I7" s="259"/>
      <c r="J7" s="258"/>
      <c r="K7" s="259"/>
      <c r="L7" s="258"/>
      <c r="M7" s="259"/>
      <c r="N7" s="258">
        <f t="shared" si="0"/>
        <v>12400</v>
      </c>
      <c r="O7" s="259"/>
    </row>
    <row r="8" spans="1:15">
      <c r="A8" s="252" t="s">
        <v>264</v>
      </c>
      <c r="B8" s="253"/>
      <c r="C8" s="254"/>
      <c r="D8" s="260" t="s">
        <v>91</v>
      </c>
      <c r="E8" s="261">
        <v>1030</v>
      </c>
      <c r="F8" s="262"/>
      <c r="G8" s="263"/>
      <c r="H8" s="258">
        <f>E8</f>
        <v>1030</v>
      </c>
      <c r="I8" s="259"/>
      <c r="J8" s="258"/>
      <c r="K8" s="259"/>
      <c r="L8" s="258"/>
      <c r="M8" s="259"/>
      <c r="N8" s="258">
        <f t="shared" si="0"/>
        <v>1030</v>
      </c>
      <c r="O8" s="259"/>
    </row>
    <row r="9" spans="1:15">
      <c r="A9" s="252" t="s">
        <v>265</v>
      </c>
      <c r="B9" s="253">
        <v>130050</v>
      </c>
      <c r="C9" s="254"/>
      <c r="D9" s="260" t="s">
        <v>97</v>
      </c>
      <c r="E9" s="261">
        <v>133200</v>
      </c>
      <c r="F9" s="262">
        <f>B9</f>
        <v>130050</v>
      </c>
      <c r="G9" s="263" t="s">
        <v>97</v>
      </c>
      <c r="H9" s="258">
        <f>E9</f>
        <v>133200</v>
      </c>
      <c r="I9" s="259"/>
      <c r="J9" s="258"/>
      <c r="K9" s="259"/>
      <c r="L9" s="258"/>
      <c r="M9" s="259"/>
      <c r="N9" s="258">
        <f t="shared" si="0"/>
        <v>133200</v>
      </c>
      <c r="O9" s="259"/>
    </row>
    <row r="10" spans="1:15">
      <c r="A10" s="252" t="s">
        <v>72</v>
      </c>
      <c r="B10" s="253">
        <v>3600</v>
      </c>
      <c r="C10" s="254"/>
      <c r="D10" s="260"/>
      <c r="E10" s="261"/>
      <c r="F10" s="262">
        <v>3000</v>
      </c>
      <c r="G10" s="263" t="s">
        <v>92</v>
      </c>
      <c r="H10" s="258">
        <f>B10-F10</f>
        <v>600</v>
      </c>
      <c r="I10" s="259"/>
      <c r="J10" s="258"/>
      <c r="K10" s="259"/>
      <c r="L10" s="258"/>
      <c r="M10" s="259"/>
      <c r="N10" s="258">
        <f t="shared" si="0"/>
        <v>600</v>
      </c>
      <c r="O10" s="259"/>
    </row>
    <row r="11" spans="1:15">
      <c r="A11" s="252" t="s">
        <v>266</v>
      </c>
      <c r="B11" s="253">
        <v>62000</v>
      </c>
      <c r="C11" s="254"/>
      <c r="D11" s="260"/>
      <c r="E11" s="261"/>
      <c r="F11" s="262"/>
      <c r="G11" s="263"/>
      <c r="H11" s="258">
        <f>B11</f>
        <v>62000</v>
      </c>
      <c r="I11" s="259"/>
      <c r="J11" s="258"/>
      <c r="K11" s="259"/>
      <c r="L11" s="258"/>
      <c r="M11" s="259"/>
      <c r="N11" s="258">
        <f t="shared" si="0"/>
        <v>62000</v>
      </c>
      <c r="O11" s="259"/>
    </row>
    <row r="12" spans="1:15">
      <c r="A12" s="252" t="s">
        <v>267</v>
      </c>
      <c r="B12" s="253">
        <v>6000</v>
      </c>
      <c r="C12" s="254"/>
      <c r="D12" s="260"/>
      <c r="E12" s="261"/>
      <c r="F12" s="262"/>
      <c r="G12" s="263"/>
      <c r="H12" s="258">
        <f>B12</f>
        <v>6000</v>
      </c>
      <c r="I12" s="259"/>
      <c r="J12" s="258"/>
      <c r="K12" s="259"/>
      <c r="L12" s="258"/>
      <c r="M12" s="259"/>
      <c r="N12" s="258">
        <f t="shared" si="0"/>
        <v>6000</v>
      </c>
      <c r="O12" s="259"/>
    </row>
    <row r="13" spans="1:15">
      <c r="A13" s="252" t="s">
        <v>273</v>
      </c>
      <c r="B13" s="253"/>
      <c r="C13" s="254">
        <v>4000</v>
      </c>
      <c r="D13" s="260"/>
      <c r="E13" s="261"/>
      <c r="F13" s="262">
        <v>1000</v>
      </c>
      <c r="G13" s="263" t="s">
        <v>95</v>
      </c>
      <c r="H13" s="258"/>
      <c r="I13" s="259">
        <f>C13+F13</f>
        <v>5000</v>
      </c>
      <c r="J13" s="258"/>
      <c r="K13" s="259"/>
      <c r="L13" s="258"/>
      <c r="M13" s="259"/>
      <c r="N13" s="258"/>
      <c r="O13" s="259">
        <f>I13</f>
        <v>5000</v>
      </c>
    </row>
    <row r="14" spans="1:15">
      <c r="A14" s="252" t="s">
        <v>176</v>
      </c>
      <c r="B14" s="253"/>
      <c r="C14" s="254">
        <v>12220</v>
      </c>
      <c r="D14" s="260"/>
      <c r="E14" s="261"/>
      <c r="F14" s="262"/>
      <c r="G14" s="263"/>
      <c r="H14" s="258"/>
      <c r="I14" s="259">
        <f>C14</f>
        <v>12220</v>
      </c>
      <c r="J14" s="258"/>
      <c r="K14" s="259"/>
      <c r="L14" s="258"/>
      <c r="M14" s="259"/>
      <c r="N14" s="258"/>
      <c r="O14" s="259">
        <f>I14</f>
        <v>12220</v>
      </c>
    </row>
    <row r="15" spans="1:15">
      <c r="A15" s="252" t="s">
        <v>268</v>
      </c>
      <c r="B15" s="253"/>
      <c r="C15" s="254">
        <v>9610</v>
      </c>
      <c r="D15" s="260"/>
      <c r="E15" s="261"/>
      <c r="F15" s="262">
        <v>1200</v>
      </c>
      <c r="G15" s="263" t="s">
        <v>94</v>
      </c>
      <c r="H15" s="258"/>
      <c r="I15" s="259">
        <f>C15+F15</f>
        <v>10810</v>
      </c>
      <c r="J15" s="258"/>
      <c r="K15" s="259"/>
      <c r="L15" s="258"/>
      <c r="M15" s="259"/>
      <c r="N15" s="258"/>
      <c r="O15" s="259">
        <f>I15</f>
        <v>10810</v>
      </c>
    </row>
    <row r="16" spans="1:15">
      <c r="A16" s="264" t="s">
        <v>271</v>
      </c>
      <c r="B16" s="253"/>
      <c r="C16" s="254">
        <v>440000</v>
      </c>
      <c r="D16" s="260" t="s">
        <v>93</v>
      </c>
      <c r="E16" s="261">
        <v>8200</v>
      </c>
      <c r="F16" s="262"/>
      <c r="G16" s="263"/>
      <c r="H16" s="258"/>
      <c r="I16" s="259">
        <f>C16-E16</f>
        <v>431800</v>
      </c>
      <c r="J16" s="258"/>
      <c r="K16" s="265">
        <f>I16</f>
        <v>431800</v>
      </c>
      <c r="L16" s="258"/>
      <c r="M16" s="259"/>
      <c r="N16" s="258"/>
      <c r="O16" s="259"/>
    </row>
    <row r="17" spans="1:15">
      <c r="A17" s="266" t="s">
        <v>269</v>
      </c>
      <c r="B17" s="253"/>
      <c r="C17" s="254">
        <v>167380</v>
      </c>
      <c r="D17" s="260"/>
      <c r="E17" s="261"/>
      <c r="F17" s="262"/>
      <c r="G17" s="263"/>
      <c r="H17" s="258"/>
      <c r="I17" s="259">
        <f>C17</f>
        <v>167380</v>
      </c>
      <c r="J17" s="258"/>
      <c r="K17" s="259"/>
      <c r="L17" s="258"/>
      <c r="M17" s="267">
        <f>I17</f>
        <v>167380</v>
      </c>
      <c r="N17" s="258"/>
      <c r="O17" s="259"/>
    </row>
    <row r="18" spans="1:15">
      <c r="A18" s="268" t="s">
        <v>274</v>
      </c>
      <c r="B18" s="253"/>
      <c r="C18" s="254">
        <v>8600</v>
      </c>
      <c r="D18" s="260" t="s">
        <v>97</v>
      </c>
      <c r="E18" s="261">
        <f>C18</f>
        <v>8600</v>
      </c>
      <c r="F18" s="262"/>
      <c r="G18" s="263"/>
      <c r="H18" s="258">
        <f>C18-E18</f>
        <v>0</v>
      </c>
      <c r="I18" s="259">
        <f>C18-E18</f>
        <v>0</v>
      </c>
      <c r="J18" s="258"/>
      <c r="K18" s="259"/>
      <c r="L18" s="258"/>
      <c r="M18" s="259"/>
      <c r="N18" s="258"/>
      <c r="O18" s="259"/>
    </row>
    <row r="19" spans="1:15">
      <c r="A19" s="266" t="s">
        <v>270</v>
      </c>
      <c r="B19" s="253">
        <v>66040</v>
      </c>
      <c r="C19" s="254"/>
      <c r="D19" s="255"/>
      <c r="E19" s="256"/>
      <c r="F19" s="262"/>
      <c r="G19" s="263"/>
      <c r="H19" s="258">
        <f>B19</f>
        <v>66040</v>
      </c>
      <c r="I19" s="259"/>
      <c r="J19" s="258"/>
      <c r="K19" s="259"/>
      <c r="L19" s="269">
        <f>H19</f>
        <v>66040</v>
      </c>
      <c r="M19" s="259"/>
      <c r="N19" s="258"/>
      <c r="O19" s="259"/>
    </row>
    <row r="20" spans="1:15">
      <c r="A20" s="252" t="s">
        <v>86</v>
      </c>
      <c r="B20" s="253">
        <v>233000</v>
      </c>
      <c r="C20" s="254"/>
      <c r="D20" s="260"/>
      <c r="E20" s="261"/>
      <c r="F20" s="262">
        <f>B20</f>
        <v>233000</v>
      </c>
      <c r="G20" s="263" t="s">
        <v>97</v>
      </c>
      <c r="H20" s="258">
        <f>B20-F20</f>
        <v>0</v>
      </c>
      <c r="I20" s="259">
        <f>B20-F20</f>
        <v>0</v>
      </c>
      <c r="J20" s="258"/>
      <c r="K20" s="259"/>
      <c r="L20" s="258"/>
      <c r="M20" s="259"/>
      <c r="N20" s="258"/>
      <c r="O20" s="259"/>
    </row>
    <row r="21" spans="1:15">
      <c r="A21" s="252" t="s">
        <v>272</v>
      </c>
      <c r="B21" s="253">
        <v>10000</v>
      </c>
      <c r="C21" s="254"/>
      <c r="D21" s="255"/>
      <c r="E21" s="256"/>
      <c r="F21" s="262">
        <f>B21</f>
        <v>10000</v>
      </c>
      <c r="G21" s="263" t="s">
        <v>97</v>
      </c>
      <c r="H21" s="258">
        <f>B21-F21</f>
        <v>0</v>
      </c>
      <c r="I21" s="259">
        <f>B21-F21</f>
        <v>0</v>
      </c>
      <c r="J21" s="258"/>
      <c r="K21" s="259"/>
      <c r="L21" s="258"/>
      <c r="M21" s="259"/>
      <c r="N21" s="258"/>
      <c r="O21" s="259"/>
    </row>
    <row r="22" spans="1:15">
      <c r="A22" s="264" t="s">
        <v>284</v>
      </c>
      <c r="B22" s="253">
        <v>10000</v>
      </c>
      <c r="C22" s="254"/>
      <c r="D22" s="260"/>
      <c r="E22" s="261"/>
      <c r="F22" s="262"/>
      <c r="G22" s="263"/>
      <c r="H22" s="258">
        <f>B22</f>
        <v>10000</v>
      </c>
      <c r="I22" s="259"/>
      <c r="J22" s="270">
        <f>H22</f>
        <v>10000</v>
      </c>
      <c r="K22" s="259"/>
      <c r="L22" s="258"/>
      <c r="M22" s="259"/>
      <c r="N22" s="258"/>
      <c r="O22" s="259"/>
    </row>
    <row r="23" spans="1:15">
      <c r="A23" s="264" t="s">
        <v>281</v>
      </c>
      <c r="B23" s="253">
        <v>78300</v>
      </c>
      <c r="C23" s="254"/>
      <c r="D23" s="260" t="s">
        <v>94</v>
      </c>
      <c r="E23" s="261">
        <v>1200</v>
      </c>
      <c r="F23" s="262"/>
      <c r="G23" s="263"/>
      <c r="H23" s="258">
        <f>B23+E23</f>
        <v>79500</v>
      </c>
      <c r="I23" s="259"/>
      <c r="J23" s="270">
        <f>H23</f>
        <v>79500</v>
      </c>
      <c r="K23" s="259"/>
      <c r="L23" s="258"/>
      <c r="M23" s="259"/>
      <c r="N23" s="258"/>
      <c r="O23" s="259"/>
    </row>
    <row r="24" spans="1:15">
      <c r="A24" s="264" t="s">
        <v>275</v>
      </c>
      <c r="B24" s="253">
        <v>24700</v>
      </c>
      <c r="C24" s="254"/>
      <c r="D24" s="260"/>
      <c r="E24" s="261"/>
      <c r="F24" s="255"/>
      <c r="G24" s="257"/>
      <c r="H24" s="258">
        <f>B24+E24</f>
        <v>24700</v>
      </c>
      <c r="I24" s="259"/>
      <c r="J24" s="270">
        <f>H24</f>
        <v>24700</v>
      </c>
      <c r="K24" s="259"/>
      <c r="L24" s="258"/>
      <c r="M24" s="259"/>
      <c r="N24" s="258"/>
      <c r="O24" s="259"/>
    </row>
    <row r="25" spans="1:15">
      <c r="A25" s="264" t="s">
        <v>285</v>
      </c>
      <c r="B25" s="253">
        <v>6000</v>
      </c>
      <c r="C25" s="254"/>
      <c r="D25" s="260"/>
      <c r="E25" s="261"/>
      <c r="F25" s="262"/>
      <c r="G25" s="263"/>
      <c r="H25" s="258">
        <f>B25</f>
        <v>6000</v>
      </c>
      <c r="I25" s="259"/>
      <c r="J25" s="270">
        <f>H25</f>
        <v>6000</v>
      </c>
      <c r="K25" s="259"/>
      <c r="L25" s="258"/>
      <c r="M25" s="259"/>
      <c r="N25" s="258"/>
      <c r="O25" s="259"/>
    </row>
    <row r="26" spans="1:15">
      <c r="A26" s="264" t="s">
        <v>278</v>
      </c>
      <c r="B26" s="253">
        <v>1840</v>
      </c>
      <c r="C26" s="254"/>
      <c r="D26" s="260" t="s">
        <v>92</v>
      </c>
      <c r="E26" s="261">
        <v>3000</v>
      </c>
      <c r="F26" s="262"/>
      <c r="G26" s="263"/>
      <c r="H26" s="258">
        <f>B26+E26</f>
        <v>4840</v>
      </c>
      <c r="I26" s="259"/>
      <c r="J26" s="270">
        <f>H26</f>
        <v>4840</v>
      </c>
      <c r="K26" s="259"/>
      <c r="L26" s="258"/>
      <c r="M26" s="259"/>
      <c r="N26" s="258"/>
      <c r="O26" s="259"/>
    </row>
    <row r="27" spans="1:15">
      <c r="A27" s="266" t="s">
        <v>26</v>
      </c>
      <c r="B27" s="253"/>
      <c r="C27" s="254">
        <v>10000</v>
      </c>
      <c r="D27" s="255"/>
      <c r="E27" s="256"/>
      <c r="F27" s="262"/>
      <c r="G27" s="263"/>
      <c r="H27" s="258"/>
      <c r="I27" s="259">
        <f>C27</f>
        <v>10000</v>
      </c>
      <c r="J27" s="258"/>
      <c r="K27" s="259"/>
      <c r="L27" s="258"/>
      <c r="M27" s="267">
        <f>I27</f>
        <v>10000</v>
      </c>
      <c r="N27" s="258"/>
      <c r="O27" s="259"/>
    </row>
    <row r="28" spans="1:15">
      <c r="A28" s="271" t="s">
        <v>277</v>
      </c>
      <c r="B28" s="253"/>
      <c r="C28" s="254"/>
      <c r="D28" s="260"/>
      <c r="E28" s="261"/>
      <c r="F28" s="262">
        <v>1030</v>
      </c>
      <c r="G28" s="263" t="s">
        <v>91</v>
      </c>
      <c r="H28" s="258"/>
      <c r="I28" s="259">
        <f>F28</f>
        <v>1030</v>
      </c>
      <c r="J28" s="258"/>
      <c r="K28" s="265">
        <f>I28</f>
        <v>1030</v>
      </c>
      <c r="L28" s="258"/>
      <c r="M28" s="259"/>
      <c r="N28" s="258"/>
      <c r="O28" s="259"/>
    </row>
    <row r="29" spans="1:15">
      <c r="A29" s="271" t="s">
        <v>279</v>
      </c>
      <c r="B29" s="253"/>
      <c r="C29" s="254"/>
      <c r="D29" s="260" t="s">
        <v>95</v>
      </c>
      <c r="E29" s="261">
        <v>1000</v>
      </c>
      <c r="F29" s="262"/>
      <c r="G29" s="263"/>
      <c r="H29" s="258">
        <f>E29</f>
        <v>1000</v>
      </c>
      <c r="I29" s="259"/>
      <c r="J29" s="270">
        <f>H29</f>
        <v>1000</v>
      </c>
      <c r="K29" s="259"/>
      <c r="L29" s="258"/>
      <c r="M29" s="259"/>
      <c r="N29" s="258"/>
      <c r="O29" s="259"/>
    </row>
    <row r="30" spans="1:15">
      <c r="A30" s="272" t="s">
        <v>280</v>
      </c>
      <c r="B30" s="253"/>
      <c r="C30" s="254"/>
      <c r="D30" s="260"/>
      <c r="E30" s="261"/>
      <c r="F30" s="262">
        <v>8200</v>
      </c>
      <c r="G30" s="263" t="s">
        <v>93</v>
      </c>
      <c r="H30" s="258"/>
      <c r="I30" s="259">
        <f>F30</f>
        <v>8200</v>
      </c>
      <c r="J30" s="258"/>
      <c r="K30" s="259"/>
      <c r="L30" s="258"/>
      <c r="M30" s="259"/>
      <c r="N30" s="258"/>
      <c r="O30" s="259">
        <f>I30</f>
        <v>8200</v>
      </c>
    </row>
    <row r="31" spans="1:15">
      <c r="A31" s="271" t="s">
        <v>286</v>
      </c>
      <c r="B31" s="253"/>
      <c r="C31" s="254"/>
      <c r="D31" s="260" t="s">
        <v>96</v>
      </c>
      <c r="E31" s="261">
        <v>1700</v>
      </c>
      <c r="F31" s="262"/>
      <c r="G31" s="263"/>
      <c r="H31" s="258">
        <f>E31</f>
        <v>1700</v>
      </c>
      <c r="I31" s="259"/>
      <c r="J31" s="270">
        <f>H31</f>
        <v>1700</v>
      </c>
      <c r="K31" s="259"/>
      <c r="L31" s="258"/>
      <c r="M31" s="259"/>
      <c r="N31" s="258"/>
      <c r="O31" s="259"/>
    </row>
    <row r="32" spans="1:15">
      <c r="A32" s="273" t="s">
        <v>282</v>
      </c>
      <c r="B32" s="253"/>
      <c r="C32" s="254"/>
      <c r="D32" s="260"/>
      <c r="E32" s="261"/>
      <c r="F32" s="262">
        <v>1700</v>
      </c>
      <c r="G32" s="263" t="s">
        <v>96</v>
      </c>
      <c r="H32" s="258"/>
      <c r="I32" s="259">
        <f>F32</f>
        <v>1700</v>
      </c>
      <c r="J32" s="258"/>
      <c r="K32" s="259"/>
      <c r="L32" s="258"/>
      <c r="M32" s="259"/>
      <c r="N32" s="258"/>
      <c r="O32" s="259">
        <f>I32</f>
        <v>1700</v>
      </c>
    </row>
    <row r="33" spans="1:16">
      <c r="A33" s="274" t="s">
        <v>32</v>
      </c>
      <c r="B33" s="253"/>
      <c r="C33" s="254"/>
      <c r="D33" s="260" t="s">
        <v>97</v>
      </c>
      <c r="E33" s="261">
        <f>F9+F20+F21-E18-E9</f>
        <v>231250</v>
      </c>
      <c r="F33" s="262"/>
      <c r="G33" s="263"/>
      <c r="H33" s="258">
        <f>E33</f>
        <v>231250</v>
      </c>
      <c r="I33" s="259"/>
      <c r="J33" s="270">
        <f>H33</f>
        <v>231250</v>
      </c>
      <c r="K33" s="259"/>
      <c r="L33" s="258"/>
      <c r="M33" s="259"/>
      <c r="N33" s="258"/>
      <c r="O33" s="259"/>
    </row>
    <row r="34" spans="1:16">
      <c r="A34" s="275" t="s">
        <v>47</v>
      </c>
      <c r="B34" s="253"/>
      <c r="C34" s="254"/>
      <c r="D34" s="260"/>
      <c r="E34" s="261"/>
      <c r="F34" s="262"/>
      <c r="G34" s="263"/>
      <c r="H34" s="258"/>
      <c r="I34" s="259"/>
      <c r="J34" s="258"/>
      <c r="K34" s="276">
        <f>ABS(J36-K36)</f>
        <v>73840</v>
      </c>
      <c r="L34" s="258"/>
      <c r="M34" s="267">
        <f>K34</f>
        <v>73840</v>
      </c>
      <c r="N34" s="258"/>
      <c r="O34" s="259"/>
    </row>
    <row r="35" spans="1:16">
      <c r="A35" s="277" t="s">
        <v>54</v>
      </c>
      <c r="B35" s="253"/>
      <c r="C35" s="254"/>
      <c r="D35" s="260"/>
      <c r="E35" s="261"/>
      <c r="F35" s="262"/>
      <c r="G35" s="263"/>
      <c r="H35" s="258"/>
      <c r="I35" s="259"/>
      <c r="J35" s="258"/>
      <c r="K35" s="259"/>
      <c r="L35" s="258"/>
      <c r="M35" s="278">
        <f>ABS(L36-M36)</f>
        <v>185180</v>
      </c>
      <c r="N35" s="258"/>
      <c r="O35" s="259">
        <f>M35</f>
        <v>185180</v>
      </c>
    </row>
    <row r="36" spans="1:16" ht="12.75" thickBot="1">
      <c r="A36" s="279" t="s">
        <v>146</v>
      </c>
      <c r="B36" s="280">
        <f>SUM(B6:B35)</f>
        <v>651810</v>
      </c>
      <c r="C36" s="281">
        <f>SUM(C6:C35)</f>
        <v>651810</v>
      </c>
      <c r="D36" s="332">
        <f>SUM(E6:E35)</f>
        <v>389180</v>
      </c>
      <c r="E36" s="333"/>
      <c r="F36" s="334">
        <f>SUM(F6:F35)</f>
        <v>389180</v>
      </c>
      <c r="G36" s="335"/>
      <c r="H36" s="282">
        <f>SUM(H6:H35)</f>
        <v>648140</v>
      </c>
      <c r="I36" s="283">
        <f>SUM(I6:I35)</f>
        <v>648140</v>
      </c>
      <c r="J36" s="282">
        <f>SUM(J6:J33)</f>
        <v>358990</v>
      </c>
      <c r="K36" s="283">
        <f>SUM(K6:K33)</f>
        <v>432830</v>
      </c>
      <c r="L36" s="282">
        <f>SUM(L6:L34)</f>
        <v>66040</v>
      </c>
      <c r="M36" s="283">
        <f>SUM(M6:M34)</f>
        <v>251220</v>
      </c>
      <c r="N36" s="282">
        <f>SUM(N6:N35)</f>
        <v>223110</v>
      </c>
      <c r="O36" s="284">
        <f>SUM(O6:O35)</f>
        <v>223110</v>
      </c>
      <c r="P36" s="237"/>
    </row>
    <row r="38" spans="1:16">
      <c r="N38" s="238"/>
    </row>
  </sheetData>
  <mergeCells count="14">
    <mergeCell ref="D5:E5"/>
    <mergeCell ref="F5:G5"/>
    <mergeCell ref="D36:E36"/>
    <mergeCell ref="F36:G36"/>
    <mergeCell ref="A1:O1"/>
    <mergeCell ref="A2:O2"/>
    <mergeCell ref="A3:O3"/>
    <mergeCell ref="A4:A5"/>
    <mergeCell ref="B4:C4"/>
    <mergeCell ref="D4:G4"/>
    <mergeCell ref="H4:I4"/>
    <mergeCell ref="J4:K4"/>
    <mergeCell ref="L4:M4"/>
    <mergeCell ref="N4:O4"/>
  </mergeCells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PRIMER EXAMEN CORTO 01</vt:lpstr>
      <vt:lpstr>PRIMER EXAMEN PARCIAL 01</vt:lpstr>
      <vt:lpstr>GUIA 1 EJERCICIO 3</vt:lpstr>
      <vt:lpstr>GUIA 1 EJERCICIO 4</vt:lpstr>
      <vt:lpstr>GUIA 1 EJERCICIO 7</vt:lpstr>
      <vt:lpstr>GUIA 1 EJERCICIO 8</vt:lpstr>
      <vt:lpstr>GUIA 1 EJERCICIO 9</vt:lpstr>
      <vt:lpstr>GUIA 1 EJERCICIO 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2010-02-16T17:50:06Z</dcterms:modified>
</cp:coreProperties>
</file>