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<sst xmlns="http://schemas.openxmlformats.org/spreadsheetml/2006/main" count="101" uniqueCount="101">
  <si>
    <t>Total</t>
  </si>
  <si>
    <t>Income</t>
  </si>
  <si>
    <t xml:space="preserve">   5000 Site Equipment Sales</t>
  </si>
  <si>
    <t xml:space="preserve">   5100 Services</t>
  </si>
  <si>
    <t xml:space="preserve">      5110 Consulting Income</t>
  </si>
  <si>
    <t xml:space="preserve">      5120 Power Sales - Mathis</t>
  </si>
  <si>
    <t xml:space="preserve">   Total 5100 Services</t>
  </si>
  <si>
    <t xml:space="preserve">   5200 Billable Expense Income</t>
  </si>
  <si>
    <t xml:space="preserve">      5210 Billable Expense Income - Tomball</t>
  </si>
  <si>
    <t xml:space="preserve">   Total 5200 Billable Expense Income</t>
  </si>
  <si>
    <t>Total Income</t>
  </si>
  <si>
    <t>Cost of Goods Sold</t>
  </si>
  <si>
    <t xml:space="preserve">   6000 Cost of goods sold</t>
  </si>
  <si>
    <t xml:space="preserve">      6010 Site Equipment Purchase Cost</t>
  </si>
  <si>
    <t xml:space="preserve">      6020 Cost of labor - COGS</t>
  </si>
  <si>
    <t xml:space="preserve">         6021 Site Setup - LA</t>
  </si>
  <si>
    <t xml:space="preserve">         6022 Site Setup - Mathis</t>
  </si>
  <si>
    <t xml:space="preserve">         6023 Site Setup - Tomball</t>
  </si>
  <si>
    <t xml:space="preserve">         6024 Site Setup - Wharton</t>
  </si>
  <si>
    <t xml:space="preserve">         6025 Site Setup Eagle Lake</t>
  </si>
  <si>
    <t xml:space="preserve">      Total 6020 Cost of labor - COGS</t>
  </si>
  <si>
    <t xml:space="preserve">      6040 Freight in - COGS</t>
  </si>
  <si>
    <t xml:space="preserve">      6050 Supplies &amp; materials - COGS</t>
  </si>
  <si>
    <t xml:space="preserve">         6051 Gas Payment - Mathis</t>
  </si>
  <si>
    <t xml:space="preserve">         6052 Gas Payment - Tomball</t>
  </si>
  <si>
    <t xml:space="preserve">         6053 LA Gas Payment</t>
  </si>
  <si>
    <t xml:space="preserve">      Total 6050 Supplies &amp; materials - COGS</t>
  </si>
  <si>
    <t xml:space="preserve">   Total 6000 Cost of goods sold</t>
  </si>
  <si>
    <t>Total Cost of Goods Sold</t>
  </si>
  <si>
    <t>Gross Profit</t>
  </si>
  <si>
    <t>Expenses</t>
  </si>
  <si>
    <t xml:space="preserve">   6100 Contract labor</t>
  </si>
  <si>
    <t xml:space="preserve">   6200 Insurance</t>
  </si>
  <si>
    <t xml:space="preserve">   6300 Repairs &amp; maintenance</t>
  </si>
  <si>
    <t xml:space="preserve">      6310 Site Maintence - Tomball</t>
  </si>
  <si>
    <t xml:space="preserve">      6320 Site Maintenence - Mathis</t>
  </si>
  <si>
    <t xml:space="preserve">      6330 Generator mainenance - Mathis</t>
  </si>
  <si>
    <t xml:space="preserve">      6330 Site Maintenence - Wharton</t>
  </si>
  <si>
    <t xml:space="preserve">      6340 Generator maintenance - Tomball</t>
  </si>
  <si>
    <t xml:space="preserve">   Total 6300 Repairs &amp; maintenance</t>
  </si>
  <si>
    <t xml:space="preserve">   6400 General business expenses</t>
  </si>
  <si>
    <t xml:space="preserve">      6410 Bank fees &amp; service charges</t>
  </si>
  <si>
    <t xml:space="preserve">      6430 Memberships &amp; subscriptions</t>
  </si>
  <si>
    <t xml:space="preserve">      6440 Advertising &amp; marketing</t>
  </si>
  <si>
    <t xml:space="preserve">   Total 6400 General business expenses</t>
  </si>
  <si>
    <t xml:space="preserve">   6500 Legal &amp; accounting services</t>
  </si>
  <si>
    <t xml:space="preserve">      6510 Accounting fees</t>
  </si>
  <si>
    <t xml:space="preserve">      6520 Legal Fees</t>
  </si>
  <si>
    <t xml:space="preserve">      6530 Consulting Fees</t>
  </si>
  <si>
    <t xml:space="preserve">   Total 6500 Legal &amp; accounting services</t>
  </si>
  <si>
    <t xml:space="preserve">   6600 Rent</t>
  </si>
  <si>
    <t xml:space="preserve">      6610 Equipment rental</t>
  </si>
  <si>
    <t xml:space="preserve">   Total 6600 Rent</t>
  </si>
  <si>
    <t xml:space="preserve">   6700 Supplies</t>
  </si>
  <si>
    <t xml:space="preserve">      6710 Supplies &amp; materials</t>
  </si>
  <si>
    <t xml:space="preserve">   Total 6700 Supplies</t>
  </si>
  <si>
    <t xml:space="preserve">   6800 Travel</t>
  </si>
  <si>
    <t xml:space="preserve">      6810 Airfare</t>
  </si>
  <si>
    <t xml:space="preserve">      6820 Hotels</t>
  </si>
  <si>
    <t xml:space="preserve">      6830 Vehicle gas &amp; fuel</t>
  </si>
  <si>
    <t xml:space="preserve">      6840 Milage</t>
  </si>
  <si>
    <t xml:space="preserve">      6850 Parking &amp; tolls</t>
  </si>
  <si>
    <t xml:space="preserve">      6860 Taxis or shared rides</t>
  </si>
  <si>
    <t xml:space="preserve">   Total 6800 Travel</t>
  </si>
  <si>
    <t xml:space="preserve">   6900 Utilities</t>
  </si>
  <si>
    <t xml:space="preserve">      6920 Phone service</t>
  </si>
  <si>
    <t xml:space="preserve">   Total 6900 Utilities</t>
  </si>
  <si>
    <t xml:space="preserve">   7000 Meals</t>
  </si>
  <si>
    <t xml:space="preserve">      7010 Meals with clients</t>
  </si>
  <si>
    <t xml:space="preserve">      7020 Travel meals</t>
  </si>
  <si>
    <t xml:space="preserve">   Total 7000 Meals</t>
  </si>
  <si>
    <t xml:space="preserve">   7300 Office expenses</t>
  </si>
  <si>
    <t xml:space="preserve">      7320 Office supplies</t>
  </si>
  <si>
    <t xml:space="preserve">      7340 Shipping &amp; postage</t>
  </si>
  <si>
    <t xml:space="preserve">      7360 Software &amp; apps</t>
  </si>
  <si>
    <t xml:space="preserve">   Total 7300 Office expenses</t>
  </si>
  <si>
    <t xml:space="preserve">   7500 Interest Expense</t>
  </si>
  <si>
    <t xml:space="preserve">   7900 Taxes paid</t>
  </si>
  <si>
    <t xml:space="preserve">   Entertainment</t>
  </si>
  <si>
    <t xml:space="preserve">   Payroll expenses</t>
  </si>
  <si>
    <t xml:space="preserve">      7370 Officers' salaries</t>
  </si>
  <si>
    <t xml:space="preserve">      Salaries &amp; wages</t>
  </si>
  <si>
    <t xml:space="preserve">   Total Payroll expenses</t>
  </si>
  <si>
    <t xml:space="preserve">   QuickBooks Payments Fees</t>
  </si>
  <si>
    <t>Total Expenses</t>
  </si>
  <si>
    <t>Net Operating Income</t>
  </si>
  <si>
    <t>Other Income</t>
  </si>
  <si>
    <t xml:space="preserve">   70300 Gain on Sale of Asset</t>
  </si>
  <si>
    <t>Total Other Income</t>
  </si>
  <si>
    <t>Other Expenses</t>
  </si>
  <si>
    <t xml:space="preserve">   8000 Depreciation</t>
  </si>
  <si>
    <t xml:space="preserve">   Vehicle expenses</t>
  </si>
  <si>
    <t xml:space="preserve">      Vehicle wash &amp; road services</t>
  </si>
  <si>
    <t xml:space="preserve">   Total Vehicle expenses</t>
  </si>
  <si>
    <t>Total Other Expenses</t>
  </si>
  <si>
    <t>Net Other Income</t>
  </si>
  <si>
    <t>Net Income</t>
  </si>
  <si>
    <t>Monday, Jul 28, 2025 03:19:23 PM GMT-7 - Accrual Basis</t>
  </si>
  <si>
    <t>10NetZero, Inc.</t>
  </si>
  <si>
    <t>Profit and Loss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</si>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</sst>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05"/>
  <sheetViews>
    <sheetView workbookViewId="0" tabSelected="true"/>
  </sheetViews>
  <sheetFormatPr defaultRowHeight="15.0"/>
  <cols>
    <col min="1" max="1" width="38.671875" customWidth="true"/>
    <col min="2" max="2" width="13.75" customWidth="true"/>
  </cols>
  <sheetData>
    <row r="1">
      <c r="A1" s="9" t="s">
        <v>98</v>
      </c>
      <c r="B1"/>
    </row>
    <row r="2">
      <c r="A2" s="9" t="s">
        <v>99</v>
      </c>
      <c r="B2"/>
    </row>
    <row r="3">
      <c r="A3" s="10" t="s">
        <v>100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2075511.12</f>
        <v>0.0</v>
      </c>
    </row>
    <row r="8">
      <c r="A8" t="s" s="3">
        <v>3</v>
      </c>
      <c r="B8" t="n" s="5">
        <f>816408.95</f>
        <v>0.0</v>
      </c>
    </row>
    <row r="9">
      <c r="A9" t="s" s="3">
        <v>4</v>
      </c>
      <c r="B9" t="n" s="5">
        <f>71222.00</f>
        <v>0.0</v>
      </c>
    </row>
    <row r="10">
      <c r="A10" t="s" s="3">
        <v>5</v>
      </c>
      <c r="B10" t="n" s="5">
        <f>71689.00</f>
        <v>0.0</v>
      </c>
    </row>
    <row r="11">
      <c r="A11" t="s" s="3">
        <v>6</v>
      </c>
      <c r="B11" t="n" s="6">
        <f>((B8)+(B9))+(B10)</f>
        <v>0.0</v>
      </c>
    </row>
    <row r="12">
      <c r="A12" t="s" s="3">
        <v>7</v>
      </c>
      <c r="B12" t="n" s="5">
        <f>161997.63</f>
        <v>0.0</v>
      </c>
    </row>
    <row r="13">
      <c r="A13" t="s" s="3">
        <v>8</v>
      </c>
      <c r="B13" t="n" s="5">
        <f>53293.00</f>
        <v>0.0</v>
      </c>
    </row>
    <row r="14">
      <c r="A14" t="s" s="3">
        <v>9</v>
      </c>
      <c r="B14" t="n" s="6">
        <f>(B12)+(B13)</f>
        <v>0.0</v>
      </c>
    </row>
    <row r="15">
      <c r="A15" t="s" s="3">
        <v>10</v>
      </c>
      <c r="B15" t="n" s="6">
        <f>((B7)+(B11))+(B14)</f>
        <v>0.0</v>
      </c>
    </row>
    <row r="16">
      <c r="A16" t="s" s="3">
        <v>11</v>
      </c>
      <c r="B16" s="4"/>
    </row>
    <row r="17">
      <c r="A17" t="s" s="3">
        <v>12</v>
      </c>
      <c r="B17" s="4"/>
    </row>
    <row r="18">
      <c r="A18" t="s" s="3">
        <v>13</v>
      </c>
      <c r="B18" t="n" s="5">
        <f>1576969.96</f>
        <v>0.0</v>
      </c>
    </row>
    <row r="19">
      <c r="A19" t="s" s="3">
        <v>14</v>
      </c>
      <c r="B19" s="4"/>
    </row>
    <row r="20">
      <c r="A20" t="s" s="3">
        <v>15</v>
      </c>
      <c r="B20" t="n" s="5">
        <f>24221.77</f>
        <v>0.0</v>
      </c>
    </row>
    <row r="21">
      <c r="A21" t="s" s="3">
        <v>16</v>
      </c>
      <c r="B21" t="n" s="5">
        <f>240446.22</f>
        <v>0.0</v>
      </c>
    </row>
    <row r="22">
      <c r="A22" t="s" s="3">
        <v>17</v>
      </c>
      <c r="B22" t="n" s="5">
        <f>241614.11</f>
        <v>0.0</v>
      </c>
    </row>
    <row r="23">
      <c r="A23" t="s" s="3">
        <v>18</v>
      </c>
      <c r="B23" t="n" s="5">
        <f>70592.68</f>
        <v>0.0</v>
      </c>
    </row>
    <row r="24">
      <c r="A24" t="s" s="3">
        <v>19</v>
      </c>
      <c r="B24" t="n" s="5">
        <f>31456.92</f>
        <v>0.0</v>
      </c>
    </row>
    <row r="25">
      <c r="A25" t="s" s="3">
        <v>20</v>
      </c>
      <c r="B25" t="n" s="6">
        <f>(((((B19)+(B20))+(B21))+(B22))+(B23))+(B24)</f>
        <v>0.0</v>
      </c>
    </row>
    <row r="26">
      <c r="A26" t="s" s="3">
        <v>21</v>
      </c>
      <c r="B26" t="n" s="5">
        <f>54184.00</f>
        <v>0.0</v>
      </c>
    </row>
    <row r="27">
      <c r="A27" t="s" s="3">
        <v>22</v>
      </c>
      <c r="B27" s="4"/>
    </row>
    <row r="28">
      <c r="A28" t="s" s="3">
        <v>23</v>
      </c>
      <c r="B28" t="n" s="5">
        <f>34504.55</f>
        <v>0.0</v>
      </c>
    </row>
    <row r="29">
      <c r="A29" t="s" s="3">
        <v>24</v>
      </c>
      <c r="B29" t="n" s="5">
        <f>3800.00</f>
        <v>0.0</v>
      </c>
    </row>
    <row r="30">
      <c r="A30" t="s" s="3">
        <v>25</v>
      </c>
      <c r="B30" t="n" s="5">
        <f>39533.77</f>
        <v>0.0</v>
      </c>
    </row>
    <row r="31">
      <c r="A31" t="s" s="3">
        <v>26</v>
      </c>
      <c r="B31" t="n" s="6">
        <f>(((B27)+(B28))+(B29))+(B30)</f>
        <v>0.0</v>
      </c>
    </row>
    <row r="32">
      <c r="A32" t="s" s="3">
        <v>27</v>
      </c>
      <c r="B32" t="n" s="6">
        <f>((((B17)+(B18))+(B25))+(B26))+(B31)</f>
        <v>0.0</v>
      </c>
    </row>
    <row r="33">
      <c r="A33" t="s" s="3">
        <v>28</v>
      </c>
      <c r="B33" t="n" s="6">
        <f>B32</f>
        <v>0.0</v>
      </c>
    </row>
    <row r="34">
      <c r="A34" t="s" s="3">
        <v>29</v>
      </c>
      <c r="B34" t="n" s="6">
        <f>(B15)-(B33)</f>
        <v>0.0</v>
      </c>
    </row>
    <row r="35">
      <c r="A35" t="s" s="3">
        <v>30</v>
      </c>
      <c r="B35" s="4"/>
    </row>
    <row r="36">
      <c r="A36" t="s" s="3">
        <v>31</v>
      </c>
      <c r="B36" t="n" s="5">
        <f>141568.00</f>
        <v>0.0</v>
      </c>
    </row>
    <row r="37">
      <c r="A37" t="s" s="3">
        <v>32</v>
      </c>
      <c r="B37" t="n" s="5">
        <f>20472.98</f>
        <v>0.0</v>
      </c>
    </row>
    <row r="38">
      <c r="A38" t="s" s="3">
        <v>33</v>
      </c>
      <c r="B38" t="n" s="5">
        <f>2325.26</f>
        <v>0.0</v>
      </c>
    </row>
    <row r="39">
      <c r="A39" t="s" s="3">
        <v>34</v>
      </c>
      <c r="B39" t="n" s="5">
        <f>8400.15</f>
        <v>0.0</v>
      </c>
    </row>
    <row r="40">
      <c r="A40" t="s" s="3">
        <v>35</v>
      </c>
      <c r="B40" t="n" s="5">
        <f>2409.65</f>
        <v>0.0</v>
      </c>
    </row>
    <row r="41">
      <c r="A41" t="s" s="3">
        <v>36</v>
      </c>
      <c r="B41" t="n" s="5">
        <f>6649.33</f>
        <v>0.0</v>
      </c>
    </row>
    <row r="42">
      <c r="A42" t="s" s="3">
        <v>37</v>
      </c>
      <c r="B42" t="n" s="5">
        <f>8446.87</f>
        <v>0.0</v>
      </c>
    </row>
    <row r="43">
      <c r="A43" t="s" s="3">
        <v>38</v>
      </c>
      <c r="B43" t="n" s="5">
        <f>40000.00</f>
        <v>0.0</v>
      </c>
    </row>
    <row r="44">
      <c r="A44" t="s" s="3">
        <v>39</v>
      </c>
      <c r="B44" t="n" s="6">
        <f>(((((B38)+(B39))+(B40))+(B41))+(B42))+(B43)</f>
        <v>0.0</v>
      </c>
    </row>
    <row r="45">
      <c r="A45" t="s" s="3">
        <v>40</v>
      </c>
      <c r="B45" t="n" s="5">
        <f>7241.62</f>
        <v>0.0</v>
      </c>
    </row>
    <row r="46">
      <c r="A46" t="s" s="3">
        <v>41</v>
      </c>
      <c r="B46" t="n" s="5">
        <f>57132.59</f>
        <v>0.0</v>
      </c>
    </row>
    <row r="47">
      <c r="A47" t="s" s="3">
        <v>42</v>
      </c>
      <c r="B47" t="n" s="5">
        <f>1869.96</f>
        <v>0.0</v>
      </c>
    </row>
    <row r="48">
      <c r="A48" t="s" s="3">
        <v>43</v>
      </c>
      <c r="B48" t="n" s="5">
        <f>106.59</f>
        <v>0.0</v>
      </c>
    </row>
    <row r="49">
      <c r="A49" t="s" s="3">
        <v>44</v>
      </c>
      <c r="B49" t="n" s="6">
        <f>(((B45)+(B46))+(B47))+(B48)</f>
        <v>0.0</v>
      </c>
    </row>
    <row r="50">
      <c r="A50" t="s" s="3">
        <v>45</v>
      </c>
      <c r="B50" t="n" s="5">
        <f>29640.00</f>
        <v>0.0</v>
      </c>
    </row>
    <row r="51">
      <c r="A51" t="s" s="3">
        <v>46</v>
      </c>
      <c r="B51" t="n" s="5">
        <f>7190.00</f>
        <v>0.0</v>
      </c>
    </row>
    <row r="52">
      <c r="A52" t="s" s="3">
        <v>47</v>
      </c>
      <c r="B52" t="n" s="5">
        <f>55331.51</f>
        <v>0.0</v>
      </c>
    </row>
    <row r="53">
      <c r="A53" t="s" s="3">
        <v>48</v>
      </c>
      <c r="B53" t="n" s="5">
        <f>45646.50</f>
        <v>0.0</v>
      </c>
    </row>
    <row r="54">
      <c r="A54" t="s" s="3">
        <v>49</v>
      </c>
      <c r="B54" t="n" s="6">
        <f>(((B50)+(B51))+(B52))+(B53)</f>
        <v>0.0</v>
      </c>
    </row>
    <row r="55">
      <c r="A55" t="s" s="3">
        <v>50</v>
      </c>
      <c r="B55" s="4"/>
    </row>
    <row r="56">
      <c r="A56" t="s" s="3">
        <v>51</v>
      </c>
      <c r="B56" t="n" s="5">
        <f>4566.47</f>
        <v>0.0</v>
      </c>
    </row>
    <row r="57">
      <c r="A57" t="s" s="3">
        <v>52</v>
      </c>
      <c r="B57" t="n" s="6">
        <f>(B55)+(B56)</f>
        <v>0.0</v>
      </c>
    </row>
    <row r="58">
      <c r="A58" t="s" s="3">
        <v>53</v>
      </c>
      <c r="B58" t="n" s="5">
        <f>114.77</f>
        <v>0.0</v>
      </c>
    </row>
    <row r="59">
      <c r="A59" t="s" s="3">
        <v>54</v>
      </c>
      <c r="B59" t="n" s="5">
        <f>3503.82</f>
        <v>0.0</v>
      </c>
    </row>
    <row r="60">
      <c r="A60" t="s" s="3">
        <v>55</v>
      </c>
      <c r="B60" t="n" s="6">
        <f>(B58)+(B59)</f>
        <v>0.0</v>
      </c>
    </row>
    <row r="61">
      <c r="A61" t="s" s="3">
        <v>56</v>
      </c>
      <c r="B61" t="n" s="5">
        <f>1396.85</f>
        <v>0.0</v>
      </c>
    </row>
    <row r="62">
      <c r="A62" t="s" s="3">
        <v>57</v>
      </c>
      <c r="B62" t="n" s="5">
        <f>3854.30</f>
        <v>0.0</v>
      </c>
    </row>
    <row r="63">
      <c r="A63" t="s" s="3">
        <v>58</v>
      </c>
      <c r="B63" t="n" s="5">
        <f>-211.25</f>
        <v>0.0</v>
      </c>
    </row>
    <row r="64">
      <c r="A64" t="s" s="3">
        <v>59</v>
      </c>
      <c r="B64" t="n" s="5">
        <f>46267.01</f>
        <v>0.0</v>
      </c>
    </row>
    <row r="65">
      <c r="A65" t="s" s="3">
        <v>60</v>
      </c>
      <c r="B65" t="n" s="5">
        <f>15728.90</f>
        <v>0.0</v>
      </c>
    </row>
    <row r="66">
      <c r="A66" t="s" s="3">
        <v>61</v>
      </c>
      <c r="B66" t="n" s="5">
        <f>50.01</f>
        <v>0.0</v>
      </c>
    </row>
    <row r="67">
      <c r="A67" t="s" s="3">
        <v>62</v>
      </c>
      <c r="B67" t="n" s="5">
        <f>379.51</f>
        <v>0.0</v>
      </c>
    </row>
    <row r="68">
      <c r="A68" t="s" s="3">
        <v>63</v>
      </c>
      <c r="B68" t="n" s="6">
        <f>((((((B61)+(B62))+(B63))+(B64))+(B65))+(B66))+(B67)</f>
        <v>0.0</v>
      </c>
    </row>
    <row r="69">
      <c r="A69" t="s" s="3">
        <v>64</v>
      </c>
      <c r="B69" s="4"/>
    </row>
    <row r="70">
      <c r="A70" t="s" s="3">
        <v>65</v>
      </c>
      <c r="B70" t="n" s="5">
        <f>7508.70</f>
        <v>0.0</v>
      </c>
    </row>
    <row r="71">
      <c r="A71" t="s" s="3">
        <v>66</v>
      </c>
      <c r="B71" t="n" s="6">
        <f>(B69)+(B70)</f>
        <v>0.0</v>
      </c>
    </row>
    <row r="72">
      <c r="A72" t="s" s="3">
        <v>67</v>
      </c>
      <c r="B72" t="n" s="5">
        <f>36.00</f>
        <v>0.0</v>
      </c>
    </row>
    <row r="73">
      <c r="A73" t="s" s="3">
        <v>68</v>
      </c>
      <c r="B73" t="n" s="5">
        <f>1816.15</f>
        <v>0.0</v>
      </c>
    </row>
    <row r="74">
      <c r="A74" t="s" s="3">
        <v>69</v>
      </c>
      <c r="B74" t="n" s="5">
        <f>4981.04</f>
        <v>0.0</v>
      </c>
    </row>
    <row r="75">
      <c r="A75" t="s" s="3">
        <v>70</v>
      </c>
      <c r="B75" t="n" s="6">
        <f>((B72)+(B73))+(B74)</f>
        <v>0.0</v>
      </c>
    </row>
    <row r="76">
      <c r="A76" t="s" s="3">
        <v>71</v>
      </c>
      <c r="B76" s="4"/>
    </row>
    <row r="77">
      <c r="A77" t="s" s="3">
        <v>72</v>
      </c>
      <c r="B77" t="n" s="5">
        <f>1040.78</f>
        <v>0.0</v>
      </c>
    </row>
    <row r="78">
      <c r="A78" t="s" s="3">
        <v>73</v>
      </c>
      <c r="B78" t="n" s="5">
        <f>1725.79</f>
        <v>0.0</v>
      </c>
    </row>
    <row r="79">
      <c r="A79" t="s" s="3">
        <v>74</v>
      </c>
      <c r="B79" t="n" s="5">
        <f>4490.25</f>
        <v>0.0</v>
      </c>
    </row>
    <row r="80">
      <c r="A80" t="s" s="3">
        <v>75</v>
      </c>
      <c r="B80" t="n" s="6">
        <f>(((B76)+(B77))+(B78))+(B79)</f>
        <v>0.0</v>
      </c>
    </row>
    <row r="81">
      <c r="A81" t="s" s="3">
        <v>76</v>
      </c>
      <c r="B81" t="n" s="5">
        <f>70601.02</f>
        <v>0.0</v>
      </c>
    </row>
    <row r="82">
      <c r="A82" t="s" s="3">
        <v>77</v>
      </c>
      <c r="B82" t="n" s="5">
        <f>2158.00</f>
        <v>0.0</v>
      </c>
    </row>
    <row r="83">
      <c r="A83" t="s" s="3">
        <v>78</v>
      </c>
      <c r="B83" t="n" s="5">
        <f>206.49</f>
        <v>0.0</v>
      </c>
    </row>
    <row r="84">
      <c r="A84" t="s" s="3">
        <v>79</v>
      </c>
      <c r="B84" s="4"/>
    </row>
    <row r="85">
      <c r="A85" t="s" s="3">
        <v>80</v>
      </c>
      <c r="B85" t="n" s="5">
        <f>43979.18</f>
        <v>0.0</v>
      </c>
    </row>
    <row r="86">
      <c r="A86" t="s" s="3">
        <v>81</v>
      </c>
      <c r="B86" t="n" s="5">
        <f>26974.29</f>
        <v>0.0</v>
      </c>
    </row>
    <row r="87">
      <c r="A87" t="s" s="3">
        <v>82</v>
      </c>
      <c r="B87" t="n" s="6">
        <f>((B84)+(B85))+(B86)</f>
        <v>0.0</v>
      </c>
    </row>
    <row r="88">
      <c r="A88" t="s" s="3">
        <v>83</v>
      </c>
      <c r="B88" t="n" s="5">
        <f>3084.09</f>
        <v>0.0</v>
      </c>
    </row>
    <row r="89">
      <c r="A89" t="s" s="3">
        <v>84</v>
      </c>
      <c r="B89" t="n" s="6">
        <f>(((((((((((((((B36)+(B37))+(B44))+(B49))+(B54))+(B57))+(B60))+(B68))+(B71))+(B75))+(B80))+(B81))+(B82))+(B83))+(B87))+(B88)</f>
        <v>0.0</v>
      </c>
    </row>
    <row r="90">
      <c r="A90" t="s" s="3">
        <v>85</v>
      </c>
      <c r="B90" t="n" s="6">
        <f>(B34)-(B89)</f>
        <v>0.0</v>
      </c>
    </row>
    <row r="91">
      <c r="A91" t="s" s="3">
        <v>86</v>
      </c>
      <c r="B91" s="4"/>
    </row>
    <row r="92">
      <c r="A92" t="s" s="3">
        <v>87</v>
      </c>
      <c r="B92" t="n" s="5">
        <f>1083.87</f>
        <v>0.0</v>
      </c>
    </row>
    <row r="93">
      <c r="A93" t="s" s="3">
        <v>88</v>
      </c>
      <c r="B93" t="n" s="6">
        <f>B92</f>
        <v>0.0</v>
      </c>
    </row>
    <row r="94">
      <c r="A94" t="s" s="3">
        <v>89</v>
      </c>
      <c r="B94" s="4"/>
    </row>
    <row r="95">
      <c r="A95" t="s" s="3">
        <v>90</v>
      </c>
      <c r="B95" t="n" s="5">
        <f>202362.00</f>
        <v>0.0</v>
      </c>
    </row>
    <row r="96">
      <c r="A96" t="s" s="3">
        <v>91</v>
      </c>
      <c r="B96" t="n" s="5">
        <f>2.25</f>
        <v>0.0</v>
      </c>
    </row>
    <row r="97">
      <c r="A97" t="s" s="3">
        <v>92</v>
      </c>
      <c r="B97" t="n" s="5">
        <f>3.00</f>
        <v>0.0</v>
      </c>
    </row>
    <row r="98">
      <c r="A98" t="s" s="3">
        <v>93</v>
      </c>
      <c r="B98" t="n" s="6">
        <f>(B96)+(B97)</f>
        <v>0.0</v>
      </c>
    </row>
    <row r="99">
      <c r="A99" t="s" s="3">
        <v>94</v>
      </c>
      <c r="B99" t="n" s="6">
        <f>(B95)+(B98)</f>
        <v>0.0</v>
      </c>
    </row>
    <row r="100">
      <c r="A100" t="s" s="3">
        <v>95</v>
      </c>
      <c r="B100" t="n" s="6">
        <f>(B93)-(B99)</f>
        <v>0.0</v>
      </c>
    </row>
    <row r="101">
      <c r="A101" t="s" s="3">
        <v>96</v>
      </c>
      <c r="B101" t="n" s="7">
        <f>(B90)+(B100)</f>
        <v>0.0</v>
      </c>
    </row>
    <row r="102">
      <c r="A102" s="3"/>
      <c r="B102" s="4"/>
    </row>
    <row r="105">
      <c r="A105" s="8" t="s">
        <v>97</v>
      </c>
      <c r="B105"/>
    </row>
  </sheetData>
  <mergeCells count="4">
    <mergeCell ref="A105:B105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2025-07-28T22:19:23Z</dcterms:created>
  <dc:creator>Apache POI</dc:creator>
</cp:coreProperties>
</file>