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ial Balance" r:id="rId3" sheetId="1"/>
  </sheets>
</workbook>
</file>

<file path=xl/sharedStrings.xml><?xml version="1.0" encoding="utf-8"?>
<sst xmlns="http://schemas.openxmlformats.org/spreadsheetml/2006/main" count="103" uniqueCount="103">
  <si>
    <t>Debit</t>
  </si>
  <si>
    <t>Credit</t>
  </si>
  <si>
    <t>1000 10NetZero Checking (2705) - 1</t>
  </si>
  <si>
    <t>1100 Accounts receivable (A/R)</t>
  </si>
  <si>
    <t>1011 Loans to officers:Loans To Officers - Joel</t>
  </si>
  <si>
    <t>10310 Inventory Asset</t>
  </si>
  <si>
    <t>1300 Crypto Assets</t>
  </si>
  <si>
    <t>Payments to deposit</t>
  </si>
  <si>
    <t>10456 XG1450G-1</t>
  </si>
  <si>
    <t>10457 CAT XQ1475-2</t>
  </si>
  <si>
    <t>1410 Hashhut#1</t>
  </si>
  <si>
    <t>1411 Hashhut#1:Hashhut#1- A/D</t>
  </si>
  <si>
    <t>1420 Hashhut #2</t>
  </si>
  <si>
    <t>1421 Hashhut #2:Hashhut #2 - A/D</t>
  </si>
  <si>
    <t>1430 Machinery &amp; Equipment</t>
  </si>
  <si>
    <t>1431 Machinery &amp; Equipment:Machinery &amp; Equipment - A/D</t>
  </si>
  <si>
    <t>1440 Tools, machinery, and equipment</t>
  </si>
  <si>
    <t>1441 Tools, machinery, and equipment:Tools, machinery, and equipment</t>
  </si>
  <si>
    <t>1450 Electrical Equipment</t>
  </si>
  <si>
    <t>1451 Electrical Equipment:Electrical Equipment</t>
  </si>
  <si>
    <t>2000 Accounts Payable (A/P)</t>
  </si>
  <si>
    <t>2200 Accrued Interest</t>
  </si>
  <si>
    <t>2500 Short-term business loans</t>
  </si>
  <si>
    <t>Out Of Scope Agency Payable</t>
  </si>
  <si>
    <t>Texas State Comptroller Payable</t>
  </si>
  <si>
    <t>2520 Long-term business loans:Notes Payable - Colin Aulds</t>
  </si>
  <si>
    <t>2530 Long-term business loans:Notes Payable - S. Bryan Aulds</t>
  </si>
  <si>
    <t>2540 Long-term business loans:Notes Payable - Scott Aulds Sr.</t>
  </si>
  <si>
    <t>2550 Long-term business loans:Notes Payable - Shawn Leary</t>
  </si>
  <si>
    <t>2610 Long-term loans from shareholders:Cash Loan from Bryan Aulds</t>
  </si>
  <si>
    <t>2620 Long-term loans from shareholders:Cash Loan from Colin Aulds</t>
  </si>
  <si>
    <t>3110 Common stock:Common Stock - Bryan Aulds</t>
  </si>
  <si>
    <t>3120 Common stock:Common Stock - Colin Aulds</t>
  </si>
  <si>
    <t>3130 Common stock:Common Stock - Joel Fulford</t>
  </si>
  <si>
    <t>3140 Common stock:Common Stock - Shawn Leary</t>
  </si>
  <si>
    <t>3150 Common stock:Common Stock - Scott Aulds Sr</t>
  </si>
  <si>
    <t>3160 Common stock:Common Stock - Philip Stanley</t>
  </si>
  <si>
    <t>3200 Additional paid in capital</t>
  </si>
  <si>
    <t>3300 Dividends paid</t>
  </si>
  <si>
    <t>5000 Site Equipment Sales</t>
  </si>
  <si>
    <t>5100 Services</t>
  </si>
  <si>
    <t>5110 Services:Consulting Income</t>
  </si>
  <si>
    <t>5120 Services:Power Sales - Mathis</t>
  </si>
  <si>
    <t>5200 Billable Expense Income</t>
  </si>
  <si>
    <t>5210 Billable Expense Income:Billable Expense Income - Tomball</t>
  </si>
  <si>
    <t>6010 Cost of goods sold:Site Equipment Purchase Cost</t>
  </si>
  <si>
    <t>6021 Cost of goods sold:Cost of labor - COGS:Site Setup - LA</t>
  </si>
  <si>
    <t>6022 Cost of goods sold:Cost of labor - COGS:Site Setup - Mathis</t>
  </si>
  <si>
    <t>6023 Cost of goods sold:Cost of labor - COGS:Site Setup - Tomball</t>
  </si>
  <si>
    <t>6024 Cost of goods sold:Cost of labor - COGS:Site Setup - Wharton</t>
  </si>
  <si>
    <t>6025 Cost of goods sold:Cost of labor - COGS:Site Setup Eagle Lake</t>
  </si>
  <si>
    <t>6040 Cost of goods sold:Freight in - COGS</t>
  </si>
  <si>
    <t>6051 Cost of goods sold:Supplies &amp; materials - COGS:Gas Payment - Mathis</t>
  </si>
  <si>
    <t>6052 Cost of goods sold:Supplies &amp; materials - COGS:Gas Payment - Tomball</t>
  </si>
  <si>
    <t>6053 Cost of goods sold:Supplies &amp; materials - COGS:LA Gas Payment</t>
  </si>
  <si>
    <t>6100 Contract labor</t>
  </si>
  <si>
    <t>6200 Insurance</t>
  </si>
  <si>
    <t>6300 Repairs &amp; maintenance</t>
  </si>
  <si>
    <t>6310 Repairs &amp; maintenance:Site Maintence - Tomball</t>
  </si>
  <si>
    <t>6320 Repairs &amp; maintenance:Site Maintenence - Mathis</t>
  </si>
  <si>
    <t>6330 Repairs &amp; maintenance:Generator mainenance - Mathis</t>
  </si>
  <si>
    <t>Repairs &amp; maintenance:6330 Site Maintenence - Wharton</t>
  </si>
  <si>
    <t>6340 Repairs &amp; maintenance:Generator maintenance - Tomball</t>
  </si>
  <si>
    <t>6400 General business expenses</t>
  </si>
  <si>
    <t>6410 General business expenses:Bank fees &amp; service charges</t>
  </si>
  <si>
    <t>6430 General business expenses:Memberships &amp; subscriptions</t>
  </si>
  <si>
    <t>6440 General business expenses:Advertising &amp; marketing</t>
  </si>
  <si>
    <t>6500 Legal &amp; accounting services</t>
  </si>
  <si>
    <t>6510 Legal &amp; accounting services:Accounting fees</t>
  </si>
  <si>
    <t>6520 Legal &amp; accounting services:Legal Fees</t>
  </si>
  <si>
    <t>6530 Legal &amp; accounting services:Consulting Fees</t>
  </si>
  <si>
    <t>6610 Rent:Equipment rental</t>
  </si>
  <si>
    <t>6700 Supplies</t>
  </si>
  <si>
    <t>6710 Supplies:Supplies &amp; materials</t>
  </si>
  <si>
    <t>6800 Travel</t>
  </si>
  <si>
    <t>6810 Travel:Airfare</t>
  </si>
  <si>
    <t>6820 Travel:Hotels</t>
  </si>
  <si>
    <t>6830 Travel:Vehicle gas &amp; fuel</t>
  </si>
  <si>
    <t>6840 Travel:Milage</t>
  </si>
  <si>
    <t>6850 Travel:Parking &amp; tolls</t>
  </si>
  <si>
    <t>6860 Travel:Taxis or shared rides</t>
  </si>
  <si>
    <t>6920 Utilities:Phone service</t>
  </si>
  <si>
    <t>7000 Meals</t>
  </si>
  <si>
    <t>7010 Meals:Meals with clients</t>
  </si>
  <si>
    <t>7020 Meals:Travel meals</t>
  </si>
  <si>
    <t>7320 Office expenses:Office supplies</t>
  </si>
  <si>
    <t>7340 Office expenses:Shipping &amp; postage</t>
  </si>
  <si>
    <t>7360 Office expenses:Software &amp; apps</t>
  </si>
  <si>
    <t>7500 Interest Expense</t>
  </si>
  <si>
    <t>7900 Taxes paid</t>
  </si>
  <si>
    <t>Entertainment</t>
  </si>
  <si>
    <t>7370 Payroll expenses:Officers' salaries</t>
  </si>
  <si>
    <t>Payroll expenses:Salaries &amp; wages</t>
  </si>
  <si>
    <t>QuickBooks Payments Fees</t>
  </si>
  <si>
    <t>70300 Gain on Sale of Asset</t>
  </si>
  <si>
    <t>8000 Depreciation</t>
  </si>
  <si>
    <t>Vehicle expenses</t>
  </si>
  <si>
    <t>Vehicle expenses:Vehicle wash &amp; road services</t>
  </si>
  <si>
    <t>TOTAL</t>
  </si>
  <si>
    <t>Monday, Jul 28, 2025 03:18:59 PM GMT-7 - Accrual Basis</t>
  </si>
  <si>
    <t>10NetZero, Inc.</t>
  </si>
  <si>
    <t>Trial Balance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</si>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</sst>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6"/>
  <sheetViews>
    <sheetView workbookViewId="0" tabSelected="true"/>
  </sheetViews>
  <sheetFormatPr defaultRowHeight="15.0"/>
  <cols>
    <col min="1" max="1" width="63.59375" customWidth="true"/>
    <col min="2" max="2" width="12.03125" customWidth="true"/>
    <col min="3" max="3" width="12.03125" customWidth="true"/>
  </cols>
  <sheetData>
    <row r="1">
      <c r="A1" s="8" t="s">
        <v>100</v>
      </c>
      <c r="B1"/>
      <c r="C1"/>
    </row>
    <row r="2">
      <c r="A2" s="8" t="s">
        <v>101</v>
      </c>
      <c r="B2"/>
      <c r="C2"/>
    </row>
    <row r="3">
      <c r="A3" s="9" t="s">
        <v>102</v>
      </c>
      <c r="B3"/>
      <c r="C3"/>
    </row>
    <row r="5">
      <c r="A5" s="1"/>
      <c r="B5" t="s" s="2">
        <v>0</v>
      </c>
      <c r="C5" t="s" s="2">
        <v>1</v>
      </c>
    </row>
    <row r="6">
      <c r="A6" t="s" s="3">
        <v>2</v>
      </c>
      <c r="B6" t="n" s="4">
        <f>409662.48</f>
        <v>0.0</v>
      </c>
      <c r="C6" s="5"/>
    </row>
    <row r="7">
      <c r="A7" t="s" s="3">
        <v>3</v>
      </c>
      <c r="B7" t="n" s="4">
        <f>111790.31</f>
        <v>0.0</v>
      </c>
      <c r="C7" s="5"/>
    </row>
    <row r="8">
      <c r="A8" t="s" s="3">
        <v>4</v>
      </c>
      <c r="B8" t="n" s="4">
        <f>40504.21</f>
        <v>0.0</v>
      </c>
      <c r="C8" s="5"/>
    </row>
    <row r="9">
      <c r="A9" t="s" s="3">
        <v>5</v>
      </c>
      <c r="B9" t="n" s="4">
        <f>0.00</f>
        <v>0.0</v>
      </c>
      <c r="C9" s="5"/>
    </row>
    <row r="10">
      <c r="A10" t="s" s="3">
        <v>6</v>
      </c>
      <c r="B10" t="n" s="4">
        <f>0.00</f>
        <v>0.0</v>
      </c>
      <c r="C10" s="5"/>
    </row>
    <row r="11">
      <c r="A11" t="s" s="3">
        <v>7</v>
      </c>
      <c r="B11" t="n" s="4">
        <f>0.00</f>
        <v>0.0</v>
      </c>
      <c r="C11" s="5"/>
    </row>
    <row r="12">
      <c r="A12" t="s" s="3">
        <v>8</v>
      </c>
      <c r="B12" s="5"/>
      <c r="C12" t="n" s="4">
        <f>100000.00</f>
        <v>0.0</v>
      </c>
    </row>
    <row r="13">
      <c r="A13" t="s" s="3">
        <v>9</v>
      </c>
      <c r="B13" t="n" s="4">
        <f>200000.00</f>
        <v>0.0</v>
      </c>
      <c r="C13" s="5"/>
    </row>
    <row r="14">
      <c r="A14" t="s" s="3">
        <v>10</v>
      </c>
      <c r="B14" t="n" s="4">
        <f>157937.48</f>
        <v>0.0</v>
      </c>
      <c r="C14" s="5"/>
    </row>
    <row r="15">
      <c r="A15" t="s" s="3">
        <v>11</v>
      </c>
      <c r="B15" s="5"/>
      <c r="C15" t="n" s="4">
        <f>126680.00</f>
        <v>0.0</v>
      </c>
    </row>
    <row r="16">
      <c r="A16" t="s" s="3">
        <v>12</v>
      </c>
      <c r="B16" t="n" s="4">
        <f>82333.76</f>
        <v>0.0</v>
      </c>
      <c r="C16" s="5"/>
    </row>
    <row r="17">
      <c r="A17" t="s" s="3">
        <v>13</v>
      </c>
      <c r="B17" s="5"/>
      <c r="C17" t="n" s="4">
        <f>42814.00</f>
        <v>0.0</v>
      </c>
    </row>
    <row r="18">
      <c r="A18" t="s" s="3">
        <v>14</v>
      </c>
      <c r="B18" t="n" s="4">
        <f>29557.65</f>
        <v>0.0</v>
      </c>
      <c r="C18" s="5"/>
    </row>
    <row r="19">
      <c r="A19" t="s" s="3">
        <v>15</v>
      </c>
      <c r="B19" s="5"/>
      <c r="C19" t="n" s="4">
        <f>24451.00</f>
        <v>0.0</v>
      </c>
    </row>
    <row r="20">
      <c r="A20" t="s" s="3">
        <v>16</v>
      </c>
      <c r="B20" t="n" s="4">
        <f>7168.00</f>
        <v>0.0</v>
      </c>
      <c r="C20" s="5"/>
    </row>
    <row r="21">
      <c r="A21" t="s" s="3">
        <v>17</v>
      </c>
      <c r="B21" s="5"/>
      <c r="C21" t="n" s="4">
        <f>1434.00</f>
        <v>0.0</v>
      </c>
    </row>
    <row r="22">
      <c r="A22" t="s" s="3">
        <v>18</v>
      </c>
      <c r="B22" t="n" s="4">
        <f>34913.83</f>
        <v>0.0</v>
      </c>
      <c r="C22" s="5"/>
    </row>
    <row r="23">
      <c r="A23" t="s" s="3">
        <v>19</v>
      </c>
      <c r="B23" s="5"/>
      <c r="C23" t="n" s="4">
        <f>6983.00</f>
        <v>0.0</v>
      </c>
    </row>
    <row r="24">
      <c r="A24" t="s" s="3">
        <v>20</v>
      </c>
      <c r="B24" s="5"/>
      <c r="C24" t="n" s="4">
        <f>0.00</f>
        <v>0.0</v>
      </c>
    </row>
    <row r="25">
      <c r="A25" t="s" s="3">
        <v>21</v>
      </c>
      <c r="B25" s="5"/>
      <c r="C25" t="n" s="4">
        <f>0.00</f>
        <v>0.0</v>
      </c>
    </row>
    <row r="26">
      <c r="A26" t="s" s="3">
        <v>22</v>
      </c>
      <c r="B26" s="5"/>
      <c r="C26" t="n" s="4">
        <f>100000.00</f>
        <v>0.0</v>
      </c>
    </row>
    <row r="27">
      <c r="A27" t="s" s="3">
        <v>23</v>
      </c>
      <c r="B27" s="5"/>
      <c r="C27" t="n" s="4">
        <f>0.00</f>
        <v>0.0</v>
      </c>
    </row>
    <row r="28">
      <c r="A28" t="s" s="3">
        <v>24</v>
      </c>
      <c r="B28" s="5"/>
      <c r="C28" t="n" s="4">
        <f>8785.93</f>
        <v>0.0</v>
      </c>
    </row>
    <row r="29">
      <c r="A29" t="s" s="3">
        <v>25</v>
      </c>
      <c r="B29" s="5"/>
      <c r="C29" t="n" s="4">
        <f>0.00</f>
        <v>0.0</v>
      </c>
    </row>
    <row r="30">
      <c r="A30" t="s" s="3">
        <v>26</v>
      </c>
      <c r="B30" s="5"/>
      <c r="C30" t="n" s="4">
        <f>0.00</f>
        <v>0.0</v>
      </c>
    </row>
    <row r="31">
      <c r="A31" t="s" s="3">
        <v>27</v>
      </c>
      <c r="B31" s="5"/>
      <c r="C31" t="n" s="4">
        <f>0.00</f>
        <v>0.0</v>
      </c>
    </row>
    <row r="32">
      <c r="A32" t="s" s="3">
        <v>28</v>
      </c>
      <c r="B32" s="5"/>
      <c r="C32" t="n" s="4">
        <f>0.00</f>
        <v>0.0</v>
      </c>
    </row>
    <row r="33">
      <c r="A33" t="s" s="3">
        <v>29</v>
      </c>
      <c r="B33" s="5"/>
      <c r="C33" t="n" s="4">
        <f>120155.37</f>
        <v>0.0</v>
      </c>
    </row>
    <row r="34">
      <c r="A34" t="s" s="3">
        <v>30</v>
      </c>
      <c r="B34" s="5"/>
      <c r="C34" t="n" s="4">
        <f>33610.87</f>
        <v>0.0</v>
      </c>
    </row>
    <row r="35">
      <c r="A35" t="s" s="3">
        <v>31</v>
      </c>
      <c r="B35" s="5"/>
      <c r="C35" t="n" s="4">
        <f>425.67</f>
        <v>0.0</v>
      </c>
    </row>
    <row r="36">
      <c r="A36" t="s" s="3">
        <v>32</v>
      </c>
      <c r="B36" s="5"/>
      <c r="C36" t="n" s="4">
        <f>200.10</f>
        <v>0.0</v>
      </c>
    </row>
    <row r="37">
      <c r="A37" t="s" s="3">
        <v>33</v>
      </c>
      <c r="B37" s="5"/>
      <c r="C37" t="n" s="4">
        <f>300.00</f>
        <v>0.0</v>
      </c>
    </row>
    <row r="38">
      <c r="A38" t="s" s="3">
        <v>34</v>
      </c>
      <c r="B38" s="5"/>
      <c r="C38" t="n" s="4">
        <f>13.45</f>
        <v>0.0</v>
      </c>
    </row>
    <row r="39">
      <c r="A39" t="s" s="3">
        <v>35</v>
      </c>
      <c r="B39" s="5"/>
      <c r="C39" t="n" s="4">
        <f>13.48</f>
        <v>0.0</v>
      </c>
    </row>
    <row r="40">
      <c r="A40" t="s" s="3">
        <v>36</v>
      </c>
      <c r="B40" s="5"/>
      <c r="C40" t="n" s="4">
        <f>0.29</f>
        <v>0.0</v>
      </c>
    </row>
    <row r="41">
      <c r="A41" t="s" s="3">
        <v>37</v>
      </c>
      <c r="B41" s="5"/>
      <c r="C41" t="n" s="4">
        <f>464169.40</f>
        <v>0.0</v>
      </c>
    </row>
    <row r="42">
      <c r="A42" t="s" s="3">
        <v>38</v>
      </c>
      <c r="B42" t="n" s="4">
        <f>9000.00</f>
        <v>0.0</v>
      </c>
      <c r="C42" s="5"/>
    </row>
    <row r="43">
      <c r="A43" t="s" s="3">
        <v>39</v>
      </c>
      <c r="B43" s="5"/>
      <c r="C43" t="n" s="4">
        <f>2075511.12</f>
        <v>0.0</v>
      </c>
    </row>
    <row r="44">
      <c r="A44" t="s" s="3">
        <v>40</v>
      </c>
      <c r="B44" s="5"/>
      <c r="C44" t="n" s="4">
        <f>816408.95</f>
        <v>0.0</v>
      </c>
    </row>
    <row r="45">
      <c r="A45" t="s" s="3">
        <v>41</v>
      </c>
      <c r="B45" s="5"/>
      <c r="C45" t="n" s="4">
        <f>71222.00</f>
        <v>0.0</v>
      </c>
    </row>
    <row r="46">
      <c r="A46" t="s" s="3">
        <v>42</v>
      </c>
      <c r="B46" s="5"/>
      <c r="C46" t="n" s="4">
        <f>71689.00</f>
        <v>0.0</v>
      </c>
    </row>
    <row r="47">
      <c r="A47" t="s" s="3">
        <v>43</v>
      </c>
      <c r="B47" s="5"/>
      <c r="C47" t="n" s="4">
        <f>161997.63</f>
        <v>0.0</v>
      </c>
    </row>
    <row r="48">
      <c r="A48" t="s" s="3">
        <v>44</v>
      </c>
      <c r="B48" s="5"/>
      <c r="C48" t="n" s="4">
        <f>53293.00</f>
        <v>0.0</v>
      </c>
    </row>
    <row r="49">
      <c r="A49" t="s" s="3">
        <v>45</v>
      </c>
      <c r="B49" t="n" s="4">
        <f>1576969.96</f>
        <v>0.0</v>
      </c>
      <c r="C49" s="5"/>
    </row>
    <row r="50">
      <c r="A50" t="s" s="3">
        <v>46</v>
      </c>
      <c r="B50" t="n" s="4">
        <f>24221.77</f>
        <v>0.0</v>
      </c>
      <c r="C50" s="5"/>
    </row>
    <row r="51">
      <c r="A51" t="s" s="3">
        <v>47</v>
      </c>
      <c r="B51" t="n" s="4">
        <f>240446.22</f>
        <v>0.0</v>
      </c>
      <c r="C51" s="5"/>
    </row>
    <row r="52">
      <c r="A52" t="s" s="3">
        <v>48</v>
      </c>
      <c r="B52" t="n" s="4">
        <f>241614.11</f>
        <v>0.0</v>
      </c>
      <c r="C52" s="5"/>
    </row>
    <row r="53">
      <c r="A53" t="s" s="3">
        <v>49</v>
      </c>
      <c r="B53" t="n" s="4">
        <f>70592.68</f>
        <v>0.0</v>
      </c>
      <c r="C53" s="5"/>
    </row>
    <row r="54">
      <c r="A54" t="s" s="3">
        <v>50</v>
      </c>
      <c r="B54" t="n" s="4">
        <f>31456.92</f>
        <v>0.0</v>
      </c>
      <c r="C54" s="5"/>
    </row>
    <row r="55">
      <c r="A55" t="s" s="3">
        <v>51</v>
      </c>
      <c r="B55" t="n" s="4">
        <f>54184.00</f>
        <v>0.0</v>
      </c>
      <c r="C55" s="5"/>
    </row>
    <row r="56">
      <c r="A56" t="s" s="3">
        <v>52</v>
      </c>
      <c r="B56" t="n" s="4">
        <f>34504.55</f>
        <v>0.0</v>
      </c>
      <c r="C56" s="5"/>
    </row>
    <row r="57">
      <c r="A57" t="s" s="3">
        <v>53</v>
      </c>
      <c r="B57" t="n" s="4">
        <f>3800.00</f>
        <v>0.0</v>
      </c>
      <c r="C57" s="5"/>
    </row>
    <row r="58">
      <c r="A58" t="s" s="3">
        <v>54</v>
      </c>
      <c r="B58" t="n" s="4">
        <f>39533.77</f>
        <v>0.0</v>
      </c>
      <c r="C58" s="5"/>
    </row>
    <row r="59">
      <c r="A59" t="s" s="3">
        <v>55</v>
      </c>
      <c r="B59" t="n" s="4">
        <f>141568.00</f>
        <v>0.0</v>
      </c>
      <c r="C59" s="5"/>
    </row>
    <row r="60">
      <c r="A60" t="s" s="3">
        <v>56</v>
      </c>
      <c r="B60" t="n" s="4">
        <f>20472.98</f>
        <v>0.0</v>
      </c>
      <c r="C60" s="5"/>
    </row>
    <row r="61">
      <c r="A61" t="s" s="3">
        <v>57</v>
      </c>
      <c r="B61" t="n" s="4">
        <f>2325.26</f>
        <v>0.0</v>
      </c>
      <c r="C61" s="5"/>
    </row>
    <row r="62">
      <c r="A62" t="s" s="3">
        <v>58</v>
      </c>
      <c r="B62" t="n" s="4">
        <f>8400.15</f>
        <v>0.0</v>
      </c>
      <c r="C62" s="5"/>
    </row>
    <row r="63">
      <c r="A63" t="s" s="3">
        <v>59</v>
      </c>
      <c r="B63" t="n" s="4">
        <f>2409.65</f>
        <v>0.0</v>
      </c>
      <c r="C63" s="5"/>
    </row>
    <row r="64">
      <c r="A64" t="s" s="3">
        <v>60</v>
      </c>
      <c r="B64" t="n" s="4">
        <f>6649.33</f>
        <v>0.0</v>
      </c>
      <c r="C64" s="5"/>
    </row>
    <row r="65">
      <c r="A65" t="s" s="3">
        <v>61</v>
      </c>
      <c r="B65" t="n" s="4">
        <f>8446.87</f>
        <v>0.0</v>
      </c>
      <c r="C65" s="5"/>
    </row>
    <row r="66">
      <c r="A66" t="s" s="3">
        <v>62</v>
      </c>
      <c r="B66" t="n" s="4">
        <f>40000.00</f>
        <v>0.0</v>
      </c>
      <c r="C66" s="5"/>
    </row>
    <row r="67">
      <c r="A67" t="s" s="3">
        <v>63</v>
      </c>
      <c r="B67" t="n" s="4">
        <f>7241.62</f>
        <v>0.0</v>
      </c>
      <c r="C67" s="5"/>
    </row>
    <row r="68">
      <c r="A68" t="s" s="3">
        <v>64</v>
      </c>
      <c r="B68" t="n" s="4">
        <f>57132.59</f>
        <v>0.0</v>
      </c>
      <c r="C68" s="5"/>
    </row>
    <row r="69">
      <c r="A69" t="s" s="3">
        <v>65</v>
      </c>
      <c r="B69" t="n" s="4">
        <f>1869.96</f>
        <v>0.0</v>
      </c>
      <c r="C69" s="5"/>
    </row>
    <row r="70">
      <c r="A70" t="s" s="3">
        <v>66</v>
      </c>
      <c r="B70" t="n" s="4">
        <f>106.59</f>
        <v>0.0</v>
      </c>
      <c r="C70" s="5"/>
    </row>
    <row r="71">
      <c r="A71" t="s" s="3">
        <v>67</v>
      </c>
      <c r="B71" t="n" s="4">
        <f>29640.00</f>
        <v>0.0</v>
      </c>
      <c r="C71" s="5"/>
    </row>
    <row r="72">
      <c r="A72" t="s" s="3">
        <v>68</v>
      </c>
      <c r="B72" t="n" s="4">
        <f>7190.00</f>
        <v>0.0</v>
      </c>
      <c r="C72" s="5"/>
    </row>
    <row r="73">
      <c r="A73" t="s" s="3">
        <v>69</v>
      </c>
      <c r="B73" t="n" s="4">
        <f>55331.51</f>
        <v>0.0</v>
      </c>
      <c r="C73" s="5"/>
    </row>
    <row r="74">
      <c r="A74" t="s" s="3">
        <v>70</v>
      </c>
      <c r="B74" t="n" s="4">
        <f>45646.50</f>
        <v>0.0</v>
      </c>
      <c r="C74" s="5"/>
    </row>
    <row r="75">
      <c r="A75" t="s" s="3">
        <v>71</v>
      </c>
      <c r="B75" t="n" s="4">
        <f>4566.47</f>
        <v>0.0</v>
      </c>
      <c r="C75" s="5"/>
    </row>
    <row r="76">
      <c r="A76" t="s" s="3">
        <v>72</v>
      </c>
      <c r="B76" t="n" s="4">
        <f>114.77</f>
        <v>0.0</v>
      </c>
      <c r="C76" s="5"/>
    </row>
    <row r="77">
      <c r="A77" t="s" s="3">
        <v>73</v>
      </c>
      <c r="B77" t="n" s="4">
        <f>3503.82</f>
        <v>0.0</v>
      </c>
      <c r="C77" s="5"/>
    </row>
    <row r="78">
      <c r="A78" t="s" s="3">
        <v>74</v>
      </c>
      <c r="B78" t="n" s="4">
        <f>1396.85</f>
        <v>0.0</v>
      </c>
      <c r="C78" s="5"/>
    </row>
    <row r="79">
      <c r="A79" t="s" s="3">
        <v>75</v>
      </c>
      <c r="B79" t="n" s="4">
        <f>3854.30</f>
        <v>0.0</v>
      </c>
      <c r="C79" s="5"/>
    </row>
    <row r="80">
      <c r="A80" t="s" s="3">
        <v>76</v>
      </c>
      <c r="B80" s="5"/>
      <c r="C80" t="n" s="4">
        <f>211.25</f>
        <v>0.0</v>
      </c>
    </row>
    <row r="81">
      <c r="A81" t="s" s="3">
        <v>77</v>
      </c>
      <c r="B81" t="n" s="4">
        <f>46267.01</f>
        <v>0.0</v>
      </c>
      <c r="C81" s="5"/>
    </row>
    <row r="82">
      <c r="A82" t="s" s="3">
        <v>78</v>
      </c>
      <c r="B82" t="n" s="4">
        <f>15728.90</f>
        <v>0.0</v>
      </c>
      <c r="C82" s="5"/>
    </row>
    <row r="83">
      <c r="A83" t="s" s="3">
        <v>79</v>
      </c>
      <c r="B83" t="n" s="4">
        <f>50.01</f>
        <v>0.0</v>
      </c>
      <c r="C83" s="5"/>
    </row>
    <row r="84">
      <c r="A84" t="s" s="3">
        <v>80</v>
      </c>
      <c r="B84" t="n" s="4">
        <f>379.51</f>
        <v>0.0</v>
      </c>
      <c r="C84" s="5"/>
    </row>
    <row r="85">
      <c r="A85" t="s" s="3">
        <v>81</v>
      </c>
      <c r="B85" t="n" s="4">
        <f>7508.70</f>
        <v>0.0</v>
      </c>
      <c r="C85" s="5"/>
    </row>
    <row r="86">
      <c r="A86" t="s" s="3">
        <v>82</v>
      </c>
      <c r="B86" t="n" s="4">
        <f>36.00</f>
        <v>0.0</v>
      </c>
      <c r="C86" s="5"/>
    </row>
    <row r="87">
      <c r="A87" t="s" s="3">
        <v>83</v>
      </c>
      <c r="B87" t="n" s="4">
        <f>1816.15</f>
        <v>0.0</v>
      </c>
      <c r="C87" s="5"/>
    </row>
    <row r="88">
      <c r="A88" t="s" s="3">
        <v>84</v>
      </c>
      <c r="B88" t="n" s="4">
        <f>4981.04</f>
        <v>0.0</v>
      </c>
      <c r="C88" s="5"/>
    </row>
    <row r="89">
      <c r="A89" t="s" s="3">
        <v>85</v>
      </c>
      <c r="B89" t="n" s="4">
        <f>1040.78</f>
        <v>0.0</v>
      </c>
      <c r="C89" s="5"/>
    </row>
    <row r="90">
      <c r="A90" t="s" s="3">
        <v>86</v>
      </c>
      <c r="B90" t="n" s="4">
        <f>1725.79</f>
        <v>0.0</v>
      </c>
      <c r="C90" s="5"/>
    </row>
    <row r="91">
      <c r="A91" t="s" s="3">
        <v>87</v>
      </c>
      <c r="B91" t="n" s="4">
        <f>4490.25</f>
        <v>0.0</v>
      </c>
      <c r="C91" s="5"/>
    </row>
    <row r="92">
      <c r="A92" t="s" s="3">
        <v>88</v>
      </c>
      <c r="B92" t="n" s="4">
        <f>70601.02</f>
        <v>0.0</v>
      </c>
      <c r="C92" s="5"/>
    </row>
    <row r="93">
      <c r="A93" t="s" s="3">
        <v>89</v>
      </c>
      <c r="B93" t="n" s="4">
        <f>2158.00</f>
        <v>0.0</v>
      </c>
      <c r="C93" s="5"/>
    </row>
    <row r="94">
      <c r="A94" t="s" s="3">
        <v>90</v>
      </c>
      <c r="B94" t="n" s="4">
        <f>206.49</f>
        <v>0.0</v>
      </c>
      <c r="C94" s="5"/>
    </row>
    <row r="95">
      <c r="A95" t="s" s="3">
        <v>91</v>
      </c>
      <c r="B95" t="n" s="4">
        <f>43979.18</f>
        <v>0.0</v>
      </c>
      <c r="C95" s="5"/>
    </row>
    <row r="96">
      <c r="A96" t="s" s="3">
        <v>92</v>
      </c>
      <c r="B96" t="n" s="4">
        <f>26974.29</f>
        <v>0.0</v>
      </c>
      <c r="C96" s="5"/>
    </row>
    <row r="97">
      <c r="A97" t="s" s="3">
        <v>93</v>
      </c>
      <c r="B97" t="n" s="4">
        <f>3084.09</f>
        <v>0.0</v>
      </c>
      <c r="C97" s="5"/>
    </row>
    <row r="98">
      <c r="A98" t="s" s="3">
        <v>94</v>
      </c>
      <c r="B98" s="5"/>
      <c r="C98" t="n" s="4">
        <f>1083.87</f>
        <v>0.0</v>
      </c>
    </row>
    <row r="99">
      <c r="A99" t="s" s="3">
        <v>95</v>
      </c>
      <c r="B99" t="n" s="4">
        <f>202362.00</f>
        <v>0.0</v>
      </c>
      <c r="C99" s="5"/>
    </row>
    <row r="100">
      <c r="A100" t="s" s="3">
        <v>96</v>
      </c>
      <c r="B100" t="n" s="4">
        <f>2.25</f>
        <v>0.0</v>
      </c>
      <c r="C100" s="5"/>
    </row>
    <row r="101">
      <c r="A101" t="s" s="3">
        <v>97</v>
      </c>
      <c r="B101" t="n" s="4">
        <f>3.00</f>
        <v>0.0</v>
      </c>
      <c r="C101" s="5"/>
    </row>
    <row r="102">
      <c r="A102" t="s" s="3">
        <v>98</v>
      </c>
      <c r="B102" t="n" s="6">
        <f>(((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)+(B99))+(B100))+(B101)</f>
        <v>0.0</v>
      </c>
      <c r="C102" t="n" s="6">
        <f>((((((((((((((((((((((((((((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)+(C74))+(C75))+(C76))+(C77))+(C78))+(C79))+(C80))+(C81))+(C82))+(C83))+(C84))+(C85))+(C86))+(C87))+(C88))+(C89))+(C90))+(C91))+(C92))+(C93))+(C94))+(C95))+(C96))+(C97))+(C98))+(C99))+(C100))+(C101)</f>
        <v>0.0</v>
      </c>
    </row>
    <row r="103">
      <c r="A103" s="3"/>
      <c r="B103" s="5"/>
      <c r="C103" s="5"/>
    </row>
    <row r="106">
      <c r="A106" s="7" t="s">
        <v>99</v>
      </c>
      <c r="B106"/>
      <c r="C106"/>
    </row>
  </sheetData>
  <mergeCells count="4">
    <mergeCell ref="A106:C106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2025-07-28T22:18:59Z</dcterms:created>
  <dc:creator>Apache POI</dc:creator>
</cp:coreProperties>
</file>