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um Sarthak\Desktop\Hackthon\"/>
    </mc:Choice>
  </mc:AlternateContent>
  <xr:revisionPtr revIDLastSave="0" documentId="13_ncr:1_{DB5764AE-C9CC-48FA-900D-3D69D2F5CBB4}" xr6:coauthVersionLast="47" xr6:coauthVersionMax="47" xr10:uidLastSave="{00000000-0000-0000-0000-000000000000}"/>
  <bookViews>
    <workbookView xWindow="-108" yWindow="-108" windowWidth="23256" windowHeight="13176" xr2:uid="{FD9B592C-7837-4528-A442-AFDF645545FB}"/>
  </bookViews>
  <sheets>
    <sheet name="base_sheet" sheetId="1" r:id="rId1"/>
    <sheet name="pivot" sheetId="7" r:id="rId2"/>
    <sheet name="DASHBOARD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5" l="1"/>
  <c r="P11" i="5"/>
  <c r="P10" i="5"/>
  <c r="P9" i="5"/>
  <c r="P8" i="5"/>
  <c r="N11" i="1"/>
  <c r="N10" i="1"/>
  <c r="N9" i="1"/>
  <c r="N8" i="1"/>
  <c r="N7" i="1"/>
  <c r="O8" i="1" s="1"/>
</calcChain>
</file>

<file path=xl/sharedStrings.xml><?xml version="1.0" encoding="utf-8"?>
<sst xmlns="http://schemas.openxmlformats.org/spreadsheetml/2006/main" count="226" uniqueCount="137">
  <si>
    <t>Alabama</t>
  </si>
  <si>
    <t>MN</t>
  </si>
  <si>
    <t>Alaska</t>
  </si>
  <si>
    <t>TX</t>
  </si>
  <si>
    <t>American Samoa</t>
  </si>
  <si>
    <t>Arizona</t>
  </si>
  <si>
    <t>HI</t>
  </si>
  <si>
    <t>Arkansas</t>
  </si>
  <si>
    <t>NV</t>
  </si>
  <si>
    <t>California</t>
  </si>
  <si>
    <t>AK</t>
  </si>
  <si>
    <t>Colorado</t>
  </si>
  <si>
    <t>ME</t>
  </si>
  <si>
    <t>Connecticut</t>
  </si>
  <si>
    <t>NJ</t>
  </si>
  <si>
    <t>Delaware</t>
  </si>
  <si>
    <t>RI</t>
  </si>
  <si>
    <t>District Of Columbia</t>
  </si>
  <si>
    <t>Florida</t>
  </si>
  <si>
    <t>VT</t>
  </si>
  <si>
    <t>Georgia</t>
  </si>
  <si>
    <t>Guam</t>
  </si>
  <si>
    <t>AZ</t>
  </si>
  <si>
    <t>Hawaii</t>
  </si>
  <si>
    <t>GA</t>
  </si>
  <si>
    <t>Idaho</t>
  </si>
  <si>
    <t>Illinois</t>
  </si>
  <si>
    <t>WV</t>
  </si>
  <si>
    <t>Indiana</t>
  </si>
  <si>
    <t>PA</t>
  </si>
  <si>
    <t>Iowa</t>
  </si>
  <si>
    <t>OK</t>
  </si>
  <si>
    <t>Kansas</t>
  </si>
  <si>
    <t>CA</t>
  </si>
  <si>
    <t>Kentucky</t>
  </si>
  <si>
    <t>IN</t>
  </si>
  <si>
    <t>Louisiana</t>
  </si>
  <si>
    <t>NE</t>
  </si>
  <si>
    <t>Maine</t>
  </si>
  <si>
    <t>NY</t>
  </si>
  <si>
    <t>Maryland</t>
  </si>
  <si>
    <t>MD</t>
  </si>
  <si>
    <t>Massachusetts</t>
  </si>
  <si>
    <t>MI</t>
  </si>
  <si>
    <t>Michigan</t>
  </si>
  <si>
    <t>SC</t>
  </si>
  <si>
    <t>Minnesota</t>
  </si>
  <si>
    <t>MS</t>
  </si>
  <si>
    <t>Mississippi</t>
  </si>
  <si>
    <t>ID</t>
  </si>
  <si>
    <t>Missouri</t>
  </si>
  <si>
    <t>DC</t>
  </si>
  <si>
    <t>Montana</t>
  </si>
  <si>
    <t>KY</t>
  </si>
  <si>
    <t>Nebraska</t>
  </si>
  <si>
    <t>NH</t>
  </si>
  <si>
    <t>Nevada</t>
  </si>
  <si>
    <t>MA</t>
  </si>
  <si>
    <t>New Hampshire</t>
  </si>
  <si>
    <t>SD</t>
  </si>
  <si>
    <t>New Jersey</t>
  </si>
  <si>
    <t>New Mexico</t>
  </si>
  <si>
    <t>OH</t>
  </si>
  <si>
    <t>New York</t>
  </si>
  <si>
    <t>NC</t>
  </si>
  <si>
    <t>North Carolina</t>
  </si>
  <si>
    <t>PR</t>
  </si>
  <si>
    <t>North Dakota</t>
  </si>
  <si>
    <t>FL</t>
  </si>
  <si>
    <t>Northern Mariana Islands</t>
  </si>
  <si>
    <t>ND</t>
  </si>
  <si>
    <t>Ohio</t>
  </si>
  <si>
    <t>AR</t>
  </si>
  <si>
    <t>Oklahoma</t>
  </si>
  <si>
    <t>DE</t>
  </si>
  <si>
    <t>Oregon</t>
  </si>
  <si>
    <t>TN</t>
  </si>
  <si>
    <t>Pennsylvania</t>
  </si>
  <si>
    <t>Puerto Rico</t>
  </si>
  <si>
    <t>CO</t>
  </si>
  <si>
    <t>Rhode Island</t>
  </si>
  <si>
    <t>MO</t>
  </si>
  <si>
    <t>South Carolina</t>
  </si>
  <si>
    <t>NM</t>
  </si>
  <si>
    <t>South Dakota</t>
  </si>
  <si>
    <t>CT</t>
  </si>
  <si>
    <t>Tennessee</t>
  </si>
  <si>
    <t>WA</t>
  </si>
  <si>
    <t>Texas</t>
  </si>
  <si>
    <t>OR</t>
  </si>
  <si>
    <t>United States Virgin Islands</t>
  </si>
  <si>
    <t>LA</t>
  </si>
  <si>
    <t>Utah</t>
  </si>
  <si>
    <t>VI</t>
  </si>
  <si>
    <t>Vermont</t>
  </si>
  <si>
    <t>GU</t>
  </si>
  <si>
    <t>Virginia</t>
  </si>
  <si>
    <t>AS</t>
  </si>
  <si>
    <t>Washington</t>
  </si>
  <si>
    <t>WY</t>
  </si>
  <si>
    <t>West Virginia</t>
  </si>
  <si>
    <t>WI</t>
  </si>
  <si>
    <t>Wisconsin</t>
  </si>
  <si>
    <t>Wyoming</t>
  </si>
  <si>
    <t>UT</t>
  </si>
  <si>
    <t>S. No.</t>
  </si>
  <si>
    <t>USA State</t>
  </si>
  <si>
    <t>State Code</t>
  </si>
  <si>
    <t>Total Cases</t>
  </si>
  <si>
    <t>Total Deaths</t>
  </si>
  <si>
    <t>Total Recovered</t>
  </si>
  <si>
    <t>Active Cases</t>
  </si>
  <si>
    <t>Population</t>
  </si>
  <si>
    <t>AL</t>
  </si>
  <si>
    <t>IL</t>
  </si>
  <si>
    <t>IA</t>
  </si>
  <si>
    <t>KS</t>
  </si>
  <si>
    <t>MT</t>
  </si>
  <si>
    <t>VA</t>
  </si>
  <si>
    <t>MP</t>
  </si>
  <si>
    <t>COVID - 19 US by State</t>
  </si>
  <si>
    <t xml:space="preserve">(As per question, I take help from the Reference : </t>
  </si>
  <si>
    <t>COVID Live - Corona virus Statistics - Worldometer)</t>
  </si>
  <si>
    <t>Last updated: January 10, 2024, 01:02 GMT</t>
  </si>
  <si>
    <t>Total Population</t>
  </si>
  <si>
    <t>of total population</t>
  </si>
  <si>
    <t>Sum of Total Cases</t>
  </si>
  <si>
    <t>Sum of Active Cases</t>
  </si>
  <si>
    <t xml:space="preserve">         COVID - 19 US DASHBOARD</t>
  </si>
  <si>
    <t>▪</t>
  </si>
  <si>
    <t>Sum of Total Deaths</t>
  </si>
  <si>
    <t>Sum of Total Recovered</t>
  </si>
  <si>
    <t>Total Case</t>
  </si>
  <si>
    <t>State Name</t>
  </si>
  <si>
    <t>Total COVID Cases</t>
  </si>
  <si>
    <t>Total Recovery</t>
  </si>
  <si>
    <t xml:space="preserve">         Select US State from Drop Down List below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</si>
</sst>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0,,&quot;m&quot;"/>
    <numFmt numFmtId="165" formatCode="#.0,&quot;k&quot;"/>
  </numFmts>
  <fonts count="1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0"/>
      <name val="Arial"/>
      <family val="2"/>
    </font>
    <font>
      <sz val="10"/>
      <color theme="0"/>
      <name val="Arial"/>
      <family val="2"/>
    </font>
    <font>
      <sz val="28"/>
      <color theme="0"/>
      <name val="Abadi"/>
      <family val="2"/>
    </font>
    <font>
      <sz val="11"/>
      <color theme="1" tint="4.9989318521683403E-2"/>
      <name val="Calibri"/>
      <family val="2"/>
    </font>
    <font>
      <sz val="14"/>
      <color theme="1"/>
      <name val="Aptos Display"/>
      <family val="2"/>
      <scheme val="major"/>
    </font>
    <font>
      <sz val="17"/>
      <color theme="0"/>
      <name val="Aptos Display"/>
      <family val="2"/>
      <scheme val="major"/>
    </font>
    <font>
      <sz val="13"/>
      <color theme="9" tint="0.39997558519241921"/>
      <name val="Aptos Display"/>
      <family val="2"/>
      <scheme val="major"/>
    </font>
    <font>
      <sz val="13"/>
      <color rgb="FFFF7C80"/>
      <name val="Aptos Display"/>
      <family val="2"/>
      <scheme val="major"/>
    </font>
    <font>
      <sz val="13"/>
      <color theme="5" tint="0.59999389629810485"/>
      <name val="Aptos Display"/>
      <family val="2"/>
      <scheme val="major"/>
    </font>
    <font>
      <sz val="13"/>
      <color theme="2" tint="-9.9978637043366805E-2"/>
      <name val="Aptos Display"/>
      <family val="2"/>
      <scheme val="major"/>
    </font>
    <font>
      <sz val="16"/>
      <color theme="4" tint="0.79998168889431442"/>
      <name val="Aptos Display"/>
      <family val="2"/>
      <scheme val="major"/>
    </font>
    <font>
      <sz val="17"/>
      <color theme="4" tint="0.79998168889431442"/>
      <name val="Aptos Narrow"/>
      <family val="2"/>
      <scheme val="minor"/>
    </font>
    <font>
      <sz val="14"/>
      <color theme="4" tint="0.79998168889431442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B4B7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17678B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pivotButton="1"/>
    <xf numFmtId="164" fontId="0" fillId="2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/>
    <xf numFmtId="0" fontId="0" fillId="0" borderId="5" xfId="0" applyBorder="1"/>
    <xf numFmtId="0" fontId="6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7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9" fillId="8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164" formatCode="#.00,,&quot;m&quot;"/>
    </dxf>
    <dxf>
      <numFmt numFmtId="165" formatCode="#.0,&quot;k&quot;"/>
    </dxf>
  </dxfs>
  <tableStyles count="0" defaultTableStyle="TableStyleMedium2" defaultPivotStyle="PivotStyleLight16"/>
  <colors>
    <mruColors>
      <color rgb="FF229AD0"/>
      <color rgb="FF1B4B7B"/>
      <color rgb="FF1D85B3"/>
      <color rgb="FF17678B"/>
      <color rgb="FFFF7C80"/>
      <color rgb="FFFF4747"/>
      <color rgb="FFFF0066"/>
      <color rgb="FF12506C"/>
      <color rgb="FF239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IN" sz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5 States with Total Cases and Active Cases</a:t>
            </a:r>
            <a:endParaRPr lang="en-IN" sz="1200">
              <a:solidFill>
                <a:schemeClr val="tx1">
                  <a:lumMod val="95000"/>
                  <a:lumOff val="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777777777778286E-3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3333333333333332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11111111111111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866692066717467"/>
          <c:y val="0.11979221347331585"/>
          <c:w val="0.75030861061722121"/>
          <c:h val="0.6620676582093905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pivot!$C$2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pivot!$A$3:$A$7</c:f>
              <c:strCache>
                <c:ptCount val="5"/>
                <c:pt idx="0">
                  <c:v>Texas</c:v>
                </c:pt>
                <c:pt idx="1">
                  <c:v>New York</c:v>
                </c:pt>
                <c:pt idx="2">
                  <c:v>Ohio</c:v>
                </c:pt>
                <c:pt idx="3">
                  <c:v>Michigan</c:v>
                </c:pt>
                <c:pt idx="4">
                  <c:v>New Jersey</c:v>
                </c:pt>
              </c:strCache>
            </c:strRef>
          </c:cat>
          <c:val>
            <c:numRef>
              <c:f>pivot!$C$3:$C$7</c:f>
              <c:numCache>
                <c:formatCode>#.00,,"m"</c:formatCode>
                <c:ptCount val="5"/>
                <c:pt idx="0">
                  <c:v>8973691</c:v>
                </c:pt>
                <c:pt idx="1">
                  <c:v>7425216</c:v>
                </c:pt>
                <c:pt idx="2">
                  <c:v>3661056</c:v>
                </c:pt>
                <c:pt idx="3">
                  <c:v>3246868</c:v>
                </c:pt>
                <c:pt idx="4">
                  <c:v>3234279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9-49DA-8188-CADE45EC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2609103"/>
        <c:axId val="84073599"/>
      </c:barChart>
      <c:lineChart>
        <c:grouping val="stack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Sum of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A59-49DA-8188-CADE45ECE1C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9A59-49DA-8188-CADE45ECE1C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9A59-49DA-8188-CADE45ECE1C9}"/>
              </c:ext>
            </c:extLst>
          </c:dPt>
          <c:dLbls>
            <c:dLbl>
              <c:idx val="1"/>
              <c:layout>
                <c:manualLayout>
                  <c:x val="-2.7777777777778286E-3"/>
                  <c:y val="-1.8518518518518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59-49DA-8188-CADE45ECE1C9}"/>
                </c:ext>
              </c:extLst>
            </c:dLbl>
            <c:dLbl>
              <c:idx val="2"/>
              <c:layout>
                <c:manualLayout>
                  <c:x val="-8.3333333333333332E-3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59-49DA-8188-CADE45ECE1C9}"/>
                </c:ext>
              </c:extLst>
            </c:dLbl>
            <c:dLbl>
              <c:idx val="4"/>
              <c:layout>
                <c:manualLayout>
                  <c:x val="-1.111111111111111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59-49DA-8188-CADE45ECE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pivot!$A$3:$A$7</c:f>
              <c:strCache>
                <c:ptCount val="5"/>
                <c:pt idx="0">
                  <c:v>Texas</c:v>
                </c:pt>
                <c:pt idx="1">
                  <c:v>New York</c:v>
                </c:pt>
                <c:pt idx="2">
                  <c:v>Ohio</c:v>
                </c:pt>
                <c:pt idx="3">
                  <c:v>Michigan</c:v>
                </c:pt>
                <c:pt idx="4">
                  <c:v>New Jersey</c:v>
                </c:pt>
              </c:strCache>
            </c:strRef>
          </c:cat>
          <c:val>
            <c:numRef>
              <c:f>pivot!$B$3:$B$7</c:f>
              <c:numCache>
                <c:formatCode>#.0,"k"</c:formatCode>
                <c:ptCount val="5"/>
                <c:pt idx="0">
                  <c:v>38388</c:v>
                </c:pt>
                <c:pt idx="1">
                  <c:v>54559</c:v>
                </c:pt>
                <c:pt idx="2">
                  <c:v>49064</c:v>
                </c:pt>
                <c:pt idx="3">
                  <c:v>42691</c:v>
                </c:pt>
                <c:pt idx="4">
                  <c:v>68385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9-49DA-8188-CADE45EC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898623"/>
        <c:axId val="84070623"/>
      </c:lineChart>
      <c:catAx>
        <c:axId val="18326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Name of States</a:t>
                </a:r>
                <a:r>
                  <a:rPr lang="en-IN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endParaRPr lang="en-IN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706036745406824"/>
              <c:y val="0.851851851851851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599"/>
        <c:crosses val="autoZero"/>
        <c:auto val="1"/>
        <c:lblAlgn val="ctr"/>
        <c:lblOffset val="100"/>
        <c:noMultiLvlLbl val="0"/>
      </c:catAx>
      <c:valAx>
        <c:axId val="840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No.</a:t>
                </a:r>
                <a:r>
                  <a:rPr lang="en-IN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Cases</a:t>
                </a:r>
                <a:endParaRPr lang="en-IN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09103"/>
        <c:crosses val="autoZero"/>
        <c:crossBetween val="between"/>
      </c:valAx>
      <c:valAx>
        <c:axId val="84070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No.</a:t>
                </a:r>
                <a:r>
                  <a:rPr lang="en-IN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Active Cases</a:t>
                </a:r>
                <a:endParaRPr lang="en-IN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.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98623"/>
        <c:crosses val="max"/>
        <c:crossBetween val="between"/>
      </c:valAx>
      <c:catAx>
        <c:axId val="176689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70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94444444444444442"/>
          <c:w val="0.58376465441819769"/>
          <c:h val="5.034776902887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000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IN" sz="1000" b="1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5 STATES WITH TOTAL POPULATION AND TOTAL CASES </a:t>
            </a:r>
            <a:endParaRPr lang="en-IN" sz="1000" b="1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 sz="100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36000" bIns="3600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84586017656881"/>
          <c:y val="0.17267225325884544"/>
          <c:w val="0.81682080649009781"/>
          <c:h val="0.66441626710069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pivot!$I$2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pivot!$H$3:$H$7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pivot!$I$3:$I$7</c:f>
              <c:numCache>
                <c:formatCode>#.00,,"m"</c:formatCode>
                <c:ptCount val="5"/>
                <c:pt idx="0">
                  <c:v>39512223</c:v>
                </c:pt>
                <c:pt idx="1">
                  <c:v>21477737</c:v>
                </c:pt>
                <c:pt idx="2">
                  <c:v>19453561</c:v>
                </c:pt>
                <c:pt idx="3">
                  <c:v>12801989</c:v>
                </c:pt>
                <c:pt idx="4">
                  <c:v>28995881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7-4761-BAB1-52F0C44C379B}"/>
            </c:ext>
          </c:extLst>
        </c:ser>
        <c:ser>
          <c:idx val="1"/>
          <c:order val="1"/>
          <c:tx>
            <c:strRef>
              <c:f>pivot!$J$2</c:f>
              <c:strCache>
                <c:ptCount val="1"/>
                <c:pt idx="0">
                  <c:v>Total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6000" bIns="3600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pivot!$H$3:$H$7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pivot!$J$3:$J$7</c:f>
              <c:numCache>
                <c:formatCode>#.00,,"m"</c:formatCode>
                <c:ptCount val="5"/>
                <c:pt idx="0">
                  <c:v>12543800</c:v>
                </c:pt>
                <c:pt idx="1">
                  <c:v>7910952</c:v>
                </c:pt>
                <c:pt idx="2">
                  <c:v>7425216</c:v>
                </c:pt>
                <c:pt idx="3">
                  <c:v>3565499</c:v>
                </c:pt>
                <c:pt idx="4">
                  <c:v>8973691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7-4761-BAB1-52F0C44C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50825952"/>
        <c:axId val="1456166128"/>
      </c:barChart>
      <c:catAx>
        <c:axId val="14508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888499164877121"/>
              <c:y val="0.888849543248434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66128"/>
        <c:crosses val="autoZero"/>
        <c:auto val="1"/>
        <c:lblAlgn val="ctr"/>
        <c:lblOffset val="100"/>
        <c:noMultiLvlLbl val="0"/>
      </c:catAx>
      <c:valAx>
        <c:axId val="14561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4967814777342774"/>
          <c:w val="0.63567165454892838"/>
          <c:h val="4.1088509769612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states recovery% &amp; death%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</c:pivotFmts>
    <c:plotArea>
      <c:layout/>
      <c:doughnutChart>
        <c:varyColors val="1"/>
        <c:ser>
          <c:idx val="0"/>
          <c:order val="0"/>
          <c:tx>
            <c:strRef>
              <c:f>pivot!$Q$2</c:f>
              <c:strCache>
                <c:ptCount val="1"/>
                <c:pt idx="0">
                  <c:v>Sum of Total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05-4CB8-91B8-66FA7025B7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05-4CB8-91B8-66FA7025B7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05-4CB8-91B8-66FA7025B7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05-4CB8-91B8-66FA7025B7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05-4CB8-91B8-66FA7025B7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pivot!$P$3:$P$7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pivot!$Q$3:$Q$7</c:f>
              <c:numCache>
                <c:formatCode>#.0,"k"</c:formatCode>
                <c:ptCount val="5"/>
                <c:pt idx="0">
                  <c:v>106183</c:v>
                </c:pt>
                <c:pt idx="1">
                  <c:v>92759</c:v>
                </c:pt>
                <c:pt idx="2">
                  <c:v>82367</c:v>
                </c:pt>
                <c:pt idx="3">
                  <c:v>51480</c:v>
                </c:pt>
                <c:pt idx="4">
                  <c:v>95604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4D9A-A644-54D58C82497A}"/>
            </c:ext>
          </c:extLst>
        </c:ser>
        <c:ser>
          <c:idx val="1"/>
          <c:order val="1"/>
          <c:tx>
            <c:strRef>
              <c:f>pivot!$R$2</c:f>
              <c:strCache>
                <c:ptCount val="1"/>
                <c:pt idx="0">
                  <c:v>Sum of Total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105-4CB8-91B8-66FA7025B7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105-4CB8-91B8-66FA7025B7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105-4CB8-91B8-66FA7025B7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105-4CB8-91B8-66FA7025B7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105-4CB8-91B8-66FA7025B7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pivot!$P$3:$P$7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pivot!$R$3:$R$7</c:f>
              <c:numCache>
                <c:formatCode>#.0,"k"</c:formatCode>
                <c:ptCount val="5"/>
                <c:pt idx="0">
                  <c:v>12425872</c:v>
                </c:pt>
                <c:pt idx="1">
                  <c:v>7783585</c:v>
                </c:pt>
                <c:pt idx="2">
                  <c:v>7288290</c:v>
                </c:pt>
                <c:pt idx="3">
                  <c:v>3514019</c:v>
                </c:pt>
                <c:pt idx="4">
                  <c:v>8839699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7-4D9A-A644-54D58C8249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300" b="1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IN" sz="1300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5 STATES WITH TOTAL AND ACTIVE CASES</a:t>
            </a:r>
            <a:endParaRPr lang="en-IN" sz="1300" b="1">
              <a:solidFill>
                <a:schemeClr val="tx1">
                  <a:lumMod val="95000"/>
                  <a:lumOff val="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777777777778286E-3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3333333333333332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11111111111111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  <c:dLbl>
          <c:idx val="0"/>
          <c:layout>
            <c:manualLayout>
              <c:x val="-2.7777777777778286E-3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dLbl>
          <c:idx val="0"/>
          <c:layout>
            <c:manualLayout>
              <c:x val="-8.3333333333333332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dLbl>
          <c:idx val="0"/>
          <c:layout>
            <c:manualLayout>
              <c:x val="-1.11111111111111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dLbl>
          <c:idx val="0"/>
          <c:layout>
            <c:manualLayout>
              <c:x val="-2.7777777777778286E-3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dLbl>
          <c:idx val="0"/>
          <c:layout>
            <c:manualLayout>
              <c:x val="-8.3333333333333332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dLbl>
          <c:idx val="0"/>
          <c:layout>
            <c:manualLayout>
              <c:x val="-1.111111111111111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3600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40944161815164"/>
          <c:y val="0.11979221347331585"/>
          <c:w val="0.76975020612135414"/>
          <c:h val="0.7286112813742593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pivot!$C$2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pivot!$A$3:$A$7</c:f>
              <c:strCache>
                <c:ptCount val="5"/>
                <c:pt idx="0">
                  <c:v>Texas</c:v>
                </c:pt>
                <c:pt idx="1">
                  <c:v>New York</c:v>
                </c:pt>
                <c:pt idx="2">
                  <c:v>Ohio</c:v>
                </c:pt>
                <c:pt idx="3">
                  <c:v>Michigan</c:v>
                </c:pt>
                <c:pt idx="4">
                  <c:v>New Jersey</c:v>
                </c:pt>
              </c:strCache>
            </c:strRef>
          </c:cat>
          <c:val>
            <c:numRef>
              <c:f>pivot!$C$3:$C$7</c:f>
              <c:numCache>
                <c:formatCode>#.00,,"m"</c:formatCode>
                <c:ptCount val="5"/>
                <c:pt idx="0">
                  <c:v>8973691</c:v>
                </c:pt>
                <c:pt idx="1">
                  <c:v>7425216</c:v>
                </c:pt>
                <c:pt idx="2">
                  <c:v>3661056</c:v>
                </c:pt>
                <c:pt idx="3">
                  <c:v>3246868</c:v>
                </c:pt>
                <c:pt idx="4">
                  <c:v>3234279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8-4FFC-B84C-4527953E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2609103"/>
        <c:axId val="84073599"/>
      </c:barChart>
      <c:lineChart>
        <c:grouping val="stack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Sum of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6D8-4FFC-B84C-4527953EC9C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6D8-4FFC-B84C-4527953EC9C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26D8-4FFC-B84C-4527953EC9C5}"/>
              </c:ext>
            </c:extLst>
          </c:dPt>
          <c:dLbls>
            <c:dLbl>
              <c:idx val="1"/>
              <c:layout>
                <c:manualLayout>
                  <c:x val="-2.7777777777778286E-3"/>
                  <c:y val="-1.8518518518518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D8-4FFC-B84C-4527953EC9C5}"/>
                </c:ext>
              </c:extLst>
            </c:dLbl>
            <c:dLbl>
              <c:idx val="2"/>
              <c:layout>
                <c:manualLayout>
                  <c:x val="-8.3333333333333332E-3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D8-4FFC-B84C-4527953EC9C5}"/>
                </c:ext>
              </c:extLst>
            </c:dLbl>
            <c:dLbl>
              <c:idx val="4"/>
              <c:layout>
                <c:manualLayout>
                  <c:x val="-1.111111111111111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D8-4FFC-B84C-4527953EC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600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pivot!$A$3:$A$7</c:f>
              <c:strCache>
                <c:ptCount val="5"/>
                <c:pt idx="0">
                  <c:v>Texas</c:v>
                </c:pt>
                <c:pt idx="1">
                  <c:v>New York</c:v>
                </c:pt>
                <c:pt idx="2">
                  <c:v>Ohio</c:v>
                </c:pt>
                <c:pt idx="3">
                  <c:v>Michigan</c:v>
                </c:pt>
                <c:pt idx="4">
                  <c:v>New Jersey</c:v>
                </c:pt>
              </c:strCache>
            </c:strRef>
          </c:cat>
          <c:val>
            <c:numRef>
              <c:f>pivot!$B$3:$B$7</c:f>
              <c:numCache>
                <c:formatCode>#.0,"k"</c:formatCode>
                <c:ptCount val="5"/>
                <c:pt idx="0">
                  <c:v>38388</c:v>
                </c:pt>
                <c:pt idx="1">
                  <c:v>54559</c:v>
                </c:pt>
                <c:pt idx="2">
                  <c:v>49064</c:v>
                </c:pt>
                <c:pt idx="3">
                  <c:v>42691</c:v>
                </c:pt>
                <c:pt idx="4">
                  <c:v>68385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D8-4FFC-B84C-4527953E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898623"/>
        <c:axId val="84070623"/>
      </c:lineChart>
      <c:catAx>
        <c:axId val="18326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599"/>
        <c:crosses val="autoZero"/>
        <c:auto val="1"/>
        <c:lblAlgn val="ctr"/>
        <c:lblOffset val="100"/>
        <c:noMultiLvlLbl val="0"/>
      </c:catAx>
      <c:valAx>
        <c:axId val="840735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No.</a:t>
                </a:r>
                <a:r>
                  <a:rPr lang="en-IN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Cases</a:t>
                </a:r>
                <a:endParaRPr lang="en-IN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09103"/>
        <c:crosses val="autoZero"/>
        <c:crossBetween val="between"/>
      </c:valAx>
      <c:valAx>
        <c:axId val="84070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No.</a:t>
                </a:r>
                <a:r>
                  <a:rPr lang="en-IN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of Active Cases</a:t>
                </a:r>
                <a:endParaRPr lang="en-IN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.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98623"/>
        <c:crosses val="max"/>
        <c:crossBetween val="between"/>
      </c:valAx>
      <c:catAx>
        <c:axId val="176689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70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974898199450477E-4"/>
          <c:y val="0.95072296352177532"/>
          <c:w val="0.48732344670907907"/>
          <c:h val="4.9277036478224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76000">
          <a:srgbClr val="50A8CF"/>
        </a:gs>
        <a:gs pos="0">
          <a:schemeClr val="accent1">
            <a:lumMod val="40000"/>
            <a:lumOff val="60000"/>
          </a:schemeClr>
        </a:gs>
        <a:gs pos="100000">
          <a:srgbClr val="239FD7"/>
        </a:gs>
      </a:gsLst>
      <a:lin ang="5400000" scaled="1"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[covid-19.xlsx]pivot!PivotTable2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300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IN" sz="1300" b="1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5 STATES WITH TOTAL POPULATION AND TOTAL CASES </a:t>
            </a:r>
            <a:endParaRPr lang="en-IN" sz="1300" b="1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36000" bIns="3600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36000" bIns="3600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0" rIns="36000" bIns="3600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984579922846303"/>
          <c:y val="0.15223673814853017"/>
          <c:w val="0.81682080649009781"/>
          <c:h val="0.66441626710069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pivot!$I$2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pivot!$H$3:$H$7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pivot!$I$3:$I$7</c:f>
              <c:numCache>
                <c:formatCode>#.00,,"m"</c:formatCode>
                <c:ptCount val="5"/>
                <c:pt idx="0">
                  <c:v>39512223</c:v>
                </c:pt>
                <c:pt idx="1">
                  <c:v>21477737</c:v>
                </c:pt>
                <c:pt idx="2">
                  <c:v>19453561</c:v>
                </c:pt>
                <c:pt idx="3">
                  <c:v>12801989</c:v>
                </c:pt>
                <c:pt idx="4">
                  <c:v>28995881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5-4CA5-B1AA-366C85C984A1}"/>
            </c:ext>
          </c:extLst>
        </c:ser>
        <c:ser>
          <c:idx val="1"/>
          <c:order val="1"/>
          <c:tx>
            <c:strRef>
              <c:f>pivot!$J$2</c:f>
              <c:strCache>
                <c:ptCount val="1"/>
                <c:pt idx="0">
                  <c:v>Total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6000" bIns="3600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pivot!$H$3:$H$7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pivot!$J$3:$J$7</c:f>
              <c:numCache>
                <c:formatCode>#.00,,"m"</c:formatCode>
                <c:ptCount val="5"/>
                <c:pt idx="0">
                  <c:v>12543800</c:v>
                </c:pt>
                <c:pt idx="1">
                  <c:v>7910952</c:v>
                </c:pt>
                <c:pt idx="2">
                  <c:v>7425216</c:v>
                </c:pt>
                <c:pt idx="3">
                  <c:v>3565499</c:v>
                </c:pt>
                <c:pt idx="4">
                  <c:v>8973691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5-4CA5-B1AA-366C85C9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50825952"/>
        <c:axId val="1456166128"/>
      </c:barChart>
      <c:catAx>
        <c:axId val="14508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66128"/>
        <c:crosses val="autoZero"/>
        <c:auto val="1"/>
        <c:lblAlgn val="ctr"/>
        <c:lblOffset val="100"/>
        <c:noMultiLvlLbl val="0"/>
      </c:catAx>
      <c:valAx>
        <c:axId val="1456166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508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4967795436613367"/>
          <c:w val="0.27554870858533986"/>
          <c:h val="4.6201069191504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76000">
          <a:srgbClr val="50A8CF"/>
        </a:gs>
        <a:gs pos="0">
          <a:schemeClr val="accent1">
            <a:lumMod val="40000"/>
            <a:lumOff val="60000"/>
          </a:schemeClr>
        </a:gs>
        <a:gs pos="100000">
          <a:srgbClr val="239FD7"/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[covid-19.xlsx]pivot!PivotTable3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IN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5 states recovery% &amp; death%</a:t>
            </a:r>
            <a:endParaRPr lang="en-IN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287850398932483"/>
          <c:y val="0.11917099492501247"/>
          <c:w val="0.42802645890672425"/>
          <c:h val="0.82430677148008236"/>
        </c:manualLayout>
      </c:layout>
      <c:doughnutChart>
        <c:varyColors val="1"/>
        <c:ser>
          <c:idx val="0"/>
          <c:order val="0"/>
          <c:tx>
            <c:strRef>
              <c:f>pivot!$Q$2</c:f>
              <c:strCache>
                <c:ptCount val="1"/>
                <c:pt idx="0">
                  <c:v>Sum of Total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80-4670-BA00-C48663080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80-4670-BA00-C48663080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80-4670-BA00-C48663080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80-4670-BA00-C48663080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80-4670-BA00-C48663080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pivot!$P$3:$P$7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pivot!$Q$3:$Q$7</c:f>
              <c:numCache>
                <c:formatCode>#.0,"k"</c:formatCode>
                <c:ptCount val="5"/>
                <c:pt idx="0">
                  <c:v>106183</c:v>
                </c:pt>
                <c:pt idx="1">
                  <c:v>92759</c:v>
                </c:pt>
                <c:pt idx="2">
                  <c:v>82367</c:v>
                </c:pt>
                <c:pt idx="3">
                  <c:v>51480</c:v>
                </c:pt>
                <c:pt idx="4">
                  <c:v>95604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80-4670-BA00-C486630802EB}"/>
            </c:ext>
          </c:extLst>
        </c:ser>
        <c:ser>
          <c:idx val="1"/>
          <c:order val="1"/>
          <c:tx>
            <c:strRef>
              <c:f>pivot!$R$2</c:f>
              <c:strCache>
                <c:ptCount val="1"/>
                <c:pt idx="0">
                  <c:v>Sum of Total Recovered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7380-4670-BA00-C48663080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7380-4670-BA00-C48663080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7380-4670-BA00-C48663080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380-4670-BA00-C48663080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7380-4670-BA00-C48663080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pivot!$P$3:$P$7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</c:strCache>
            </c:strRef>
          </c:cat>
          <c:val>
            <c:numRef>
              <c:f>pivot!$R$3:$R$7</c:f>
              <c:numCache>
                <c:formatCode>#.0,"k"</c:formatCode>
                <c:ptCount val="5"/>
                <c:pt idx="0">
                  <c:v>12425872</c:v>
                </c:pt>
                <c:pt idx="1">
                  <c:v>7783585</c:v>
                </c:pt>
                <c:pt idx="2">
                  <c:v>7288290</c:v>
                </c:pt>
                <c:pt idx="3">
                  <c:v>3514019</c:v>
                </c:pt>
                <c:pt idx="4">
                  <c:v>8839699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80-4670-BA00-C486630802E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38657459137394"/>
          <c:y val="0.28685918251770415"/>
          <c:w val="0.21719244398660598"/>
          <c:h val="0.41561382756588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76000">
          <a:srgbClr val="50A8CF"/>
        </a:gs>
        <a:gs pos="0">
          <a:srgbClr val="229AD0"/>
        </a:gs>
        <a:gs pos="100000">
          <a:srgbClr val="1B4B7B"/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6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4.jpg"/><Relationship Id="rId5" Type="http://schemas.openxmlformats.org/officeDocument/2006/relationships/image" Target="../media/image3.jpe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8</xdr:row>
      <xdr:rowOff>64770</xdr:rowOff>
    </xdr:from>
    <xdr:to>
      <xdr:col>5</xdr:col>
      <xdr:colOff>472440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08BD5-6E8A-F8D1-E9EE-154C488A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160020</xdr:rowOff>
    </xdr:from>
    <xdr:to>
      <xdr:col>12</xdr:col>
      <xdr:colOff>533400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D904F-D407-A2B3-1F88-C3BDEE6A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110490</xdr:rowOff>
    </xdr:from>
    <xdr:to>
      <xdr:col>18</xdr:col>
      <xdr:colOff>617220</xdr:colOff>
      <xdr:row>22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5F2FF-81B7-3FAB-6AD3-D7AADF51B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114478</xdr:colOff>
      <xdr:row>3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D7BF5-DD8E-4E77-9C27-70E12BCCF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5538" cy="579120"/>
        </a:xfrm>
        <a:prstGeom prst="rect">
          <a:avLst/>
        </a:prstGeom>
        <a:effectLst/>
      </xdr:spPr>
    </xdr:pic>
    <xdr:clientData/>
  </xdr:twoCellAnchor>
  <xdr:twoCellAnchor>
    <xdr:from>
      <xdr:col>0</xdr:col>
      <xdr:colOff>0</xdr:colOff>
      <xdr:row>2</xdr:row>
      <xdr:rowOff>160867</xdr:rowOff>
    </xdr:from>
    <xdr:to>
      <xdr:col>2</xdr:col>
      <xdr:colOff>70884</xdr:colOff>
      <xdr:row>29</xdr:row>
      <xdr:rowOff>167641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AF5B92-58E3-711D-2D79-F977C308E8B3}"/>
            </a:ext>
          </a:extLst>
        </xdr:cNvPr>
        <xdr:cNvSpPr/>
      </xdr:nvSpPr>
      <xdr:spPr>
        <a:xfrm>
          <a:off x="0" y="527100"/>
          <a:ext cx="1541721" cy="4950913"/>
        </a:xfrm>
        <a:prstGeom prst="rect">
          <a:avLst/>
        </a:prstGeom>
        <a:solidFill>
          <a:srgbClr val="1B4B7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▪                   </a:t>
          </a:r>
          <a:r>
            <a:rPr lang="en-IN" sz="1200" b="0">
              <a:latin typeface="Aptos" panose="020B0004020202020204" pitchFamily="34" charset="0"/>
            </a:rPr>
            <a:t>56</a:t>
          </a:r>
        </a:p>
        <a:p>
          <a:pPr algn="l"/>
          <a:r>
            <a:rPr lang="en-IN" sz="1100">
              <a:latin typeface="Aptos" panose="020B0004020202020204" pitchFamily="34" charset="0"/>
            </a:rPr>
            <a:t>  </a:t>
          </a:r>
          <a:r>
            <a:rPr lang="en-IN" sz="1100" baseline="0">
              <a:latin typeface="Aptos" panose="020B0004020202020204" pitchFamily="34" charset="0"/>
            </a:rPr>
            <a:t> </a:t>
          </a:r>
          <a:r>
            <a:rPr lang="en-IN" sz="1100">
              <a:latin typeface="Aptos" panose="020B0004020202020204" pitchFamily="34" charset="0"/>
            </a:rPr>
            <a:t>NO. OF US STATES</a:t>
          </a: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▪ </a:t>
          </a:r>
          <a:r>
            <a:rPr lang="en-IN" sz="1100" baseline="0">
              <a:latin typeface="Aptos" panose="020B0004020202020204" pitchFamily="34" charset="0"/>
            </a:rPr>
            <a:t>               </a:t>
          </a:r>
          <a:r>
            <a:rPr lang="en-IN" sz="1200" baseline="0">
              <a:latin typeface="Aptos" panose="020B0004020202020204" pitchFamily="34" charset="0"/>
            </a:rPr>
            <a:t>332M</a:t>
          </a:r>
        </a:p>
        <a:p>
          <a:pPr algn="l"/>
          <a:r>
            <a:rPr lang="en-IN" sz="1100" baseline="0">
              <a:latin typeface="Aptos" panose="020B0004020202020204" pitchFamily="34" charset="0"/>
            </a:rPr>
            <a:t>   TOTAL POPULATION</a:t>
          </a:r>
        </a:p>
        <a:p>
          <a:pPr algn="l"/>
          <a:endParaRPr lang="en-IN" sz="1100" baseline="0">
            <a:latin typeface="Aptos" panose="020B0004020202020204" pitchFamily="34" charset="0"/>
          </a:endParaRP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▪             </a:t>
          </a:r>
          <a:r>
            <a:rPr lang="en-IN" sz="1100" baseline="0">
              <a:latin typeface="Aptos" panose="020B0004020202020204" pitchFamily="34" charset="0"/>
            </a:rPr>
            <a:t> </a:t>
          </a:r>
          <a:r>
            <a:rPr lang="en-IN" sz="1200" baseline="0">
              <a:latin typeface="Aptos" panose="020B0004020202020204" pitchFamily="34" charset="0"/>
            </a:rPr>
            <a:t>108.5M</a:t>
          </a:r>
          <a:endParaRPr lang="en-IN" sz="12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   TOTAL COVID CASES</a:t>
          </a: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▪             </a:t>
          </a:r>
          <a:r>
            <a:rPr lang="en-IN" sz="1100" baseline="0">
              <a:latin typeface="Aptos" panose="020B0004020202020204" pitchFamily="34" charset="0"/>
            </a:rPr>
            <a:t> </a:t>
          </a:r>
          <a:r>
            <a:rPr lang="en-IN" sz="1200" baseline="0">
              <a:latin typeface="Aptos" panose="020B0004020202020204" pitchFamily="34" charset="0"/>
            </a:rPr>
            <a:t>96.26M</a:t>
          </a:r>
          <a:endParaRPr lang="en-IN" sz="12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   TOTAL RECOVERED</a:t>
          </a: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▪              </a:t>
          </a:r>
          <a:r>
            <a:rPr lang="en-IN" sz="1200">
              <a:latin typeface="Aptos" panose="020B0004020202020204" pitchFamily="34" charset="0"/>
            </a:rPr>
            <a:t>1.16M</a:t>
          </a:r>
        </a:p>
        <a:p>
          <a:pPr algn="l"/>
          <a:r>
            <a:rPr lang="en-IN" sz="1100">
              <a:latin typeface="Aptos" panose="020B0004020202020204" pitchFamily="34" charset="0"/>
            </a:rPr>
            <a:t>       TOTAL DEATHS</a:t>
          </a: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endParaRPr lang="en-IN" sz="1100">
            <a:latin typeface="Aptos" panose="020B0004020202020204" pitchFamily="34" charset="0"/>
          </a:endParaRPr>
        </a:p>
        <a:p>
          <a:pPr algn="l"/>
          <a:r>
            <a:rPr lang="en-IN" sz="1100">
              <a:latin typeface="Aptos" panose="020B0004020202020204" pitchFamily="34" charset="0"/>
            </a:rPr>
            <a:t>▪              </a:t>
          </a:r>
          <a:r>
            <a:rPr lang="en-IN" sz="1200">
              <a:latin typeface="Aptos" panose="020B0004020202020204" pitchFamily="34" charset="0"/>
            </a:rPr>
            <a:t>570.9K</a:t>
          </a:r>
        </a:p>
        <a:p>
          <a:pPr algn="l"/>
          <a:r>
            <a:rPr lang="en-IN" sz="1100" baseline="0">
              <a:latin typeface="Aptos" panose="020B0004020202020204" pitchFamily="34" charset="0"/>
            </a:rPr>
            <a:t>  TOTAL ACTIVE CASES</a:t>
          </a:r>
          <a:endParaRPr lang="en-IN" sz="1100">
            <a:latin typeface="Aptos" panose="020B0004020202020204" pitchFamily="34" charset="0"/>
          </a:endParaRPr>
        </a:p>
      </xdr:txBody>
    </xdr:sp>
    <xdr:clientData/>
  </xdr:twoCellAnchor>
  <xdr:twoCellAnchor>
    <xdr:from>
      <xdr:col>2</xdr:col>
      <xdr:colOff>68580</xdr:colOff>
      <xdr:row>2</xdr:row>
      <xdr:rowOff>177800</xdr:rowOff>
    </xdr:from>
    <xdr:to>
      <xdr:col>12</xdr:col>
      <xdr:colOff>82550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37E2F-2E44-446F-9E82-26AE7377B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68579</xdr:colOff>
      <xdr:row>16</xdr:row>
      <xdr:rowOff>175260</xdr:rowOff>
    </xdr:from>
    <xdr:to>
      <xdr:col>12</xdr:col>
      <xdr:colOff>86590</xdr:colOff>
      <xdr:row>30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54690-7F01-4CB9-AC63-C5D70CE10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17721</xdr:colOff>
      <xdr:row>2</xdr:row>
      <xdr:rowOff>168349</xdr:rowOff>
    </xdr:from>
    <xdr:to>
      <xdr:col>2</xdr:col>
      <xdr:colOff>88605</xdr:colOff>
      <xdr:row>30</xdr:row>
      <xdr:rowOff>70884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4479A8-DE4E-52A4-1E90-9E1EE34194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83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06" b="13235"/>
        <a:stretch/>
      </xdr:blipFill>
      <xdr:spPr>
        <a:xfrm rot="5400000">
          <a:off x="-1767662" y="2325872"/>
          <a:ext cx="5112488" cy="1541721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90000"/>
            </a:srgbClr>
          </a:outerShdw>
          <a:softEdge rad="800100"/>
        </a:effectLst>
      </xdr:spPr>
    </xdr:pic>
    <xdr:clientData/>
  </xdr:twoCellAnchor>
  <xdr:twoCellAnchor editAs="oneCell">
    <xdr:from>
      <xdr:col>19</xdr:col>
      <xdr:colOff>454196</xdr:colOff>
      <xdr:row>0</xdr:row>
      <xdr:rowOff>0</xdr:rowOff>
    </xdr:from>
    <xdr:to>
      <xdr:col>24</xdr:col>
      <xdr:colOff>26783</xdr:colOff>
      <xdr:row>12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871EEB-4D7A-ECEA-7F37-29AA755FA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8" t="6562" r="9794" b="10095"/>
        <a:stretch/>
      </xdr:blipFill>
      <xdr:spPr>
        <a:xfrm>
          <a:off x="11950871" y="0"/>
          <a:ext cx="2363412" cy="2190750"/>
        </a:xfrm>
        <a:prstGeom prst="rect">
          <a:avLst/>
        </a:prstGeom>
        <a:effectLst>
          <a:softEdge rad="127000"/>
        </a:effectLst>
      </xdr:spPr>
    </xdr:pic>
    <xdr:clientData/>
  </xdr:twoCellAnchor>
  <xdr:twoCellAnchor editAs="oneCell">
    <xdr:from>
      <xdr:col>8</xdr:col>
      <xdr:colOff>123825</xdr:colOff>
      <xdr:row>0</xdr:row>
      <xdr:rowOff>0</xdr:rowOff>
    </xdr:from>
    <xdr:to>
      <xdr:col>20</xdr:col>
      <xdr:colOff>381000</xdr:colOff>
      <xdr:row>4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FC793F5-0EBE-A129-7336-B3E26AC8FB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84" t="28400" r="-735" b="21600"/>
        <a:stretch/>
      </xdr:blipFill>
      <xdr:spPr>
        <a:xfrm>
          <a:off x="5248275" y="0"/>
          <a:ext cx="7115175" cy="752475"/>
        </a:xfrm>
        <a:prstGeom prst="rect">
          <a:avLst/>
        </a:prstGeom>
        <a:effectLst>
          <a:softEdge rad="317500"/>
        </a:effectLst>
      </xdr:spPr>
    </xdr:pic>
    <xdr:clientData/>
  </xdr:twoCellAnchor>
  <xdr:twoCellAnchor>
    <xdr:from>
      <xdr:col>12</xdr:col>
      <xdr:colOff>79743</xdr:colOff>
      <xdr:row>12</xdr:row>
      <xdr:rowOff>8861</xdr:rowOff>
    </xdr:from>
    <xdr:to>
      <xdr:col>24</xdr:col>
      <xdr:colOff>8859</xdr:colOff>
      <xdr:row>30</xdr:row>
      <xdr:rowOff>124047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739C63-5561-46D6-862E-E6DA14CC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302.946043402779" createdVersion="8" refreshedVersion="8" minRefreshableVersion="3" recordCount="56" xr:uid="{A7B8011F-EBF2-4AAB-81F1-59BEB49AE01F}">
  <cacheSource type="worksheet">
    <worksheetSource ref="B4:I60" sheet="base_sheet"/>
  </cacheSource>
  <cacheFields count="8">
    <cacheField name="S. No." numFmtId="0">
      <sharedItems containsSemiMixedTypes="0" containsString="0" containsNumber="1" containsInteger="1" minValue="1" maxValue="56"/>
    </cacheField>
    <cacheField name="USA State" numFmtId="0">
      <sharedItems count="56">
        <s v="Alabama"/>
        <s v="Alaska"/>
        <s v="American Samoa"/>
        <s v="Arizona"/>
        <s v="Arkansas"/>
        <s v="California"/>
        <s v="Colorado"/>
        <s v="Connecticut"/>
        <s v="Delaware"/>
        <s v="District Of Columbia"/>
        <s v="Florida"/>
        <s v="Georgia"/>
        <s v="Guam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Northern Mariana Islands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nited States Virgin Islands"/>
        <s v="Utah"/>
        <s v="Vermont"/>
        <s v="Virginia"/>
        <s v="Washington"/>
        <s v="West Virginia"/>
        <s v="Wisconsin"/>
        <s v="Wyoming"/>
      </sharedItems>
    </cacheField>
    <cacheField name="State Code" numFmtId="0">
      <sharedItems/>
    </cacheField>
    <cacheField name="Total Cases" numFmtId="164">
      <sharedItems containsSemiMixedTypes="0" containsString="0" containsNumber="1" containsInteger="1" minValue="8359" maxValue="12543800"/>
    </cacheField>
    <cacheField name="Total Deaths" numFmtId="165">
      <sharedItems containsSemiMixedTypes="0" containsString="0" containsNumber="1" containsInteger="1" minValue="34" maxValue="106183"/>
    </cacheField>
    <cacheField name="Total Recovered" numFmtId="164">
      <sharedItems containsSemiMixedTypes="0" containsString="0" containsNumber="1" containsInteger="1" minValue="8325" maxValue="12425872"/>
    </cacheField>
    <cacheField name="Active Cases" numFmtId="165">
      <sharedItems containsSemiMixedTypes="0" containsString="0" containsNumber="1" containsInteger="1" minValue="0" maxValue="68385"/>
    </cacheField>
    <cacheField name="Population" numFmtId="164">
      <sharedItems containsSemiMixedTypes="0" containsString="0" containsNumber="1" containsInteger="1" minValue="50764" maxValue="39512223"/>
    </cacheField>
  </cacheFields>
  <extLst>
    <ext xmlns:x14="http://schemas.microsoft.com/office/spreadsheetml/2009/9/main" uri="{725AE2AE-9491-48be-B2B4-4EB974FC3084}">
      <x14:pivotCacheDefinition pivotCacheId="19307482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x v="0"/>
    <s v="AL"/>
    <n v="1659936"/>
    <n v="21138"/>
    <n v="1623935"/>
    <n v="14863"/>
    <n v="4903185"/>
  </r>
  <r>
    <n v="2"/>
    <x v="1"/>
    <s v="AK"/>
    <n v="301513"/>
    <n v="1485"/>
    <n v="298902"/>
    <n v="1126"/>
    <n v="731545"/>
  </r>
  <r>
    <n v="3"/>
    <x v="2"/>
    <s v="AS"/>
    <n v="8359"/>
    <n v="34"/>
    <n v="8325"/>
    <n v="0"/>
    <n v="57979"/>
  </r>
  <r>
    <n v="4"/>
    <x v="3"/>
    <s v="AZ"/>
    <n v="2573627"/>
    <n v="33774"/>
    <n v="2524894"/>
    <n v="14959"/>
    <n v="7278717"/>
  </r>
  <r>
    <n v="5"/>
    <x v="4"/>
    <s v="AR"/>
    <n v="1054684"/>
    <n v="13246"/>
    <n v="1038662"/>
    <n v="2776"/>
    <n v="3017804"/>
  </r>
  <r>
    <n v="6"/>
    <x v="5"/>
    <s v="CA"/>
    <n v="12543800"/>
    <n v="106183"/>
    <n v="12425872"/>
    <n v="11745"/>
    <n v="39512223"/>
  </r>
  <r>
    <n v="7"/>
    <x v="6"/>
    <s v="CO"/>
    <n v="1851750"/>
    <n v="15379"/>
    <n v="1815701"/>
    <n v="20670"/>
    <n v="5758736"/>
  </r>
  <r>
    <n v="8"/>
    <x v="7"/>
    <s v="CT"/>
    <n v="983652"/>
    <n v="12354"/>
    <n v="969400"/>
    <n v="1898"/>
    <n v="3565287"/>
  </r>
  <r>
    <n v="9"/>
    <x v="8"/>
    <s v="DE"/>
    <n v="344970"/>
    <n v="3535"/>
    <n v="338227"/>
    <n v="3208"/>
    <n v="973764"/>
  </r>
  <r>
    <n v="10"/>
    <x v="9"/>
    <s v="DC"/>
    <n v="178747"/>
    <n v="1434"/>
    <n v="176928"/>
    <n v="385"/>
    <n v="705749"/>
  </r>
  <r>
    <n v="11"/>
    <x v="10"/>
    <s v="FL"/>
    <n v="7910952"/>
    <n v="92759"/>
    <n v="7783585"/>
    <n v="34608"/>
    <n v="21477737"/>
  </r>
  <r>
    <n v="12"/>
    <x v="11"/>
    <s v="GA"/>
    <n v="3215293"/>
    <n v="43557"/>
    <n v="3149179"/>
    <n v="22557"/>
    <n v="10617423"/>
  </r>
  <r>
    <n v="13"/>
    <x v="12"/>
    <s v="GU"/>
    <n v="61139"/>
    <n v="420"/>
    <n v="60681"/>
    <n v="38"/>
    <n v="164397"/>
  </r>
  <r>
    <n v="14"/>
    <x v="13"/>
    <s v="HI"/>
    <n v="411019"/>
    <n v="2104"/>
    <n v="406922"/>
    <n v="1993"/>
    <n v="1415872"/>
  </r>
  <r>
    <n v="15"/>
    <x v="14"/>
    <s v="ID"/>
    <n v="525825"/>
    <n v="5482"/>
    <n v="517984"/>
    <n v="2359"/>
    <n v="1787065"/>
  </r>
  <r>
    <n v="16"/>
    <x v="15"/>
    <s v="IL"/>
    <n v="4136659"/>
    <n v="42005"/>
    <n v="4094654"/>
    <n v="0"/>
    <n v="12671821"/>
  </r>
  <r>
    <n v="17"/>
    <x v="16"/>
    <s v="IN"/>
    <n v="2172359"/>
    <n v="27370"/>
    <n v="2144989"/>
    <n v="0"/>
    <n v="6732219"/>
  </r>
  <r>
    <n v="18"/>
    <x v="17"/>
    <s v="IA"/>
    <n v="1058274"/>
    <n v="10797"/>
    <n v="1031729"/>
    <n v="15748"/>
    <n v="3155070"/>
  </r>
  <r>
    <n v="19"/>
    <x v="18"/>
    <s v="KS"/>
    <n v="946564"/>
    <n v="10229"/>
    <n v="934730"/>
    <n v="1605"/>
    <n v="2913314"/>
  </r>
  <r>
    <n v="20"/>
    <x v="19"/>
    <s v="KY"/>
    <n v="1808735"/>
    <n v="19183"/>
    <n v="1752972"/>
    <n v="36580"/>
    <n v="4467673"/>
  </r>
  <r>
    <n v="21"/>
    <x v="20"/>
    <s v="LA"/>
    <n v="1684058"/>
    <n v="19270"/>
    <n v="1662287"/>
    <n v="2501"/>
    <n v="4648794"/>
  </r>
  <r>
    <n v="22"/>
    <x v="21"/>
    <s v="ME"/>
    <n v="339933"/>
    <n v="3250"/>
    <n v="331046"/>
    <n v="5637"/>
    <n v="1344212"/>
  </r>
  <r>
    <n v="23"/>
    <x v="22"/>
    <s v="MD"/>
    <n v="1428212"/>
    <n v="17458"/>
    <n v="1398825"/>
    <n v="11929"/>
    <n v="6045680"/>
  </r>
  <r>
    <n v="24"/>
    <x v="23"/>
    <s v="MA"/>
    <n v="2329774"/>
    <n v="25280"/>
    <n v="2293371"/>
    <n v="11123"/>
    <n v="6892503"/>
  </r>
  <r>
    <n v="25"/>
    <x v="24"/>
    <s v="MI"/>
    <n v="3246868"/>
    <n v="43830"/>
    <n v="3160347"/>
    <n v="42691"/>
    <n v="9986857"/>
  </r>
  <r>
    <n v="26"/>
    <x v="25"/>
    <s v="MN"/>
    <n v="1870281"/>
    <n v="15989"/>
    <n v="1848000"/>
    <n v="6292"/>
    <n v="5639632"/>
  </r>
  <r>
    <n v="27"/>
    <x v="26"/>
    <s v="MS"/>
    <n v="1000415"/>
    <n v="13474"/>
    <n v="984056"/>
    <n v="2885"/>
    <n v="2976149"/>
  </r>
  <r>
    <n v="28"/>
    <x v="27"/>
    <s v="MO"/>
    <n v="1780715"/>
    <n v="22778"/>
    <n v="1757937"/>
    <n v="0"/>
    <n v="6137428"/>
  </r>
  <r>
    <n v="29"/>
    <x v="28"/>
    <s v="MT"/>
    <n v="333758"/>
    <n v="3712"/>
    <n v="329725"/>
    <n v="321"/>
    <n v="1068778"/>
  </r>
  <r>
    <n v="30"/>
    <x v="29"/>
    <s v="NE"/>
    <n v="574399"/>
    <n v="5063"/>
    <n v="566979"/>
    <n v="2357"/>
    <n v="1934408"/>
  </r>
  <r>
    <n v="31"/>
    <x v="30"/>
    <s v="NV"/>
    <n v="926133"/>
    <n v="12294"/>
    <n v="906598"/>
    <n v="7241"/>
    <n v="3080156"/>
  </r>
  <r>
    <n v="32"/>
    <x v="31"/>
    <s v="NH"/>
    <n v="382013"/>
    <n v="3122"/>
    <n v="378891"/>
    <n v="0"/>
    <n v="1359711"/>
  </r>
  <r>
    <n v="33"/>
    <x v="32"/>
    <s v="NJ"/>
    <n v="3234279"/>
    <n v="36577"/>
    <n v="3129317"/>
    <n v="68385"/>
    <n v="8882190"/>
  </r>
  <r>
    <n v="34"/>
    <x v="33"/>
    <s v="NM"/>
    <n v="707970"/>
    <n v="9236"/>
    <n v="698734"/>
    <n v="0"/>
    <n v="2096829"/>
  </r>
  <r>
    <n v="35"/>
    <x v="34"/>
    <s v="NY"/>
    <n v="7425216"/>
    <n v="82367"/>
    <n v="7288290"/>
    <n v="54559"/>
    <n v="19453561"/>
  </r>
  <r>
    <n v="36"/>
    <x v="35"/>
    <s v="NC"/>
    <n v="3501404"/>
    <n v="29059"/>
    <n v="3472345"/>
    <n v="0"/>
    <n v="10488084"/>
  </r>
  <r>
    <n v="37"/>
    <x v="36"/>
    <s v="ND"/>
    <n v="305036"/>
    <n v="2513"/>
    <n v="300697"/>
    <n v="1826"/>
    <n v="762062"/>
  </r>
  <r>
    <n v="38"/>
    <x v="37"/>
    <s v="MP"/>
    <n v="14334"/>
    <n v="41"/>
    <n v="14293"/>
    <n v="0"/>
    <n v="50764"/>
  </r>
  <r>
    <n v="39"/>
    <x v="38"/>
    <s v="OH"/>
    <n v="3661056"/>
    <n v="43208"/>
    <n v="3568784"/>
    <n v="49064"/>
    <n v="11689100"/>
  </r>
  <r>
    <n v="40"/>
    <x v="39"/>
    <s v="OK"/>
    <n v="1306350"/>
    <n v="16157"/>
    <n v="1288527"/>
    <n v="1666"/>
    <n v="3956971"/>
  </r>
  <r>
    <n v="41"/>
    <x v="40"/>
    <s v="OR"/>
    <n v="974924"/>
    <n v="9544"/>
    <n v="956827"/>
    <n v="8553"/>
    <n v="4217737"/>
  </r>
  <r>
    <n v="42"/>
    <x v="41"/>
    <s v="PA"/>
    <n v="3565499"/>
    <n v="51480"/>
    <n v="3514019"/>
    <n v="0"/>
    <n v="12801989"/>
  </r>
  <r>
    <n v="43"/>
    <x v="42"/>
    <s v="PR"/>
    <n v="1413874"/>
    <n v="7089"/>
    <n v="1385616"/>
    <n v="21169"/>
    <n v="3386941"/>
  </r>
  <r>
    <n v="44"/>
    <x v="43"/>
    <s v="RI"/>
    <n v="443803"/>
    <n v="4166"/>
    <n v="439178"/>
    <n v="459"/>
    <n v="1059361"/>
  </r>
  <r>
    <n v="45"/>
    <x v="44"/>
    <s v="SC"/>
    <n v="1857853"/>
    <n v="20311"/>
    <n v="1827064"/>
    <n v="10478"/>
    <n v="5148714"/>
  </r>
  <r>
    <n v="46"/>
    <x v="45"/>
    <s v="SD"/>
    <n v="282895"/>
    <n v="3231"/>
    <n v="279664"/>
    <n v="0"/>
    <n v="884659"/>
  </r>
  <r>
    <n v="47"/>
    <x v="46"/>
    <s v="TN"/>
    <n v="2667650"/>
    <n v="30251"/>
    <n v="2630253"/>
    <n v="7146"/>
    <n v="6829174"/>
  </r>
  <r>
    <n v="48"/>
    <x v="47"/>
    <s v="TX"/>
    <n v="8973691"/>
    <n v="95604"/>
    <n v="8839699"/>
    <n v="38388"/>
    <n v="28995881"/>
  </r>
  <r>
    <n v="49"/>
    <x v="48"/>
    <s v="VI"/>
    <n v="25874"/>
    <n v="133"/>
    <n v="25726"/>
    <n v="15"/>
    <n v="98750"/>
  </r>
  <r>
    <n v="50"/>
    <x v="49"/>
    <s v="UT"/>
    <n v="1122022"/>
    <n v="5453"/>
    <n v="1112682"/>
    <n v="3887"/>
    <n v="3205958"/>
  </r>
  <r>
    <n v="51"/>
    <x v="50"/>
    <s v="VT"/>
    <n v="154009"/>
    <n v="929"/>
    <n v="153011"/>
    <n v="69"/>
    <n v="623989"/>
  </r>
  <r>
    <n v="52"/>
    <x v="51"/>
    <s v="VA"/>
    <n v="2315784"/>
    <n v="23748"/>
    <n v="2289616"/>
    <n v="2420"/>
    <n v="8535519"/>
  </r>
  <r>
    <n v="53"/>
    <x v="52"/>
    <s v="WA"/>
    <n v="1989477"/>
    <n v="16151"/>
    <n v="1973326"/>
    <n v="0"/>
    <n v="7614893"/>
  </r>
  <r>
    <n v="54"/>
    <x v="53"/>
    <s v="WV"/>
    <n v="679560"/>
    <n v="8247"/>
    <n v="655480"/>
    <n v="15833"/>
    <n v="1792147"/>
  </r>
  <r>
    <n v="55"/>
    <x v="54"/>
    <s v="WI"/>
    <n v="2043838"/>
    <n v="16758"/>
    <n v="2020642"/>
    <n v="6438"/>
    <n v="5822434"/>
  </r>
  <r>
    <n v="56"/>
    <x v="55"/>
    <s v="WY"/>
    <n v="193321"/>
    <n v="2082"/>
    <n v="190764"/>
    <n v="475"/>
    <n v="5787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73D68-0916-4487-B286-B5E87A75C00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H2:J7" firstHeaderRow="0" firstDataRow="1" firstDataCol="1"/>
  <pivotFields count="8">
    <pivotField compact="0" outline="0" showAll="0"/>
    <pivotField axis="axisRow" compact="0" outline="0" showAll="0" measureFilter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compact="0" outline="0" showAll="0"/>
    <pivotField dataField="1" compact="0" numFmtId="164" outline="0" showAll="0"/>
    <pivotField compact="0" numFmtId="165" outline="0" showAll="0"/>
    <pivotField compact="0" outline="0" showAll="0"/>
    <pivotField compact="0" numFmtId="165" outline="0" showAll="0"/>
    <pivotField dataField="1" compact="0" numFmtId="164" outline="0" showAll="0"/>
  </pivotFields>
  <rowFields count="1">
    <field x="1"/>
  </rowFields>
  <rowItems count="5">
    <i>
      <x v="5"/>
    </i>
    <i>
      <x v="10"/>
    </i>
    <i>
      <x v="34"/>
    </i>
    <i>
      <x v="41"/>
    </i>
    <i>
      <x v="47"/>
    </i>
  </rowItems>
  <colFields count="1">
    <field x="-2"/>
  </colFields>
  <colItems count="2">
    <i>
      <x/>
    </i>
    <i i="1">
      <x v="1"/>
    </i>
  </colItems>
  <dataFields count="2">
    <dataField name="Total Population" fld="7" baseField="1" baseItem="5"/>
    <dataField name="Total Case" fld="3" baseField="1" baseItem="5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AE510-BA1A-487B-BB49-FA3D310E50F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2:C7" firstHeaderRow="0" firstDataRow="1" firstDataCol="1"/>
  <pivotFields count="8">
    <pivotField compact="0" outline="0" showAll="0"/>
    <pivotField axis="axisRow" compact="0" outline="0" showAll="0" measureFilter="1" sortType="descending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dataField="1" compact="0" numFmtId="164" outline="0" showAll="0"/>
    <pivotField compact="0" numFmtId="165" outline="0" showAll="0"/>
    <pivotField compact="0" outline="0" showAll="0"/>
    <pivotField dataField="1" compact="0" numFmtId="165" outline="0" showAll="0"/>
    <pivotField compact="0" numFmtId="164" outline="0" showAll="0"/>
  </pivotFields>
  <rowFields count="1">
    <field x="1"/>
  </rowFields>
  <rowItems count="5">
    <i>
      <x v="47"/>
    </i>
    <i>
      <x v="34"/>
    </i>
    <i>
      <x v="38"/>
    </i>
    <i>
      <x v="24"/>
    </i>
    <i>
      <x v="32"/>
    </i>
  </rowItems>
  <colFields count="1">
    <field x="-2"/>
  </colFields>
  <colItems count="2">
    <i>
      <x/>
    </i>
    <i i="1">
      <x v="1"/>
    </i>
  </colItems>
  <dataFields count="2">
    <dataField name="Sum of Active Cases" fld="6" baseField="0" baseItem="0" numFmtId="165"/>
    <dataField name="Sum of Total Cases" fld="3" baseField="0" baseItem="0" numFmtId="164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027B7-90CB-41B7-AF66-6E1AE83495BE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5">
  <location ref="P2:R7" firstHeaderRow="0" firstDataRow="1" firstDataCol="1"/>
  <pivotFields count="8">
    <pivotField compact="0" outline="0" showAll="0"/>
    <pivotField axis="axisRow" compact="0" outline="0" showAll="0" measureFilter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compact="0" outline="0" showAll="0"/>
    <pivotField compact="0" numFmtId="164" outline="0" showAll="0"/>
    <pivotField dataField="1" compact="0" numFmtId="165" outline="0" showAll="0"/>
    <pivotField dataField="1" compact="0" outline="0" showAll="0"/>
    <pivotField compact="0" numFmtId="165" outline="0" showAll="0"/>
    <pivotField compact="0" numFmtId="164" outline="0" showAll="0"/>
  </pivotFields>
  <rowFields count="1">
    <field x="1"/>
  </rowFields>
  <rowItems count="5">
    <i>
      <x v="5"/>
    </i>
    <i>
      <x v="10"/>
    </i>
    <i>
      <x v="34"/>
    </i>
    <i>
      <x v="41"/>
    </i>
    <i>
      <x v="47"/>
    </i>
  </rowItems>
  <colFields count="1">
    <field x="-2"/>
  </colFields>
  <colItems count="2">
    <i>
      <x/>
    </i>
    <i i="1">
      <x v="1"/>
    </i>
  </colItems>
  <dataFields count="2">
    <dataField name="Sum of Total Deaths" fld="4" baseField="0" baseItem="0" numFmtId="165"/>
    <dataField name="Sum of Total Recovered" fld="5" baseField="0" baseItem="0"/>
  </dataFields>
  <formats count="1">
    <format dxfId="1">
      <pivotArea outline="0" collapsedLevelsAreSubtotals="1" fieldPosition="0"/>
    </format>
  </format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3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  <chartFormat chart="1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5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5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5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5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5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15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15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  <chartFormat chart="17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7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7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7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7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6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7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7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17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17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  <chartFormat chart="3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33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3" format="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33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33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33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005B-8CF5-41A1-AF7F-F35B1C0F1BA3}">
  <dimension ref="B2:P61"/>
  <sheetViews>
    <sheetView tabSelected="1" workbookViewId="0">
      <selection activeCell="B5" sqref="B5"/>
    </sheetView>
  </sheetViews>
  <sheetFormatPr defaultRowHeight="14.4" x14ac:dyDescent="0.3"/>
  <cols>
    <col min="2" max="2" width="7" customWidth="1"/>
    <col min="3" max="3" width="19.44140625" customWidth="1"/>
    <col min="4" max="4" width="10" customWidth="1"/>
    <col min="5" max="5" width="14" customWidth="1"/>
    <col min="6" max="6" width="11.88671875" customWidth="1"/>
    <col min="7" max="7" width="14.33203125" customWidth="1"/>
    <col min="8" max="8" width="12.109375" customWidth="1"/>
    <col min="9" max="9" width="14.77734375" customWidth="1"/>
    <col min="14" max="14" width="11.6640625" bestFit="1" customWidth="1"/>
  </cols>
  <sheetData>
    <row r="2" spans="2:16" x14ac:dyDescent="0.3">
      <c r="B2" s="24" t="s">
        <v>120</v>
      </c>
      <c r="C2" s="24"/>
      <c r="D2" s="24"/>
      <c r="E2" s="25" t="s">
        <v>123</v>
      </c>
      <c r="F2" s="26"/>
      <c r="G2" s="26"/>
      <c r="H2" s="27" t="s">
        <v>121</v>
      </c>
      <c r="I2" s="27"/>
      <c r="J2" s="27"/>
      <c r="K2" s="27"/>
    </row>
    <row r="3" spans="2:16" x14ac:dyDescent="0.3">
      <c r="H3" s="28" t="s">
        <v>122</v>
      </c>
      <c r="I3" s="28"/>
      <c r="J3" s="28"/>
      <c r="K3" s="28"/>
    </row>
    <row r="4" spans="2:16" x14ac:dyDescent="0.3">
      <c r="B4" s="5" t="s">
        <v>105</v>
      </c>
      <c r="C4" s="5" t="s">
        <v>106</v>
      </c>
      <c r="D4" s="5" t="s">
        <v>107</v>
      </c>
      <c r="E4" s="5" t="s">
        <v>108</v>
      </c>
      <c r="F4" s="5" t="s">
        <v>109</v>
      </c>
      <c r="G4" s="5" t="s">
        <v>110</v>
      </c>
      <c r="H4" s="5" t="s">
        <v>111</v>
      </c>
      <c r="I4" s="5" t="s">
        <v>112</v>
      </c>
    </row>
    <row r="5" spans="2:16" x14ac:dyDescent="0.3">
      <c r="B5" s="1">
        <v>1</v>
      </c>
      <c r="C5" s="2" t="s">
        <v>0</v>
      </c>
      <c r="D5" s="2" t="s">
        <v>113</v>
      </c>
      <c r="E5" s="11">
        <v>1659936</v>
      </c>
      <c r="F5" s="13">
        <v>21138</v>
      </c>
      <c r="G5" s="11">
        <v>1623935</v>
      </c>
      <c r="H5" s="13">
        <v>14863</v>
      </c>
      <c r="I5" s="9">
        <v>4903185</v>
      </c>
    </row>
    <row r="6" spans="2:16" x14ac:dyDescent="0.3">
      <c r="B6" s="3">
        <v>2</v>
      </c>
      <c r="C6" s="4" t="s">
        <v>2</v>
      </c>
      <c r="D6" s="4" t="s">
        <v>10</v>
      </c>
      <c r="E6" s="12">
        <v>301513</v>
      </c>
      <c r="F6" s="14">
        <v>1485</v>
      </c>
      <c r="G6" s="12">
        <v>298902</v>
      </c>
      <c r="H6" s="14">
        <v>1126</v>
      </c>
      <c r="I6" s="10">
        <v>731545</v>
      </c>
    </row>
    <row r="7" spans="2:16" x14ac:dyDescent="0.3">
      <c r="B7" s="1">
        <v>3</v>
      </c>
      <c r="C7" s="2" t="s">
        <v>4</v>
      </c>
      <c r="D7" s="2" t="s">
        <v>97</v>
      </c>
      <c r="E7" s="11">
        <v>8359</v>
      </c>
      <c r="F7" s="13">
        <v>34</v>
      </c>
      <c r="G7" s="11">
        <v>8325</v>
      </c>
      <c r="H7" s="13">
        <v>0</v>
      </c>
      <c r="I7" s="9">
        <v>57979</v>
      </c>
      <c r="L7" s="23" t="s">
        <v>124</v>
      </c>
      <c r="M7" s="23"/>
      <c r="N7" s="15">
        <f>SUM(I5:I60)</f>
        <v>331998354</v>
      </c>
    </row>
    <row r="8" spans="2:16" x14ac:dyDescent="0.3">
      <c r="B8" s="3">
        <v>4</v>
      </c>
      <c r="C8" s="4" t="s">
        <v>5</v>
      </c>
      <c r="D8" s="4" t="s">
        <v>22</v>
      </c>
      <c r="E8" s="12">
        <v>2573627</v>
      </c>
      <c r="F8" s="14">
        <v>33774</v>
      </c>
      <c r="G8" s="12">
        <v>2524894</v>
      </c>
      <c r="H8" s="14">
        <v>14959</v>
      </c>
      <c r="I8" s="10">
        <v>7278717</v>
      </c>
      <c r="L8" s="23" t="s">
        <v>108</v>
      </c>
      <c r="M8" s="23"/>
      <c r="N8" s="15">
        <f>SUM(E5:E60)</f>
        <v>108504135</v>
      </c>
      <c r="O8" s="7">
        <f>N8/$N$7</f>
        <v>0.32682130405983878</v>
      </c>
      <c r="P8" t="s">
        <v>125</v>
      </c>
    </row>
    <row r="9" spans="2:16" x14ac:dyDescent="0.3">
      <c r="B9" s="1">
        <v>5</v>
      </c>
      <c r="C9" s="2" t="s">
        <v>7</v>
      </c>
      <c r="D9" s="2" t="s">
        <v>72</v>
      </c>
      <c r="E9" s="11">
        <v>1054684</v>
      </c>
      <c r="F9" s="13">
        <v>13246</v>
      </c>
      <c r="G9" s="11">
        <v>1038662</v>
      </c>
      <c r="H9" s="13">
        <v>2776</v>
      </c>
      <c r="I9" s="9">
        <v>3017804</v>
      </c>
      <c r="L9" s="23" t="s">
        <v>110</v>
      </c>
      <c r="M9" s="23"/>
      <c r="N9" s="15">
        <f>SUM(G5:G60)</f>
        <v>106770887</v>
      </c>
      <c r="O9" s="7"/>
    </row>
    <row r="10" spans="2:16" x14ac:dyDescent="0.3">
      <c r="B10" s="3">
        <v>6</v>
      </c>
      <c r="C10" s="4" t="s">
        <v>9</v>
      </c>
      <c r="D10" s="4" t="s">
        <v>33</v>
      </c>
      <c r="E10" s="12">
        <v>12543800</v>
      </c>
      <c r="F10" s="14">
        <v>106183</v>
      </c>
      <c r="G10" s="12">
        <v>12425872</v>
      </c>
      <c r="H10" s="14">
        <v>11745</v>
      </c>
      <c r="I10" s="10">
        <v>39512223</v>
      </c>
      <c r="L10" s="23" t="s">
        <v>109</v>
      </c>
      <c r="M10" s="23"/>
      <c r="N10" s="15">
        <f>SUM(F5:F60)</f>
        <v>1162323</v>
      </c>
      <c r="O10" s="7"/>
    </row>
    <row r="11" spans="2:16" x14ac:dyDescent="0.3">
      <c r="B11" s="1">
        <v>7</v>
      </c>
      <c r="C11" s="2" t="s">
        <v>11</v>
      </c>
      <c r="D11" s="2" t="s">
        <v>79</v>
      </c>
      <c r="E11" s="11">
        <v>1851750</v>
      </c>
      <c r="F11" s="13">
        <v>15379</v>
      </c>
      <c r="G11" s="11">
        <v>1815701</v>
      </c>
      <c r="H11" s="13">
        <v>20670</v>
      </c>
      <c r="I11" s="9">
        <v>5758736</v>
      </c>
      <c r="L11" s="23" t="s">
        <v>111</v>
      </c>
      <c r="M11" s="23"/>
      <c r="N11" s="16">
        <f>SUM(H5:H60)</f>
        <v>570925</v>
      </c>
      <c r="O11" s="7"/>
    </row>
    <row r="12" spans="2:16" x14ac:dyDescent="0.3">
      <c r="B12" s="3">
        <v>8</v>
      </c>
      <c r="C12" s="4" t="s">
        <v>13</v>
      </c>
      <c r="D12" s="4" t="s">
        <v>85</v>
      </c>
      <c r="E12" s="12">
        <v>983652</v>
      </c>
      <c r="F12" s="14">
        <v>12354</v>
      </c>
      <c r="G12" s="12">
        <v>969400</v>
      </c>
      <c r="H12" s="14">
        <v>1898</v>
      </c>
      <c r="I12" s="10">
        <v>3565287</v>
      </c>
    </row>
    <row r="13" spans="2:16" x14ac:dyDescent="0.3">
      <c r="B13" s="1">
        <v>9</v>
      </c>
      <c r="C13" s="2" t="s">
        <v>15</v>
      </c>
      <c r="D13" s="2" t="s">
        <v>74</v>
      </c>
      <c r="E13" s="11">
        <v>344970</v>
      </c>
      <c r="F13" s="13">
        <v>3535</v>
      </c>
      <c r="G13" s="11">
        <v>338227</v>
      </c>
      <c r="H13" s="13">
        <v>3208</v>
      </c>
      <c r="I13" s="9">
        <v>973764</v>
      </c>
      <c r="M13" t="s">
        <v>129</v>
      </c>
    </row>
    <row r="14" spans="2:16" x14ac:dyDescent="0.3">
      <c r="B14" s="3">
        <v>10</v>
      </c>
      <c r="C14" s="4" t="s">
        <v>17</v>
      </c>
      <c r="D14" s="4" t="s">
        <v>51</v>
      </c>
      <c r="E14" s="12">
        <v>178747</v>
      </c>
      <c r="F14" s="14">
        <v>1434</v>
      </c>
      <c r="G14" s="12">
        <v>176928</v>
      </c>
      <c r="H14" s="14">
        <v>385</v>
      </c>
      <c r="I14" s="10">
        <v>705749</v>
      </c>
    </row>
    <row r="15" spans="2:16" x14ac:dyDescent="0.3">
      <c r="B15" s="1">
        <v>11</v>
      </c>
      <c r="C15" s="2" t="s">
        <v>18</v>
      </c>
      <c r="D15" s="2" t="s">
        <v>68</v>
      </c>
      <c r="E15" s="11">
        <v>7910952</v>
      </c>
      <c r="F15" s="13">
        <v>92759</v>
      </c>
      <c r="G15" s="11">
        <v>7783585</v>
      </c>
      <c r="H15" s="13">
        <v>34608</v>
      </c>
      <c r="I15" s="9">
        <v>21477737</v>
      </c>
    </row>
    <row r="16" spans="2:16" x14ac:dyDescent="0.3">
      <c r="B16" s="3">
        <v>12</v>
      </c>
      <c r="C16" s="4" t="s">
        <v>20</v>
      </c>
      <c r="D16" s="4" t="s">
        <v>24</v>
      </c>
      <c r="E16" s="12">
        <v>3215293</v>
      </c>
      <c r="F16" s="14">
        <v>43557</v>
      </c>
      <c r="G16" s="12">
        <v>3149179</v>
      </c>
      <c r="H16" s="14">
        <v>22557</v>
      </c>
      <c r="I16" s="10">
        <v>10617423</v>
      </c>
    </row>
    <row r="17" spans="2:9" x14ac:dyDescent="0.3">
      <c r="B17" s="1">
        <v>13</v>
      </c>
      <c r="C17" s="2" t="s">
        <v>21</v>
      </c>
      <c r="D17" s="2" t="s">
        <v>95</v>
      </c>
      <c r="E17" s="11">
        <v>61139</v>
      </c>
      <c r="F17" s="13">
        <v>420</v>
      </c>
      <c r="G17" s="11">
        <v>60681</v>
      </c>
      <c r="H17" s="13">
        <v>38</v>
      </c>
      <c r="I17" s="9">
        <v>164397</v>
      </c>
    </row>
    <row r="18" spans="2:9" x14ac:dyDescent="0.3">
      <c r="B18" s="3">
        <v>14</v>
      </c>
      <c r="C18" s="4" t="s">
        <v>23</v>
      </c>
      <c r="D18" s="4" t="s">
        <v>6</v>
      </c>
      <c r="E18" s="12">
        <v>411019</v>
      </c>
      <c r="F18" s="14">
        <v>2104</v>
      </c>
      <c r="G18" s="12">
        <v>406922</v>
      </c>
      <c r="H18" s="14">
        <v>1993</v>
      </c>
      <c r="I18" s="10">
        <v>1415872</v>
      </c>
    </row>
    <row r="19" spans="2:9" x14ac:dyDescent="0.3">
      <c r="B19" s="1">
        <v>15</v>
      </c>
      <c r="C19" s="2" t="s">
        <v>25</v>
      </c>
      <c r="D19" s="2" t="s">
        <v>49</v>
      </c>
      <c r="E19" s="11">
        <v>525825</v>
      </c>
      <c r="F19" s="13">
        <v>5482</v>
      </c>
      <c r="G19" s="11">
        <v>517984</v>
      </c>
      <c r="H19" s="13">
        <v>2359</v>
      </c>
      <c r="I19" s="9">
        <v>1787065</v>
      </c>
    </row>
    <row r="20" spans="2:9" x14ac:dyDescent="0.3">
      <c r="B20" s="3">
        <v>16</v>
      </c>
      <c r="C20" s="4" t="s">
        <v>26</v>
      </c>
      <c r="D20" s="4" t="s">
        <v>114</v>
      </c>
      <c r="E20" s="12">
        <v>4136659</v>
      </c>
      <c r="F20" s="14">
        <v>42005</v>
      </c>
      <c r="G20" s="12">
        <v>4094654</v>
      </c>
      <c r="H20" s="14">
        <v>0</v>
      </c>
      <c r="I20" s="10">
        <v>12671821</v>
      </c>
    </row>
    <row r="21" spans="2:9" x14ac:dyDescent="0.3">
      <c r="B21" s="1">
        <v>17</v>
      </c>
      <c r="C21" s="2" t="s">
        <v>28</v>
      </c>
      <c r="D21" s="2" t="s">
        <v>35</v>
      </c>
      <c r="E21" s="11">
        <v>2172359</v>
      </c>
      <c r="F21" s="13">
        <v>27370</v>
      </c>
      <c r="G21" s="11">
        <v>2144989</v>
      </c>
      <c r="H21" s="13">
        <v>0</v>
      </c>
      <c r="I21" s="9">
        <v>6732219</v>
      </c>
    </row>
    <row r="22" spans="2:9" x14ac:dyDescent="0.3">
      <c r="B22" s="3">
        <v>18</v>
      </c>
      <c r="C22" s="4" t="s">
        <v>30</v>
      </c>
      <c r="D22" s="4" t="s">
        <v>115</v>
      </c>
      <c r="E22" s="12">
        <v>1058274</v>
      </c>
      <c r="F22" s="14">
        <v>10797</v>
      </c>
      <c r="G22" s="12">
        <v>1031729</v>
      </c>
      <c r="H22" s="14">
        <v>15748</v>
      </c>
      <c r="I22" s="10">
        <v>3155070</v>
      </c>
    </row>
    <row r="23" spans="2:9" x14ac:dyDescent="0.3">
      <c r="B23" s="1">
        <v>19</v>
      </c>
      <c r="C23" s="2" t="s">
        <v>32</v>
      </c>
      <c r="D23" s="2" t="s">
        <v>116</v>
      </c>
      <c r="E23" s="11">
        <v>946564</v>
      </c>
      <c r="F23" s="13">
        <v>10229</v>
      </c>
      <c r="G23" s="11">
        <v>934730</v>
      </c>
      <c r="H23" s="13">
        <v>1605</v>
      </c>
      <c r="I23" s="9">
        <v>2913314</v>
      </c>
    </row>
    <row r="24" spans="2:9" x14ac:dyDescent="0.3">
      <c r="B24" s="3">
        <v>20</v>
      </c>
      <c r="C24" s="4" t="s">
        <v>34</v>
      </c>
      <c r="D24" s="4" t="s">
        <v>53</v>
      </c>
      <c r="E24" s="12">
        <v>1808735</v>
      </c>
      <c r="F24" s="14">
        <v>19183</v>
      </c>
      <c r="G24" s="12">
        <v>1752972</v>
      </c>
      <c r="H24" s="14">
        <v>36580</v>
      </c>
      <c r="I24" s="10">
        <v>4467673</v>
      </c>
    </row>
    <row r="25" spans="2:9" x14ac:dyDescent="0.3">
      <c r="B25" s="1">
        <v>21</v>
      </c>
      <c r="C25" s="2" t="s">
        <v>36</v>
      </c>
      <c r="D25" s="2" t="s">
        <v>91</v>
      </c>
      <c r="E25" s="11">
        <v>1684058</v>
      </c>
      <c r="F25" s="13">
        <v>19270</v>
      </c>
      <c r="G25" s="11">
        <v>1662287</v>
      </c>
      <c r="H25" s="13">
        <v>2501</v>
      </c>
      <c r="I25" s="9">
        <v>4648794</v>
      </c>
    </row>
    <row r="26" spans="2:9" x14ac:dyDescent="0.3">
      <c r="B26" s="3">
        <v>22</v>
      </c>
      <c r="C26" s="4" t="s">
        <v>38</v>
      </c>
      <c r="D26" s="4" t="s">
        <v>12</v>
      </c>
      <c r="E26" s="12">
        <v>339933</v>
      </c>
      <c r="F26" s="14">
        <v>3250</v>
      </c>
      <c r="G26" s="12">
        <v>331046</v>
      </c>
      <c r="H26" s="14">
        <v>5637</v>
      </c>
      <c r="I26" s="10">
        <v>1344212</v>
      </c>
    </row>
    <row r="27" spans="2:9" x14ac:dyDescent="0.3">
      <c r="B27" s="1">
        <v>23</v>
      </c>
      <c r="C27" s="2" t="s">
        <v>40</v>
      </c>
      <c r="D27" s="2" t="s">
        <v>41</v>
      </c>
      <c r="E27" s="11">
        <v>1428212</v>
      </c>
      <c r="F27" s="13">
        <v>17458</v>
      </c>
      <c r="G27" s="11">
        <v>1398825</v>
      </c>
      <c r="H27" s="13">
        <v>11929</v>
      </c>
      <c r="I27" s="9">
        <v>6045680</v>
      </c>
    </row>
    <row r="28" spans="2:9" x14ac:dyDescent="0.3">
      <c r="B28" s="3">
        <v>24</v>
      </c>
      <c r="C28" s="4" t="s">
        <v>42</v>
      </c>
      <c r="D28" s="4" t="s">
        <v>57</v>
      </c>
      <c r="E28" s="12">
        <v>2329774</v>
      </c>
      <c r="F28" s="14">
        <v>25280</v>
      </c>
      <c r="G28" s="12">
        <v>2293371</v>
      </c>
      <c r="H28" s="14">
        <v>11123</v>
      </c>
      <c r="I28" s="10">
        <v>6892503</v>
      </c>
    </row>
    <row r="29" spans="2:9" x14ac:dyDescent="0.3">
      <c r="B29" s="1">
        <v>25</v>
      </c>
      <c r="C29" s="2" t="s">
        <v>44</v>
      </c>
      <c r="D29" s="2" t="s">
        <v>43</v>
      </c>
      <c r="E29" s="11">
        <v>3246868</v>
      </c>
      <c r="F29" s="13">
        <v>43830</v>
      </c>
      <c r="G29" s="11">
        <v>3160347</v>
      </c>
      <c r="H29" s="13">
        <v>42691</v>
      </c>
      <c r="I29" s="9">
        <v>9986857</v>
      </c>
    </row>
    <row r="30" spans="2:9" x14ac:dyDescent="0.3">
      <c r="B30" s="3">
        <v>26</v>
      </c>
      <c r="C30" s="4" t="s">
        <v>46</v>
      </c>
      <c r="D30" s="4" t="s">
        <v>1</v>
      </c>
      <c r="E30" s="12">
        <v>1870281</v>
      </c>
      <c r="F30" s="14">
        <v>15989</v>
      </c>
      <c r="G30" s="12">
        <v>1848000</v>
      </c>
      <c r="H30" s="14">
        <v>6292</v>
      </c>
      <c r="I30" s="10">
        <v>5639632</v>
      </c>
    </row>
    <row r="31" spans="2:9" x14ac:dyDescent="0.3">
      <c r="B31" s="1">
        <v>27</v>
      </c>
      <c r="C31" s="2" t="s">
        <v>48</v>
      </c>
      <c r="D31" s="2" t="s">
        <v>47</v>
      </c>
      <c r="E31" s="11">
        <v>1000415</v>
      </c>
      <c r="F31" s="13">
        <v>13474</v>
      </c>
      <c r="G31" s="11">
        <v>984056</v>
      </c>
      <c r="H31" s="13">
        <v>2885</v>
      </c>
      <c r="I31" s="9">
        <v>2976149</v>
      </c>
    </row>
    <row r="32" spans="2:9" x14ac:dyDescent="0.3">
      <c r="B32" s="3">
        <v>28</v>
      </c>
      <c r="C32" s="4" t="s">
        <v>50</v>
      </c>
      <c r="D32" s="4" t="s">
        <v>81</v>
      </c>
      <c r="E32" s="12">
        <v>1780715</v>
      </c>
      <c r="F32" s="14">
        <v>22778</v>
      </c>
      <c r="G32" s="12">
        <v>1757937</v>
      </c>
      <c r="H32" s="14">
        <v>0</v>
      </c>
      <c r="I32" s="10">
        <v>6137428</v>
      </c>
    </row>
    <row r="33" spans="2:9" x14ac:dyDescent="0.3">
      <c r="B33" s="1">
        <v>29</v>
      </c>
      <c r="C33" s="2" t="s">
        <v>52</v>
      </c>
      <c r="D33" s="2" t="s">
        <v>117</v>
      </c>
      <c r="E33" s="11">
        <v>333758</v>
      </c>
      <c r="F33" s="13">
        <v>3712</v>
      </c>
      <c r="G33" s="11">
        <v>329725</v>
      </c>
      <c r="H33" s="13">
        <v>321</v>
      </c>
      <c r="I33" s="9">
        <v>1068778</v>
      </c>
    </row>
    <row r="34" spans="2:9" x14ac:dyDescent="0.3">
      <c r="B34" s="3">
        <v>30</v>
      </c>
      <c r="C34" s="4" t="s">
        <v>54</v>
      </c>
      <c r="D34" s="4" t="s">
        <v>37</v>
      </c>
      <c r="E34" s="12">
        <v>574399</v>
      </c>
      <c r="F34" s="14">
        <v>5063</v>
      </c>
      <c r="G34" s="12">
        <v>566979</v>
      </c>
      <c r="H34" s="14">
        <v>2357</v>
      </c>
      <c r="I34" s="10">
        <v>1934408</v>
      </c>
    </row>
    <row r="35" spans="2:9" x14ac:dyDescent="0.3">
      <c r="B35" s="1">
        <v>31</v>
      </c>
      <c r="C35" s="2" t="s">
        <v>56</v>
      </c>
      <c r="D35" s="2" t="s">
        <v>8</v>
      </c>
      <c r="E35" s="11">
        <v>926133</v>
      </c>
      <c r="F35" s="13">
        <v>12294</v>
      </c>
      <c r="G35" s="11">
        <v>906598</v>
      </c>
      <c r="H35" s="13">
        <v>7241</v>
      </c>
      <c r="I35" s="9">
        <v>3080156</v>
      </c>
    </row>
    <row r="36" spans="2:9" x14ac:dyDescent="0.3">
      <c r="B36" s="3">
        <v>32</v>
      </c>
      <c r="C36" s="4" t="s">
        <v>58</v>
      </c>
      <c r="D36" s="4" t="s">
        <v>55</v>
      </c>
      <c r="E36" s="12">
        <v>382013</v>
      </c>
      <c r="F36" s="14">
        <v>3122</v>
      </c>
      <c r="G36" s="12">
        <v>378891</v>
      </c>
      <c r="H36" s="14">
        <v>0</v>
      </c>
      <c r="I36" s="10">
        <v>1359711</v>
      </c>
    </row>
    <row r="37" spans="2:9" x14ac:dyDescent="0.3">
      <c r="B37" s="1">
        <v>33</v>
      </c>
      <c r="C37" s="2" t="s">
        <v>60</v>
      </c>
      <c r="D37" s="2" t="s">
        <v>14</v>
      </c>
      <c r="E37" s="11">
        <v>3234279</v>
      </c>
      <c r="F37" s="13">
        <v>36577</v>
      </c>
      <c r="G37" s="11">
        <v>3129317</v>
      </c>
      <c r="H37" s="13">
        <v>68385</v>
      </c>
      <c r="I37" s="9">
        <v>8882190</v>
      </c>
    </row>
    <row r="38" spans="2:9" x14ac:dyDescent="0.3">
      <c r="B38" s="3">
        <v>34</v>
      </c>
      <c r="C38" s="4" t="s">
        <v>61</v>
      </c>
      <c r="D38" s="4" t="s">
        <v>83</v>
      </c>
      <c r="E38" s="12">
        <v>707970</v>
      </c>
      <c r="F38" s="14">
        <v>9236</v>
      </c>
      <c r="G38" s="12">
        <v>698734</v>
      </c>
      <c r="H38" s="14">
        <v>0</v>
      </c>
      <c r="I38" s="10">
        <v>2096829</v>
      </c>
    </row>
    <row r="39" spans="2:9" x14ac:dyDescent="0.3">
      <c r="B39" s="1">
        <v>35</v>
      </c>
      <c r="C39" s="2" t="s">
        <v>63</v>
      </c>
      <c r="D39" s="2" t="s">
        <v>39</v>
      </c>
      <c r="E39" s="11">
        <v>7425216</v>
      </c>
      <c r="F39" s="13">
        <v>82367</v>
      </c>
      <c r="G39" s="11">
        <v>7288290</v>
      </c>
      <c r="H39" s="13">
        <v>54559</v>
      </c>
      <c r="I39" s="9">
        <v>19453561</v>
      </c>
    </row>
    <row r="40" spans="2:9" x14ac:dyDescent="0.3">
      <c r="B40" s="3">
        <v>36</v>
      </c>
      <c r="C40" s="4" t="s">
        <v>65</v>
      </c>
      <c r="D40" s="4" t="s">
        <v>64</v>
      </c>
      <c r="E40" s="12">
        <v>3501404</v>
      </c>
      <c r="F40" s="14">
        <v>29059</v>
      </c>
      <c r="G40" s="12">
        <v>3472345</v>
      </c>
      <c r="H40" s="14">
        <v>0</v>
      </c>
      <c r="I40" s="10">
        <v>10488084</v>
      </c>
    </row>
    <row r="41" spans="2:9" x14ac:dyDescent="0.3">
      <c r="B41" s="1">
        <v>37</v>
      </c>
      <c r="C41" s="2" t="s">
        <v>67</v>
      </c>
      <c r="D41" s="2" t="s">
        <v>70</v>
      </c>
      <c r="E41" s="11">
        <v>305036</v>
      </c>
      <c r="F41" s="13">
        <v>2513</v>
      </c>
      <c r="G41" s="11">
        <v>300697</v>
      </c>
      <c r="H41" s="13">
        <v>1826</v>
      </c>
      <c r="I41" s="9">
        <v>762062</v>
      </c>
    </row>
    <row r="42" spans="2:9" x14ac:dyDescent="0.3">
      <c r="B42" s="3">
        <v>38</v>
      </c>
      <c r="C42" s="4" t="s">
        <v>69</v>
      </c>
      <c r="D42" s="4" t="s">
        <v>119</v>
      </c>
      <c r="E42" s="12">
        <v>14334</v>
      </c>
      <c r="F42" s="14">
        <v>41</v>
      </c>
      <c r="G42" s="12">
        <v>14293</v>
      </c>
      <c r="H42" s="14">
        <v>0</v>
      </c>
      <c r="I42" s="10">
        <v>50764</v>
      </c>
    </row>
    <row r="43" spans="2:9" x14ac:dyDescent="0.3">
      <c r="B43" s="1">
        <v>39</v>
      </c>
      <c r="C43" s="2" t="s">
        <v>71</v>
      </c>
      <c r="D43" s="2" t="s">
        <v>62</v>
      </c>
      <c r="E43" s="11">
        <v>3661056</v>
      </c>
      <c r="F43" s="13">
        <v>43208</v>
      </c>
      <c r="G43" s="11">
        <v>3568784</v>
      </c>
      <c r="H43" s="13">
        <v>49064</v>
      </c>
      <c r="I43" s="9">
        <v>11689100</v>
      </c>
    </row>
    <row r="44" spans="2:9" x14ac:dyDescent="0.3">
      <c r="B44" s="3">
        <v>40</v>
      </c>
      <c r="C44" s="4" t="s">
        <v>73</v>
      </c>
      <c r="D44" s="4" t="s">
        <v>31</v>
      </c>
      <c r="E44" s="12">
        <v>1306350</v>
      </c>
      <c r="F44" s="14">
        <v>16157</v>
      </c>
      <c r="G44" s="12">
        <v>1288527</v>
      </c>
      <c r="H44" s="14">
        <v>1666</v>
      </c>
      <c r="I44" s="10">
        <v>3956971</v>
      </c>
    </row>
    <row r="45" spans="2:9" x14ac:dyDescent="0.3">
      <c r="B45" s="1">
        <v>41</v>
      </c>
      <c r="C45" s="2" t="s">
        <v>75</v>
      </c>
      <c r="D45" s="2" t="s">
        <v>89</v>
      </c>
      <c r="E45" s="11">
        <v>974924</v>
      </c>
      <c r="F45" s="13">
        <v>9544</v>
      </c>
      <c r="G45" s="11">
        <v>956827</v>
      </c>
      <c r="H45" s="13">
        <v>8553</v>
      </c>
      <c r="I45" s="9">
        <v>4217737</v>
      </c>
    </row>
    <row r="46" spans="2:9" x14ac:dyDescent="0.3">
      <c r="B46" s="3">
        <v>42</v>
      </c>
      <c r="C46" s="4" t="s">
        <v>77</v>
      </c>
      <c r="D46" s="4" t="s">
        <v>29</v>
      </c>
      <c r="E46" s="12">
        <v>3565499</v>
      </c>
      <c r="F46" s="14">
        <v>51480</v>
      </c>
      <c r="G46" s="12">
        <v>3514019</v>
      </c>
      <c r="H46" s="14">
        <v>0</v>
      </c>
      <c r="I46" s="10">
        <v>12801989</v>
      </c>
    </row>
    <row r="47" spans="2:9" x14ac:dyDescent="0.3">
      <c r="B47" s="1">
        <v>43</v>
      </c>
      <c r="C47" s="2" t="s">
        <v>78</v>
      </c>
      <c r="D47" s="2" t="s">
        <v>66</v>
      </c>
      <c r="E47" s="11">
        <v>1413874</v>
      </c>
      <c r="F47" s="13">
        <v>7089</v>
      </c>
      <c r="G47" s="11">
        <v>1385616</v>
      </c>
      <c r="H47" s="13">
        <v>21169</v>
      </c>
      <c r="I47" s="9">
        <v>3386941</v>
      </c>
    </row>
    <row r="48" spans="2:9" x14ac:dyDescent="0.3">
      <c r="B48" s="3">
        <v>44</v>
      </c>
      <c r="C48" s="4" t="s">
        <v>80</v>
      </c>
      <c r="D48" s="4" t="s">
        <v>16</v>
      </c>
      <c r="E48" s="12">
        <v>443803</v>
      </c>
      <c r="F48" s="14">
        <v>4166</v>
      </c>
      <c r="G48" s="12">
        <v>439178</v>
      </c>
      <c r="H48" s="14">
        <v>459</v>
      </c>
      <c r="I48" s="10">
        <v>1059361</v>
      </c>
    </row>
    <row r="49" spans="2:9" x14ac:dyDescent="0.3">
      <c r="B49" s="1">
        <v>45</v>
      </c>
      <c r="C49" s="2" t="s">
        <v>82</v>
      </c>
      <c r="D49" s="2" t="s">
        <v>45</v>
      </c>
      <c r="E49" s="11">
        <v>1857853</v>
      </c>
      <c r="F49" s="13">
        <v>20311</v>
      </c>
      <c r="G49" s="11">
        <v>1827064</v>
      </c>
      <c r="H49" s="13">
        <v>10478</v>
      </c>
      <c r="I49" s="9">
        <v>5148714</v>
      </c>
    </row>
    <row r="50" spans="2:9" x14ac:dyDescent="0.3">
      <c r="B50" s="3">
        <v>46</v>
      </c>
      <c r="C50" s="4" t="s">
        <v>84</v>
      </c>
      <c r="D50" s="4" t="s">
        <v>59</v>
      </c>
      <c r="E50" s="12">
        <v>282895</v>
      </c>
      <c r="F50" s="14">
        <v>3231</v>
      </c>
      <c r="G50" s="12">
        <v>279664</v>
      </c>
      <c r="H50" s="14">
        <v>0</v>
      </c>
      <c r="I50" s="10">
        <v>884659</v>
      </c>
    </row>
    <row r="51" spans="2:9" x14ac:dyDescent="0.3">
      <c r="B51" s="1">
        <v>47</v>
      </c>
      <c r="C51" s="2" t="s">
        <v>86</v>
      </c>
      <c r="D51" s="2" t="s">
        <v>76</v>
      </c>
      <c r="E51" s="11">
        <v>2667650</v>
      </c>
      <c r="F51" s="13">
        <v>30251</v>
      </c>
      <c r="G51" s="11">
        <v>2630253</v>
      </c>
      <c r="H51" s="13">
        <v>7146</v>
      </c>
      <c r="I51" s="9">
        <v>6829174</v>
      </c>
    </row>
    <row r="52" spans="2:9" x14ac:dyDescent="0.3">
      <c r="B52" s="3">
        <v>48</v>
      </c>
      <c r="C52" s="4" t="s">
        <v>88</v>
      </c>
      <c r="D52" s="4" t="s">
        <v>3</v>
      </c>
      <c r="E52" s="12">
        <v>8973691</v>
      </c>
      <c r="F52" s="14">
        <v>95604</v>
      </c>
      <c r="G52" s="12">
        <v>8839699</v>
      </c>
      <c r="H52" s="14">
        <v>38388</v>
      </c>
      <c r="I52" s="10">
        <v>28995881</v>
      </c>
    </row>
    <row r="53" spans="2:9" x14ac:dyDescent="0.3">
      <c r="B53" s="1">
        <v>49</v>
      </c>
      <c r="C53" s="2" t="s">
        <v>90</v>
      </c>
      <c r="D53" s="2" t="s">
        <v>93</v>
      </c>
      <c r="E53" s="11">
        <v>25874</v>
      </c>
      <c r="F53" s="13">
        <v>133</v>
      </c>
      <c r="G53" s="11">
        <v>25726</v>
      </c>
      <c r="H53" s="13">
        <v>15</v>
      </c>
      <c r="I53" s="9">
        <v>98750</v>
      </c>
    </row>
    <row r="54" spans="2:9" x14ac:dyDescent="0.3">
      <c r="B54" s="3">
        <v>50</v>
      </c>
      <c r="C54" s="4" t="s">
        <v>92</v>
      </c>
      <c r="D54" s="4" t="s">
        <v>104</v>
      </c>
      <c r="E54" s="12">
        <v>1122022</v>
      </c>
      <c r="F54" s="14">
        <v>5453</v>
      </c>
      <c r="G54" s="12">
        <v>1112682</v>
      </c>
      <c r="H54" s="14">
        <v>3887</v>
      </c>
      <c r="I54" s="10">
        <v>3205958</v>
      </c>
    </row>
    <row r="55" spans="2:9" x14ac:dyDescent="0.3">
      <c r="B55" s="1">
        <v>51</v>
      </c>
      <c r="C55" s="2" t="s">
        <v>94</v>
      </c>
      <c r="D55" s="2" t="s">
        <v>19</v>
      </c>
      <c r="E55" s="11">
        <v>154009</v>
      </c>
      <c r="F55" s="13">
        <v>929</v>
      </c>
      <c r="G55" s="11">
        <v>153011</v>
      </c>
      <c r="H55" s="13">
        <v>69</v>
      </c>
      <c r="I55" s="9">
        <v>623989</v>
      </c>
    </row>
    <row r="56" spans="2:9" x14ac:dyDescent="0.3">
      <c r="B56" s="3">
        <v>52</v>
      </c>
      <c r="C56" s="4" t="s">
        <v>96</v>
      </c>
      <c r="D56" s="4" t="s">
        <v>118</v>
      </c>
      <c r="E56" s="12">
        <v>2315784</v>
      </c>
      <c r="F56" s="14">
        <v>23748</v>
      </c>
      <c r="G56" s="12">
        <v>2289616</v>
      </c>
      <c r="H56" s="14">
        <v>2420</v>
      </c>
      <c r="I56" s="10">
        <v>8535519</v>
      </c>
    </row>
    <row r="57" spans="2:9" x14ac:dyDescent="0.3">
      <c r="B57" s="1">
        <v>53</v>
      </c>
      <c r="C57" s="2" t="s">
        <v>98</v>
      </c>
      <c r="D57" s="2" t="s">
        <v>87</v>
      </c>
      <c r="E57" s="11">
        <v>1989477</v>
      </c>
      <c r="F57" s="13">
        <v>16151</v>
      </c>
      <c r="G57" s="11">
        <v>1973326</v>
      </c>
      <c r="H57" s="13">
        <v>0</v>
      </c>
      <c r="I57" s="9">
        <v>7614893</v>
      </c>
    </row>
    <row r="58" spans="2:9" x14ac:dyDescent="0.3">
      <c r="B58" s="3">
        <v>54</v>
      </c>
      <c r="C58" s="4" t="s">
        <v>100</v>
      </c>
      <c r="D58" s="4" t="s">
        <v>27</v>
      </c>
      <c r="E58" s="12">
        <v>679560</v>
      </c>
      <c r="F58" s="14">
        <v>8247</v>
      </c>
      <c r="G58" s="12">
        <v>655480</v>
      </c>
      <c r="H58" s="14">
        <v>15833</v>
      </c>
      <c r="I58" s="10">
        <v>1792147</v>
      </c>
    </row>
    <row r="59" spans="2:9" x14ac:dyDescent="0.3">
      <c r="B59" s="1">
        <v>55</v>
      </c>
      <c r="C59" s="2" t="s">
        <v>102</v>
      </c>
      <c r="D59" s="2" t="s">
        <v>101</v>
      </c>
      <c r="E59" s="11">
        <v>2043838</v>
      </c>
      <c r="F59" s="13">
        <v>16758</v>
      </c>
      <c r="G59" s="11">
        <v>2020642</v>
      </c>
      <c r="H59" s="13">
        <v>6438</v>
      </c>
      <c r="I59" s="9">
        <v>5822434</v>
      </c>
    </row>
    <row r="60" spans="2:9" x14ac:dyDescent="0.3">
      <c r="B60" s="3">
        <v>56</v>
      </c>
      <c r="C60" s="4" t="s">
        <v>103</v>
      </c>
      <c r="D60" s="4" t="s">
        <v>99</v>
      </c>
      <c r="E60" s="12">
        <v>193321</v>
      </c>
      <c r="F60" s="14">
        <v>2082</v>
      </c>
      <c r="G60" s="12">
        <v>190764</v>
      </c>
      <c r="H60" s="14">
        <v>475</v>
      </c>
      <c r="I60" s="10">
        <v>578759</v>
      </c>
    </row>
    <row r="61" spans="2:9" x14ac:dyDescent="0.3">
      <c r="F61" s="6"/>
      <c r="G61" s="6"/>
      <c r="H61" s="6"/>
      <c r="I61" s="6"/>
    </row>
  </sheetData>
  <mergeCells count="9">
    <mergeCell ref="L8:M8"/>
    <mergeCell ref="L9:M9"/>
    <mergeCell ref="L10:M10"/>
    <mergeCell ref="L11:M11"/>
    <mergeCell ref="B2:D2"/>
    <mergeCell ref="E2:G2"/>
    <mergeCell ref="H2:K2"/>
    <mergeCell ref="H3:K3"/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7305-59C7-494A-BB41-38240C454C39}">
  <sheetPr codeName="Sheet1"/>
  <dimension ref="A1:R93"/>
  <sheetViews>
    <sheetView workbookViewId="0">
      <selection activeCell="F18" sqref="F18"/>
    </sheetView>
  </sheetViews>
  <sheetFormatPr defaultRowHeight="14.4" x14ac:dyDescent="0.3"/>
  <cols>
    <col min="1" max="1" width="11.44140625" bestFit="1" customWidth="1"/>
    <col min="2" max="2" width="17.77734375" bestFit="1" customWidth="1"/>
    <col min="3" max="3" width="16.5546875" bestFit="1" customWidth="1"/>
    <col min="4" max="4" width="13" customWidth="1"/>
    <col min="5" max="5" width="16.88671875" customWidth="1"/>
    <col min="6" max="6" width="18.21875" customWidth="1"/>
    <col min="8" max="8" width="11.44140625" bestFit="1" customWidth="1"/>
    <col min="9" max="9" width="14.5546875" bestFit="1" customWidth="1"/>
    <col min="10" max="10" width="9.5546875" bestFit="1" customWidth="1"/>
    <col min="16" max="16" width="11.44140625" bestFit="1" customWidth="1"/>
    <col min="17" max="17" width="17.44140625" bestFit="1" customWidth="1"/>
    <col min="18" max="18" width="20.44140625" bestFit="1" customWidth="1"/>
    <col min="19" max="19" width="16.5546875" bestFit="1" customWidth="1"/>
    <col min="24" max="24" width="22.77734375" bestFit="1" customWidth="1"/>
    <col min="25" max="25" width="16.5546875" bestFit="1" customWidth="1"/>
    <col min="26" max="26" width="20.44140625" bestFit="1" customWidth="1"/>
    <col min="27" max="27" width="16.109375" bestFit="1" customWidth="1"/>
    <col min="28" max="28" width="17.44140625" bestFit="1" customWidth="1"/>
    <col min="29" max="29" width="17.77734375" bestFit="1" customWidth="1"/>
  </cols>
  <sheetData>
    <row r="1" spans="1:18" x14ac:dyDescent="0.3">
      <c r="B1" s="17"/>
    </row>
    <row r="2" spans="1:18" x14ac:dyDescent="0.3">
      <c r="A2" s="8" t="s">
        <v>106</v>
      </c>
      <c r="B2" t="s">
        <v>127</v>
      </c>
      <c r="C2" t="s">
        <v>126</v>
      </c>
      <c r="H2" s="8" t="s">
        <v>106</v>
      </c>
      <c r="I2" t="s">
        <v>124</v>
      </c>
      <c r="J2" t="s">
        <v>132</v>
      </c>
      <c r="P2" s="8" t="s">
        <v>106</v>
      </c>
      <c r="Q2" t="s">
        <v>130</v>
      </c>
      <c r="R2" t="s">
        <v>131</v>
      </c>
    </row>
    <row r="3" spans="1:18" x14ac:dyDescent="0.3">
      <c r="A3" t="s">
        <v>88</v>
      </c>
      <c r="B3" s="16">
        <v>38388</v>
      </c>
      <c r="C3" s="15">
        <v>8973691</v>
      </c>
      <c r="H3" t="s">
        <v>9</v>
      </c>
      <c r="I3" s="15">
        <v>39512223</v>
      </c>
      <c r="J3" s="15">
        <v>12543800</v>
      </c>
      <c r="P3" t="s">
        <v>9</v>
      </c>
      <c r="Q3" s="16">
        <v>106183</v>
      </c>
      <c r="R3" s="16">
        <v>12425872</v>
      </c>
    </row>
    <row r="4" spans="1:18" x14ac:dyDescent="0.3">
      <c r="A4" t="s">
        <v>63</v>
      </c>
      <c r="B4" s="16">
        <v>54559</v>
      </c>
      <c r="C4" s="15">
        <v>7425216</v>
      </c>
      <c r="H4" t="s">
        <v>18</v>
      </c>
      <c r="I4" s="15">
        <v>21477737</v>
      </c>
      <c r="J4" s="15">
        <v>7910952</v>
      </c>
      <c r="P4" t="s">
        <v>18</v>
      </c>
      <c r="Q4" s="16">
        <v>92759</v>
      </c>
      <c r="R4" s="16">
        <v>7783585</v>
      </c>
    </row>
    <row r="5" spans="1:18" x14ac:dyDescent="0.3">
      <c r="A5" t="s">
        <v>71</v>
      </c>
      <c r="B5" s="16">
        <v>49064</v>
      </c>
      <c r="C5" s="15">
        <v>3661056</v>
      </c>
      <c r="H5" t="s">
        <v>63</v>
      </c>
      <c r="I5" s="15">
        <v>19453561</v>
      </c>
      <c r="J5" s="15">
        <v>7425216</v>
      </c>
      <c r="P5" t="s">
        <v>63</v>
      </c>
      <c r="Q5" s="16">
        <v>82367</v>
      </c>
      <c r="R5" s="16">
        <v>7288290</v>
      </c>
    </row>
    <row r="6" spans="1:18" x14ac:dyDescent="0.3">
      <c r="A6" t="s">
        <v>44</v>
      </c>
      <c r="B6" s="16">
        <v>42691</v>
      </c>
      <c r="C6" s="15">
        <v>3246868</v>
      </c>
      <c r="H6" t="s">
        <v>77</v>
      </c>
      <c r="I6" s="15">
        <v>12801989</v>
      </c>
      <c r="J6" s="15">
        <v>3565499</v>
      </c>
      <c r="P6" t="s">
        <v>77</v>
      </c>
      <c r="Q6" s="16">
        <v>51480</v>
      </c>
      <c r="R6" s="16">
        <v>3514019</v>
      </c>
    </row>
    <row r="7" spans="1:18" x14ac:dyDescent="0.3">
      <c r="A7" t="s">
        <v>60</v>
      </c>
      <c r="B7" s="16">
        <v>68385</v>
      </c>
      <c r="C7" s="15">
        <v>3234279</v>
      </c>
      <c r="H7" t="s">
        <v>88</v>
      </c>
      <c r="I7" s="15">
        <v>28995881</v>
      </c>
      <c r="J7" s="15">
        <v>8973691</v>
      </c>
      <c r="P7" t="s">
        <v>88</v>
      </c>
      <c r="Q7" s="16">
        <v>95604</v>
      </c>
      <c r="R7" s="16">
        <v>8839699</v>
      </c>
    </row>
    <row r="37" spans="1:6" x14ac:dyDescent="0.3">
      <c r="A37" t="s">
        <v>106</v>
      </c>
      <c r="B37" t="s">
        <v>126</v>
      </c>
      <c r="C37" t="s">
        <v>131</v>
      </c>
      <c r="D37" t="s">
        <v>130</v>
      </c>
      <c r="E37" t="s">
        <v>127</v>
      </c>
      <c r="F37" t="s">
        <v>124</v>
      </c>
    </row>
    <row r="38" spans="1:6" x14ac:dyDescent="0.3">
      <c r="A38" t="s">
        <v>0</v>
      </c>
      <c r="B38">
        <v>1659936</v>
      </c>
      <c r="C38">
        <v>1623935</v>
      </c>
      <c r="D38">
        <v>21138</v>
      </c>
      <c r="E38">
        <v>14863</v>
      </c>
      <c r="F38" s="15">
        <v>4903185</v>
      </c>
    </row>
    <row r="39" spans="1:6" x14ac:dyDescent="0.3">
      <c r="A39" t="s">
        <v>2</v>
      </c>
      <c r="B39">
        <v>301513</v>
      </c>
      <c r="C39">
        <v>298902</v>
      </c>
      <c r="D39">
        <v>1485</v>
      </c>
      <c r="E39">
        <v>1126</v>
      </c>
      <c r="F39" s="15">
        <v>731545</v>
      </c>
    </row>
    <row r="40" spans="1:6" x14ac:dyDescent="0.3">
      <c r="A40" t="s">
        <v>4</v>
      </c>
      <c r="B40">
        <v>8359</v>
      </c>
      <c r="D40">
        <v>34</v>
      </c>
      <c r="E40">
        <v>0</v>
      </c>
      <c r="F40" s="15">
        <v>57979</v>
      </c>
    </row>
    <row r="41" spans="1:6" x14ac:dyDescent="0.3">
      <c r="A41" t="s">
        <v>5</v>
      </c>
      <c r="B41">
        <v>2573627</v>
      </c>
      <c r="C41">
        <v>2524894</v>
      </c>
      <c r="D41">
        <v>33774</v>
      </c>
      <c r="E41">
        <v>14959</v>
      </c>
      <c r="F41" s="15">
        <v>7278717</v>
      </c>
    </row>
    <row r="42" spans="1:6" x14ac:dyDescent="0.3">
      <c r="A42" t="s">
        <v>7</v>
      </c>
      <c r="B42">
        <v>1054684</v>
      </c>
      <c r="C42">
        <v>1038662</v>
      </c>
      <c r="D42">
        <v>13246</v>
      </c>
      <c r="E42">
        <v>2776</v>
      </c>
      <c r="F42" s="15">
        <v>3017804</v>
      </c>
    </row>
    <row r="43" spans="1:6" x14ac:dyDescent="0.3">
      <c r="A43" t="s">
        <v>9</v>
      </c>
      <c r="B43">
        <v>12543800</v>
      </c>
      <c r="C43">
        <v>12425872</v>
      </c>
      <c r="D43">
        <v>106183</v>
      </c>
      <c r="E43">
        <v>11745</v>
      </c>
      <c r="F43" s="15">
        <v>39512223</v>
      </c>
    </row>
    <row r="44" spans="1:6" x14ac:dyDescent="0.3">
      <c r="A44" t="s">
        <v>11</v>
      </c>
      <c r="B44">
        <v>1851750</v>
      </c>
      <c r="C44">
        <v>1815701</v>
      </c>
      <c r="D44">
        <v>15379</v>
      </c>
      <c r="E44">
        <v>20670</v>
      </c>
      <c r="F44" s="15">
        <v>5758736</v>
      </c>
    </row>
    <row r="45" spans="1:6" x14ac:dyDescent="0.3">
      <c r="A45" t="s">
        <v>13</v>
      </c>
      <c r="B45">
        <v>983652</v>
      </c>
      <c r="C45">
        <v>969400</v>
      </c>
      <c r="D45">
        <v>12354</v>
      </c>
      <c r="E45">
        <v>1898</v>
      </c>
      <c r="F45" s="15">
        <v>3565287</v>
      </c>
    </row>
    <row r="46" spans="1:6" x14ac:dyDescent="0.3">
      <c r="A46" t="s">
        <v>15</v>
      </c>
      <c r="B46">
        <v>344970</v>
      </c>
      <c r="C46">
        <v>338227</v>
      </c>
      <c r="D46">
        <v>3535</v>
      </c>
      <c r="E46">
        <v>3208</v>
      </c>
      <c r="F46" s="15">
        <v>973764</v>
      </c>
    </row>
    <row r="47" spans="1:6" x14ac:dyDescent="0.3">
      <c r="A47" t="s">
        <v>17</v>
      </c>
      <c r="B47">
        <v>178747</v>
      </c>
      <c r="C47">
        <v>176928</v>
      </c>
      <c r="D47">
        <v>1434</v>
      </c>
      <c r="E47">
        <v>385</v>
      </c>
      <c r="F47" s="15">
        <v>705749</v>
      </c>
    </row>
    <row r="48" spans="1:6" x14ac:dyDescent="0.3">
      <c r="A48" t="s">
        <v>18</v>
      </c>
      <c r="B48">
        <v>7910952</v>
      </c>
      <c r="C48">
        <v>7783585</v>
      </c>
      <c r="D48">
        <v>92759</v>
      </c>
      <c r="E48">
        <v>34608</v>
      </c>
      <c r="F48" s="15">
        <v>21477737</v>
      </c>
    </row>
    <row r="49" spans="1:6" x14ac:dyDescent="0.3">
      <c r="A49" t="s">
        <v>20</v>
      </c>
      <c r="B49">
        <v>3215293</v>
      </c>
      <c r="C49">
        <v>3149179</v>
      </c>
      <c r="D49">
        <v>43557</v>
      </c>
      <c r="E49">
        <v>22557</v>
      </c>
      <c r="F49" s="15">
        <v>10617423</v>
      </c>
    </row>
    <row r="50" spans="1:6" x14ac:dyDescent="0.3">
      <c r="A50" t="s">
        <v>21</v>
      </c>
      <c r="B50">
        <v>61139</v>
      </c>
      <c r="C50">
        <v>60681</v>
      </c>
      <c r="D50">
        <v>420</v>
      </c>
      <c r="E50">
        <v>38</v>
      </c>
      <c r="F50" s="15">
        <v>164397</v>
      </c>
    </row>
    <row r="51" spans="1:6" x14ac:dyDescent="0.3">
      <c r="A51" t="s">
        <v>23</v>
      </c>
      <c r="B51">
        <v>411019</v>
      </c>
      <c r="C51">
        <v>406922</v>
      </c>
      <c r="D51">
        <v>2104</v>
      </c>
      <c r="E51">
        <v>1993</v>
      </c>
      <c r="F51" s="15">
        <v>1415872</v>
      </c>
    </row>
    <row r="52" spans="1:6" x14ac:dyDescent="0.3">
      <c r="A52" t="s">
        <v>25</v>
      </c>
      <c r="B52">
        <v>525825</v>
      </c>
      <c r="C52">
        <v>517984</v>
      </c>
      <c r="D52">
        <v>5482</v>
      </c>
      <c r="E52">
        <v>2359</v>
      </c>
      <c r="F52" s="15">
        <v>1787065</v>
      </c>
    </row>
    <row r="53" spans="1:6" x14ac:dyDescent="0.3">
      <c r="A53" t="s">
        <v>26</v>
      </c>
      <c r="B53">
        <v>4136659</v>
      </c>
      <c r="C53">
        <v>4094654</v>
      </c>
      <c r="D53">
        <v>42005</v>
      </c>
      <c r="E53">
        <v>0</v>
      </c>
      <c r="F53" s="15">
        <v>12671821</v>
      </c>
    </row>
    <row r="54" spans="1:6" x14ac:dyDescent="0.3">
      <c r="A54" t="s">
        <v>28</v>
      </c>
      <c r="B54">
        <v>2172359</v>
      </c>
      <c r="D54">
        <v>27370</v>
      </c>
      <c r="E54">
        <v>0</v>
      </c>
      <c r="F54" s="15">
        <v>6732219</v>
      </c>
    </row>
    <row r="55" spans="1:6" x14ac:dyDescent="0.3">
      <c r="A55" t="s">
        <v>30</v>
      </c>
      <c r="B55">
        <v>1058274</v>
      </c>
      <c r="C55">
        <v>1031729</v>
      </c>
      <c r="D55">
        <v>10797</v>
      </c>
      <c r="E55">
        <v>15748</v>
      </c>
      <c r="F55" s="15">
        <v>3155070</v>
      </c>
    </row>
    <row r="56" spans="1:6" x14ac:dyDescent="0.3">
      <c r="A56" t="s">
        <v>32</v>
      </c>
      <c r="B56">
        <v>946564</v>
      </c>
      <c r="C56">
        <v>934730</v>
      </c>
      <c r="D56">
        <v>10229</v>
      </c>
      <c r="E56">
        <v>1605</v>
      </c>
      <c r="F56" s="15">
        <v>2913314</v>
      </c>
    </row>
    <row r="57" spans="1:6" x14ac:dyDescent="0.3">
      <c r="A57" t="s">
        <v>34</v>
      </c>
      <c r="B57">
        <v>1808735</v>
      </c>
      <c r="C57">
        <v>1752972</v>
      </c>
      <c r="D57">
        <v>19183</v>
      </c>
      <c r="E57">
        <v>36580</v>
      </c>
      <c r="F57" s="15">
        <v>4467673</v>
      </c>
    </row>
    <row r="58" spans="1:6" x14ac:dyDescent="0.3">
      <c r="A58" t="s">
        <v>36</v>
      </c>
      <c r="B58">
        <v>1684058</v>
      </c>
      <c r="C58">
        <v>1662287</v>
      </c>
      <c r="D58">
        <v>19270</v>
      </c>
      <c r="E58">
        <v>2501</v>
      </c>
      <c r="F58" s="15">
        <v>4648794</v>
      </c>
    </row>
    <row r="59" spans="1:6" x14ac:dyDescent="0.3">
      <c r="A59" t="s">
        <v>38</v>
      </c>
      <c r="B59">
        <v>339933</v>
      </c>
      <c r="C59">
        <v>331046</v>
      </c>
      <c r="D59">
        <v>3250</v>
      </c>
      <c r="E59">
        <v>5637</v>
      </c>
      <c r="F59" s="15">
        <v>1344212</v>
      </c>
    </row>
    <row r="60" spans="1:6" x14ac:dyDescent="0.3">
      <c r="A60" t="s">
        <v>40</v>
      </c>
      <c r="B60">
        <v>1428212</v>
      </c>
      <c r="C60">
        <v>1398825</v>
      </c>
      <c r="D60">
        <v>17458</v>
      </c>
      <c r="E60">
        <v>11929</v>
      </c>
      <c r="F60" s="15">
        <v>6045680</v>
      </c>
    </row>
    <row r="61" spans="1:6" x14ac:dyDescent="0.3">
      <c r="A61" t="s">
        <v>42</v>
      </c>
      <c r="B61">
        <v>2329774</v>
      </c>
      <c r="C61">
        <v>2293371</v>
      </c>
      <c r="D61">
        <v>25280</v>
      </c>
      <c r="E61">
        <v>11123</v>
      </c>
      <c r="F61" s="15">
        <v>6892503</v>
      </c>
    </row>
    <row r="62" spans="1:6" x14ac:dyDescent="0.3">
      <c r="A62" t="s">
        <v>44</v>
      </c>
      <c r="B62">
        <v>3246868</v>
      </c>
      <c r="C62">
        <v>3160347</v>
      </c>
      <c r="D62">
        <v>43830</v>
      </c>
      <c r="E62">
        <v>42691</v>
      </c>
      <c r="F62" s="15">
        <v>9986857</v>
      </c>
    </row>
    <row r="63" spans="1:6" x14ac:dyDescent="0.3">
      <c r="A63" t="s">
        <v>46</v>
      </c>
      <c r="B63">
        <v>1870281</v>
      </c>
      <c r="C63">
        <v>1848000</v>
      </c>
      <c r="D63">
        <v>15989</v>
      </c>
      <c r="E63">
        <v>6292</v>
      </c>
      <c r="F63" s="15">
        <v>5639632</v>
      </c>
    </row>
    <row r="64" spans="1:6" x14ac:dyDescent="0.3">
      <c r="A64" t="s">
        <v>48</v>
      </c>
      <c r="B64">
        <v>1000415</v>
      </c>
      <c r="C64">
        <v>984056</v>
      </c>
      <c r="D64">
        <v>13474</v>
      </c>
      <c r="E64">
        <v>2885</v>
      </c>
      <c r="F64" s="15">
        <v>2976149</v>
      </c>
    </row>
    <row r="65" spans="1:6" x14ac:dyDescent="0.3">
      <c r="A65" t="s">
        <v>50</v>
      </c>
      <c r="B65">
        <v>1780715</v>
      </c>
      <c r="C65">
        <v>1757937</v>
      </c>
      <c r="D65">
        <v>22778</v>
      </c>
      <c r="E65">
        <v>0</v>
      </c>
      <c r="F65" s="15">
        <v>6137428</v>
      </c>
    </row>
    <row r="66" spans="1:6" x14ac:dyDescent="0.3">
      <c r="A66" t="s">
        <v>52</v>
      </c>
      <c r="B66">
        <v>333758</v>
      </c>
      <c r="C66">
        <v>329725</v>
      </c>
      <c r="D66">
        <v>3712</v>
      </c>
      <c r="E66">
        <v>321</v>
      </c>
      <c r="F66" s="15">
        <v>1068778</v>
      </c>
    </row>
    <row r="67" spans="1:6" x14ac:dyDescent="0.3">
      <c r="A67" t="s">
        <v>54</v>
      </c>
      <c r="B67">
        <v>574399</v>
      </c>
      <c r="C67">
        <v>566979</v>
      </c>
      <c r="D67">
        <v>5063</v>
      </c>
      <c r="E67">
        <v>2357</v>
      </c>
      <c r="F67" s="15">
        <v>1934408</v>
      </c>
    </row>
    <row r="68" spans="1:6" x14ac:dyDescent="0.3">
      <c r="A68" t="s">
        <v>56</v>
      </c>
      <c r="B68">
        <v>926133</v>
      </c>
      <c r="C68">
        <v>906598</v>
      </c>
      <c r="D68">
        <v>12294</v>
      </c>
      <c r="E68">
        <v>7241</v>
      </c>
      <c r="F68" s="15">
        <v>3080156</v>
      </c>
    </row>
    <row r="69" spans="1:6" x14ac:dyDescent="0.3">
      <c r="A69" t="s">
        <v>58</v>
      </c>
      <c r="B69">
        <v>382013</v>
      </c>
      <c r="D69">
        <v>3122</v>
      </c>
      <c r="E69">
        <v>0</v>
      </c>
      <c r="F69" s="15">
        <v>1359711</v>
      </c>
    </row>
    <row r="70" spans="1:6" x14ac:dyDescent="0.3">
      <c r="A70" t="s">
        <v>60</v>
      </c>
      <c r="B70">
        <v>3234279</v>
      </c>
      <c r="C70">
        <v>3129317</v>
      </c>
      <c r="D70">
        <v>36577</v>
      </c>
      <c r="E70">
        <v>68385</v>
      </c>
      <c r="F70" s="15">
        <v>8882190</v>
      </c>
    </row>
    <row r="71" spans="1:6" x14ac:dyDescent="0.3">
      <c r="A71" t="s">
        <v>61</v>
      </c>
      <c r="B71">
        <v>707970</v>
      </c>
      <c r="D71">
        <v>9236</v>
      </c>
      <c r="E71">
        <v>0</v>
      </c>
      <c r="F71" s="15">
        <v>2096829</v>
      </c>
    </row>
    <row r="72" spans="1:6" x14ac:dyDescent="0.3">
      <c r="A72" t="s">
        <v>63</v>
      </c>
      <c r="B72">
        <v>7425216</v>
      </c>
      <c r="C72">
        <v>7288290</v>
      </c>
      <c r="D72">
        <v>82367</v>
      </c>
      <c r="E72">
        <v>54559</v>
      </c>
      <c r="F72" s="15">
        <v>19453561</v>
      </c>
    </row>
    <row r="73" spans="1:6" x14ac:dyDescent="0.3">
      <c r="A73" t="s">
        <v>65</v>
      </c>
      <c r="B73">
        <v>3501404</v>
      </c>
      <c r="D73">
        <v>29059</v>
      </c>
      <c r="E73">
        <v>0</v>
      </c>
      <c r="F73" s="15">
        <v>10488084</v>
      </c>
    </row>
    <row r="74" spans="1:6" x14ac:dyDescent="0.3">
      <c r="A74" t="s">
        <v>67</v>
      </c>
      <c r="B74">
        <v>305036</v>
      </c>
      <c r="C74">
        <v>300697</v>
      </c>
      <c r="D74">
        <v>2513</v>
      </c>
      <c r="E74">
        <v>1826</v>
      </c>
      <c r="F74" s="15">
        <v>762062</v>
      </c>
    </row>
    <row r="75" spans="1:6" x14ac:dyDescent="0.3">
      <c r="A75" t="s">
        <v>69</v>
      </c>
      <c r="B75">
        <v>14334</v>
      </c>
      <c r="D75">
        <v>41</v>
      </c>
      <c r="E75">
        <v>0</v>
      </c>
      <c r="F75" s="15">
        <v>50764</v>
      </c>
    </row>
    <row r="76" spans="1:6" x14ac:dyDescent="0.3">
      <c r="A76" t="s">
        <v>71</v>
      </c>
      <c r="B76">
        <v>3661056</v>
      </c>
      <c r="C76">
        <v>3568784</v>
      </c>
      <c r="D76">
        <v>43208</v>
      </c>
      <c r="E76">
        <v>49064</v>
      </c>
      <c r="F76" s="15">
        <v>11689100</v>
      </c>
    </row>
    <row r="77" spans="1:6" x14ac:dyDescent="0.3">
      <c r="A77" t="s">
        <v>73</v>
      </c>
      <c r="B77">
        <v>1306350</v>
      </c>
      <c r="C77">
        <v>1288527</v>
      </c>
      <c r="D77">
        <v>16157</v>
      </c>
      <c r="E77">
        <v>1666</v>
      </c>
      <c r="F77" s="15">
        <v>3956971</v>
      </c>
    </row>
    <row r="78" spans="1:6" x14ac:dyDescent="0.3">
      <c r="A78" t="s">
        <v>75</v>
      </c>
      <c r="B78">
        <v>974924</v>
      </c>
      <c r="C78">
        <v>956827</v>
      </c>
      <c r="D78">
        <v>9544</v>
      </c>
      <c r="E78">
        <v>8553</v>
      </c>
      <c r="F78" s="15">
        <v>4217737</v>
      </c>
    </row>
    <row r="79" spans="1:6" x14ac:dyDescent="0.3">
      <c r="A79" t="s">
        <v>77</v>
      </c>
      <c r="B79">
        <v>3565499</v>
      </c>
      <c r="D79">
        <v>51480</v>
      </c>
      <c r="E79">
        <v>0</v>
      </c>
      <c r="F79" s="15">
        <v>12801989</v>
      </c>
    </row>
    <row r="80" spans="1:6" x14ac:dyDescent="0.3">
      <c r="A80" t="s">
        <v>78</v>
      </c>
      <c r="B80">
        <v>1413874</v>
      </c>
      <c r="C80">
        <v>1385616</v>
      </c>
      <c r="D80">
        <v>7089</v>
      </c>
      <c r="E80">
        <v>21169</v>
      </c>
      <c r="F80" s="15">
        <v>3386941</v>
      </c>
    </row>
    <row r="81" spans="1:6" x14ac:dyDescent="0.3">
      <c r="A81" t="s">
        <v>80</v>
      </c>
      <c r="B81">
        <v>443803</v>
      </c>
      <c r="C81">
        <v>439178</v>
      </c>
      <c r="D81">
        <v>4166</v>
      </c>
      <c r="E81">
        <v>459</v>
      </c>
      <c r="F81" s="15">
        <v>1059361</v>
      </c>
    </row>
    <row r="82" spans="1:6" x14ac:dyDescent="0.3">
      <c r="A82" t="s">
        <v>82</v>
      </c>
      <c r="B82">
        <v>1857853</v>
      </c>
      <c r="C82">
        <v>1827064</v>
      </c>
      <c r="D82">
        <v>20311</v>
      </c>
      <c r="E82">
        <v>10478</v>
      </c>
      <c r="F82" s="15">
        <v>5148714</v>
      </c>
    </row>
    <row r="83" spans="1:6" x14ac:dyDescent="0.3">
      <c r="A83" t="s">
        <v>84</v>
      </c>
      <c r="B83">
        <v>282895</v>
      </c>
      <c r="D83">
        <v>3231</v>
      </c>
      <c r="E83">
        <v>0</v>
      </c>
      <c r="F83" s="15">
        <v>884659</v>
      </c>
    </row>
    <row r="84" spans="1:6" x14ac:dyDescent="0.3">
      <c r="A84" t="s">
        <v>86</v>
      </c>
      <c r="B84">
        <v>2667650</v>
      </c>
      <c r="C84">
        <v>2630253</v>
      </c>
      <c r="D84">
        <v>30251</v>
      </c>
      <c r="E84">
        <v>7146</v>
      </c>
      <c r="F84" s="15">
        <v>6829174</v>
      </c>
    </row>
    <row r="85" spans="1:6" x14ac:dyDescent="0.3">
      <c r="A85" t="s">
        <v>88</v>
      </c>
      <c r="B85">
        <v>8973691</v>
      </c>
      <c r="C85">
        <v>8839699</v>
      </c>
      <c r="D85">
        <v>95604</v>
      </c>
      <c r="E85">
        <v>38388</v>
      </c>
      <c r="F85" s="15">
        <v>28995881</v>
      </c>
    </row>
    <row r="86" spans="1:6" x14ac:dyDescent="0.3">
      <c r="A86" t="s">
        <v>90</v>
      </c>
      <c r="B86">
        <v>25874</v>
      </c>
      <c r="C86">
        <v>25726</v>
      </c>
      <c r="D86">
        <v>133</v>
      </c>
      <c r="E86">
        <v>15</v>
      </c>
      <c r="F86" s="15">
        <v>98750</v>
      </c>
    </row>
    <row r="87" spans="1:6" x14ac:dyDescent="0.3">
      <c r="A87" t="s">
        <v>92</v>
      </c>
      <c r="B87">
        <v>1122022</v>
      </c>
      <c r="C87">
        <v>1112682</v>
      </c>
      <c r="D87">
        <v>5453</v>
      </c>
      <c r="E87">
        <v>3887</v>
      </c>
      <c r="F87" s="15">
        <v>3205958</v>
      </c>
    </row>
    <row r="88" spans="1:6" x14ac:dyDescent="0.3">
      <c r="A88" t="s">
        <v>94</v>
      </c>
      <c r="B88">
        <v>154009</v>
      </c>
      <c r="C88">
        <v>153011</v>
      </c>
      <c r="D88">
        <v>929</v>
      </c>
      <c r="E88">
        <v>69</v>
      </c>
      <c r="F88" s="15">
        <v>623989</v>
      </c>
    </row>
    <row r="89" spans="1:6" x14ac:dyDescent="0.3">
      <c r="A89" t="s">
        <v>96</v>
      </c>
      <c r="B89">
        <v>2315784</v>
      </c>
      <c r="C89">
        <v>2289616</v>
      </c>
      <c r="D89">
        <v>23748</v>
      </c>
      <c r="E89">
        <v>2420</v>
      </c>
      <c r="F89" s="15">
        <v>8535519</v>
      </c>
    </row>
    <row r="90" spans="1:6" x14ac:dyDescent="0.3">
      <c r="A90" t="s">
        <v>98</v>
      </c>
      <c r="B90">
        <v>1989477</v>
      </c>
      <c r="C90">
        <v>1973326</v>
      </c>
      <c r="D90">
        <v>16151</v>
      </c>
      <c r="E90">
        <v>0</v>
      </c>
      <c r="F90" s="15">
        <v>7614893</v>
      </c>
    </row>
    <row r="91" spans="1:6" x14ac:dyDescent="0.3">
      <c r="A91" t="s">
        <v>100</v>
      </c>
      <c r="B91">
        <v>679560</v>
      </c>
      <c r="C91">
        <v>655480</v>
      </c>
      <c r="D91">
        <v>8247</v>
      </c>
      <c r="E91">
        <v>15833</v>
      </c>
      <c r="F91" s="15">
        <v>1792147</v>
      </c>
    </row>
    <row r="92" spans="1:6" x14ac:dyDescent="0.3">
      <c r="A92" t="s">
        <v>102</v>
      </c>
      <c r="B92">
        <v>2043838</v>
      </c>
      <c r="C92">
        <v>2020642</v>
      </c>
      <c r="D92">
        <v>16758</v>
      </c>
      <c r="E92">
        <v>6438</v>
      </c>
      <c r="F92" s="15">
        <v>5822434</v>
      </c>
    </row>
    <row r="93" spans="1:6" x14ac:dyDescent="0.3">
      <c r="A93" t="s">
        <v>103</v>
      </c>
      <c r="B93">
        <v>193321</v>
      </c>
      <c r="C93">
        <v>190764</v>
      </c>
      <c r="D93">
        <v>2082</v>
      </c>
      <c r="E93">
        <v>475</v>
      </c>
      <c r="F93" s="15">
        <v>578759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8310-23DE-4EB4-8123-CB4F71DC7567}">
  <sheetPr>
    <tabColor theme="3" tint="0.249977111117893"/>
  </sheetPr>
  <dimension ref="A1:X39"/>
  <sheetViews>
    <sheetView zoomScaleNormal="100" workbookViewId="0">
      <selection activeCell="L34" sqref="L34"/>
    </sheetView>
  </sheetViews>
  <sheetFormatPr defaultRowHeight="14.4" x14ac:dyDescent="0.3"/>
  <cols>
    <col min="1" max="1" width="12.5546875" customWidth="1"/>
    <col min="16" max="16" width="6.6640625" customWidth="1"/>
    <col min="18" max="18" width="6.44140625" customWidth="1"/>
    <col min="19" max="19" width="8.77734375" customWidth="1"/>
    <col min="20" max="20" width="7.109375" customWidth="1"/>
    <col min="24" max="24" width="7" customWidth="1"/>
  </cols>
  <sheetData>
    <row r="1" spans="1:24" x14ac:dyDescent="0.3">
      <c r="A1" s="29" t="s">
        <v>128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 x14ac:dyDescent="0.3">
      <c r="M4" s="31" t="s">
        <v>136</v>
      </c>
      <c r="N4" s="32"/>
      <c r="O4" s="32"/>
      <c r="P4" s="32"/>
      <c r="Q4" s="32"/>
      <c r="R4" s="32"/>
      <c r="S4" s="32"/>
      <c r="T4" s="32"/>
      <c r="U4" s="20"/>
      <c r="V4" s="20"/>
      <c r="W4" s="20"/>
      <c r="X4" s="20"/>
    </row>
    <row r="5" spans="1:24" x14ac:dyDescent="0.3">
      <c r="M5" s="32"/>
      <c r="N5" s="32"/>
      <c r="O5" s="32"/>
      <c r="P5" s="32"/>
      <c r="Q5" s="32"/>
      <c r="R5" s="32"/>
      <c r="S5" s="32"/>
      <c r="T5" s="32"/>
      <c r="U5" s="20"/>
      <c r="V5" s="20"/>
      <c r="W5" s="20"/>
      <c r="X5" s="20"/>
    </row>
    <row r="6" spans="1:24" ht="14.4" customHeight="1" x14ac:dyDescent="0.3">
      <c r="M6" s="35" t="s">
        <v>133</v>
      </c>
      <c r="N6" s="36"/>
      <c r="O6" s="36"/>
      <c r="P6" s="35" t="s">
        <v>0</v>
      </c>
      <c r="Q6" s="39"/>
      <c r="R6" s="39"/>
      <c r="S6" s="39"/>
      <c r="T6" s="39"/>
      <c r="U6" s="20"/>
      <c r="V6" s="20"/>
      <c r="W6" s="20"/>
      <c r="X6" s="20"/>
    </row>
    <row r="7" spans="1:24" ht="14.4" customHeight="1" x14ac:dyDescent="0.3">
      <c r="M7" s="36"/>
      <c r="N7" s="36"/>
      <c r="O7" s="36"/>
      <c r="P7" s="39"/>
      <c r="Q7" s="39"/>
      <c r="R7" s="39"/>
      <c r="S7" s="39"/>
      <c r="T7" s="39"/>
      <c r="U7" s="20"/>
      <c r="V7" s="20"/>
      <c r="W7" s="20"/>
      <c r="X7" s="20"/>
    </row>
    <row r="8" spans="1:24" ht="14.4" customHeight="1" x14ac:dyDescent="0.3">
      <c r="M8" s="37" t="s">
        <v>124</v>
      </c>
      <c r="N8" s="37"/>
      <c r="O8" s="37"/>
      <c r="P8" s="37">
        <f>VLOOKUP(P6,pivot!$A$38:$F$93,6,)</f>
        <v>4903185</v>
      </c>
      <c r="Q8" s="37"/>
      <c r="R8" s="37"/>
      <c r="S8" s="37"/>
      <c r="T8" s="37"/>
      <c r="U8" s="20"/>
      <c r="V8" s="20"/>
      <c r="W8" s="20"/>
      <c r="X8" s="20"/>
    </row>
    <row r="9" spans="1:24" ht="14.4" customHeight="1" x14ac:dyDescent="0.35">
      <c r="M9" s="38" t="s">
        <v>134</v>
      </c>
      <c r="N9" s="38"/>
      <c r="O9" s="38"/>
      <c r="P9" s="40">
        <f>VLOOKUP(P6,pivot!$A$38:$F$93,2,)</f>
        <v>1659936</v>
      </c>
      <c r="Q9" s="40"/>
      <c r="R9" s="40"/>
      <c r="S9" s="40"/>
      <c r="T9" s="40"/>
      <c r="U9" s="20"/>
      <c r="V9" s="20"/>
      <c r="W9" s="20"/>
      <c r="X9" s="20"/>
    </row>
    <row r="10" spans="1:24" ht="14.4" customHeight="1" x14ac:dyDescent="0.3">
      <c r="M10" s="33" t="s">
        <v>111</v>
      </c>
      <c r="N10" s="33"/>
      <c r="O10" s="33"/>
      <c r="P10" s="33">
        <f>VLOOKUP(P6,pivot!$A$38:$F$93,5,)</f>
        <v>14863</v>
      </c>
      <c r="Q10" s="33"/>
      <c r="R10" s="33"/>
      <c r="S10" s="33"/>
      <c r="T10" s="33"/>
      <c r="U10" s="20"/>
      <c r="V10" s="20"/>
      <c r="W10" s="20"/>
      <c r="X10" s="20"/>
    </row>
    <row r="11" spans="1:24" ht="14.4" customHeight="1" x14ac:dyDescent="0.3">
      <c r="M11" s="34" t="s">
        <v>135</v>
      </c>
      <c r="N11" s="34"/>
      <c r="O11" s="34"/>
      <c r="P11" s="34">
        <f>VLOOKUP(P6,pivot!$A$38:$F$93,3,)</f>
        <v>1623935</v>
      </c>
      <c r="Q11" s="34"/>
      <c r="R11" s="34"/>
      <c r="S11" s="34"/>
      <c r="T11" s="34"/>
      <c r="U11" s="20"/>
      <c r="V11" s="20"/>
      <c r="W11" s="20"/>
      <c r="X11" s="20"/>
    </row>
    <row r="12" spans="1:24" ht="14.4" customHeight="1" x14ac:dyDescent="0.3">
      <c r="M12" s="33" t="s">
        <v>109</v>
      </c>
      <c r="N12" s="33"/>
      <c r="O12" s="33"/>
      <c r="P12" s="33">
        <f>VLOOKUP(P6,pivot!$A$38:$F$93,4,)</f>
        <v>21138</v>
      </c>
      <c r="Q12" s="33"/>
      <c r="R12" s="33"/>
      <c r="S12" s="33"/>
      <c r="T12" s="33"/>
      <c r="U12" s="20"/>
      <c r="V12" s="20"/>
      <c r="W12" s="20"/>
      <c r="X12" s="20"/>
    </row>
    <row r="13" spans="1:24" ht="14.4" customHeight="1" thickBot="1" x14ac:dyDescent="0.35">
      <c r="M13" s="21"/>
      <c r="N13" s="22"/>
      <c r="O13" s="22"/>
      <c r="P13" s="22"/>
      <c r="Q13" s="21"/>
      <c r="R13" s="21"/>
      <c r="S13" s="21"/>
      <c r="T13" s="21"/>
    </row>
    <row r="35" spans="12:13" x14ac:dyDescent="0.3">
      <c r="L35" s="18"/>
      <c r="M35" s="18"/>
    </row>
    <row r="36" spans="12:13" x14ac:dyDescent="0.3">
      <c r="L36" s="19"/>
      <c r="M36" s="19"/>
    </row>
    <row r="37" spans="12:13" x14ac:dyDescent="0.3">
      <c r="L37" s="18"/>
      <c r="M37" s="18"/>
    </row>
    <row r="38" spans="12:13" x14ac:dyDescent="0.3">
      <c r="L38" s="18"/>
      <c r="M38" s="18"/>
    </row>
    <row r="39" spans="12:13" x14ac:dyDescent="0.3">
      <c r="L39" s="18"/>
      <c r="M39" s="18"/>
    </row>
  </sheetData>
  <mergeCells count="14">
    <mergeCell ref="A1:X3"/>
    <mergeCell ref="M4:T5"/>
    <mergeCell ref="P10:T10"/>
    <mergeCell ref="P11:T11"/>
    <mergeCell ref="P12:T12"/>
    <mergeCell ref="M6:O7"/>
    <mergeCell ref="M8:O8"/>
    <mergeCell ref="M9:O9"/>
    <mergeCell ref="M10:O10"/>
    <mergeCell ref="M11:O11"/>
    <mergeCell ref="M12:O12"/>
    <mergeCell ref="P6:T7"/>
    <mergeCell ref="P8:T8"/>
    <mergeCell ref="P9:T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8ED123-D813-463A-BD3B-B6C8B48C1623}">
          <x14:formula1>
            <xm:f>pivot!$A$38:$A$93</xm:f>
          </x14:formula1>
          <xm:sqref>P6:T7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base_sheet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2024-01-10T09:15:41Z</dcterms:created>
  <dcterms:modified xsi:type="dcterms:W3CDTF">2024-01-11T17:34:58Z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2024-01-10T09:30:22Z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e2734f96-aec4-4206-bf18-24fc9271e66d</vt:lpwstr>
  </property>
  <property fmtid="{D5CDD505-2E9C-101B-9397-08002B2CF9AE}" pid="7" name="MSIP_Label_defa4170-0d19-0005-0004-bc88714345d2_ActionId">
    <vt:lpwstr>1d763cd4-71f7-4af5-bbaa-5f16c7d3ee93</vt:lpwstr>
  </property>
  <property fmtid="{D5CDD505-2E9C-101B-9397-08002B2CF9AE}" pid="8" name="MSIP_Label_defa4170-0d19-0005-0004-bc88714345d2_ContentBits">
    <vt:lpwstr>0</vt:lpwstr>
  </property>
</Properties>
</file>