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ang/Dropbox (Princeton)/EcoSLIM_CONUS/"/>
    </mc:Choice>
  </mc:AlternateContent>
  <xr:revisionPtr revIDLastSave="0" documentId="13_ncr:1_{3941686C-DB12-194C-B34D-D0229D1D5068}" xr6:coauthVersionLast="45" xr6:coauthVersionMax="45" xr10:uidLastSave="{00000000-0000-0000-0000-000000000000}"/>
  <bookViews>
    <workbookView xWindow="34040" yWindow="1580" windowWidth="28120" windowHeight="16100" activeTab="6" xr2:uid="{7C13306F-2A42-DF49-85E6-122069AE8023}"/>
  </bookViews>
  <sheets>
    <sheet name="case setup" sheetId="1" r:id="rId1"/>
    <sheet name="tests during optimization" sheetId="2" r:id="rId2"/>
    <sheet name="LB_schemes" sheetId="5" r:id="rId3"/>
    <sheet name="LW_test" sheetId="3" r:id="rId4"/>
    <sheet name="ncp_test1" sheetId="4" r:id="rId5"/>
    <sheet name="CONUS_8" sheetId="6" r:id="rId6"/>
    <sheet name="CONUS_1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8" i="4" l="1"/>
  <c r="C33" i="6"/>
  <c r="D33" i="6"/>
  <c r="E33" i="6"/>
  <c r="F33" i="6"/>
  <c r="G33" i="6"/>
  <c r="H33" i="6"/>
  <c r="I33" i="6"/>
  <c r="B33" i="6"/>
  <c r="C9" i="6" l="1"/>
  <c r="D9" i="6"/>
  <c r="E9" i="6"/>
  <c r="F9" i="6"/>
  <c r="G9" i="6"/>
  <c r="H9" i="6"/>
  <c r="I9" i="6"/>
  <c r="B9" i="6"/>
  <c r="C21" i="6"/>
  <c r="D21" i="6"/>
  <c r="E21" i="6"/>
  <c r="F21" i="6"/>
  <c r="G21" i="6"/>
  <c r="H21" i="6"/>
  <c r="I21" i="6"/>
  <c r="B21" i="6"/>
  <c r="AH12" i="3" l="1"/>
  <c r="AG12" i="3"/>
  <c r="AG11" i="3" l="1"/>
  <c r="D53" i="4" l="1"/>
  <c r="E53" i="4"/>
  <c r="F53" i="4"/>
  <c r="G53" i="4"/>
  <c r="H53" i="4"/>
  <c r="I53" i="4"/>
  <c r="J53" i="4"/>
  <c r="C53" i="4"/>
  <c r="AE7" i="4"/>
  <c r="AG10" i="3" l="1"/>
  <c r="AE6" i="4" l="1"/>
  <c r="AE8" i="4" l="1"/>
  <c r="AE5" i="4" l="1"/>
  <c r="AE4" i="4"/>
  <c r="AF6" i="4" s="1"/>
  <c r="AE3" i="4"/>
  <c r="AF5" i="4" l="1"/>
  <c r="AF7" i="4"/>
  <c r="AF3" i="4"/>
  <c r="AG9" i="3"/>
  <c r="AF15" i="3"/>
  <c r="AF16" i="3"/>
  <c r="AF14" i="3"/>
  <c r="AG8" i="3"/>
  <c r="AG7" i="3"/>
  <c r="AH7" i="3" s="1"/>
  <c r="AG6" i="3"/>
  <c r="AG5" i="3"/>
  <c r="AG4" i="3"/>
  <c r="AG3" i="3"/>
  <c r="AH10" i="3" l="1"/>
  <c r="AH11" i="3"/>
  <c r="AH4" i="3"/>
  <c r="AH6" i="3"/>
  <c r="AH3" i="3"/>
  <c r="AH5" i="3"/>
  <c r="AH8" i="3"/>
  <c r="AH9" i="3"/>
  <c r="W9" i="2"/>
  <c r="W10" i="2"/>
  <c r="W8" i="2" l="1"/>
  <c r="W19" i="2" l="1"/>
  <c r="W18" i="2"/>
  <c r="X18" i="2" s="1"/>
  <c r="W7" i="2" l="1"/>
  <c r="W15" i="2"/>
  <c r="X7" i="2" s="1"/>
  <c r="W13" i="2" l="1"/>
  <c r="W3" i="2"/>
  <c r="X3" i="2" s="1"/>
  <c r="W5" i="2"/>
  <c r="W14" i="2"/>
  <c r="W6" i="2"/>
  <c r="W4" i="2"/>
  <c r="X8" i="2" l="1"/>
  <c r="X9" i="2"/>
  <c r="X10" i="2"/>
  <c r="X5" i="2"/>
  <c r="X4" i="2"/>
  <c r="X6" i="2"/>
</calcChain>
</file>

<file path=xl/sharedStrings.xml><?xml version="1.0" encoding="utf-8"?>
<sst xmlns="http://schemas.openxmlformats.org/spreadsheetml/2006/main" count="159" uniqueCount="84">
  <si>
    <t>src0</t>
  </si>
  <si>
    <t>test_none</t>
  </si>
  <si>
    <t>test_LB_30</t>
  </si>
  <si>
    <t>test_transfer</t>
  </si>
  <si>
    <t>separa</t>
  </si>
  <si>
    <t>transfer</t>
  </si>
  <si>
    <t>spinup</t>
  </si>
  <si>
    <t>numberp</t>
  </si>
  <si>
    <t>LB</t>
  </si>
  <si>
    <t>threshold</t>
  </si>
  <si>
    <t>total GPU</t>
  </si>
  <si>
    <t>ppx*qqy</t>
  </si>
  <si>
    <t>2*2</t>
  </si>
  <si>
    <t>/</t>
  </si>
  <si>
    <t>2*1</t>
  </si>
  <si>
    <t>FASLE</t>
  </si>
  <si>
    <t>total time</t>
  </si>
  <si>
    <t>This will include the N_send in the loop. To show not efficient due to small number</t>
  </si>
  <si>
    <t>To show LB realtive to 4</t>
  </si>
  <si>
    <t>To know the net speedup, need some scale with number of particles</t>
  </si>
  <si>
    <t>To know the efficiency without LB</t>
  </si>
  <si>
    <t>ER_shrub</t>
  </si>
  <si>
    <t>LW_2</t>
  </si>
  <si>
    <t>LW_30</t>
  </si>
  <si>
    <t>For validation purpose</t>
  </si>
  <si>
    <t>sort</t>
  </si>
  <si>
    <t>add</t>
  </si>
  <si>
    <t>loop</t>
  </si>
  <si>
    <t>folder</t>
  </si>
  <si>
    <t>hill_cpu</t>
  </si>
  <si>
    <t>LW_cpu_p2</t>
  </si>
  <si>
    <t>LW_cpu_p30</t>
  </si>
  <si>
    <t>peri</t>
  </si>
  <si>
    <t>inte</t>
  </si>
  <si>
    <t>C</t>
  </si>
  <si>
    <t>cpu_30</t>
  </si>
  <si>
    <t>h2d</t>
  </si>
  <si>
    <t>cpu_2</t>
  </si>
  <si>
    <t>total</t>
  </si>
  <si>
    <t>speedup</t>
  </si>
  <si>
    <t>test_LB_100</t>
  </si>
  <si>
    <t>cpu_100</t>
  </si>
  <si>
    <t>If the number matters</t>
  </si>
  <si>
    <t>If the N_send in loop matters</t>
  </si>
  <si>
    <t>test_LB_nt</t>
  </si>
  <si>
    <t>test_LB_30_C_sortatomic</t>
  </si>
  <si>
    <t>test_LB_30_C</t>
  </si>
  <si>
    <t>Hillslope</t>
  </si>
  <si>
    <t>test_LB_32</t>
  </si>
  <si>
    <t>test_2GPU</t>
  </si>
  <si>
    <t>1*1</t>
  </si>
  <si>
    <t>parallel scaling</t>
  </si>
  <si>
    <t>test_LB_128</t>
  </si>
  <si>
    <t>hillslope</t>
  </si>
  <si>
    <t>ER_shrub_2</t>
  </si>
  <si>
    <t>ER_2</t>
  </si>
  <si>
    <t>ER_32</t>
  </si>
  <si>
    <t>LW</t>
  </si>
  <si>
    <t>tran</t>
  </si>
  <si>
    <t>nlb</t>
  </si>
  <si>
    <t>1gpu started</t>
  </si>
  <si>
    <t>8gpu</t>
  </si>
  <si>
    <t>Dynamic domain decomposition</t>
  </si>
  <si>
    <t>GPU help</t>
  </si>
  <si>
    <t>tests based on LW</t>
  </si>
  <si>
    <t>LB means LB1, i.e., GPU help</t>
  </si>
  <si>
    <t>test3 with LB1 started with 1-GPU (total 4-GPU), reducing 24% of the time used by that without LB (total 4-GPU)</t>
  </si>
  <si>
    <t>test1 with LB1 started with 2-GPU (total 4-GPU), reducing 16% of the time used by that without LB (total 4-GPU)</t>
  </si>
  <si>
    <t>test5 with LB1 started with 4-GPU (total 8-GPU), reducing more than half the time used by that without LB (total 4-GPU)</t>
  </si>
  <si>
    <t>test_LB2</t>
  </si>
  <si>
    <t>LB2_240</t>
  </si>
  <si>
    <t>sum</t>
  </si>
  <si>
    <t>test_LB2_2</t>
  </si>
  <si>
    <t>test6 with LB2 (total 4-GPU) of every 240 hours</t>
  </si>
  <si>
    <t>test4 with LB2 (total 4-GPU) of every 24 hours</t>
  </si>
  <si>
    <t>test_LB2_240</t>
  </si>
  <si>
    <t>NLB</t>
  </si>
  <si>
    <t>tiemsteps</t>
  </si>
  <si>
    <t>LB1, 2GPU started</t>
  </si>
  <si>
    <t>LB1, 1GPU started</t>
  </si>
  <si>
    <t>LB1, 4GPU started, total 8GPU</t>
  </si>
  <si>
    <t>LB2_24</t>
  </si>
  <si>
    <t>LB2 24 hours</t>
  </si>
  <si>
    <t>LB2 240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</si>
</sst>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rgb="FFFF0000"/>
      <name val="Arial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1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right"/>
    </xf>
    <xf numFmtId="0" fontId="13" fillId="0" borderId="0" xfId="0" applyFont="1"/>
    <xf numFmtId="2" fontId="9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9" fillId="0" borderId="0" xfId="0" applyNumberFormat="1" applyFont="1" applyFill="1"/>
    <xf numFmtId="2" fontId="11" fillId="0" borderId="0" xfId="0" applyNumberFormat="1" applyFont="1" applyFill="1"/>
    <xf numFmtId="0" fontId="9" fillId="0" borderId="0" xfId="0" applyFont="1" applyFill="1"/>
    <xf numFmtId="2" fontId="8" fillId="0" borderId="0" xfId="0" applyNumberFormat="1" applyFont="1"/>
    <xf numFmtId="11" fontId="8" fillId="0" borderId="0" xfId="0" applyNumberFormat="1" applyFont="1" applyAlignment="1">
      <alignment horizontal="left"/>
    </xf>
    <xf numFmtId="2" fontId="9" fillId="2" borderId="0" xfId="0" applyNumberFormat="1" applyFont="1" applyFill="1" applyAlignment="1">
      <alignment horizontal="right"/>
    </xf>
    <xf numFmtId="2" fontId="9" fillId="0" borderId="0" xfId="0" applyNumberFormat="1" applyFont="1"/>
    <xf numFmtId="2" fontId="11" fillId="0" borderId="0" xfId="0" applyNumberFormat="1" applyFont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quotePrefix="1" applyFont="1"/>
    <xf numFmtId="0" fontId="12" fillId="0" borderId="0" xfId="0" applyFont="1"/>
    <xf numFmtId="2" fontId="8" fillId="5" borderId="0" xfId="0" applyNumberFormat="1" applyFont="1" applyFill="1" applyAlignment="1">
      <alignment horizontal="right"/>
    </xf>
    <xf numFmtId="2" fontId="8" fillId="5" borderId="0" xfId="0" applyNumberFormat="1" applyFont="1" applyFill="1"/>
    <xf numFmtId="2" fontId="11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2" fontId="9" fillId="0" borderId="0" xfId="0" applyNumberFormat="1" applyFont="1" applyAlignment="1">
      <alignment horizontal="center"/>
    </xf>
    <xf numFmtId="0" fontId="15" fillId="0" borderId="0" xfId="0" applyFont="1"/>
    <xf numFmtId="2" fontId="9" fillId="2" borderId="0" xfId="0" applyNumberFormat="1" applyFont="1" applyFill="1"/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152400</xdr:rowOff>
    </xdr:from>
    <xdr:to>
      <xdr:col>20</xdr:col>
      <xdr:colOff>240036</xdr:colOff>
      <xdr:row>28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77E5C5-CA24-8042-BD77-FA700FDAC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55600"/>
          <a:ext cx="16115036" cy="548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27</xdr:row>
      <xdr:rowOff>127000</xdr:rowOff>
    </xdr:from>
    <xdr:to>
      <xdr:col>15</xdr:col>
      <xdr:colOff>152400</xdr:colOff>
      <xdr:row>43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7BE32-131B-6842-9F4D-7C82C5EED2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65" t="4040" r="51349" b="50000"/>
        <a:stretch/>
      </xdr:blipFill>
      <xdr:spPr>
        <a:xfrm>
          <a:off x="5854700" y="5613400"/>
          <a:ext cx="4711700" cy="34671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10</xdr:row>
      <xdr:rowOff>139700</xdr:rowOff>
    </xdr:from>
    <xdr:to>
      <xdr:col>15</xdr:col>
      <xdr:colOff>114300</xdr:colOff>
      <xdr:row>42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13437-5062-1F47-9A70-A4844A0C7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238" t="4325" r="8067" b="5190"/>
        <a:stretch/>
      </xdr:blipFill>
      <xdr:spPr>
        <a:xfrm>
          <a:off x="495300" y="2146300"/>
          <a:ext cx="10033000" cy="6642100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9</xdr:row>
      <xdr:rowOff>12700</xdr:rowOff>
    </xdr:from>
    <xdr:to>
      <xdr:col>26</xdr:col>
      <xdr:colOff>520700</xdr:colOff>
      <xdr:row>28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7741E0-FAEC-8A46-AB05-C131426D91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591" r="48052" b="50236"/>
        <a:stretch/>
      </xdr:blipFill>
      <xdr:spPr>
        <a:xfrm>
          <a:off x="12039600" y="2070100"/>
          <a:ext cx="5511800" cy="4013200"/>
        </a:xfrm>
        <a:prstGeom prst="rect">
          <a:avLst/>
        </a:prstGeom>
      </xdr:spPr>
    </xdr:pic>
    <xdr:clientData/>
  </xdr:twoCellAnchor>
  <xdr:twoCellAnchor editAs="oneCell">
    <xdr:from>
      <xdr:col>26</xdr:col>
      <xdr:colOff>241300</xdr:colOff>
      <xdr:row>10</xdr:row>
      <xdr:rowOff>177800</xdr:rowOff>
    </xdr:from>
    <xdr:to>
      <xdr:col>32</xdr:col>
      <xdr:colOff>1404056</xdr:colOff>
      <xdr:row>29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3FF2A0-54AC-7747-B500-668CEA5AF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348" t="4754" r="50518" b="50614"/>
        <a:stretch/>
      </xdr:blipFill>
      <xdr:spPr>
        <a:xfrm>
          <a:off x="17272000" y="2438400"/>
          <a:ext cx="5283200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749300</xdr:colOff>
      <xdr:row>0</xdr:row>
      <xdr:rowOff>88901</xdr:rowOff>
    </xdr:from>
    <xdr:to>
      <xdr:col>15</xdr:col>
      <xdr:colOff>518136</xdr:colOff>
      <xdr:row>11</xdr:row>
      <xdr:rowOff>132026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80F669-DE1D-464F-A987-40994372E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52" t="5105" r="51643" b="54620"/>
        <a:stretch/>
      </xdr:blipFill>
      <xdr:spPr>
        <a:xfrm>
          <a:off x="7150100" y="88901"/>
          <a:ext cx="3947136" cy="2595825"/>
        </a:xfrm>
        <a:prstGeom prst="rect">
          <a:avLst/>
        </a:prstGeom>
      </xdr:spPr>
    </xdr:pic>
    <xdr:clientData/>
  </xdr:twoCellAnchor>
  <xdr:twoCellAnchor editAs="oneCell">
    <xdr:from>
      <xdr:col>9</xdr:col>
      <xdr:colOff>749300</xdr:colOff>
      <xdr:row>11</xdr:row>
      <xdr:rowOff>114300</xdr:rowOff>
    </xdr:from>
    <xdr:to>
      <xdr:col>15</xdr:col>
      <xdr:colOff>509272</xdr:colOff>
      <xdr:row>22</xdr:row>
      <xdr:rowOff>130850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BFCCEF-0D22-D64A-ADDF-C1908118FE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67" t="4551" r="51812" b="54207"/>
        <a:stretch/>
      </xdr:blipFill>
      <xdr:spPr>
        <a:xfrm>
          <a:off x="7150100" y="2641600"/>
          <a:ext cx="3938272" cy="2658150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800101</xdr:colOff>
      <xdr:row>22</xdr:row>
      <xdr:rowOff>88900</xdr:rowOff>
    </xdr:from>
    <xdr:to>
      <xdr:col>15</xdr:col>
      <xdr:colOff>542346</xdr:colOff>
      <xdr:row>33</xdr:row>
      <xdr:rowOff>181586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375C00-B9A6-1546-BB04-FDA768408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457" t="4000" r="51390" b="54759"/>
        <a:stretch/>
      </xdr:blipFill>
      <xdr:spPr>
        <a:xfrm>
          <a:off x="7200901" y="5257800"/>
          <a:ext cx="3920545" cy="2658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7A10-FFF0-0349-B4FE-6862017A43B3}">
  <dimension ref="A1:L24"/>
  <sheetViews>
    <sheetView workbookViewId="0">
      <selection activeCell="L24" sqref="L24"/>
    </sheetView>
  </sheetViews>
  <sheetFormatPr baseColWidth="10" defaultRowHeight="24" x14ac:dyDescent="0.3"/>
  <cols>
    <col min="1" max="1" width="12.83203125" style="2" bestFit="1" customWidth="1"/>
    <col min="2" max="2" width="19" style="2" customWidth="1"/>
    <col min="3" max="3" width="13.5" style="2" bestFit="1" customWidth="1"/>
    <col min="4" max="4" width="12.5" style="2" bestFit="1" customWidth="1"/>
    <col min="5" max="5" width="10.5" style="2" bestFit="1" customWidth="1"/>
    <col min="6" max="6" width="11.33203125" style="2" bestFit="1" customWidth="1"/>
    <col min="7" max="7" width="28.6640625" style="2" bestFit="1" customWidth="1"/>
    <col min="8" max="8" width="4.5" style="2" bestFit="1" customWidth="1"/>
    <col min="9" max="9" width="13.5" style="2" bestFit="1" customWidth="1"/>
    <col min="10" max="10" width="10" style="2" bestFit="1" customWidth="1"/>
    <col min="11" max="11" width="13.6640625" style="2" bestFit="1" customWidth="1"/>
    <col min="12" max="12" width="103.1640625" style="2" bestFit="1" customWidth="1"/>
    <col min="13" max="16384" width="10.83203125" style="2"/>
  </cols>
  <sheetData>
    <row r="1" spans="1:12" x14ac:dyDescent="0.3">
      <c r="A1" s="1"/>
      <c r="B1" s="1" t="s">
        <v>28</v>
      </c>
      <c r="C1" s="1" t="s">
        <v>26</v>
      </c>
      <c r="D1" s="1" t="s">
        <v>27</v>
      </c>
      <c r="E1" s="1" t="s">
        <v>25</v>
      </c>
    </row>
    <row r="2" spans="1:12" x14ac:dyDescent="0.3">
      <c r="A2" s="2" t="s">
        <v>21</v>
      </c>
      <c r="B2" s="2" t="s">
        <v>29</v>
      </c>
      <c r="G2" s="2" t="s">
        <v>24</v>
      </c>
    </row>
    <row r="3" spans="1:12" x14ac:dyDescent="0.3">
      <c r="A3" s="2" t="s">
        <v>22</v>
      </c>
      <c r="B3" s="2" t="s">
        <v>30</v>
      </c>
      <c r="C3" s="2">
        <v>10.119999999999999</v>
      </c>
      <c r="D3" s="2">
        <v>325.45</v>
      </c>
      <c r="E3" s="2">
        <v>99.548000000000002</v>
      </c>
    </row>
    <row r="4" spans="1:12" x14ac:dyDescent="0.3">
      <c r="A4" s="2" t="s">
        <v>23</v>
      </c>
      <c r="B4" s="2" t="s">
        <v>31</v>
      </c>
      <c r="C4" s="2">
        <v>15.066000000000001</v>
      </c>
      <c r="D4" s="2">
        <v>4116.6000000000004</v>
      </c>
      <c r="E4" s="2">
        <v>1360.7</v>
      </c>
    </row>
    <row r="6" spans="1:12" x14ac:dyDescent="0.3">
      <c r="A6" s="3"/>
      <c r="B6" s="3"/>
      <c r="C6" s="3" t="s">
        <v>10</v>
      </c>
      <c r="D6" s="3" t="s">
        <v>11</v>
      </c>
      <c r="E6" s="3" t="s">
        <v>4</v>
      </c>
      <c r="F6" s="3" t="s">
        <v>5</v>
      </c>
      <c r="G6" s="3" t="s">
        <v>7</v>
      </c>
      <c r="H6" s="3" t="s">
        <v>8</v>
      </c>
      <c r="I6" s="3" t="s">
        <v>9</v>
      </c>
      <c r="J6" s="3" t="s">
        <v>6</v>
      </c>
      <c r="K6" s="3" t="s">
        <v>16</v>
      </c>
    </row>
    <row r="7" spans="1:12" x14ac:dyDescent="0.3">
      <c r="A7" s="22">
        <v>1</v>
      </c>
      <c r="B7" s="4" t="s">
        <v>0</v>
      </c>
      <c r="C7" s="4">
        <v>4</v>
      </c>
      <c r="D7" s="4" t="s">
        <v>14</v>
      </c>
      <c r="E7" s="4" t="b">
        <v>1</v>
      </c>
      <c r="F7" s="4">
        <v>1</v>
      </c>
      <c r="G7" s="4">
        <v>2</v>
      </c>
      <c r="H7" s="4">
        <v>20</v>
      </c>
      <c r="I7" s="5">
        <v>100000</v>
      </c>
      <c r="J7" s="4" t="b">
        <v>0</v>
      </c>
      <c r="K7" s="4"/>
      <c r="L7" s="2" t="s">
        <v>17</v>
      </c>
    </row>
    <row r="8" spans="1:12" x14ac:dyDescent="0.3">
      <c r="A8" s="22">
        <v>2</v>
      </c>
      <c r="B8" s="4" t="s">
        <v>48</v>
      </c>
      <c r="C8" s="4">
        <v>4</v>
      </c>
      <c r="D8" s="4" t="s">
        <v>14</v>
      </c>
      <c r="E8" s="4" t="b">
        <v>1</v>
      </c>
      <c r="F8" s="4">
        <v>1</v>
      </c>
      <c r="G8" s="4">
        <v>32</v>
      </c>
      <c r="H8" s="4">
        <v>20</v>
      </c>
      <c r="I8" s="5">
        <v>1000000</v>
      </c>
      <c r="J8" s="4" t="b">
        <v>0</v>
      </c>
      <c r="K8" s="4"/>
      <c r="L8" s="2" t="s">
        <v>18</v>
      </c>
    </row>
    <row r="9" spans="1:12" x14ac:dyDescent="0.3">
      <c r="A9" s="22">
        <v>3</v>
      </c>
      <c r="B9" s="4" t="s">
        <v>1</v>
      </c>
      <c r="C9" s="4">
        <v>4</v>
      </c>
      <c r="D9" s="4" t="s">
        <v>12</v>
      </c>
      <c r="E9" s="4" t="s">
        <v>15</v>
      </c>
      <c r="F9" s="4">
        <v>0</v>
      </c>
      <c r="G9" s="4">
        <v>32</v>
      </c>
      <c r="H9" s="4">
        <v>0</v>
      </c>
      <c r="I9" s="4" t="s">
        <v>13</v>
      </c>
      <c r="J9" s="4" t="b">
        <v>0</v>
      </c>
      <c r="K9" s="4"/>
      <c r="L9" s="2" t="s">
        <v>19</v>
      </c>
    </row>
    <row r="10" spans="1:12" x14ac:dyDescent="0.3">
      <c r="A10" s="22">
        <v>4</v>
      </c>
      <c r="B10" s="4" t="s">
        <v>3</v>
      </c>
      <c r="C10" s="4">
        <v>4</v>
      </c>
      <c r="D10" s="4" t="s">
        <v>12</v>
      </c>
      <c r="E10" s="4" t="b">
        <v>1</v>
      </c>
      <c r="F10" s="4">
        <v>1</v>
      </c>
      <c r="G10" s="4">
        <v>32</v>
      </c>
      <c r="H10" s="4">
        <v>0</v>
      </c>
      <c r="I10" s="4" t="s">
        <v>13</v>
      </c>
      <c r="J10" s="4" t="b">
        <v>0</v>
      </c>
      <c r="K10" s="4"/>
      <c r="L10" s="2" t="s">
        <v>20</v>
      </c>
    </row>
    <row r="11" spans="1:12" s="4" customFormat="1" x14ac:dyDescent="0.3">
      <c r="A11" s="22">
        <v>5</v>
      </c>
      <c r="B11" s="4" t="s">
        <v>52</v>
      </c>
      <c r="C11" s="4">
        <v>4</v>
      </c>
      <c r="D11" s="4" t="s">
        <v>14</v>
      </c>
      <c r="E11" s="4" t="b">
        <v>1</v>
      </c>
      <c r="F11" s="4">
        <v>1</v>
      </c>
      <c r="G11" s="4">
        <v>128</v>
      </c>
      <c r="H11" s="4">
        <v>20</v>
      </c>
      <c r="I11" s="5">
        <v>3000000</v>
      </c>
      <c r="J11" s="4" t="b">
        <v>0</v>
      </c>
      <c r="L11" s="4" t="s">
        <v>42</v>
      </c>
    </row>
    <row r="12" spans="1:12" s="4" customFormat="1" x14ac:dyDescent="0.3">
      <c r="A12" s="22">
        <v>6</v>
      </c>
      <c r="B12" s="4" t="s">
        <v>44</v>
      </c>
      <c r="C12" s="4">
        <v>4</v>
      </c>
      <c r="D12" s="4" t="s">
        <v>14</v>
      </c>
      <c r="E12" s="4" t="s">
        <v>15</v>
      </c>
      <c r="F12" s="4">
        <v>0</v>
      </c>
      <c r="G12" s="4">
        <v>32</v>
      </c>
      <c r="H12" s="4">
        <v>20</v>
      </c>
      <c r="I12" s="5">
        <v>1000000</v>
      </c>
      <c r="J12" s="4" t="b">
        <v>0</v>
      </c>
      <c r="L12" s="4" t="s">
        <v>43</v>
      </c>
    </row>
    <row r="13" spans="1:12" x14ac:dyDescent="0.3">
      <c r="A13" s="22">
        <v>7</v>
      </c>
      <c r="B13" s="2" t="s">
        <v>49</v>
      </c>
      <c r="C13" s="4">
        <v>2</v>
      </c>
      <c r="D13" s="4" t="s">
        <v>50</v>
      </c>
      <c r="E13" s="4" t="b">
        <v>1</v>
      </c>
      <c r="F13" s="4">
        <v>1</v>
      </c>
      <c r="G13" s="4">
        <v>32</v>
      </c>
      <c r="H13" s="4">
        <v>20</v>
      </c>
      <c r="I13" s="5">
        <v>1000000</v>
      </c>
      <c r="J13" s="4" t="b">
        <v>0</v>
      </c>
      <c r="K13" s="4"/>
      <c r="L13" s="4" t="s">
        <v>51</v>
      </c>
    </row>
    <row r="15" spans="1:12" x14ac:dyDescent="0.3">
      <c r="A15" s="2" t="s">
        <v>53</v>
      </c>
    </row>
    <row r="16" spans="1:12" x14ac:dyDescent="0.3">
      <c r="A16" s="2">
        <v>1</v>
      </c>
      <c r="B16" s="2" t="s">
        <v>21</v>
      </c>
      <c r="G16" s="2">
        <v>32</v>
      </c>
    </row>
    <row r="17" spans="1:7" x14ac:dyDescent="0.3">
      <c r="A17" s="2">
        <v>2</v>
      </c>
      <c r="B17" s="2" t="s">
        <v>54</v>
      </c>
      <c r="G17" s="2">
        <v>2</v>
      </c>
    </row>
    <row r="18" spans="1:7" x14ac:dyDescent="0.3">
      <c r="A18" s="2">
        <v>3</v>
      </c>
      <c r="B18" s="2" t="s">
        <v>55</v>
      </c>
    </row>
    <row r="19" spans="1:7" x14ac:dyDescent="0.3">
      <c r="A19" s="2">
        <v>4</v>
      </c>
      <c r="B19" s="2" t="s">
        <v>56</v>
      </c>
    </row>
    <row r="21" spans="1:7" x14ac:dyDescent="0.3">
      <c r="A21" s="2" t="s">
        <v>57</v>
      </c>
    </row>
    <row r="22" spans="1:7" x14ac:dyDescent="0.3">
      <c r="A22" s="2">
        <v>1</v>
      </c>
      <c r="B22" s="2">
        <v>2</v>
      </c>
    </row>
    <row r="23" spans="1:7" x14ac:dyDescent="0.3">
      <c r="A23" s="2">
        <v>2</v>
      </c>
      <c r="B23" s="2">
        <v>32</v>
      </c>
    </row>
    <row r="24" spans="1:7" x14ac:dyDescent="0.3">
      <c r="A24" s="2">
        <v>3</v>
      </c>
      <c r="B24" s="2">
        <v>128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F71F-EF0E-3843-BBB2-A01856DB408C}">
  <dimension ref="A1:X19"/>
  <sheetViews>
    <sheetView topLeftCell="C1" workbookViewId="0">
      <selection activeCell="B28" sqref="B28"/>
    </sheetView>
  </sheetViews>
  <sheetFormatPr baseColWidth="10" defaultRowHeight="23" x14ac:dyDescent="0.25"/>
  <cols>
    <col min="1" max="1" width="3.1640625" style="21" bestFit="1" customWidth="1"/>
    <col min="2" max="2" width="36.6640625" style="19" bestFit="1" customWidth="1"/>
    <col min="3" max="3" width="10.6640625" style="9" bestFit="1" customWidth="1"/>
    <col min="4" max="4" width="14.5" style="9" bestFit="1" customWidth="1"/>
    <col min="5" max="7" width="10.6640625" style="9" bestFit="1" customWidth="1"/>
    <col min="8" max="8" width="14" style="9" bestFit="1" customWidth="1"/>
    <col min="9" max="11" width="10.6640625" style="9" bestFit="1" customWidth="1"/>
    <col min="12" max="12" width="14.5" style="9" bestFit="1" customWidth="1"/>
    <col min="13" max="14" width="10.6640625" style="9" bestFit="1" customWidth="1"/>
    <col min="15" max="15" width="7.33203125" style="9" bestFit="1" customWidth="1"/>
    <col min="16" max="16" width="12.5" style="9" bestFit="1" customWidth="1"/>
    <col min="17" max="18" width="7.33203125" style="9" bestFit="1" customWidth="1"/>
    <col min="19" max="19" width="3.1640625" style="9" bestFit="1" customWidth="1"/>
    <col min="20" max="20" width="9" style="9" bestFit="1" customWidth="1"/>
    <col min="21" max="22" width="3.1640625" style="9" bestFit="1" customWidth="1"/>
    <col min="23" max="24" width="14.5" style="9" bestFit="1" customWidth="1"/>
    <col min="25" max="16384" width="10.83203125" style="9"/>
  </cols>
  <sheetData>
    <row r="1" spans="1:24" x14ac:dyDescent="0.25">
      <c r="C1" s="10"/>
      <c r="D1" s="10" t="s">
        <v>32</v>
      </c>
      <c r="E1" s="10"/>
      <c r="F1" s="10"/>
      <c r="G1" s="11"/>
      <c r="H1" s="11" t="s">
        <v>33</v>
      </c>
      <c r="I1" s="11"/>
      <c r="J1" s="11"/>
      <c r="K1" s="10"/>
      <c r="L1" s="10" t="s">
        <v>34</v>
      </c>
      <c r="M1" s="10"/>
      <c r="N1" s="10"/>
      <c r="O1" s="11"/>
      <c r="P1" s="11" t="s">
        <v>25</v>
      </c>
      <c r="Q1" s="11"/>
      <c r="R1" s="11"/>
      <c r="S1" s="10"/>
      <c r="T1" s="10" t="s">
        <v>36</v>
      </c>
      <c r="U1" s="10"/>
      <c r="V1" s="10"/>
      <c r="W1" s="11" t="s">
        <v>38</v>
      </c>
      <c r="X1" s="10" t="s">
        <v>39</v>
      </c>
    </row>
    <row r="2" spans="1:24" x14ac:dyDescent="0.25">
      <c r="C2" s="13">
        <v>0</v>
      </c>
      <c r="D2" s="13">
        <v>1</v>
      </c>
      <c r="E2" s="13">
        <v>2</v>
      </c>
      <c r="F2" s="13">
        <v>3</v>
      </c>
      <c r="G2" s="14">
        <v>0</v>
      </c>
      <c r="H2" s="14">
        <v>1</v>
      </c>
      <c r="I2" s="14">
        <v>2</v>
      </c>
      <c r="J2" s="14">
        <v>3</v>
      </c>
      <c r="K2" s="13">
        <v>0</v>
      </c>
      <c r="L2" s="13">
        <v>1</v>
      </c>
      <c r="M2" s="13">
        <v>2</v>
      </c>
      <c r="N2" s="13">
        <v>3</v>
      </c>
      <c r="O2" s="15">
        <v>0</v>
      </c>
      <c r="P2" s="15">
        <v>1</v>
      </c>
      <c r="Q2" s="15">
        <v>2</v>
      </c>
      <c r="R2" s="15">
        <v>3</v>
      </c>
      <c r="S2" s="16">
        <v>0</v>
      </c>
      <c r="T2" s="16">
        <v>1</v>
      </c>
      <c r="U2" s="16">
        <v>2</v>
      </c>
      <c r="V2" s="16">
        <v>3</v>
      </c>
      <c r="W2" s="14"/>
      <c r="X2" s="13"/>
    </row>
    <row r="3" spans="1:24" x14ac:dyDescent="0.25">
      <c r="A3" s="21">
        <v>1</v>
      </c>
      <c r="B3" s="20" t="s">
        <v>0</v>
      </c>
      <c r="C3" s="7"/>
      <c r="D3" s="6">
        <v>5.0003455319998196</v>
      </c>
      <c r="E3" s="7"/>
      <c r="F3" s="7"/>
      <c r="G3" s="7"/>
      <c r="H3" s="6">
        <v>22.387083349999301</v>
      </c>
      <c r="I3" s="7"/>
      <c r="J3" s="7"/>
      <c r="K3" s="7">
        <v>38.067286499999597</v>
      </c>
      <c r="L3" s="6">
        <v>41.696363259999004</v>
      </c>
      <c r="M3" s="7">
        <v>37.5907204259995</v>
      </c>
      <c r="N3" s="7">
        <v>36.612655719999601</v>
      </c>
      <c r="O3" s="7"/>
      <c r="P3" s="6">
        <v>7.30264146000001</v>
      </c>
      <c r="Q3" s="7"/>
      <c r="R3" s="7"/>
      <c r="S3" s="17"/>
      <c r="T3" s="6">
        <v>10.666145579999901</v>
      </c>
      <c r="U3" s="7"/>
      <c r="V3" s="7"/>
      <c r="W3" s="7">
        <f>D3+H3+L3+P3+T3</f>
        <v>87.052579181998027</v>
      </c>
      <c r="X3" s="8">
        <f>W13/W3</f>
        <v>4.8820839542441394</v>
      </c>
    </row>
    <row r="4" spans="1:24" x14ac:dyDescent="0.25">
      <c r="A4" s="21">
        <v>2</v>
      </c>
      <c r="B4" s="20" t="s">
        <v>2</v>
      </c>
      <c r="C4" s="7">
        <v>20.067318084000402</v>
      </c>
      <c r="D4" s="6">
        <v>25.676266100001499</v>
      </c>
      <c r="E4" s="7">
        <v>19.709719212000799</v>
      </c>
      <c r="F4" s="7">
        <v>19.631053800001101</v>
      </c>
      <c r="G4" s="7">
        <v>138.40056124</v>
      </c>
      <c r="H4" s="6">
        <v>149.67016829999901</v>
      </c>
      <c r="I4" s="7">
        <v>137.06301941999999</v>
      </c>
      <c r="J4" s="7">
        <v>137.62755647</v>
      </c>
      <c r="K4" s="7">
        <v>270.81688036000003</v>
      </c>
      <c r="L4" s="6">
        <v>294.14898638999898</v>
      </c>
      <c r="M4" s="7">
        <v>266.76357040800002</v>
      </c>
      <c r="N4" s="7">
        <v>264.89473304599801</v>
      </c>
      <c r="O4" s="7">
        <v>8.3946373380000097</v>
      </c>
      <c r="P4" s="6">
        <v>9.0677308479999201</v>
      </c>
      <c r="Q4" s="7">
        <v>8.3387644179999896</v>
      </c>
      <c r="R4" s="7">
        <v>8.5073466780000295</v>
      </c>
      <c r="S4" s="7"/>
      <c r="T4" s="6">
        <v>10.213679020000001</v>
      </c>
      <c r="U4" s="7"/>
      <c r="V4" s="7"/>
      <c r="W4" s="7">
        <f>D4+H4+L4+P4+T4</f>
        <v>488.77683065799943</v>
      </c>
      <c r="X4" s="8">
        <f>W14/W4</f>
        <v>11.206136740619167</v>
      </c>
    </row>
    <row r="5" spans="1:24" x14ac:dyDescent="0.25">
      <c r="A5" s="21">
        <v>3</v>
      </c>
      <c r="B5" s="20" t="s">
        <v>1</v>
      </c>
      <c r="C5" s="7">
        <v>133.214536699999</v>
      </c>
      <c r="D5" s="6">
        <v>361.39670226399898</v>
      </c>
      <c r="E5" s="7">
        <v>146.994948257999</v>
      </c>
      <c r="F5" s="7">
        <v>119.06419896</v>
      </c>
      <c r="G5" s="7"/>
      <c r="H5" s="6"/>
      <c r="I5" s="7"/>
      <c r="J5" s="7"/>
      <c r="K5" s="7">
        <v>247.520846632</v>
      </c>
      <c r="L5" s="6">
        <v>653.86616445199695</v>
      </c>
      <c r="M5" s="7">
        <v>266.66207869999801</v>
      </c>
      <c r="N5" s="7">
        <v>216.17685572999801</v>
      </c>
      <c r="O5" s="7">
        <v>8.7297249119996998</v>
      </c>
      <c r="P5" s="6">
        <v>11.94081287</v>
      </c>
      <c r="Q5" s="7">
        <v>8.6276620339998207</v>
      </c>
      <c r="R5" s="7">
        <v>9.2761226319999306</v>
      </c>
      <c r="S5" s="7"/>
      <c r="T5" s="6">
        <v>7.4095766100000198</v>
      </c>
      <c r="U5" s="7"/>
      <c r="V5" s="7"/>
      <c r="W5" s="7">
        <f>D5+L5+P5+T5</f>
        <v>1034.6132561959957</v>
      </c>
      <c r="X5" s="8">
        <f>W14/W5</f>
        <v>5.2940555006405097</v>
      </c>
    </row>
    <row r="6" spans="1:24" x14ac:dyDescent="0.25">
      <c r="A6" s="21">
        <v>4</v>
      </c>
      <c r="B6" s="20" t="s">
        <v>3</v>
      </c>
      <c r="C6" s="7">
        <v>32.762272946000699</v>
      </c>
      <c r="D6" s="6">
        <v>51.696636024000099</v>
      </c>
      <c r="E6" s="7">
        <v>26.347957608000399</v>
      </c>
      <c r="F6" s="7">
        <v>26.9473872999998</v>
      </c>
      <c r="G6" s="7">
        <v>108.13532669000099</v>
      </c>
      <c r="H6" s="6">
        <v>327.69127515999998</v>
      </c>
      <c r="I6" s="7">
        <v>127.89646305399999</v>
      </c>
      <c r="J6" s="7">
        <v>102.36056652000001</v>
      </c>
      <c r="K6" s="7">
        <v>249.19782975799899</v>
      </c>
      <c r="L6" s="6">
        <v>663.53577539199898</v>
      </c>
      <c r="M6" s="7">
        <v>267.45395071000002</v>
      </c>
      <c r="N6" s="7">
        <v>221.96391996000099</v>
      </c>
      <c r="O6" s="7">
        <v>8.9047490060000101</v>
      </c>
      <c r="P6" s="6">
        <v>12.179329847999901</v>
      </c>
      <c r="Q6" s="7">
        <v>8.7831851979999094</v>
      </c>
      <c r="R6" s="7">
        <v>9.4503922060000392</v>
      </c>
      <c r="S6" s="7"/>
      <c r="T6" s="6">
        <v>7.4875174100000299</v>
      </c>
      <c r="U6" s="7"/>
      <c r="V6" s="7"/>
      <c r="W6" s="7">
        <f>D6+H6+L6+P6+T6</f>
        <v>1062.590533833999</v>
      </c>
      <c r="X6" s="8">
        <f>W14/W6</f>
        <v>5.1546666618956349</v>
      </c>
    </row>
    <row r="7" spans="1:24" x14ac:dyDescent="0.25">
      <c r="A7" s="21">
        <v>5</v>
      </c>
      <c r="B7" s="20" t="s">
        <v>40</v>
      </c>
      <c r="C7" s="7"/>
      <c r="D7" s="6">
        <v>82.440440820000205</v>
      </c>
      <c r="E7" s="7"/>
      <c r="F7" s="7"/>
      <c r="G7" s="7"/>
      <c r="H7" s="6">
        <v>485.88716553999899</v>
      </c>
      <c r="I7" s="7"/>
      <c r="J7" s="7"/>
      <c r="K7" s="7"/>
      <c r="L7" s="6">
        <v>975.69985632999499</v>
      </c>
      <c r="M7" s="7"/>
      <c r="N7" s="7"/>
      <c r="O7" s="7"/>
      <c r="P7" s="6">
        <v>15.4069633199999</v>
      </c>
      <c r="Q7" s="7"/>
      <c r="R7" s="7"/>
      <c r="S7" s="7"/>
      <c r="T7" s="6">
        <v>10.326488189999999</v>
      </c>
      <c r="U7" s="7"/>
      <c r="V7" s="7"/>
      <c r="W7" s="7">
        <f>D7+H7+L7+P7+T7</f>
        <v>1569.760914199994</v>
      </c>
      <c r="X7" s="8">
        <f>W15/W7</f>
        <v>11.417534885644733</v>
      </c>
    </row>
    <row r="8" spans="1:24" x14ac:dyDescent="0.25">
      <c r="A8" s="21">
        <v>6</v>
      </c>
      <c r="B8" s="19" t="s">
        <v>44</v>
      </c>
      <c r="C8" s="7"/>
      <c r="D8" s="6">
        <v>166.551634092</v>
      </c>
      <c r="E8" s="7"/>
      <c r="F8" s="7"/>
      <c r="G8" s="7"/>
      <c r="H8" s="7"/>
      <c r="I8" s="7"/>
      <c r="J8" s="7"/>
      <c r="K8" s="7"/>
      <c r="L8" s="6">
        <v>296.20970937999999</v>
      </c>
      <c r="M8" s="7"/>
      <c r="N8" s="7"/>
      <c r="O8" s="7"/>
      <c r="P8" s="6">
        <v>9.0494600720000609</v>
      </c>
      <c r="Q8" s="7"/>
      <c r="R8" s="7"/>
      <c r="S8" s="7"/>
      <c r="T8" s="6">
        <v>10.33373014</v>
      </c>
      <c r="U8" s="7"/>
      <c r="V8" s="7"/>
      <c r="W8" s="7">
        <f>D8+L8+P8+T8</f>
        <v>482.14453368400007</v>
      </c>
      <c r="X8" s="8">
        <f>W14/W8</f>
        <v>11.360286423136863</v>
      </c>
    </row>
    <row r="9" spans="1:24" x14ac:dyDescent="0.25">
      <c r="A9" s="21">
        <v>7</v>
      </c>
      <c r="B9" s="19" t="s">
        <v>46</v>
      </c>
      <c r="C9" s="7"/>
      <c r="D9" s="6">
        <v>26.0600591739991</v>
      </c>
      <c r="E9" s="6"/>
      <c r="F9" s="6"/>
      <c r="G9" s="6"/>
      <c r="H9" s="6">
        <v>151.27222076000001</v>
      </c>
      <c r="I9" s="6"/>
      <c r="J9" s="6"/>
      <c r="K9" s="6"/>
      <c r="L9" s="6">
        <v>294.00294641999898</v>
      </c>
      <c r="M9" s="6"/>
      <c r="N9" s="6"/>
      <c r="O9" s="6"/>
      <c r="P9" s="6">
        <v>9.1170747520000006</v>
      </c>
      <c r="Q9" s="6"/>
      <c r="R9" s="6"/>
      <c r="S9" s="6"/>
      <c r="T9" s="6">
        <v>10.2541361799999</v>
      </c>
      <c r="U9" s="7"/>
      <c r="V9" s="7"/>
      <c r="W9" s="7">
        <f>D9+H9+L9+P9+T9</f>
        <v>490.70643728599799</v>
      </c>
      <c r="X9" s="8">
        <f>W14/W9</f>
        <v>11.162070810185174</v>
      </c>
    </row>
    <row r="10" spans="1:24" x14ac:dyDescent="0.25">
      <c r="A10" s="21">
        <v>8</v>
      </c>
      <c r="B10" s="19" t="s">
        <v>45</v>
      </c>
      <c r="C10" s="7"/>
      <c r="D10" s="6">
        <v>25.880745694000499</v>
      </c>
      <c r="E10" s="6"/>
      <c r="F10" s="6"/>
      <c r="G10" s="6"/>
      <c r="H10" s="6">
        <v>149.849978249999</v>
      </c>
      <c r="I10" s="6"/>
      <c r="J10" s="6"/>
      <c r="K10" s="6"/>
      <c r="L10" s="6">
        <v>25.695554672000998</v>
      </c>
      <c r="M10" s="6"/>
      <c r="N10" s="6"/>
      <c r="O10" s="6"/>
      <c r="P10" s="6">
        <v>8.9092917720000102</v>
      </c>
      <c r="Q10" s="6"/>
      <c r="R10" s="6"/>
      <c r="S10" s="6"/>
      <c r="T10" s="6">
        <v>10.2167199399998</v>
      </c>
      <c r="U10" s="6"/>
      <c r="V10" s="6"/>
      <c r="W10" s="7">
        <f>D10+H10+L10+P10+T10</f>
        <v>220.55229032800031</v>
      </c>
      <c r="X10" s="18">
        <f>W14/W10</f>
        <v>24.834473456858166</v>
      </c>
    </row>
    <row r="11" spans="1:24" x14ac:dyDescent="0.25"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18"/>
    </row>
    <row r="12" spans="1:24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B13" s="20" t="s">
        <v>37</v>
      </c>
      <c r="C13" s="7"/>
      <c r="D13" s="7"/>
      <c r="E13" s="7"/>
      <c r="F13" s="7"/>
      <c r="G13" s="7"/>
      <c r="H13" s="7">
        <v>325.45</v>
      </c>
      <c r="I13" s="7"/>
      <c r="J13" s="7"/>
      <c r="K13" s="7"/>
      <c r="L13" s="7"/>
      <c r="M13" s="7"/>
      <c r="N13" s="7"/>
      <c r="O13" s="7"/>
      <c r="P13" s="7">
        <v>99.548000000000002</v>
      </c>
      <c r="Q13" s="7"/>
      <c r="R13" s="7"/>
      <c r="S13" s="7"/>
      <c r="T13" s="7"/>
      <c r="U13" s="7"/>
      <c r="V13" s="7"/>
      <c r="W13" s="7">
        <f>H13+P13</f>
        <v>424.99799999999999</v>
      </c>
      <c r="X13" s="7"/>
    </row>
    <row r="14" spans="1:24" x14ac:dyDescent="0.25">
      <c r="B14" s="20" t="s">
        <v>35</v>
      </c>
      <c r="C14" s="7"/>
      <c r="D14" s="7"/>
      <c r="E14" s="7"/>
      <c r="F14" s="7"/>
      <c r="G14" s="7"/>
      <c r="H14" s="7">
        <v>4116.6000000000004</v>
      </c>
      <c r="I14" s="7"/>
      <c r="J14" s="7"/>
      <c r="K14" s="7"/>
      <c r="L14" s="7"/>
      <c r="M14" s="7"/>
      <c r="N14" s="7"/>
      <c r="O14" s="7"/>
      <c r="P14" s="7">
        <v>1360.7</v>
      </c>
      <c r="Q14" s="7"/>
      <c r="R14" s="7"/>
      <c r="S14" s="7"/>
      <c r="T14" s="7"/>
      <c r="U14" s="7"/>
      <c r="V14" s="7"/>
      <c r="W14" s="7">
        <f>H14+P14</f>
        <v>5477.3</v>
      </c>
      <c r="X14" s="7"/>
    </row>
    <row r="15" spans="1:24" x14ac:dyDescent="0.25">
      <c r="B15" s="20" t="s">
        <v>41</v>
      </c>
      <c r="C15" s="17"/>
      <c r="D15" s="17"/>
      <c r="E15" s="17"/>
      <c r="F15" s="17"/>
      <c r="G15" s="17"/>
      <c r="H15" s="7">
        <v>13409</v>
      </c>
      <c r="I15" s="7"/>
      <c r="J15" s="7"/>
      <c r="K15" s="7"/>
      <c r="L15" s="7"/>
      <c r="M15" s="7"/>
      <c r="N15" s="7"/>
      <c r="O15" s="7"/>
      <c r="P15" s="7">
        <v>4513.8</v>
      </c>
      <c r="Q15" s="7"/>
      <c r="R15" s="7"/>
      <c r="S15" s="7"/>
      <c r="T15" s="7"/>
      <c r="U15" s="7"/>
      <c r="V15" s="7"/>
      <c r="W15" s="7">
        <f>H15+P15</f>
        <v>17922.8</v>
      </c>
      <c r="X15" s="17"/>
    </row>
    <row r="16" spans="1:24" x14ac:dyDescent="0.25">
      <c r="B16" s="20"/>
      <c r="C16" s="17"/>
      <c r="D16" s="17"/>
      <c r="E16" s="17"/>
      <c r="F16" s="17"/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17"/>
    </row>
    <row r="18" spans="2:24" x14ac:dyDescent="0.25">
      <c r="B18" s="19" t="s">
        <v>47</v>
      </c>
      <c r="D18" s="12">
        <v>629.38180524400195</v>
      </c>
      <c r="H18" s="9">
        <v>0.48426150400033802</v>
      </c>
      <c r="L18" s="12">
        <v>1459.211839156</v>
      </c>
      <c r="P18" s="9">
        <v>66.932356404000302</v>
      </c>
      <c r="T18" s="9">
        <v>34.886408729994798</v>
      </c>
      <c r="W18" s="12">
        <f>D18+H18+L18+P18+T18</f>
        <v>2190.8966710379977</v>
      </c>
      <c r="X18" s="12">
        <f>W19/W18</f>
        <v>6.2089190146768338</v>
      </c>
    </row>
    <row r="19" spans="2:24" x14ac:dyDescent="0.25">
      <c r="H19" s="9">
        <v>9642.7000000000007</v>
      </c>
      <c r="P19" s="9">
        <v>3960.4</v>
      </c>
      <c r="W19" s="9">
        <f>H19+P19</f>
        <v>13603.1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1328-82EB-0F43-8358-DD8F6F8583D3}">
  <dimension ref="E32:P35"/>
  <sheetViews>
    <sheetView topLeftCell="A2" workbookViewId="0">
      <selection activeCell="L42" sqref="L42"/>
    </sheetView>
  </sheetViews>
  <sheetFormatPr baseColWidth="10" defaultRowHeight="16" x14ac:dyDescent="0.2"/>
  <sheetData>
    <row r="32" spans="5:16" ht="21" x14ac:dyDescent="0.25">
      <c r="E32" s="50" t="s">
        <v>63</v>
      </c>
      <c r="P32" s="49" t="s">
        <v>62</v>
      </c>
    </row>
    <row r="35" spans="9:9" ht="21" x14ac:dyDescent="0.25">
      <c r="I35" s="50" t="s">
        <v>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AE01-19A7-A849-A110-A07C28FF4467}">
  <dimension ref="A1:AH20"/>
  <sheetViews>
    <sheetView workbookViewId="0">
      <selection activeCell="J23" sqref="J23"/>
    </sheetView>
  </sheetViews>
  <sheetFormatPr baseColWidth="10" defaultColWidth="12.1640625" defaultRowHeight="24" x14ac:dyDescent="0.3"/>
  <cols>
    <col min="1" max="1" width="12.1640625" style="56"/>
    <col min="2" max="2" width="16.83203125" style="2" bestFit="1" customWidth="1"/>
    <col min="3" max="16384" width="12.1640625" style="2"/>
  </cols>
  <sheetData>
    <row r="1" spans="1:34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5"/>
      <c r="AF1" s="25"/>
      <c r="AG1" s="26" t="s">
        <v>38</v>
      </c>
      <c r="AH1" s="25" t="s">
        <v>39</v>
      </c>
    </row>
    <row r="2" spans="1:34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3"/>
      <c r="X2" s="33"/>
      <c r="Y2" s="33"/>
      <c r="Z2" s="33"/>
      <c r="AA2" s="29"/>
      <c r="AB2" s="29"/>
      <c r="AC2" s="29"/>
      <c r="AD2" s="29"/>
      <c r="AE2" s="29"/>
      <c r="AF2" s="29"/>
      <c r="AG2" s="30"/>
      <c r="AH2" s="29"/>
    </row>
    <row r="3" spans="1:34" s="28" customFormat="1" ht="18" x14ac:dyDescent="0.2">
      <c r="A3" s="23">
        <v>1</v>
      </c>
      <c r="B3" s="34" t="s">
        <v>0</v>
      </c>
      <c r="C3" s="37">
        <v>4.3831347079998704</v>
      </c>
      <c r="D3" s="38">
        <v>5.4165614039997596</v>
      </c>
      <c r="E3" s="37">
        <v>4.0688837199999801</v>
      </c>
      <c r="F3" s="37">
        <v>3.9653913959998501</v>
      </c>
      <c r="G3" s="37">
        <v>20.862150189999198</v>
      </c>
      <c r="H3" s="38">
        <v>24.1515938200004</v>
      </c>
      <c r="I3" s="37">
        <v>21.040687121999898</v>
      </c>
      <c r="J3" s="37">
        <v>21.577917412000499</v>
      </c>
      <c r="K3" s="37">
        <v>5.1903832379997699</v>
      </c>
      <c r="L3" s="38">
        <v>5.2673517160002596</v>
      </c>
      <c r="M3" s="37">
        <v>5.3771743399999403</v>
      </c>
      <c r="N3" s="37">
        <v>5.3265607660002896</v>
      </c>
      <c r="O3" s="37">
        <v>6.4753935999999497</v>
      </c>
      <c r="P3" s="38">
        <v>6.6953327099996498</v>
      </c>
      <c r="Q3" s="37">
        <v>7.0984249199999399</v>
      </c>
      <c r="R3" s="37">
        <v>7.0875107899999996</v>
      </c>
      <c r="S3" s="37">
        <v>9.2121823499999405</v>
      </c>
      <c r="T3" s="38">
        <v>10.754150399999901</v>
      </c>
      <c r="U3" s="37">
        <v>9.3153341400000897</v>
      </c>
      <c r="V3" s="37">
        <v>10.110028890000001</v>
      </c>
      <c r="W3" s="37">
        <v>1.4914212320000799</v>
      </c>
      <c r="X3" s="38">
        <v>0.75701246000018396</v>
      </c>
      <c r="Y3" s="37">
        <v>0.11745720000003</v>
      </c>
      <c r="Z3" s="37">
        <v>0.12399156800004001</v>
      </c>
      <c r="AA3" s="37">
        <v>5.6864768499999903</v>
      </c>
      <c r="AB3" s="38">
        <v>0.74516065599998504</v>
      </c>
      <c r="AC3" s="37">
        <v>23.8307359400007</v>
      </c>
      <c r="AD3" s="37">
        <v>28.816337989999699</v>
      </c>
      <c r="AE3" s="37"/>
      <c r="AF3" s="37"/>
      <c r="AG3" s="37">
        <f t="shared" ref="AG3:AG12" si="0">D3+H3+L3+P3+T3+X3+AB3</f>
        <v>53.787163166000127</v>
      </c>
      <c r="AH3" s="52">
        <f>AF14/AG3</f>
        <v>8.1799257313893143</v>
      </c>
    </row>
    <row r="4" spans="1:34" s="28" customFormat="1" ht="18" x14ac:dyDescent="0.2">
      <c r="A4" s="23">
        <v>2</v>
      </c>
      <c r="B4" s="34" t="s">
        <v>2</v>
      </c>
      <c r="C4" s="37">
        <v>22.193400929999999</v>
      </c>
      <c r="D4" s="38">
        <v>28.215527531999001</v>
      </c>
      <c r="E4" s="37">
        <v>21.9988316719989</v>
      </c>
      <c r="F4" s="37">
        <v>21.7422542759988</v>
      </c>
      <c r="G4" s="37">
        <v>152.46194638999901</v>
      </c>
      <c r="H4" s="38">
        <v>165.35669227</v>
      </c>
      <c r="I4" s="37">
        <v>150.896351922001</v>
      </c>
      <c r="J4" s="37">
        <v>150.134847479999</v>
      </c>
      <c r="K4" s="37">
        <v>30.3669324140001</v>
      </c>
      <c r="L4" s="38">
        <v>27.450162360000402</v>
      </c>
      <c r="M4" s="37">
        <v>29.378160650000002</v>
      </c>
      <c r="N4" s="37">
        <v>29.061652850000399</v>
      </c>
      <c r="O4" s="37">
        <v>8.01473102599995</v>
      </c>
      <c r="P4" s="38">
        <v>8.5069277599998596</v>
      </c>
      <c r="Q4" s="37">
        <v>7.9718116419999996</v>
      </c>
      <c r="R4" s="37">
        <v>8.0116230300000293</v>
      </c>
      <c r="S4" s="37">
        <v>8.7466628399999404</v>
      </c>
      <c r="T4" s="38">
        <v>10.281567130000001</v>
      </c>
      <c r="U4" s="37">
        <v>8.87383466</v>
      </c>
      <c r="V4" s="37">
        <v>9.9884210799998794</v>
      </c>
      <c r="W4" s="37">
        <v>9.3514952099998698</v>
      </c>
      <c r="X4" s="38">
        <v>1.5754426020002299</v>
      </c>
      <c r="Y4" s="37">
        <v>0.24862539800005201</v>
      </c>
      <c r="Z4" s="37">
        <v>0.25118043600004902</v>
      </c>
      <c r="AA4" s="37">
        <v>13.6406320599999</v>
      </c>
      <c r="AB4" s="38">
        <v>1.7358832080000499</v>
      </c>
      <c r="AC4" s="37">
        <v>31.0722461199999</v>
      </c>
      <c r="AD4" s="37">
        <v>35.784189480000002</v>
      </c>
      <c r="AE4" s="37"/>
      <c r="AF4" s="37"/>
      <c r="AG4" s="37">
        <f t="shared" si="0"/>
        <v>243.12220286199954</v>
      </c>
      <c r="AH4" s="52">
        <f>AF15/AG4</f>
        <v>25.486771372819394</v>
      </c>
    </row>
    <row r="5" spans="1:34" s="28" customFormat="1" ht="18" x14ac:dyDescent="0.2">
      <c r="A5" s="23">
        <v>3</v>
      </c>
      <c r="B5" s="34" t="s">
        <v>1</v>
      </c>
      <c r="C5" s="37">
        <v>145.81336458000101</v>
      </c>
      <c r="D5" s="38">
        <v>399.66704977199902</v>
      </c>
      <c r="E5" s="37">
        <v>177.585242391999</v>
      </c>
      <c r="F5" s="37">
        <v>132.52376958999901</v>
      </c>
      <c r="G5" s="37">
        <v>0</v>
      </c>
      <c r="H5" s="38">
        <v>0</v>
      </c>
      <c r="I5" s="37">
        <v>0</v>
      </c>
      <c r="J5" s="37">
        <v>0</v>
      </c>
      <c r="K5" s="37">
        <v>37.6529802579999</v>
      </c>
      <c r="L5" s="38">
        <v>68.464356369999393</v>
      </c>
      <c r="M5" s="37">
        <v>28.976144487999999</v>
      </c>
      <c r="N5" s="37">
        <v>29.791208954000702</v>
      </c>
      <c r="O5" s="37">
        <v>8.6725972699999598</v>
      </c>
      <c r="P5" s="38">
        <v>11.763734228000001</v>
      </c>
      <c r="Q5" s="37">
        <v>8.4422583399998299</v>
      </c>
      <c r="R5" s="37">
        <v>8.1569184839997693</v>
      </c>
      <c r="S5" s="37">
        <v>6.7956844599999098</v>
      </c>
      <c r="T5" s="38">
        <v>7.2823058499998998</v>
      </c>
      <c r="U5" s="37">
        <v>6.73188234000005</v>
      </c>
      <c r="V5" s="37">
        <v>7.8990570700000804</v>
      </c>
      <c r="W5" s="37">
        <v>0</v>
      </c>
      <c r="X5" s="38">
        <v>0</v>
      </c>
      <c r="Y5" s="37">
        <v>0</v>
      </c>
      <c r="Z5" s="37">
        <v>0</v>
      </c>
      <c r="AA5" s="37">
        <v>0</v>
      </c>
      <c r="AB5" s="38">
        <v>0</v>
      </c>
      <c r="AC5" s="37">
        <v>0</v>
      </c>
      <c r="AD5" s="37">
        <v>0</v>
      </c>
      <c r="AE5" s="37"/>
      <c r="AF5" s="37"/>
      <c r="AG5" s="37">
        <f t="shared" si="0"/>
        <v>487.17744621999827</v>
      </c>
      <c r="AH5" s="52">
        <f>AF15/AG5</f>
        <v>12.718979599892739</v>
      </c>
    </row>
    <row r="6" spans="1:34" s="28" customFormat="1" ht="18" x14ac:dyDescent="0.2">
      <c r="A6" s="23">
        <v>4</v>
      </c>
      <c r="B6" s="34" t="s">
        <v>3</v>
      </c>
      <c r="C6" s="37">
        <v>35.742241395999599</v>
      </c>
      <c r="D6" s="38">
        <v>56.897799004000397</v>
      </c>
      <c r="E6" s="37">
        <v>31.544353009999501</v>
      </c>
      <c r="F6" s="37">
        <v>30.142156140000001</v>
      </c>
      <c r="G6" s="37">
        <v>117.786760439999</v>
      </c>
      <c r="H6" s="38">
        <v>358.89516902000003</v>
      </c>
      <c r="I6" s="37">
        <v>154.26265575999901</v>
      </c>
      <c r="J6" s="37">
        <v>112.23987838999901</v>
      </c>
      <c r="K6" s="37">
        <v>37.183091265999202</v>
      </c>
      <c r="L6" s="38">
        <v>77.050102365999905</v>
      </c>
      <c r="M6" s="37">
        <v>31.905841063999699</v>
      </c>
      <c r="N6" s="37">
        <v>32.630528425999898</v>
      </c>
      <c r="O6" s="37">
        <v>9.1831094799999295</v>
      </c>
      <c r="P6" s="38">
        <v>12.0780455379999</v>
      </c>
      <c r="Q6" s="37">
        <v>9.1090055359999997</v>
      </c>
      <c r="R6" s="37">
        <v>8.2536923919998095</v>
      </c>
      <c r="S6" s="37">
        <v>6.9628936699999402</v>
      </c>
      <c r="T6" s="38">
        <v>7.4794228200000203</v>
      </c>
      <c r="U6" s="37">
        <v>6.8066311800000303</v>
      </c>
      <c r="V6" s="37">
        <v>7.9691459999999896</v>
      </c>
      <c r="W6" s="37">
        <v>31.854343806000202</v>
      </c>
      <c r="X6" s="38">
        <v>2.5079951520002601</v>
      </c>
      <c r="Y6" s="37">
        <v>37.469423776000298</v>
      </c>
      <c r="Z6" s="37">
        <v>39.853770698000297</v>
      </c>
      <c r="AA6" s="37">
        <v>0</v>
      </c>
      <c r="AB6" s="38">
        <v>0</v>
      </c>
      <c r="AC6" s="37">
        <v>0</v>
      </c>
      <c r="AD6" s="37">
        <v>0</v>
      </c>
      <c r="AE6" s="37"/>
      <c r="AF6" s="37"/>
      <c r="AG6" s="37">
        <f t="shared" si="0"/>
        <v>514.90853390000052</v>
      </c>
      <c r="AH6" s="52">
        <f>AF15/AG6</f>
        <v>12.033981944458104</v>
      </c>
    </row>
    <row r="7" spans="1:34" s="28" customFormat="1" ht="18" x14ac:dyDescent="0.2">
      <c r="A7" s="23">
        <v>5</v>
      </c>
      <c r="B7" s="34" t="s">
        <v>52</v>
      </c>
      <c r="C7" s="37">
        <v>83.929347671999906</v>
      </c>
      <c r="D7" s="38">
        <v>107.043416781999</v>
      </c>
      <c r="E7" s="37">
        <v>83.122130934000197</v>
      </c>
      <c r="F7" s="37">
        <v>82.660561240000504</v>
      </c>
      <c r="G7" s="37">
        <v>82.660561240000504</v>
      </c>
      <c r="H7" s="38">
        <v>639.90947693000305</v>
      </c>
      <c r="I7" s="37">
        <v>590.07956141600005</v>
      </c>
      <c r="J7" s="37">
        <v>591.05493358800197</v>
      </c>
      <c r="K7" s="37">
        <v>114.31720334800001</v>
      </c>
      <c r="L7" s="38">
        <v>104.179876846</v>
      </c>
      <c r="M7" s="37">
        <v>112.933190379999</v>
      </c>
      <c r="N7" s="37">
        <v>113.03880093999901</v>
      </c>
      <c r="O7" s="37">
        <v>15.6713379419998</v>
      </c>
      <c r="P7" s="38">
        <v>17.309893237999798</v>
      </c>
      <c r="Q7" s="37">
        <v>15.6330077499999</v>
      </c>
      <c r="R7" s="37">
        <v>15.6677258199999</v>
      </c>
      <c r="S7" s="37">
        <v>8.6033438099999202</v>
      </c>
      <c r="T7" s="38">
        <v>10.202488209999901</v>
      </c>
      <c r="U7" s="37">
        <v>8.8983646799999594</v>
      </c>
      <c r="V7" s="37">
        <v>10.12265552</v>
      </c>
      <c r="W7" s="37">
        <v>28.945201609999799</v>
      </c>
      <c r="X7" s="38">
        <v>7.09337475400008</v>
      </c>
      <c r="Y7" s="37">
        <v>0.50975850200002404</v>
      </c>
      <c r="Z7" s="37">
        <v>0.50925451600003502</v>
      </c>
      <c r="AA7" s="37">
        <v>49.59733576</v>
      </c>
      <c r="AB7" s="38">
        <v>2.6926433600001598</v>
      </c>
      <c r="AC7" s="37">
        <v>87.613328480002096</v>
      </c>
      <c r="AD7" s="37">
        <v>89.554437860002196</v>
      </c>
      <c r="AE7" s="37"/>
      <c r="AF7" s="37"/>
      <c r="AG7" s="37">
        <f t="shared" si="0"/>
        <v>888.43117012000187</v>
      </c>
      <c r="AH7" s="52">
        <f>AF16/AG7</f>
        <v>26.745347078255381</v>
      </c>
    </row>
    <row r="8" spans="1:34" s="28" customFormat="1" ht="18" x14ac:dyDescent="0.2">
      <c r="A8" s="23">
        <v>6</v>
      </c>
      <c r="B8" s="24" t="s">
        <v>44</v>
      </c>
      <c r="C8" s="37">
        <v>166.30359693199901</v>
      </c>
      <c r="D8" s="38">
        <v>184.059927377999</v>
      </c>
      <c r="E8" s="37">
        <v>164.164119766</v>
      </c>
      <c r="F8" s="37">
        <v>162.65739599199901</v>
      </c>
      <c r="G8" s="37">
        <v>0</v>
      </c>
      <c r="H8" s="38">
        <v>0</v>
      </c>
      <c r="I8" s="37">
        <v>0</v>
      </c>
      <c r="J8" s="37">
        <v>0</v>
      </c>
      <c r="K8" s="37">
        <v>28.594945240000101</v>
      </c>
      <c r="L8" s="38">
        <v>25.0223926160002</v>
      </c>
      <c r="M8" s="37">
        <v>27.764465190000202</v>
      </c>
      <c r="N8" s="37">
        <v>27.755168580000401</v>
      </c>
      <c r="O8" s="37">
        <v>8.1470985359999499</v>
      </c>
      <c r="P8" s="38">
        <v>8.5071843339999198</v>
      </c>
      <c r="Q8" s="37">
        <v>8.0423877039999105</v>
      </c>
      <c r="R8" s="37">
        <v>8.0674512519999801</v>
      </c>
      <c r="S8" s="37">
        <v>8.59903892999988</v>
      </c>
      <c r="T8" s="38">
        <v>10.2398966699998</v>
      </c>
      <c r="U8" s="37">
        <v>8.7029942500000104</v>
      </c>
      <c r="V8" s="37">
        <v>10.12786522</v>
      </c>
      <c r="W8" s="37">
        <v>0</v>
      </c>
      <c r="X8" s="38">
        <v>0</v>
      </c>
      <c r="Y8" s="37">
        <v>0</v>
      </c>
      <c r="Z8" s="37">
        <v>0</v>
      </c>
      <c r="AA8" s="37">
        <v>16.906078960000102</v>
      </c>
      <c r="AB8" s="38">
        <v>1.85466308799993</v>
      </c>
      <c r="AC8" s="37">
        <v>23.0231776599997</v>
      </c>
      <c r="AD8" s="37">
        <v>31.4121145000002</v>
      </c>
      <c r="AE8" s="37"/>
      <c r="AF8" s="37"/>
      <c r="AG8" s="37">
        <f t="shared" si="0"/>
        <v>229.68406408599887</v>
      </c>
      <c r="AH8" s="52">
        <f>AF15/AG8</f>
        <v>26.977927374534474</v>
      </c>
    </row>
    <row r="9" spans="1:34" s="36" customFormat="1" ht="19" x14ac:dyDescent="0.25">
      <c r="A9" s="55">
        <v>7</v>
      </c>
      <c r="B9" s="24" t="s">
        <v>49</v>
      </c>
      <c r="C9" s="39">
        <v>32.836882419999398</v>
      </c>
      <c r="D9" s="40">
        <v>32.323430342000499</v>
      </c>
      <c r="E9" s="39"/>
      <c r="F9" s="39"/>
      <c r="G9" s="39">
        <v>331.46261236999698</v>
      </c>
      <c r="H9" s="40">
        <v>333.44294107600098</v>
      </c>
      <c r="I9" s="39"/>
      <c r="J9" s="39"/>
      <c r="K9" s="39">
        <v>48.996646330000601</v>
      </c>
      <c r="L9" s="40">
        <v>50.493653880000501</v>
      </c>
      <c r="M9" s="39"/>
      <c r="N9" s="39"/>
      <c r="O9" s="39">
        <v>11.2817474060001</v>
      </c>
      <c r="P9" s="40">
        <v>11.608671266</v>
      </c>
      <c r="Q9" s="39"/>
      <c r="R9" s="39"/>
      <c r="S9" s="39">
        <v>13.352281910000499</v>
      </c>
      <c r="T9" s="40">
        <v>15.3154001099994</v>
      </c>
      <c r="U9" s="39"/>
      <c r="V9" s="39"/>
      <c r="W9" s="39">
        <v>0.26406093200011399</v>
      </c>
      <c r="X9" s="40">
        <v>0</v>
      </c>
      <c r="Y9" s="39"/>
      <c r="Z9" s="39"/>
      <c r="AA9" s="39">
        <v>7.1898774800001801</v>
      </c>
      <c r="AB9" s="40">
        <v>8.0474814479998091</v>
      </c>
      <c r="AC9" s="41"/>
      <c r="AD9" s="41"/>
      <c r="AE9" s="41"/>
      <c r="AF9" s="41"/>
      <c r="AG9" s="39">
        <f t="shared" si="0"/>
        <v>451.23157812200122</v>
      </c>
      <c r="AH9" s="53">
        <f>AF15/AG9</f>
        <v>13.732194953617929</v>
      </c>
    </row>
    <row r="10" spans="1:34" s="45" customFormat="1" ht="18" x14ac:dyDescent="0.2">
      <c r="A10" s="23">
        <v>8</v>
      </c>
      <c r="B10" s="42" t="s">
        <v>69</v>
      </c>
      <c r="D10" s="46">
        <v>67.7072543379998</v>
      </c>
      <c r="G10" s="45">
        <v>95.344300689999997</v>
      </c>
      <c r="H10" s="46">
        <v>111.14021223</v>
      </c>
      <c r="I10" s="45">
        <v>163.46191947</v>
      </c>
      <c r="J10" s="45">
        <v>151.137688279999</v>
      </c>
      <c r="K10" s="45">
        <v>64.093892949999599</v>
      </c>
      <c r="L10" s="46">
        <v>71.112220100000002</v>
      </c>
      <c r="M10" s="45">
        <v>33.684877042000203</v>
      </c>
      <c r="N10" s="45">
        <v>54.921638137999501</v>
      </c>
      <c r="O10" s="45">
        <v>7.6996163039998997</v>
      </c>
      <c r="P10" s="46">
        <v>8.3032764620000492</v>
      </c>
      <c r="Q10" s="45">
        <v>8.3983854280000401</v>
      </c>
      <c r="R10" s="45">
        <v>8.6404350620000301</v>
      </c>
      <c r="S10" s="45">
        <v>5.4054187699999803</v>
      </c>
      <c r="T10" s="46">
        <v>7.1463689400000296</v>
      </c>
      <c r="U10" s="45">
        <v>7.1463689400000296</v>
      </c>
      <c r="V10" s="45">
        <v>7.7901548600000297</v>
      </c>
      <c r="X10" s="46">
        <v>5.1729099480002798</v>
      </c>
      <c r="AA10" s="45">
        <v>36.7653639916673</v>
      </c>
      <c r="AB10" s="46">
        <v>7.7696924625003501</v>
      </c>
      <c r="AG10" s="39">
        <f t="shared" si="0"/>
        <v>278.35193448050046</v>
      </c>
      <c r="AH10" s="53">
        <f>AF15/AG10</f>
        <v>22.261027255171022</v>
      </c>
    </row>
    <row r="11" spans="1:34" s="45" customFormat="1" ht="19" x14ac:dyDescent="0.25">
      <c r="A11" s="55">
        <v>9</v>
      </c>
      <c r="B11" s="42" t="s">
        <v>72</v>
      </c>
      <c r="C11" s="45">
        <v>51.3052533480001</v>
      </c>
      <c r="D11" s="46">
        <v>67.716158823999606</v>
      </c>
      <c r="E11" s="45">
        <v>25.8408883539994</v>
      </c>
      <c r="F11" s="45">
        <v>44.386690637999997</v>
      </c>
      <c r="G11" s="45">
        <v>95.339135830000799</v>
      </c>
      <c r="H11" s="46">
        <v>111.201933629999</v>
      </c>
      <c r="I11" s="45">
        <v>164.94339826000001</v>
      </c>
      <c r="J11" s="45">
        <v>153.09348926999999</v>
      </c>
      <c r="K11" s="45">
        <v>64.066829613999403</v>
      </c>
      <c r="L11" s="46">
        <v>75.946022482000203</v>
      </c>
      <c r="M11" s="45">
        <v>32.9917751240001</v>
      </c>
      <c r="N11" s="45">
        <v>54.913603779999399</v>
      </c>
      <c r="O11" s="45">
        <v>7.6853179079999396</v>
      </c>
      <c r="P11" s="46">
        <v>8.3650533639999001</v>
      </c>
      <c r="Q11" s="45">
        <v>8.3595964099999893</v>
      </c>
      <c r="R11" s="45">
        <v>8.6877768540000098</v>
      </c>
      <c r="S11" s="45">
        <v>5.3962948999998996</v>
      </c>
      <c r="T11" s="46">
        <v>5.1566640499999101</v>
      </c>
      <c r="U11" s="45">
        <v>7.1278385500000301</v>
      </c>
      <c r="V11" s="45">
        <v>7.87373875000001</v>
      </c>
      <c r="W11" s="45">
        <v>21.423921492000002</v>
      </c>
      <c r="X11" s="46">
        <v>5.2293469740002703</v>
      </c>
      <c r="Y11" s="45">
        <v>36.860370839999902</v>
      </c>
      <c r="Z11" s="45">
        <v>30.763594552000001</v>
      </c>
      <c r="AA11" s="45">
        <v>38.032848575000699</v>
      </c>
      <c r="AB11" s="46">
        <v>7.7257640833332202</v>
      </c>
      <c r="AC11" s="45">
        <v>31.047187258332698</v>
      </c>
      <c r="AD11" s="45">
        <v>59.6359035666677</v>
      </c>
      <c r="AG11" s="39">
        <f t="shared" si="0"/>
        <v>281.34094340733213</v>
      </c>
      <c r="AH11" s="53">
        <f>AF15/AG11</f>
        <v>22.024522719498755</v>
      </c>
    </row>
    <row r="12" spans="1:34" s="45" customFormat="1" ht="19" x14ac:dyDescent="0.25">
      <c r="A12" s="55">
        <v>10</v>
      </c>
      <c r="B12" s="42" t="s">
        <v>75</v>
      </c>
      <c r="D12" s="46">
        <v>68.070804599999903</v>
      </c>
      <c r="H12" s="46">
        <v>117.14162308</v>
      </c>
      <c r="L12" s="46">
        <v>73.953217624001098</v>
      </c>
      <c r="P12" s="46">
        <v>8.6365390879999993</v>
      </c>
      <c r="T12" s="46">
        <v>5.1355716699999903</v>
      </c>
      <c r="X12" s="46">
        <v>5.3095651740002499</v>
      </c>
      <c r="AB12" s="46">
        <v>0.51969542958333503</v>
      </c>
      <c r="AG12" s="39">
        <f t="shared" si="0"/>
        <v>278.76701666558461</v>
      </c>
      <c r="AH12" s="53">
        <f>AF15/AG12</f>
        <v>22.227880737531244</v>
      </c>
    </row>
    <row r="13" spans="1:34" s="45" customFormat="1" ht="18" x14ac:dyDescent="0.2">
      <c r="A13" s="59"/>
    </row>
    <row r="14" spans="1:34" x14ac:dyDescent="0.3">
      <c r="C14" s="7"/>
      <c r="D14" s="6"/>
      <c r="E14" s="7"/>
      <c r="F14" s="7"/>
      <c r="Y14" s="2">
        <v>2</v>
      </c>
      <c r="AA14" s="37">
        <v>98.224999999999994</v>
      </c>
      <c r="AB14" s="37">
        <v>341.75</v>
      </c>
      <c r="AC14" s="7"/>
      <c r="AD14" s="7"/>
      <c r="AF14" s="37">
        <f>AA14+AB14</f>
        <v>439.97500000000002</v>
      </c>
    </row>
    <row r="15" spans="1:34" x14ac:dyDescent="0.3">
      <c r="Y15" s="2">
        <v>32</v>
      </c>
      <c r="AA15" s="37">
        <v>1449.1</v>
      </c>
      <c r="AB15" s="37">
        <v>4747.3</v>
      </c>
      <c r="AC15" s="7"/>
      <c r="AD15" s="7"/>
      <c r="AF15" s="37">
        <f>AA15+AB15</f>
        <v>6196.4</v>
      </c>
    </row>
    <row r="16" spans="1:34" x14ac:dyDescent="0.3">
      <c r="Y16" s="2">
        <v>128</v>
      </c>
      <c r="AA16" s="37">
        <v>5739.4</v>
      </c>
      <c r="AB16" s="37">
        <v>18022</v>
      </c>
      <c r="AC16" s="37"/>
      <c r="AD16" s="37"/>
      <c r="AE16" s="37"/>
      <c r="AF16" s="37">
        <f>AA16+AB16</f>
        <v>23761.4</v>
      </c>
    </row>
    <row r="18" spans="3:6" x14ac:dyDescent="0.3">
      <c r="C18" s="47"/>
      <c r="D18" s="48"/>
      <c r="E18" s="47"/>
      <c r="F18" s="47"/>
    </row>
    <row r="19" spans="3:6" x14ac:dyDescent="0.3">
      <c r="C19" s="7"/>
      <c r="D19" s="6"/>
      <c r="E19" s="7"/>
      <c r="F19" s="7"/>
    </row>
    <row r="20" spans="3:6" x14ac:dyDescent="0.3">
      <c r="C20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B5E1-D915-E945-A864-D5FFA6BD2E7B}">
  <dimension ref="A1:AG53"/>
  <sheetViews>
    <sheetView topLeftCell="I1" zoomScale="90" workbookViewId="0">
      <selection activeCell="AG3" sqref="AG3:AG8"/>
    </sheetView>
  </sheetViews>
  <sheetFormatPr baseColWidth="10" defaultRowHeight="16" x14ac:dyDescent="0.2"/>
  <cols>
    <col min="1" max="1" width="5.83203125" bestFit="1" customWidth="1"/>
    <col min="2" max="2" width="15.6640625" bestFit="1" customWidth="1"/>
    <col min="3" max="6" width="8.6640625" bestFit="1" customWidth="1"/>
    <col min="7" max="10" width="9.83203125" bestFit="1" customWidth="1"/>
    <col min="11" max="14" width="8.5" bestFit="1" customWidth="1"/>
    <col min="15" max="18" width="7.1640625" bestFit="1" customWidth="1"/>
    <col min="19" max="22" width="8.5" bestFit="1" customWidth="1"/>
    <col min="23" max="24" width="7.1640625" bestFit="1" customWidth="1"/>
    <col min="25" max="30" width="8.5" bestFit="1" customWidth="1"/>
    <col min="31" max="31" width="9.83203125" bestFit="1" customWidth="1"/>
    <col min="32" max="32" width="10.33203125" bestFit="1" customWidth="1"/>
    <col min="33" max="33" width="18.5" customWidth="1"/>
  </cols>
  <sheetData>
    <row r="1" spans="1:33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6" t="s">
        <v>38</v>
      </c>
      <c r="AF1" s="25" t="s">
        <v>39</v>
      </c>
    </row>
    <row r="2" spans="1:33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1">
        <v>0</v>
      </c>
      <c r="X2" s="31">
        <v>1</v>
      </c>
      <c r="Y2" s="31">
        <v>2</v>
      </c>
      <c r="Z2" s="31">
        <v>3</v>
      </c>
      <c r="AA2" s="32">
        <v>0</v>
      </c>
      <c r="AB2" s="32">
        <v>1</v>
      </c>
      <c r="AC2" s="32">
        <v>2</v>
      </c>
      <c r="AD2" s="32">
        <v>3</v>
      </c>
      <c r="AE2" s="30"/>
      <c r="AF2" s="29"/>
    </row>
    <row r="3" spans="1:33" s="28" customFormat="1" ht="18" x14ac:dyDescent="0.2">
      <c r="A3" s="23">
        <v>1</v>
      </c>
      <c r="B3" s="43">
        <v>10000000</v>
      </c>
      <c r="C3" s="45">
        <v>31.903357776001499</v>
      </c>
      <c r="D3" s="46">
        <v>39.205090954001697</v>
      </c>
      <c r="E3" s="45">
        <v>35.858082878001703</v>
      </c>
      <c r="F3" s="45">
        <v>28.117079647999699</v>
      </c>
      <c r="G3" s="37">
        <v>1643.5092049</v>
      </c>
      <c r="H3" s="38">
        <v>2574.7035946999799</v>
      </c>
      <c r="I3" s="37">
        <v>2401.8084074000199</v>
      </c>
      <c r="J3" s="37">
        <v>1479.6795224299999</v>
      </c>
      <c r="K3" s="37">
        <v>202.89512304999701</v>
      </c>
      <c r="L3" s="38">
        <v>362.69499562000198</v>
      </c>
      <c r="M3" s="37">
        <v>341.08194251799603</v>
      </c>
      <c r="N3" s="37">
        <v>185.49284437999501</v>
      </c>
      <c r="O3" s="37">
        <v>60.7027233500012</v>
      </c>
      <c r="P3" s="38">
        <v>81.202339800000104</v>
      </c>
      <c r="Q3" s="37">
        <v>70.164046750001802</v>
      </c>
      <c r="R3" s="37">
        <v>57.116008791999597</v>
      </c>
      <c r="S3" s="37">
        <v>323.73571019999702</v>
      </c>
      <c r="T3" s="38">
        <v>396.39506339999701</v>
      </c>
      <c r="U3" s="37">
        <v>273.427555200001</v>
      </c>
      <c r="V3" s="37">
        <v>322.55559579999903</v>
      </c>
      <c r="W3" s="37">
        <v>31.2234629080018</v>
      </c>
      <c r="X3" s="38">
        <v>12.019329317999899</v>
      </c>
      <c r="Y3" s="37">
        <v>6.8321015139997696</v>
      </c>
      <c r="Z3" s="37">
        <v>7.5407587239997502</v>
      </c>
      <c r="AA3" s="44">
        <v>49.0342801603353</v>
      </c>
      <c r="AB3" s="54">
        <v>1.1362063538332601</v>
      </c>
      <c r="AC3" s="44">
        <v>179.65834453331601</v>
      </c>
      <c r="AD3" s="44">
        <v>282.76093656668502</v>
      </c>
      <c r="AE3" s="37">
        <f t="shared" ref="AE3:AE8" si="0">D3+H3+L3+P3+T3+X3+AB3</f>
        <v>3467.3566201458138</v>
      </c>
      <c r="AF3" s="35">
        <f>(AE4-AE3)/AE4</f>
        <v>0.16288370072731753</v>
      </c>
      <c r="AG3" s="43">
        <v>10000000</v>
      </c>
    </row>
    <row r="4" spans="1:33" s="28" customFormat="1" ht="18" x14ac:dyDescent="0.2">
      <c r="A4" s="23">
        <v>2</v>
      </c>
      <c r="B4" s="34" t="s">
        <v>59</v>
      </c>
      <c r="C4" s="37">
        <v>44.7552135059981</v>
      </c>
      <c r="D4" s="38">
        <v>64.572999472004497</v>
      </c>
      <c r="E4" s="37">
        <v>28.105541180000198</v>
      </c>
      <c r="F4" s="37">
        <v>40.887382118000303</v>
      </c>
      <c r="G4" s="37">
        <v>2090.1209688399699</v>
      </c>
      <c r="H4" s="38">
        <v>3351.6048109999801</v>
      </c>
      <c r="I4" s="37">
        <v>855.76129837000599</v>
      </c>
      <c r="J4" s="37">
        <v>1403.5674304299901</v>
      </c>
      <c r="K4" s="37">
        <v>219.19741610999799</v>
      </c>
      <c r="L4" s="38">
        <v>350.66475308000003</v>
      </c>
      <c r="M4" s="37">
        <v>100.37599042999901</v>
      </c>
      <c r="N4" s="37">
        <v>149.86501079000101</v>
      </c>
      <c r="O4" s="37">
        <v>67.321767189999306</v>
      </c>
      <c r="P4" s="38">
        <v>96.511024520000106</v>
      </c>
      <c r="Q4" s="37">
        <v>46.107632539999102</v>
      </c>
      <c r="R4" s="37">
        <v>54.904186550002798</v>
      </c>
      <c r="S4" s="37">
        <v>175.78210970000401</v>
      </c>
      <c r="T4" s="38">
        <v>223.90678269999901</v>
      </c>
      <c r="U4" s="37">
        <v>162.38094299999901</v>
      </c>
      <c r="V4" s="37">
        <v>224.01307199999999</v>
      </c>
      <c r="W4" s="37">
        <v>63.068471984000603</v>
      </c>
      <c r="X4" s="38">
        <v>54.764606114000898</v>
      </c>
      <c r="Y4" s="37">
        <v>133.37007044600199</v>
      </c>
      <c r="Z4" s="37">
        <v>106.631935366005</v>
      </c>
      <c r="AA4" s="37">
        <v>0</v>
      </c>
      <c r="AB4" s="38">
        <v>0</v>
      </c>
      <c r="AC4" s="37">
        <v>0</v>
      </c>
      <c r="AD4" s="37">
        <v>0</v>
      </c>
      <c r="AE4" s="37">
        <f t="shared" si="0"/>
        <v>4142.0249768859849</v>
      </c>
      <c r="AG4" s="34" t="s">
        <v>59</v>
      </c>
    </row>
    <row r="5" spans="1:33" ht="18" x14ac:dyDescent="0.2">
      <c r="A5" s="23">
        <v>3</v>
      </c>
      <c r="B5" s="34" t="s">
        <v>60</v>
      </c>
      <c r="C5" s="37">
        <v>27.080743081998399</v>
      </c>
      <c r="D5" s="38">
        <v>27.1125856339997</v>
      </c>
      <c r="E5" s="37">
        <v>27.470336815998699</v>
      </c>
      <c r="F5" s="37">
        <v>27.081291725999701</v>
      </c>
      <c r="G5" s="37">
        <v>2061.0750684999898</v>
      </c>
      <c r="H5" s="38">
        <v>2081.4035670759899</v>
      </c>
      <c r="I5" s="37">
        <v>2092.0684124319901</v>
      </c>
      <c r="J5" s="37">
        <v>2084.5451867420002</v>
      </c>
      <c r="K5" s="37">
        <v>337.03764408000399</v>
      </c>
      <c r="L5" s="38">
        <v>348.04712154999697</v>
      </c>
      <c r="M5" s="37">
        <v>348.10006995000202</v>
      </c>
      <c r="N5" s="37">
        <v>346.714921239999</v>
      </c>
      <c r="O5" s="37">
        <v>75.593353450000606</v>
      </c>
      <c r="P5" s="38">
        <v>77.220977870001093</v>
      </c>
      <c r="Q5" s="37">
        <v>80.542431140001497</v>
      </c>
      <c r="R5" s="37">
        <v>80.951589980000804</v>
      </c>
      <c r="S5" s="37">
        <v>534.04242449999799</v>
      </c>
      <c r="T5" s="38">
        <v>630.74543779999794</v>
      </c>
      <c r="U5" s="37">
        <v>553.83388009999805</v>
      </c>
      <c r="V5" s="37">
        <v>649.77736179999999</v>
      </c>
      <c r="W5" s="37">
        <v>1.4529116160008</v>
      </c>
      <c r="X5" s="38">
        <v>0</v>
      </c>
      <c r="Y5" s="37">
        <v>0</v>
      </c>
      <c r="Z5" s="37">
        <v>0</v>
      </c>
      <c r="AA5" s="37">
        <v>4.7584502033333598</v>
      </c>
      <c r="AB5" s="38">
        <v>3.8580835926666701</v>
      </c>
      <c r="AC5" s="37">
        <v>6.11104027483342</v>
      </c>
      <c r="AD5" s="37">
        <v>9.1919370091671109</v>
      </c>
      <c r="AE5" s="37">
        <f t="shared" si="0"/>
        <v>3168.3877735226524</v>
      </c>
      <c r="AF5" s="35">
        <f>(AE4-AE5)/AE4</f>
        <v>0.23506309324462898</v>
      </c>
      <c r="AG5" s="34" t="s">
        <v>60</v>
      </c>
    </row>
    <row r="6" spans="1:33" ht="18" x14ac:dyDescent="0.2">
      <c r="A6" s="23">
        <v>4</v>
      </c>
      <c r="B6" s="34" t="s">
        <v>81</v>
      </c>
      <c r="C6" s="45">
        <v>44.275242469997899</v>
      </c>
      <c r="D6" s="46">
        <v>48.026210373998701</v>
      </c>
      <c r="E6" s="45">
        <v>44.880705183999403</v>
      </c>
      <c r="F6" s="45">
        <v>40.990653982001596</v>
      </c>
      <c r="G6" s="45">
        <v>2274.4592414400099</v>
      </c>
      <c r="H6" s="46">
        <v>2289.4815624799999</v>
      </c>
      <c r="I6" s="45">
        <v>2396.8568884800302</v>
      </c>
      <c r="J6" s="45">
        <v>2351.5702421299902</v>
      </c>
      <c r="K6" s="45">
        <v>250.880748009998</v>
      </c>
      <c r="L6" s="46">
        <v>255.52109236999999</v>
      </c>
      <c r="M6" s="45">
        <v>343.60556948000101</v>
      </c>
      <c r="N6" s="45">
        <v>256.91949662999798</v>
      </c>
      <c r="O6" s="45">
        <v>71.351578030000695</v>
      </c>
      <c r="P6" s="38">
        <v>71.612757230000298</v>
      </c>
      <c r="Q6" s="45">
        <v>80.910704720000595</v>
      </c>
      <c r="R6" s="45">
        <v>72.753351970001006</v>
      </c>
      <c r="S6" s="45">
        <v>116.66821349999999</v>
      </c>
      <c r="T6" s="46">
        <v>131.1026406</v>
      </c>
      <c r="U6" s="45">
        <v>239.78735959999901</v>
      </c>
      <c r="V6" s="45">
        <v>211.99901229999799</v>
      </c>
      <c r="W6" s="45">
        <v>58.302528160005799</v>
      </c>
      <c r="X6" s="38">
        <v>66.069845113998994</v>
      </c>
      <c r="Y6" s="45">
        <v>56.826825824010299</v>
      </c>
      <c r="Z6" s="45">
        <v>90.899347816007804</v>
      </c>
      <c r="AA6" s="37">
        <v>490.89851620833298</v>
      </c>
      <c r="AB6" s="46">
        <v>472.153254791645</v>
      </c>
      <c r="AC6" s="45">
        <v>784.72228216662097</v>
      </c>
      <c r="AD6" s="45">
        <v>661.13608808329604</v>
      </c>
      <c r="AE6" s="37">
        <f t="shared" si="0"/>
        <v>3333.9673629596427</v>
      </c>
      <c r="AF6" s="42">
        <f>(AE4-AE6)/AE4</f>
        <v>0.19508757635108415</v>
      </c>
      <c r="AG6" s="34" t="s">
        <v>81</v>
      </c>
    </row>
    <row r="7" spans="1:33" s="45" customFormat="1" ht="18" x14ac:dyDescent="0.2">
      <c r="A7" s="23">
        <v>5</v>
      </c>
      <c r="B7" s="34" t="s">
        <v>70</v>
      </c>
      <c r="C7" s="45">
        <v>43.602562809998901</v>
      </c>
      <c r="D7" s="46">
        <v>47.441486311998702</v>
      </c>
      <c r="E7" s="45">
        <v>44.736187169997898</v>
      </c>
      <c r="F7" s="45">
        <v>40.7511944980008</v>
      </c>
      <c r="G7" s="45">
        <v>1964.4905334999901</v>
      </c>
      <c r="H7" s="46">
        <v>2000.77480572999</v>
      </c>
      <c r="I7" s="45">
        <v>2082.06217826997</v>
      </c>
      <c r="J7" s="45">
        <v>2049.87958755001</v>
      </c>
      <c r="K7" s="45">
        <v>214.24830320999999</v>
      </c>
      <c r="L7" s="46">
        <v>224.185649909999</v>
      </c>
      <c r="M7" s="45">
        <v>304.51328313000198</v>
      </c>
      <c r="N7" s="45">
        <v>226.53370016999801</v>
      </c>
      <c r="O7" s="45">
        <v>64.167361849999196</v>
      </c>
      <c r="P7" s="46">
        <v>65.054677679999699</v>
      </c>
      <c r="Q7" s="45">
        <v>77.229710141998893</v>
      </c>
      <c r="R7" s="45">
        <v>67.421556639998897</v>
      </c>
      <c r="S7" s="45">
        <v>109.754686199999</v>
      </c>
      <c r="T7" s="46">
        <v>104.23131705999801</v>
      </c>
      <c r="U7" s="45">
        <v>241.22900089999899</v>
      </c>
      <c r="V7" s="45">
        <v>194.44167079999801</v>
      </c>
      <c r="W7" s="45">
        <v>57.4040527460051</v>
      </c>
      <c r="X7" s="46">
        <v>60.465235119998198</v>
      </c>
      <c r="Y7" s="45">
        <v>57.435712038011403</v>
      </c>
      <c r="Z7" s="45">
        <v>89.455181098008595</v>
      </c>
      <c r="AA7" s="45">
        <v>96.808717708340197</v>
      </c>
      <c r="AB7" s="46">
        <v>84.062794708344299</v>
      </c>
      <c r="AC7" s="45">
        <v>97.581899124994095</v>
      </c>
      <c r="AD7" s="45">
        <v>110.574984833328</v>
      </c>
      <c r="AE7" s="37">
        <f t="shared" si="0"/>
        <v>2586.2159665203285</v>
      </c>
      <c r="AF7" s="42">
        <f>(AE4-AE7)/AE4</f>
        <v>0.37561555496348764</v>
      </c>
      <c r="AG7" s="34" t="s">
        <v>70</v>
      </c>
    </row>
    <row r="8" spans="1:33" s="28" customFormat="1" ht="18" x14ac:dyDescent="0.2">
      <c r="A8" s="23">
        <v>6</v>
      </c>
      <c r="B8" s="42" t="s">
        <v>61</v>
      </c>
      <c r="C8" s="45"/>
      <c r="D8" s="46">
        <v>27.986225789999398</v>
      </c>
      <c r="E8" s="45"/>
      <c r="F8" s="45"/>
      <c r="G8" s="45"/>
      <c r="H8" s="46">
        <v>1194.7394102600001</v>
      </c>
      <c r="I8" s="45"/>
      <c r="J8" s="45"/>
      <c r="K8" s="45"/>
      <c r="L8" s="46">
        <v>131.32313519000601</v>
      </c>
      <c r="M8" s="45"/>
      <c r="N8" s="45"/>
      <c r="O8" s="45"/>
      <c r="P8" s="46">
        <v>48.476462740000898</v>
      </c>
      <c r="Q8" s="45"/>
      <c r="R8" s="45"/>
      <c r="S8" s="45"/>
      <c r="T8" s="46">
        <v>216.95518289999899</v>
      </c>
      <c r="U8" s="45"/>
      <c r="V8" s="45"/>
      <c r="W8" s="45"/>
      <c r="X8" s="46">
        <v>31.136786866000101</v>
      </c>
      <c r="Y8" s="45"/>
      <c r="Z8" s="45"/>
      <c r="AA8" s="45"/>
      <c r="AB8" s="46">
        <v>1.9282095286665499</v>
      </c>
      <c r="AC8" s="45"/>
      <c r="AD8" s="45"/>
      <c r="AE8" s="37">
        <f t="shared" si="0"/>
        <v>1652.5454132746722</v>
      </c>
      <c r="AF8" s="42">
        <f>AE3/AE8</f>
        <v>2.0981914277774218</v>
      </c>
      <c r="AG8" s="42" t="s">
        <v>61</v>
      </c>
    </row>
    <row r="9" spans="1:33" s="45" customFormat="1" ht="18" x14ac:dyDescent="0.2"/>
    <row r="11" spans="1:33" x14ac:dyDescent="0.2">
      <c r="C11" t="s">
        <v>76</v>
      </c>
      <c r="J11" t="s">
        <v>78</v>
      </c>
      <c r="V11" t="s">
        <v>82</v>
      </c>
      <c r="AD11" t="s">
        <v>83</v>
      </c>
    </row>
    <row r="31" spans="19:19" ht="19" x14ac:dyDescent="0.25">
      <c r="S31" s="51" t="s">
        <v>67</v>
      </c>
    </row>
    <row r="32" spans="19:19" ht="19" x14ac:dyDescent="0.25">
      <c r="S32" s="51" t="s">
        <v>66</v>
      </c>
    </row>
    <row r="33" spans="2:19" ht="19" x14ac:dyDescent="0.25">
      <c r="S33" s="51" t="s">
        <v>74</v>
      </c>
    </row>
    <row r="34" spans="2:19" ht="19" x14ac:dyDescent="0.25">
      <c r="S34" s="51" t="s">
        <v>73</v>
      </c>
    </row>
    <row r="35" spans="2:19" ht="19" x14ac:dyDescent="0.25">
      <c r="S35" s="51" t="s">
        <v>68</v>
      </c>
    </row>
    <row r="44" spans="2:19" x14ac:dyDescent="0.2">
      <c r="C44" t="s">
        <v>79</v>
      </c>
      <c r="K44" t="s">
        <v>80</v>
      </c>
    </row>
    <row r="46" spans="2:19" x14ac:dyDescent="0.2">
      <c r="B46" s="58" t="s">
        <v>34</v>
      </c>
      <c r="C46" s="57">
        <v>119.795255740003</v>
      </c>
      <c r="D46" s="57">
        <v>131.32313519000601</v>
      </c>
      <c r="E46" s="57">
        <v>98.297821300000393</v>
      </c>
      <c r="F46" s="57">
        <v>87.882195560002799</v>
      </c>
      <c r="G46" s="57">
        <v>125.314356684008</v>
      </c>
      <c r="H46" s="57">
        <v>111.780240852004</v>
      </c>
      <c r="I46" s="57">
        <v>73.394590658004304</v>
      </c>
      <c r="J46" s="57">
        <v>111.078911520004</v>
      </c>
    </row>
    <row r="47" spans="2:19" x14ac:dyDescent="0.2">
      <c r="B47" s="58" t="s">
        <v>25</v>
      </c>
      <c r="C47" s="57">
        <v>45.731450540000097</v>
      </c>
      <c r="D47" s="57">
        <v>48.476462740000898</v>
      </c>
      <c r="E47" s="57">
        <v>44.904311111999903</v>
      </c>
      <c r="F47" s="57">
        <v>41.140097249998497</v>
      </c>
      <c r="G47" s="57">
        <v>45.026602310000499</v>
      </c>
      <c r="H47" s="57">
        <v>42.380663938001703</v>
      </c>
      <c r="I47" s="57">
        <v>33.856959879998897</v>
      </c>
      <c r="J47" s="57">
        <v>43.741615214001101</v>
      </c>
    </row>
    <row r="48" spans="2:19" x14ac:dyDescent="0.2">
      <c r="B48" s="58" t="s">
        <v>36</v>
      </c>
      <c r="C48" s="57">
        <v>176.43814749999899</v>
      </c>
      <c r="D48" s="57">
        <v>216.95518289999899</v>
      </c>
      <c r="E48" s="57">
        <v>164.59444180000099</v>
      </c>
      <c r="F48" s="57">
        <v>226.55211370000001</v>
      </c>
      <c r="G48" s="57">
        <v>151.94703789999801</v>
      </c>
      <c r="H48" s="57">
        <v>193.95824930000001</v>
      </c>
      <c r="I48" s="57">
        <v>139.51078709999899</v>
      </c>
      <c r="J48" s="57">
        <v>182.24885699999999</v>
      </c>
    </row>
    <row r="49" spans="2:10" x14ac:dyDescent="0.2">
      <c r="B49" s="58" t="s">
        <v>33</v>
      </c>
      <c r="C49" s="57">
        <v>1075.3889787200001</v>
      </c>
      <c r="D49" s="57">
        <v>1194.7394102600001</v>
      </c>
      <c r="E49" s="57">
        <v>851.269292830003</v>
      </c>
      <c r="F49" s="57">
        <v>772.80228273001103</v>
      </c>
      <c r="G49" s="57">
        <v>1151.7500887859801</v>
      </c>
      <c r="H49" s="57">
        <v>1006.79382507998</v>
      </c>
      <c r="I49" s="57">
        <v>661.47732245000202</v>
      </c>
      <c r="J49" s="57">
        <v>1038.29081502799</v>
      </c>
    </row>
    <row r="50" spans="2:10" x14ac:dyDescent="0.2">
      <c r="B50" s="58" t="s">
        <v>8</v>
      </c>
      <c r="C50" s="57">
        <v>8.9668105626667707</v>
      </c>
      <c r="D50" s="57">
        <v>1.9282095286665499</v>
      </c>
      <c r="E50" s="57">
        <v>17.5630717286665</v>
      </c>
      <c r="F50" s="57">
        <v>21.217425673666401</v>
      </c>
      <c r="G50" s="57">
        <v>88.012838524659699</v>
      </c>
      <c r="H50" s="57">
        <v>165.670509372167</v>
      </c>
      <c r="I50" s="57">
        <v>255.603887925507</v>
      </c>
      <c r="J50" s="57">
        <v>284.85409347069202</v>
      </c>
    </row>
    <row r="51" spans="2:10" x14ac:dyDescent="0.2">
      <c r="B51" s="58" t="s">
        <v>32</v>
      </c>
      <c r="C51" s="57">
        <v>25.699931217999101</v>
      </c>
      <c r="D51" s="57">
        <v>27.986225789999398</v>
      </c>
      <c r="E51" s="57">
        <v>28.039033925999199</v>
      </c>
      <c r="F51" s="57">
        <v>25.225929439997799</v>
      </c>
      <c r="G51" s="57">
        <v>23.503408838000102</v>
      </c>
      <c r="H51" s="57">
        <v>22.4747359340016</v>
      </c>
      <c r="I51" s="57">
        <v>20.274746882004699</v>
      </c>
      <c r="J51" s="57">
        <v>21.432613372000102</v>
      </c>
    </row>
    <row r="52" spans="2:10" x14ac:dyDescent="0.2">
      <c r="B52" s="58" t="s">
        <v>58</v>
      </c>
      <c r="C52" s="57">
        <v>16.6624790359967</v>
      </c>
      <c r="D52" s="57">
        <v>31.136786866000101</v>
      </c>
      <c r="E52" s="57">
        <v>60.897175332002</v>
      </c>
      <c r="F52" s="57">
        <v>56.035727962002902</v>
      </c>
      <c r="G52" s="57">
        <v>20.077310785999899</v>
      </c>
      <c r="H52" s="57">
        <v>7.8916555339999999</v>
      </c>
      <c r="I52" s="57">
        <v>22.630670074000601</v>
      </c>
      <c r="J52" s="57">
        <v>18.8771650740008</v>
      </c>
    </row>
    <row r="53" spans="2:10" x14ac:dyDescent="0.2">
      <c r="B53" s="58" t="s">
        <v>71</v>
      </c>
      <c r="C53" s="57">
        <f>SUM(C46:C52)</f>
        <v>1468.6830533166649</v>
      </c>
      <c r="D53" s="57">
        <f t="shared" ref="D53:J53" si="1">SUM(D46:D52)</f>
        <v>1652.5454132746722</v>
      </c>
      <c r="E53" s="57">
        <f t="shared" si="1"/>
        <v>1265.565148028672</v>
      </c>
      <c r="F53" s="57">
        <f t="shared" si="1"/>
        <v>1230.8557723156794</v>
      </c>
      <c r="G53" s="57">
        <f t="shared" si="1"/>
        <v>1605.6316438286462</v>
      </c>
      <c r="H53" s="57">
        <f t="shared" si="1"/>
        <v>1550.9498800101542</v>
      </c>
      <c r="I53" s="57">
        <f t="shared" si="1"/>
        <v>1206.7489649695165</v>
      </c>
      <c r="J53" s="57">
        <f t="shared" si="1"/>
        <v>1700.5240706786881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9FA-2CD4-094C-BCDA-503A9D2A46CD}">
  <dimension ref="A1:U35"/>
  <sheetViews>
    <sheetView topLeftCell="A10" workbookViewId="0">
      <selection activeCell="A20" sqref="A20"/>
    </sheetView>
  </sheetViews>
  <sheetFormatPr baseColWidth="10" defaultRowHeight="18" x14ac:dyDescent="0.2"/>
  <cols>
    <col min="1" max="1" width="5.33203125" bestFit="1" customWidth="1"/>
    <col min="2" max="9" width="9.83203125" bestFit="1" customWidth="1"/>
    <col min="13" max="13" width="5.33203125" bestFit="1" customWidth="1"/>
    <col min="14" max="16" width="8.5" bestFit="1" customWidth="1"/>
    <col min="17" max="17" width="8.5" style="62" bestFit="1" customWidth="1"/>
    <col min="18" max="21" width="8.5" bestFit="1" customWidth="1"/>
  </cols>
  <sheetData>
    <row r="1" spans="1:21" x14ac:dyDescent="0.2">
      <c r="A1" s="60"/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</row>
    <row r="2" spans="1:21" s="60" customFormat="1" x14ac:dyDescent="0.2">
      <c r="A2" s="28" t="s">
        <v>34</v>
      </c>
      <c r="B2" s="45">
        <v>11.644966699999999</v>
      </c>
      <c r="C2" s="45">
        <v>24.669094699999999</v>
      </c>
      <c r="D2" s="45">
        <v>21.3518901999999</v>
      </c>
      <c r="E2" s="45">
        <v>20.4033946999999</v>
      </c>
      <c r="F2" s="45">
        <v>15.7682936</v>
      </c>
      <c r="G2" s="45">
        <v>8.9359277000000006</v>
      </c>
      <c r="H2" s="45">
        <v>13.489280599999899</v>
      </c>
      <c r="I2" s="45">
        <v>9.2037643999999901</v>
      </c>
      <c r="J2" s="28"/>
      <c r="K2" s="28"/>
      <c r="L2" s="28"/>
      <c r="Q2" s="62"/>
    </row>
    <row r="3" spans="1:21" s="60" customFormat="1" x14ac:dyDescent="0.2">
      <c r="A3" s="28" t="s">
        <v>25</v>
      </c>
      <c r="B3" s="45">
        <v>2.49045435999999</v>
      </c>
      <c r="C3" s="45">
        <v>4.4201686899999997</v>
      </c>
      <c r="D3" s="45">
        <v>3.7855322899999901</v>
      </c>
      <c r="E3" s="45">
        <v>3.9507698599999999</v>
      </c>
      <c r="F3" s="45">
        <v>3.40899778</v>
      </c>
      <c r="G3" s="45">
        <v>2.4950091299999899</v>
      </c>
      <c r="H3" s="45">
        <v>2.8750603300000002</v>
      </c>
      <c r="I3" s="45">
        <v>2.34344473999999</v>
      </c>
      <c r="J3" s="28"/>
      <c r="K3" s="28"/>
      <c r="L3" s="28"/>
      <c r="Q3" s="62"/>
    </row>
    <row r="4" spans="1:21" s="60" customFormat="1" x14ac:dyDescent="0.2">
      <c r="A4" s="28" t="s">
        <v>36</v>
      </c>
      <c r="B4" s="45">
        <v>72.889415999999997</v>
      </c>
      <c r="C4" s="45">
        <v>75.162798000000095</v>
      </c>
      <c r="D4" s="45">
        <v>73.077941999999894</v>
      </c>
      <c r="E4" s="45">
        <v>75.3278719999999</v>
      </c>
      <c r="F4" s="45">
        <v>74.832185999999894</v>
      </c>
      <c r="G4" s="45">
        <v>74.696441999999905</v>
      </c>
      <c r="H4" s="45">
        <v>72.946883999999898</v>
      </c>
      <c r="I4" s="45">
        <v>74.674547000000004</v>
      </c>
      <c r="J4" s="28"/>
      <c r="K4" s="28"/>
      <c r="L4" s="28"/>
      <c r="Q4" s="62"/>
    </row>
    <row r="5" spans="1:21" s="60" customFormat="1" x14ac:dyDescent="0.2">
      <c r="A5" s="28" t="s">
        <v>33</v>
      </c>
      <c r="B5" s="45">
        <v>75.289376700000005</v>
      </c>
      <c r="C5" s="45">
        <v>164.68900300000001</v>
      </c>
      <c r="D5" s="45">
        <v>145.335633</v>
      </c>
      <c r="E5" s="45">
        <v>138.06348999999901</v>
      </c>
      <c r="F5" s="45">
        <v>112.747457999999</v>
      </c>
      <c r="G5" s="45">
        <v>60.300705000000001</v>
      </c>
      <c r="H5" s="45">
        <v>90.995377399999995</v>
      </c>
      <c r="I5" s="45">
        <v>59.235539799999998</v>
      </c>
      <c r="J5" s="28"/>
      <c r="K5" s="28"/>
      <c r="L5" s="28"/>
      <c r="Q5" s="62" t="s">
        <v>76</v>
      </c>
    </row>
    <row r="6" spans="1:21" s="60" customFormat="1" x14ac:dyDescent="0.2">
      <c r="A6" s="28" t="s">
        <v>8</v>
      </c>
      <c r="B6" s="45"/>
      <c r="C6" s="45"/>
      <c r="D6" s="45"/>
      <c r="E6" s="45"/>
      <c r="F6" s="45"/>
      <c r="G6" s="45"/>
      <c r="H6" s="45"/>
      <c r="I6" s="45"/>
      <c r="J6" s="28"/>
      <c r="K6" s="28"/>
      <c r="L6" s="28"/>
      <c r="Q6" s="62"/>
    </row>
    <row r="7" spans="1:21" s="60" customFormat="1" x14ac:dyDescent="0.2">
      <c r="A7" s="28" t="s">
        <v>32</v>
      </c>
      <c r="B7" s="45">
        <v>0.31941116200000003</v>
      </c>
      <c r="C7" s="45">
        <v>0.477032554000001</v>
      </c>
      <c r="D7" s="45">
        <v>0.37167416800000003</v>
      </c>
      <c r="E7" s="45">
        <v>0.485520332</v>
      </c>
      <c r="F7" s="45">
        <v>0.50431677000000097</v>
      </c>
      <c r="G7" s="45">
        <v>0.28962816600000002</v>
      </c>
      <c r="H7" s="45">
        <v>0.35256616200000002</v>
      </c>
      <c r="I7" s="45">
        <v>0.19208199000000101</v>
      </c>
      <c r="J7" s="28"/>
      <c r="K7" s="28"/>
      <c r="L7" s="28"/>
      <c r="Q7" s="62"/>
    </row>
    <row r="8" spans="1:21" s="60" customFormat="1" x14ac:dyDescent="0.2">
      <c r="A8" s="28" t="s">
        <v>58</v>
      </c>
      <c r="B8" s="45">
        <v>2.262853856</v>
      </c>
      <c r="C8" s="45">
        <v>0.189872176</v>
      </c>
      <c r="D8" s="45">
        <v>0.690086278</v>
      </c>
      <c r="E8" s="45">
        <v>0.62835112000000104</v>
      </c>
      <c r="F8" s="45">
        <v>1.345854044</v>
      </c>
      <c r="G8" s="45">
        <v>1.4891320539999899</v>
      </c>
      <c r="H8" s="45">
        <v>2.1962113579999998</v>
      </c>
      <c r="I8" s="45">
        <v>1.74026772199999</v>
      </c>
      <c r="J8" s="28"/>
      <c r="K8" s="28"/>
      <c r="L8" s="28"/>
      <c r="Q8" s="62"/>
    </row>
    <row r="9" spans="1:21" ht="19" x14ac:dyDescent="0.25">
      <c r="A9" s="25" t="s">
        <v>38</v>
      </c>
      <c r="B9" s="61">
        <f>SUM(B2:B8)</f>
        <v>164.89647877799996</v>
      </c>
      <c r="C9" s="61">
        <f t="shared" ref="C9:I9" si="0">SUM(C2:C8)</f>
        <v>269.60796912000012</v>
      </c>
      <c r="D9" s="61">
        <f t="shared" si="0"/>
        <v>244.61275793599978</v>
      </c>
      <c r="E9" s="61">
        <f t="shared" si="0"/>
        <v>238.85939801199879</v>
      </c>
      <c r="F9" s="61">
        <f t="shared" si="0"/>
        <v>208.60710619399887</v>
      </c>
      <c r="G9" s="61">
        <f t="shared" si="0"/>
        <v>148.20684404999989</v>
      </c>
      <c r="H9" s="61">
        <f t="shared" si="0"/>
        <v>182.85537984999979</v>
      </c>
      <c r="I9" s="61">
        <f t="shared" si="0"/>
        <v>147.38964565199998</v>
      </c>
      <c r="J9" s="36"/>
      <c r="K9" s="36"/>
      <c r="L9" s="36"/>
    </row>
    <row r="10" spans="1:21" ht="19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36"/>
      <c r="K10" s="36"/>
      <c r="L10" s="36"/>
    </row>
    <row r="11" spans="1:21" ht="19" x14ac:dyDescent="0.25">
      <c r="A11" s="28"/>
      <c r="B11" s="28"/>
      <c r="C11" s="28"/>
      <c r="D11" s="28"/>
      <c r="E11" s="28"/>
      <c r="F11" s="28"/>
      <c r="G11" s="28"/>
      <c r="H11" s="28" t="s">
        <v>77</v>
      </c>
      <c r="I11" s="28">
        <v>1799</v>
      </c>
      <c r="J11" s="36"/>
      <c r="K11" s="36"/>
      <c r="L11" s="36"/>
    </row>
    <row r="12" spans="1:21" s="28" customFormat="1" x14ac:dyDescent="0.2">
      <c r="Q12" s="62"/>
    </row>
    <row r="13" spans="1:21" ht="19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36"/>
      <c r="K13" s="36"/>
      <c r="L13" s="36"/>
      <c r="M13" s="36"/>
      <c r="N13" s="36"/>
      <c r="O13" s="36"/>
      <c r="P13" s="36"/>
      <c r="R13" s="36"/>
      <c r="S13" s="36"/>
      <c r="T13" s="36"/>
      <c r="U13" s="36"/>
    </row>
    <row r="14" spans="1:21" ht="19" x14ac:dyDescent="0.25">
      <c r="A14" s="28" t="s">
        <v>34</v>
      </c>
      <c r="B14" s="45">
        <v>40.278552300000001</v>
      </c>
      <c r="C14" s="45">
        <v>44.134836800000002</v>
      </c>
      <c r="D14" s="45">
        <v>43.876276799999999</v>
      </c>
      <c r="E14" s="45">
        <v>43.759626299999901</v>
      </c>
      <c r="F14" s="45">
        <v>43.941461699999998</v>
      </c>
      <c r="G14" s="45">
        <v>40.0364162999999</v>
      </c>
      <c r="H14" s="45">
        <v>42.828076499999902</v>
      </c>
      <c r="I14" s="45">
        <v>40.176588599999903</v>
      </c>
      <c r="J14" s="36"/>
      <c r="K14" s="36"/>
      <c r="L14" s="36"/>
      <c r="M14" s="36"/>
      <c r="N14" s="36"/>
      <c r="O14" s="36"/>
      <c r="P14" s="36"/>
      <c r="R14" s="36"/>
      <c r="S14" s="36"/>
      <c r="T14" s="36"/>
      <c r="U14" s="36"/>
    </row>
    <row r="15" spans="1:21" ht="19" x14ac:dyDescent="0.25">
      <c r="A15" s="28" t="s">
        <v>25</v>
      </c>
      <c r="B15" s="45">
        <v>6.8764322499999997</v>
      </c>
      <c r="C15" s="45">
        <v>7.7983578400000004</v>
      </c>
      <c r="D15" s="45">
        <v>7.4988393199999903</v>
      </c>
      <c r="E15" s="45">
        <v>8.0650726999999893</v>
      </c>
      <c r="F15" s="45">
        <v>7.9122825800000003</v>
      </c>
      <c r="G15" s="45">
        <v>7.4171374099999898</v>
      </c>
      <c r="H15" s="45">
        <v>7.5445203699999803</v>
      </c>
      <c r="I15" s="45">
        <v>7.22945001999999</v>
      </c>
      <c r="J15" s="36"/>
      <c r="K15" s="36"/>
      <c r="L15" s="36"/>
      <c r="M15" s="36"/>
      <c r="N15" s="36"/>
      <c r="O15" s="36"/>
      <c r="P15" s="36"/>
      <c r="R15" s="36"/>
      <c r="S15" s="36"/>
      <c r="T15" s="36"/>
      <c r="U15" s="36"/>
    </row>
    <row r="16" spans="1:21" ht="19" x14ac:dyDescent="0.25">
      <c r="A16" s="28" t="s">
        <v>36</v>
      </c>
      <c r="B16" s="45">
        <v>145.97536799999901</v>
      </c>
      <c r="C16" s="45">
        <v>83.042274000000106</v>
      </c>
      <c r="D16" s="45">
        <v>95.183932999999996</v>
      </c>
      <c r="E16" s="45">
        <v>97.111434999999901</v>
      </c>
      <c r="F16" s="45">
        <v>98.638487999999995</v>
      </c>
      <c r="G16" s="45">
        <v>197.906284</v>
      </c>
      <c r="H16" s="45">
        <v>107.534922999999</v>
      </c>
      <c r="I16" s="45">
        <v>207.68769</v>
      </c>
      <c r="J16" s="36"/>
      <c r="K16" s="36"/>
      <c r="L16" s="36"/>
      <c r="M16" s="36"/>
      <c r="N16" s="36"/>
      <c r="O16" s="36"/>
      <c r="P16" s="36"/>
      <c r="Q16" s="62">
        <v>12</v>
      </c>
      <c r="R16" s="36"/>
      <c r="S16" s="36"/>
      <c r="T16" s="36"/>
      <c r="U16" s="36"/>
    </row>
    <row r="17" spans="1:21" ht="19" x14ac:dyDescent="0.25">
      <c r="A17" s="28" t="s">
        <v>33</v>
      </c>
      <c r="B17" s="45">
        <v>255.88118660000001</v>
      </c>
      <c r="C17" s="45">
        <v>341.064956</v>
      </c>
      <c r="D17" s="45">
        <v>327.03210200000001</v>
      </c>
      <c r="E17" s="45">
        <v>328.10746399999903</v>
      </c>
      <c r="F17" s="45">
        <v>338.60654199999902</v>
      </c>
      <c r="G17" s="45">
        <v>254.85722719999899</v>
      </c>
      <c r="H17" s="45">
        <v>316.529530499999</v>
      </c>
      <c r="I17" s="45">
        <v>229.41341829999899</v>
      </c>
      <c r="J17" s="36"/>
      <c r="K17" s="36"/>
      <c r="L17" s="36"/>
      <c r="M17" s="36"/>
      <c r="N17" s="36"/>
      <c r="O17" s="36"/>
      <c r="P17" s="36"/>
      <c r="R17" s="36"/>
      <c r="S17" s="36"/>
      <c r="T17" s="36"/>
      <c r="U17" s="36"/>
    </row>
    <row r="18" spans="1:21" ht="19" x14ac:dyDescent="0.25">
      <c r="A18" s="25" t="s">
        <v>8</v>
      </c>
      <c r="B18" s="61">
        <v>894.42529999999897</v>
      </c>
      <c r="C18" s="61">
        <v>774.14850000000797</v>
      </c>
      <c r="D18" s="61">
        <v>723.64169999999797</v>
      </c>
      <c r="E18" s="61">
        <v>791.409600000002</v>
      </c>
      <c r="F18" s="61">
        <v>688.76360000000102</v>
      </c>
      <c r="G18" s="61">
        <v>1121.4468999999999</v>
      </c>
      <c r="H18" s="61">
        <v>843.034500000001</v>
      </c>
      <c r="I18" s="61">
        <v>1187.41949999999</v>
      </c>
      <c r="J18" s="36"/>
      <c r="K18" s="36"/>
      <c r="L18" s="36"/>
      <c r="M18" s="36"/>
      <c r="N18" s="36"/>
      <c r="O18" s="36"/>
      <c r="P18" s="36"/>
      <c r="R18" s="36"/>
      <c r="S18" s="36"/>
      <c r="T18" s="36"/>
      <c r="U18" s="36"/>
    </row>
    <row r="19" spans="1:21" ht="19" x14ac:dyDescent="0.25">
      <c r="A19" s="28" t="s">
        <v>32</v>
      </c>
      <c r="B19" s="45">
        <v>0.81978041399999901</v>
      </c>
      <c r="C19" s="45">
        <v>1.64855006199999</v>
      </c>
      <c r="D19" s="45">
        <v>1.0352877579999999</v>
      </c>
      <c r="E19" s="45">
        <v>1.5073722780000001</v>
      </c>
      <c r="F19" s="45">
        <v>1.44311881999999</v>
      </c>
      <c r="G19" s="45">
        <v>0.80499918199999898</v>
      </c>
      <c r="H19" s="45">
        <v>1.3206037099999901</v>
      </c>
      <c r="I19" s="45">
        <v>0.63628587399999903</v>
      </c>
      <c r="J19" s="36"/>
      <c r="K19" s="36"/>
      <c r="L19" s="36"/>
      <c r="M19" s="36"/>
      <c r="N19" s="36"/>
      <c r="O19" s="36"/>
      <c r="P19" s="36"/>
      <c r="R19" s="36"/>
      <c r="S19" s="36"/>
      <c r="T19" s="36"/>
      <c r="U19" s="36"/>
    </row>
    <row r="20" spans="1:21" ht="19" x14ac:dyDescent="0.25">
      <c r="A20" s="28" t="s">
        <v>58</v>
      </c>
      <c r="B20" s="45">
        <v>2.0305773359999901</v>
      </c>
      <c r="C20" s="45">
        <v>0.32799335600000101</v>
      </c>
      <c r="D20" s="45">
        <v>0.95519044400000197</v>
      </c>
      <c r="E20" s="45">
        <v>0.46905422800000601</v>
      </c>
      <c r="F20" s="45">
        <v>0.62971161600000203</v>
      </c>
      <c r="G20" s="45">
        <v>1.685795916</v>
      </c>
      <c r="H20" s="45">
        <v>1.4476016840000001</v>
      </c>
      <c r="I20" s="45">
        <v>2.4234158539999902</v>
      </c>
      <c r="J20" s="36"/>
      <c r="K20" s="36"/>
      <c r="L20" s="36"/>
      <c r="M20" s="36"/>
      <c r="N20" s="36"/>
      <c r="O20" s="36"/>
      <c r="P20" s="36"/>
      <c r="R20" s="36"/>
      <c r="S20" s="36"/>
      <c r="T20" s="36"/>
      <c r="U20" s="36"/>
    </row>
    <row r="21" spans="1:21" ht="19" x14ac:dyDescent="0.25">
      <c r="A21" s="25" t="s">
        <v>38</v>
      </c>
      <c r="B21" s="61">
        <f>SUM(B14:B20)</f>
        <v>1346.287196899998</v>
      </c>
      <c r="C21" s="61">
        <f t="shared" ref="C21:I21" si="1">SUM(C14:C20)</f>
        <v>1252.1654680580079</v>
      </c>
      <c r="D21" s="61">
        <f t="shared" si="1"/>
        <v>1199.2233293219981</v>
      </c>
      <c r="E21" s="61">
        <f t="shared" si="1"/>
        <v>1270.4296245060009</v>
      </c>
      <c r="F21" s="61">
        <f t="shared" si="1"/>
        <v>1179.9352047159998</v>
      </c>
      <c r="G21" s="61">
        <f t="shared" si="1"/>
        <v>1624.1547600079989</v>
      </c>
      <c r="H21" s="61">
        <f t="shared" si="1"/>
        <v>1320.2397557639988</v>
      </c>
      <c r="I21" s="61">
        <f t="shared" si="1"/>
        <v>1674.9863486479887</v>
      </c>
      <c r="J21" s="36"/>
      <c r="K21" s="36"/>
      <c r="L21" s="36"/>
      <c r="M21" s="36"/>
      <c r="N21" s="36"/>
      <c r="O21" s="36"/>
      <c r="P21" s="36"/>
      <c r="R21" s="36"/>
      <c r="S21" s="36"/>
      <c r="T21" s="36"/>
      <c r="U21" s="36"/>
    </row>
    <row r="22" spans="1:21" ht="19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36"/>
      <c r="K22" s="36"/>
      <c r="L22" s="36"/>
      <c r="M22" s="36"/>
      <c r="N22" s="36"/>
      <c r="O22" s="36"/>
      <c r="P22" s="36"/>
      <c r="R22" s="36"/>
      <c r="S22" s="36"/>
      <c r="T22" s="36"/>
      <c r="U22" s="36"/>
    </row>
    <row r="23" spans="1:21" ht="19" x14ac:dyDescent="0.25">
      <c r="A23" s="28"/>
      <c r="B23" s="28"/>
      <c r="C23" s="28"/>
      <c r="D23" s="28"/>
      <c r="E23" s="28"/>
      <c r="F23" s="28"/>
      <c r="G23" s="28"/>
      <c r="H23" s="28" t="s">
        <v>77</v>
      </c>
      <c r="I23" s="28">
        <v>3119</v>
      </c>
      <c r="J23" s="36"/>
      <c r="K23" s="36"/>
      <c r="L23" s="36"/>
      <c r="M23" s="36"/>
      <c r="N23" s="36"/>
      <c r="O23" s="36"/>
      <c r="P23" s="36"/>
      <c r="R23" s="36"/>
      <c r="S23" s="36"/>
      <c r="T23" s="36"/>
      <c r="U23" s="36"/>
    </row>
    <row r="24" spans="1:21" ht="19" x14ac:dyDescent="0.25">
      <c r="A24" s="28"/>
      <c r="B24" s="28"/>
      <c r="C24" s="28"/>
      <c r="D24" s="28"/>
      <c r="E24" s="28"/>
      <c r="F24" s="28"/>
      <c r="G24" s="28"/>
      <c r="H24" s="60"/>
      <c r="I24" s="60"/>
      <c r="J24" s="36"/>
      <c r="K24" s="36"/>
      <c r="L24" s="36"/>
      <c r="M24" s="36"/>
      <c r="N24" s="36"/>
      <c r="O24" s="36"/>
      <c r="P24" s="36"/>
      <c r="R24" s="36"/>
      <c r="S24" s="36"/>
      <c r="T24" s="36"/>
      <c r="U24" s="36"/>
    </row>
    <row r="25" spans="1:21" ht="19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36"/>
      <c r="K25" s="36"/>
      <c r="L25" s="36"/>
      <c r="M25" s="36"/>
      <c r="N25" s="36"/>
      <c r="O25" s="36"/>
      <c r="P25" s="36"/>
      <c r="R25" s="36"/>
      <c r="S25" s="36"/>
      <c r="T25" s="36"/>
      <c r="U25" s="36"/>
    </row>
    <row r="26" spans="1:21" ht="19" x14ac:dyDescent="0.25">
      <c r="A26" s="28" t="s">
        <v>34</v>
      </c>
      <c r="B26" s="45">
        <v>40.288660899999897</v>
      </c>
      <c r="C26" s="45">
        <v>43.729547799999899</v>
      </c>
      <c r="D26" s="45">
        <v>44.020372600000002</v>
      </c>
      <c r="E26" s="45">
        <v>43.677340599999901</v>
      </c>
      <c r="F26" s="45">
        <v>44.003925299999899</v>
      </c>
      <c r="G26" s="45">
        <v>39.645361100000002</v>
      </c>
      <c r="H26" s="45">
        <v>42.647027599999902</v>
      </c>
      <c r="I26" s="45">
        <v>39.787638299999998</v>
      </c>
      <c r="J26" s="36"/>
      <c r="K26" s="36"/>
      <c r="L26" s="36"/>
      <c r="M26" s="36"/>
      <c r="N26" s="36"/>
      <c r="O26" s="36"/>
      <c r="P26" s="36"/>
      <c r="R26" s="36"/>
      <c r="S26" s="36"/>
      <c r="T26" s="36"/>
      <c r="U26" s="36"/>
    </row>
    <row r="27" spans="1:21" x14ac:dyDescent="0.2">
      <c r="A27" s="28" t="s">
        <v>25</v>
      </c>
      <c r="B27" s="45">
        <v>6.7033380799999902</v>
      </c>
      <c r="C27" s="45">
        <v>7.9580195700000003</v>
      </c>
      <c r="D27" s="45">
        <v>7.5632552899999999</v>
      </c>
      <c r="E27" s="45">
        <v>7.9235114800000002</v>
      </c>
      <c r="F27" s="45">
        <v>8.0115951899999995</v>
      </c>
      <c r="G27" s="45">
        <v>7.3128563399999802</v>
      </c>
      <c r="H27" s="45">
        <v>7.4489363099999899</v>
      </c>
      <c r="I27" s="45">
        <v>7.1098590799999997</v>
      </c>
      <c r="Q27" s="62">
        <v>48</v>
      </c>
    </row>
    <row r="28" spans="1:21" x14ac:dyDescent="0.2">
      <c r="A28" s="28" t="s">
        <v>36</v>
      </c>
      <c r="B28" s="45">
        <v>145.58388199999999</v>
      </c>
      <c r="C28" s="45">
        <v>82.065659999999994</v>
      </c>
      <c r="D28" s="45">
        <v>94.512516000000005</v>
      </c>
      <c r="E28" s="45">
        <v>97.909538999999697</v>
      </c>
      <c r="F28" s="45">
        <v>94.948310000000106</v>
      </c>
      <c r="G28" s="45">
        <v>190.50362199999901</v>
      </c>
      <c r="H28" s="45">
        <v>107.84925</v>
      </c>
      <c r="I28" s="45">
        <v>211.273809999999</v>
      </c>
    </row>
    <row r="29" spans="1:21" x14ac:dyDescent="0.2">
      <c r="A29" s="28" t="s">
        <v>33</v>
      </c>
      <c r="B29" s="45">
        <v>255.78587630000001</v>
      </c>
      <c r="C29" s="45">
        <v>337.347838999999</v>
      </c>
      <c r="D29" s="45">
        <v>330.805532999999</v>
      </c>
      <c r="E29" s="45">
        <v>328.80410699999902</v>
      </c>
      <c r="F29" s="45">
        <v>338.73464899999999</v>
      </c>
      <c r="G29" s="45">
        <v>243.36763149999999</v>
      </c>
      <c r="H29" s="45">
        <v>313.46792599999998</v>
      </c>
      <c r="I29" s="45">
        <v>244.05719969999899</v>
      </c>
    </row>
    <row r="30" spans="1:21" x14ac:dyDescent="0.2">
      <c r="A30" s="25" t="s">
        <v>8</v>
      </c>
      <c r="B30" s="61">
        <v>229.35919999999601</v>
      </c>
      <c r="C30" s="61">
        <v>268.28870000000097</v>
      </c>
      <c r="D30" s="61">
        <v>172.23339999999899</v>
      </c>
      <c r="E30" s="61">
        <v>227.49239999999901</v>
      </c>
      <c r="F30" s="61">
        <v>190.9256</v>
      </c>
      <c r="G30" s="61">
        <v>298.30570000000301</v>
      </c>
      <c r="H30" s="61">
        <v>236.90920000000099</v>
      </c>
      <c r="I30" s="61">
        <v>288.98570000000001</v>
      </c>
    </row>
    <row r="31" spans="1:21" x14ac:dyDescent="0.2">
      <c r="A31" s="28" t="s">
        <v>32</v>
      </c>
      <c r="B31" s="45">
        <v>0.81455815399999898</v>
      </c>
      <c r="C31" s="45">
        <v>1.6287264800000001</v>
      </c>
      <c r="D31" s="45">
        <v>1.0447225419999999</v>
      </c>
      <c r="E31" s="45">
        <v>1.509282834</v>
      </c>
      <c r="F31" s="45">
        <v>1.4491134099999901</v>
      </c>
      <c r="G31" s="45">
        <v>0.74424311600000004</v>
      </c>
      <c r="H31" s="45">
        <v>1.3145764039999901</v>
      </c>
      <c r="I31" s="45">
        <v>0.77520510200000203</v>
      </c>
    </row>
    <row r="32" spans="1:21" x14ac:dyDescent="0.2">
      <c r="A32" s="28" t="s">
        <v>58</v>
      </c>
      <c r="B32" s="45">
        <v>2.3483022219999898</v>
      </c>
      <c r="C32" s="45">
        <v>0.31734375800000098</v>
      </c>
      <c r="D32" s="45">
        <v>0.95883536400000002</v>
      </c>
      <c r="E32" s="45">
        <v>0.56606803800000205</v>
      </c>
      <c r="F32" s="45">
        <v>0.78740375599999801</v>
      </c>
      <c r="G32" s="45">
        <v>2.0176265679999901</v>
      </c>
      <c r="H32" s="45">
        <v>1.65288977799999</v>
      </c>
      <c r="I32" s="45">
        <v>1.5141697699999901</v>
      </c>
    </row>
    <row r="33" spans="1:9" x14ac:dyDescent="0.2">
      <c r="A33" s="25" t="s">
        <v>38</v>
      </c>
      <c r="B33" s="61">
        <f>SUM(B26:B32)</f>
        <v>680.88381765599593</v>
      </c>
      <c r="C33" s="61">
        <f t="shared" ref="C33:I33" si="2">SUM(C26:C32)</f>
        <v>741.33583660799979</v>
      </c>
      <c r="D33" s="61">
        <f t="shared" si="2"/>
        <v>651.13863479599809</v>
      </c>
      <c r="E33" s="61">
        <f t="shared" si="2"/>
        <v>707.88224895199767</v>
      </c>
      <c r="F33" s="61">
        <f t="shared" si="2"/>
        <v>678.86059665599998</v>
      </c>
      <c r="G33" s="61">
        <f t="shared" si="2"/>
        <v>781.89704062400187</v>
      </c>
      <c r="H33" s="61">
        <f t="shared" si="2"/>
        <v>711.28980609200096</v>
      </c>
      <c r="I33" s="61">
        <f t="shared" si="2"/>
        <v>793.50358195199794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">
      <c r="A35" s="28"/>
      <c r="B35" s="28"/>
      <c r="C35" s="28"/>
      <c r="D35" s="28"/>
      <c r="E35" s="28"/>
      <c r="F35" s="28"/>
      <c r="G35" s="28"/>
      <c r="H35" s="28" t="s">
        <v>77</v>
      </c>
      <c r="I35" s="28">
        <v>3119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F82D-4B26-7C45-BF58-22E742874046}">
  <dimension ref="A1"/>
  <sheetViews>
    <sheetView tabSelected="1" workbookViewId="0">
      <selection activeCell="H15" sqref="H1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setup</vt:lpstr>
      <vt:lpstr>tests during optimization</vt:lpstr>
      <vt:lpstr>LB_schemes</vt:lpstr>
      <vt:lpstr>LW_test</vt:lpstr>
      <vt:lpstr>ncp_test1</vt:lpstr>
      <vt:lpstr>CONUS_8</vt:lpstr>
      <vt:lpstr>CONUS_16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2022-01-17T05:02:28Z</dcterms:created>
  <dcterms:modified xsi:type="dcterms:W3CDTF">2022-03-25T19:12:26Z</dcterms:modified>
</cp:coreProperties>
</file>