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oz/Dropbox/People/Thibault_Aurelien_Adrien_Laurent/papers/on-going/temporal-gait-kinematics/data/"/>
    </mc:Choice>
  </mc:AlternateContent>
  <xr:revisionPtr revIDLastSave="0" documentId="13_ncr:1_{08F439E0-D2AB-664C-ADFE-72638E3BC04D}" xr6:coauthVersionLast="45" xr6:coauthVersionMax="45" xr10:uidLastSave="{00000000-0000-0000-0000-000000000000}"/>
  <bookViews>
    <workbookView xWindow="0" yWindow="460" windowWidth="35840" windowHeight="21940" activeTab="3" xr2:uid="{1E4226BB-30FB-ED45-98F9-EE3DF9D8CA0A}"/>
  </bookViews>
  <sheets>
    <sheet name="subjects-track" sheetId="2" r:id="rId1"/>
    <sheet name="data-track" sheetId="1" r:id="rId2"/>
    <sheet name="subjects-treadmill" sheetId="15" r:id="rId3"/>
    <sheet name="data-treadmill" sheetId="16" r:id="rId4"/>
  </sheets>
  <definedNames>
    <definedName name="_xlchart.v1.0" hidden="1">'subjects-treadmill'!$B$3:$B$56</definedName>
    <definedName name="_xlchart.v1.1" hidden="1">'subjects-treadmill'!$E$3:$E$56</definedName>
    <definedName name="_xlchart.v1.2" hidden="1">'subjects-treadmill'!$D$3:$D$56</definedName>
    <definedName name="_xlchart.v1.3" hidden="1">'subjects-treadmill'!$C$3:$C$56</definedName>
    <definedName name="_xlchart.v1.4" hidden="1">'subjects-treadmill'!$F$3:$F$56</definedName>
    <definedName name="_xlchart.v1.5" hidden="1">'subjects-treadmill'!$C$3:$C$56</definedName>
    <definedName name="_xlchart.v1.6" hidden="1">'subjects-treadmill'!$G$3:$G$56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5" l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H57" i="15"/>
  <c r="H58" i="15"/>
  <c r="H59" i="15"/>
  <c r="H60" i="15"/>
  <c r="H61" i="15"/>
  <c r="J3" i="15"/>
  <c r="M22" i="1" l="1"/>
  <c r="N22" i="1"/>
  <c r="Q22" i="1"/>
  <c r="R22" i="1"/>
  <c r="T22" i="1"/>
  <c r="V22" i="1"/>
  <c r="W22" i="1"/>
  <c r="Z22" i="1"/>
  <c r="AA22" i="1"/>
  <c r="AC22" i="1"/>
  <c r="AE22" i="1"/>
  <c r="AF22" i="1"/>
  <c r="AI22" i="1"/>
  <c r="AJ22" i="1"/>
  <c r="M23" i="1"/>
  <c r="N23" i="1"/>
  <c r="Q23" i="1"/>
  <c r="R23" i="1"/>
  <c r="T23" i="1"/>
  <c r="V23" i="1"/>
  <c r="W23" i="1"/>
  <c r="Z23" i="1"/>
  <c r="AA23" i="1"/>
  <c r="AC23" i="1"/>
  <c r="AE23" i="1"/>
  <c r="AF23" i="1"/>
  <c r="AI23" i="1"/>
  <c r="AJ23" i="1"/>
  <c r="M24" i="1" a="1"/>
  <c r="M24" i="1" s="1"/>
  <c r="N24" i="1" a="1"/>
  <c r="N24" i="1" s="1"/>
  <c r="Q24" i="1" a="1"/>
  <c r="Q24" i="1" s="1"/>
  <c r="R24" i="1" a="1"/>
  <c r="R24" i="1" s="1"/>
  <c r="T24" i="1" a="1"/>
  <c r="T24" i="1" s="1"/>
  <c r="V24" i="1" a="1"/>
  <c r="V24" i="1" s="1"/>
  <c r="W24" i="1" a="1"/>
  <c r="W24" i="1" s="1"/>
  <c r="Z24" i="1" a="1"/>
  <c r="Z24" i="1" s="1"/>
  <c r="AA24" i="1" a="1"/>
  <c r="AA24" i="1" s="1"/>
  <c r="AC24" i="1" a="1"/>
  <c r="AC24" i="1" s="1"/>
  <c r="AE24" i="1" a="1"/>
  <c r="AE24" i="1" s="1"/>
  <c r="AF24" i="1" a="1"/>
  <c r="AF24" i="1" s="1"/>
  <c r="AI24" i="1" a="1"/>
  <c r="AI24" i="1" s="1"/>
  <c r="AJ24" i="1" a="1"/>
  <c r="AJ24" i="1" s="1"/>
  <c r="M25" i="1" a="1"/>
  <c r="M25" i="1" s="1"/>
  <c r="N25" i="1" a="1"/>
  <c r="N25" i="1" s="1"/>
  <c r="Q25" i="1" a="1"/>
  <c r="Q25" i="1" s="1"/>
  <c r="R25" i="1" a="1"/>
  <c r="R25" i="1" s="1"/>
  <c r="T25" i="1" a="1"/>
  <c r="T25" i="1" s="1"/>
  <c r="V25" i="1" a="1"/>
  <c r="V25" i="1" s="1"/>
  <c r="W25" i="1" a="1"/>
  <c r="W25" i="1" s="1"/>
  <c r="Z25" i="1" a="1"/>
  <c r="Z25" i="1" s="1"/>
  <c r="AA25" i="1" a="1"/>
  <c r="AA25" i="1" s="1"/>
  <c r="AC25" i="1" a="1"/>
  <c r="AC25" i="1" s="1"/>
  <c r="AE25" i="1" a="1"/>
  <c r="AE25" i="1" s="1"/>
  <c r="AF25" i="1" a="1"/>
  <c r="AF25" i="1" s="1"/>
  <c r="AI25" i="1" a="1"/>
  <c r="AI25" i="1" s="1"/>
  <c r="AJ25" i="1" a="1"/>
  <c r="AJ25" i="1" s="1"/>
  <c r="K24" i="1" a="1"/>
  <c r="K24" i="1" s="1"/>
  <c r="K23" i="1"/>
  <c r="K25" i="1" a="1"/>
  <c r="K25" i="1" s="1"/>
  <c r="K22" i="1"/>
  <c r="F12" i="2" l="1"/>
  <c r="F6" i="2"/>
  <c r="F8" i="2"/>
  <c r="F9" i="2"/>
  <c r="F3" i="2"/>
  <c r="F4" i="2"/>
  <c r="F25" i="2" s="1"/>
  <c r="F11" i="2"/>
  <c r="F10" i="2"/>
  <c r="F7" i="2"/>
  <c r="F17" i="2"/>
  <c r="F18" i="2"/>
  <c r="F14" i="2"/>
  <c r="F16" i="2"/>
  <c r="F19" i="2"/>
  <c r="F22" i="2"/>
  <c r="F13" i="2"/>
  <c r="F23" i="2" s="1"/>
  <c r="F15" i="2"/>
  <c r="F20" i="2"/>
  <c r="F21" i="2"/>
  <c r="F5" i="2"/>
  <c r="C59" i="15"/>
  <c r="D59" i="15"/>
  <c r="F59" i="15"/>
  <c r="G59" i="15"/>
  <c r="B59" i="15"/>
  <c r="B58" i="15"/>
  <c r="D23" i="2"/>
  <c r="E23" i="2"/>
  <c r="G23" i="2"/>
  <c r="I23" i="2"/>
  <c r="J23" i="2"/>
  <c r="K23" i="2"/>
  <c r="C23" i="2"/>
  <c r="C25" i="2"/>
  <c r="D25" i="2"/>
  <c r="E25" i="2"/>
  <c r="G25" i="2"/>
  <c r="I25" i="2"/>
  <c r="J25" i="2"/>
  <c r="C26" i="2" a="1"/>
  <c r="C26" i="2" s="1"/>
  <c r="D26" i="2" a="1"/>
  <c r="D26" i="2" s="1"/>
  <c r="E26" i="2" a="1"/>
  <c r="E26" i="2" s="1"/>
  <c r="G26" i="2" a="1"/>
  <c r="G26" i="2" s="1"/>
  <c r="I26" i="2" a="1"/>
  <c r="I26" i="2" s="1"/>
  <c r="J26" i="2" a="1"/>
  <c r="J26" i="2" s="1"/>
  <c r="C27" i="2"/>
  <c r="D27" i="2"/>
  <c r="E27" i="2"/>
  <c r="G27" i="2"/>
  <c r="I27" i="2"/>
  <c r="J27" i="2"/>
  <c r="C28" i="2" a="1"/>
  <c r="C28" i="2" s="1"/>
  <c r="D28" i="2" a="1"/>
  <c r="D28" i="2" s="1"/>
  <c r="E28" i="2" a="1"/>
  <c r="E28" i="2" s="1"/>
  <c r="G28" i="2" a="1"/>
  <c r="G28" i="2" s="1"/>
  <c r="I28" i="2" a="1"/>
  <c r="I28" i="2" s="1"/>
  <c r="J28" i="2" a="1"/>
  <c r="J28" i="2" s="1"/>
  <c r="K28" i="2" a="1"/>
  <c r="K28" i="2" s="1"/>
  <c r="K27" i="2"/>
  <c r="K26" i="2" a="1"/>
  <c r="K26" i="2" s="1"/>
  <c r="K25" i="2"/>
  <c r="F28" i="2" l="1" a="1"/>
  <c r="F28" i="2" s="1"/>
  <c r="F27" i="2"/>
  <c r="F26" i="2" a="1"/>
  <c r="F26" i="2" s="1"/>
  <c r="F24" i="2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28" i="1"/>
  <c r="G24" i="2"/>
  <c r="I24" i="2"/>
  <c r="J24" i="2"/>
  <c r="K24" i="2"/>
  <c r="D24" i="2"/>
  <c r="E24" i="2"/>
  <c r="C24" i="2"/>
  <c r="R3" i="16" l="1"/>
  <c r="Q212" i="16"/>
  <c r="Q213" i="16"/>
  <c r="Q214" i="16"/>
  <c r="Q215" i="16"/>
  <c r="Q216" i="16"/>
  <c r="Q217" i="16"/>
  <c r="Q218" i="16"/>
  <c r="Q219" i="16"/>
  <c r="Q220" i="16"/>
  <c r="Q221" i="16"/>
  <c r="Q222" i="16"/>
  <c r="Q223" i="16"/>
  <c r="Q224" i="16"/>
  <c r="Q226" i="16"/>
  <c r="Q227" i="16"/>
  <c r="Q228" i="16"/>
  <c r="Q229" i="16"/>
  <c r="Q230" i="16"/>
  <c r="Q231" i="16"/>
  <c r="Q232" i="16"/>
  <c r="Q233" i="16"/>
  <c r="Q234" i="16"/>
  <c r="Q235" i="16"/>
  <c r="Q236" i="16"/>
  <c r="Q237" i="16"/>
  <c r="Q238" i="16"/>
  <c r="Q239" i="16"/>
  <c r="Q240" i="16"/>
  <c r="Q241" i="16"/>
  <c r="Q242" i="16"/>
  <c r="Q243" i="16"/>
  <c r="Q244" i="16"/>
  <c r="Q245" i="16"/>
  <c r="Q246" i="16"/>
  <c r="Q247" i="16"/>
  <c r="Q248" i="16"/>
  <c r="Q249" i="16"/>
  <c r="Q250" i="16"/>
  <c r="Q251" i="16"/>
  <c r="Q252" i="16"/>
  <c r="Q253" i="16"/>
  <c r="Q254" i="16"/>
  <c r="Q255" i="16"/>
  <c r="Q256" i="16"/>
  <c r="Q257" i="16"/>
  <c r="Q258" i="16"/>
  <c r="Q259" i="16"/>
  <c r="Q260" i="16"/>
  <c r="Q261" i="16"/>
  <c r="Q262" i="16"/>
  <c r="Q263" i="16"/>
  <c r="Q264" i="16"/>
  <c r="Q266" i="16"/>
  <c r="Q267" i="16"/>
  <c r="Q268" i="16"/>
  <c r="Q269" i="16"/>
  <c r="Q270" i="16"/>
  <c r="Q271" i="16"/>
  <c r="Q272" i="16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Q110" i="16"/>
  <c r="Q111" i="16"/>
  <c r="Q112" i="16"/>
  <c r="Q113" i="16"/>
  <c r="Q114" i="16"/>
  <c r="Q115" i="16"/>
  <c r="Q116" i="16"/>
  <c r="Q117" i="16"/>
  <c r="Q118" i="16"/>
  <c r="Q119" i="16"/>
  <c r="Q120" i="16"/>
  <c r="Q121" i="16"/>
  <c r="Q122" i="16"/>
  <c r="Q123" i="16"/>
  <c r="Q124" i="16"/>
  <c r="Q125" i="16"/>
  <c r="Q126" i="16"/>
  <c r="Q127" i="16"/>
  <c r="Q128" i="16"/>
  <c r="Q129" i="16"/>
  <c r="Q130" i="16"/>
  <c r="Q131" i="16"/>
  <c r="Q132" i="16"/>
  <c r="Q133" i="16"/>
  <c r="Q134" i="16"/>
  <c r="Q135" i="16"/>
  <c r="Q136" i="16"/>
  <c r="Q137" i="16"/>
  <c r="Q138" i="16"/>
  <c r="Q139" i="16"/>
  <c r="Q140" i="16"/>
  <c r="Q141" i="16"/>
  <c r="Q142" i="16"/>
  <c r="Q143" i="16"/>
  <c r="Q144" i="16"/>
  <c r="Q145" i="16"/>
  <c r="Q146" i="16"/>
  <c r="Q147" i="16"/>
  <c r="Q148" i="16"/>
  <c r="Q149" i="16"/>
  <c r="Q150" i="16"/>
  <c r="Q151" i="16"/>
  <c r="Q152" i="16"/>
  <c r="Q153" i="16"/>
  <c r="Q154" i="16"/>
  <c r="Q155" i="16"/>
  <c r="Q156" i="16"/>
  <c r="Q157" i="16"/>
  <c r="Q158" i="16"/>
  <c r="Q159" i="16"/>
  <c r="Q160" i="16"/>
  <c r="Q161" i="16"/>
  <c r="Q162" i="16"/>
  <c r="Q163" i="16"/>
  <c r="Q164" i="16"/>
  <c r="Q165" i="16"/>
  <c r="Q166" i="16"/>
  <c r="Q167" i="16"/>
  <c r="Q168" i="16"/>
  <c r="Q169" i="16"/>
  <c r="Q170" i="16"/>
  <c r="Q171" i="16"/>
  <c r="Q172" i="16"/>
  <c r="Q173" i="16"/>
  <c r="Q174" i="16"/>
  <c r="Q175" i="16"/>
  <c r="Q176" i="16"/>
  <c r="Q177" i="16"/>
  <c r="Q178" i="16"/>
  <c r="Q179" i="16"/>
  <c r="Q180" i="16"/>
  <c r="Q181" i="16"/>
  <c r="Q182" i="16"/>
  <c r="Q183" i="16"/>
  <c r="Q184" i="16"/>
  <c r="Q185" i="16"/>
  <c r="Q186" i="16"/>
  <c r="Q187" i="16"/>
  <c r="Q188" i="16"/>
  <c r="Q189" i="16"/>
  <c r="Q190" i="16"/>
  <c r="Q191" i="16"/>
  <c r="Q192" i="16"/>
  <c r="Q193" i="16"/>
  <c r="Q194" i="16"/>
  <c r="Q195" i="16"/>
  <c r="Q196" i="16"/>
  <c r="Q197" i="16"/>
  <c r="Q198" i="16"/>
  <c r="Q199" i="16"/>
  <c r="Q200" i="16"/>
  <c r="Q201" i="16"/>
  <c r="Q202" i="16"/>
  <c r="Q203" i="16"/>
  <c r="Q204" i="16"/>
  <c r="Q205" i="16"/>
  <c r="Q206" i="16"/>
  <c r="Q207" i="16"/>
  <c r="Q208" i="16"/>
  <c r="Q209" i="16"/>
  <c r="Q210" i="16"/>
  <c r="Q3" i="16"/>
  <c r="R272" i="16" l="1"/>
  <c r="L272" i="16"/>
  <c r="R271" i="16"/>
  <c r="L271" i="16"/>
  <c r="R270" i="16"/>
  <c r="L270" i="16"/>
  <c r="R269" i="16"/>
  <c r="L269" i="16"/>
  <c r="R268" i="16"/>
  <c r="L268" i="16"/>
  <c r="R267" i="16"/>
  <c r="L267" i="16"/>
  <c r="R266" i="16"/>
  <c r="L266" i="16"/>
  <c r="L265" i="16"/>
  <c r="R264" i="16"/>
  <c r="L264" i="16"/>
  <c r="R263" i="16"/>
  <c r="L263" i="16"/>
  <c r="R262" i="16"/>
  <c r="L262" i="16"/>
  <c r="R261" i="16"/>
  <c r="L261" i="16"/>
  <c r="R260" i="16"/>
  <c r="L260" i="16"/>
  <c r="R259" i="16"/>
  <c r="L259" i="16"/>
  <c r="R258" i="16"/>
  <c r="L258" i="16"/>
  <c r="R257" i="16"/>
  <c r="L257" i="16"/>
  <c r="R256" i="16"/>
  <c r="L256" i="16"/>
  <c r="R255" i="16"/>
  <c r="L255" i="16"/>
  <c r="R254" i="16"/>
  <c r="L254" i="16"/>
  <c r="R253" i="16"/>
  <c r="L253" i="16"/>
  <c r="R252" i="16"/>
  <c r="L252" i="16"/>
  <c r="R251" i="16"/>
  <c r="L251" i="16"/>
  <c r="R250" i="16"/>
  <c r="L250" i="16"/>
  <c r="R249" i="16"/>
  <c r="L249" i="16"/>
  <c r="R248" i="16"/>
  <c r="L248" i="16"/>
  <c r="R247" i="16"/>
  <c r="L247" i="16"/>
  <c r="R246" i="16"/>
  <c r="L246" i="16"/>
  <c r="R245" i="16"/>
  <c r="L245" i="16"/>
  <c r="R244" i="16"/>
  <c r="L244" i="16"/>
  <c r="R243" i="16"/>
  <c r="L243" i="16"/>
  <c r="R242" i="16"/>
  <c r="L242" i="16"/>
  <c r="R241" i="16"/>
  <c r="L241" i="16"/>
  <c r="R240" i="16"/>
  <c r="L240" i="16"/>
  <c r="R239" i="16"/>
  <c r="L239" i="16"/>
  <c r="R238" i="16"/>
  <c r="L238" i="16"/>
  <c r="R237" i="16"/>
  <c r="L237" i="16"/>
  <c r="R236" i="16"/>
  <c r="L236" i="16"/>
  <c r="R235" i="16"/>
  <c r="L235" i="16"/>
  <c r="R234" i="16"/>
  <c r="L234" i="16"/>
  <c r="R233" i="16"/>
  <c r="L233" i="16"/>
  <c r="R232" i="16"/>
  <c r="L232" i="16"/>
  <c r="R231" i="16"/>
  <c r="L231" i="16"/>
  <c r="R230" i="16"/>
  <c r="L230" i="16"/>
  <c r="R229" i="16"/>
  <c r="L229" i="16"/>
  <c r="R228" i="16"/>
  <c r="L228" i="16"/>
  <c r="R227" i="16"/>
  <c r="L227" i="16"/>
  <c r="R226" i="16"/>
  <c r="L226" i="16"/>
  <c r="L225" i="16"/>
  <c r="R224" i="16"/>
  <c r="L224" i="16"/>
  <c r="R223" i="16"/>
  <c r="L223" i="16"/>
  <c r="R222" i="16"/>
  <c r="L222" i="16"/>
  <c r="R221" i="16"/>
  <c r="L221" i="16"/>
  <c r="R220" i="16"/>
  <c r="L220" i="16"/>
  <c r="R219" i="16"/>
  <c r="L219" i="16"/>
  <c r="R218" i="16"/>
  <c r="L218" i="16"/>
  <c r="R217" i="16"/>
  <c r="L217" i="16"/>
  <c r="R216" i="16"/>
  <c r="L216" i="16"/>
  <c r="R215" i="16"/>
  <c r="L215" i="16"/>
  <c r="R214" i="16"/>
  <c r="L214" i="16"/>
  <c r="R213" i="16"/>
  <c r="L213" i="16"/>
  <c r="R212" i="16"/>
  <c r="L212" i="16"/>
  <c r="L211" i="16"/>
  <c r="R210" i="16"/>
  <c r="L210" i="16"/>
  <c r="R209" i="16"/>
  <c r="L209" i="16"/>
  <c r="R208" i="16"/>
  <c r="L208" i="16"/>
  <c r="R207" i="16"/>
  <c r="L207" i="16"/>
  <c r="R206" i="16"/>
  <c r="L206" i="16"/>
  <c r="R205" i="16"/>
  <c r="L205" i="16"/>
  <c r="R204" i="16"/>
  <c r="L204" i="16"/>
  <c r="R203" i="16"/>
  <c r="L203" i="16"/>
  <c r="R202" i="16"/>
  <c r="L202" i="16"/>
  <c r="R201" i="16"/>
  <c r="L201" i="16"/>
  <c r="R200" i="16"/>
  <c r="L200" i="16"/>
  <c r="R199" i="16"/>
  <c r="L199" i="16"/>
  <c r="R198" i="16"/>
  <c r="L198" i="16"/>
  <c r="R197" i="16"/>
  <c r="L197" i="16"/>
  <c r="R196" i="16"/>
  <c r="L196" i="16"/>
  <c r="R195" i="16"/>
  <c r="L195" i="16"/>
  <c r="R194" i="16"/>
  <c r="L194" i="16"/>
  <c r="R193" i="16"/>
  <c r="L193" i="16"/>
  <c r="R192" i="16"/>
  <c r="L192" i="16"/>
  <c r="R191" i="16"/>
  <c r="L191" i="16"/>
  <c r="R190" i="16"/>
  <c r="L190" i="16"/>
  <c r="R189" i="16"/>
  <c r="L189" i="16"/>
  <c r="R188" i="16"/>
  <c r="L188" i="16"/>
  <c r="R187" i="16"/>
  <c r="L187" i="16"/>
  <c r="R186" i="16"/>
  <c r="L186" i="16"/>
  <c r="R185" i="16"/>
  <c r="L185" i="16"/>
  <c r="R184" i="16"/>
  <c r="L184" i="16"/>
  <c r="R183" i="16"/>
  <c r="L183" i="16"/>
  <c r="R182" i="16"/>
  <c r="L182" i="16"/>
  <c r="R181" i="16"/>
  <c r="L181" i="16"/>
  <c r="R180" i="16"/>
  <c r="L180" i="16"/>
  <c r="R179" i="16"/>
  <c r="L179" i="16"/>
  <c r="R178" i="16"/>
  <c r="L178" i="16"/>
  <c r="R177" i="16"/>
  <c r="L177" i="16"/>
  <c r="R176" i="16"/>
  <c r="L176" i="16"/>
  <c r="R175" i="16"/>
  <c r="L175" i="16"/>
  <c r="R174" i="16"/>
  <c r="L174" i="16"/>
  <c r="R173" i="16"/>
  <c r="L173" i="16"/>
  <c r="R172" i="16"/>
  <c r="L172" i="16"/>
  <c r="R171" i="16"/>
  <c r="L171" i="16"/>
  <c r="R170" i="16"/>
  <c r="L170" i="16"/>
  <c r="R169" i="16"/>
  <c r="L169" i="16"/>
  <c r="R168" i="16"/>
  <c r="L168" i="16"/>
  <c r="R167" i="16"/>
  <c r="L167" i="16"/>
  <c r="R166" i="16"/>
  <c r="L166" i="16"/>
  <c r="R165" i="16"/>
  <c r="L165" i="16"/>
  <c r="R164" i="16"/>
  <c r="L164" i="16"/>
  <c r="R163" i="16"/>
  <c r="L163" i="16"/>
  <c r="R162" i="16"/>
  <c r="L162" i="16"/>
  <c r="R161" i="16"/>
  <c r="L161" i="16"/>
  <c r="R160" i="16"/>
  <c r="L160" i="16"/>
  <c r="R159" i="16"/>
  <c r="L159" i="16"/>
  <c r="R158" i="16"/>
  <c r="L158" i="16"/>
  <c r="R157" i="16"/>
  <c r="L157" i="16"/>
  <c r="R156" i="16"/>
  <c r="L156" i="16"/>
  <c r="R155" i="16"/>
  <c r="L155" i="16"/>
  <c r="R154" i="16"/>
  <c r="L154" i="16"/>
  <c r="R153" i="16"/>
  <c r="L153" i="16"/>
  <c r="R152" i="16"/>
  <c r="L152" i="16"/>
  <c r="R151" i="16"/>
  <c r="L151" i="16"/>
  <c r="R150" i="16"/>
  <c r="L150" i="16"/>
  <c r="R149" i="16"/>
  <c r="L149" i="16"/>
  <c r="R148" i="16"/>
  <c r="L148" i="16"/>
  <c r="R147" i="16"/>
  <c r="L147" i="16"/>
  <c r="R146" i="16"/>
  <c r="L146" i="16"/>
  <c r="R145" i="16"/>
  <c r="L145" i="16"/>
  <c r="R144" i="16"/>
  <c r="L144" i="16"/>
  <c r="R143" i="16"/>
  <c r="L143" i="16"/>
  <c r="R142" i="16"/>
  <c r="L142" i="16"/>
  <c r="R141" i="16"/>
  <c r="L141" i="16"/>
  <c r="R140" i="16"/>
  <c r="L140" i="16"/>
  <c r="R139" i="16"/>
  <c r="L139" i="16"/>
  <c r="R138" i="16"/>
  <c r="L138" i="16"/>
  <c r="R137" i="16"/>
  <c r="L137" i="16"/>
  <c r="R136" i="16"/>
  <c r="L136" i="16"/>
  <c r="R135" i="16"/>
  <c r="L135" i="16"/>
  <c r="R134" i="16"/>
  <c r="L134" i="16"/>
  <c r="R133" i="16"/>
  <c r="L133" i="16"/>
  <c r="R132" i="16"/>
  <c r="L132" i="16"/>
  <c r="R131" i="16"/>
  <c r="L131" i="16"/>
  <c r="R130" i="16"/>
  <c r="L130" i="16"/>
  <c r="R129" i="16"/>
  <c r="L129" i="16"/>
  <c r="R128" i="16"/>
  <c r="L128" i="16"/>
  <c r="R127" i="16"/>
  <c r="L127" i="16"/>
  <c r="R126" i="16"/>
  <c r="L126" i="16"/>
  <c r="R125" i="16"/>
  <c r="L125" i="16"/>
  <c r="R124" i="16"/>
  <c r="L124" i="16"/>
  <c r="R123" i="16"/>
  <c r="L123" i="16"/>
  <c r="R122" i="16"/>
  <c r="L122" i="16"/>
  <c r="R121" i="16"/>
  <c r="L121" i="16"/>
  <c r="R120" i="16"/>
  <c r="L120" i="16"/>
  <c r="R119" i="16"/>
  <c r="L119" i="16"/>
  <c r="R118" i="16"/>
  <c r="L118" i="16"/>
  <c r="R117" i="16"/>
  <c r="L117" i="16"/>
  <c r="R116" i="16"/>
  <c r="L116" i="16"/>
  <c r="R115" i="16"/>
  <c r="L115" i="16"/>
  <c r="R114" i="16"/>
  <c r="L114" i="16"/>
  <c r="R113" i="16"/>
  <c r="L113" i="16"/>
  <c r="R112" i="16"/>
  <c r="L112" i="16"/>
  <c r="R111" i="16"/>
  <c r="L111" i="16"/>
  <c r="R110" i="16"/>
  <c r="L110" i="16"/>
  <c r="R109" i="16"/>
  <c r="L109" i="16"/>
  <c r="R108" i="16"/>
  <c r="L108" i="16"/>
  <c r="R107" i="16"/>
  <c r="L107" i="16"/>
  <c r="R106" i="16"/>
  <c r="L106" i="16"/>
  <c r="R105" i="16"/>
  <c r="L105" i="16"/>
  <c r="R104" i="16"/>
  <c r="L104" i="16"/>
  <c r="R103" i="16"/>
  <c r="L103" i="16"/>
  <c r="R102" i="16"/>
  <c r="L102" i="16"/>
  <c r="R101" i="16"/>
  <c r="L101" i="16"/>
  <c r="R100" i="16"/>
  <c r="L100" i="16"/>
  <c r="R99" i="16"/>
  <c r="L99" i="16"/>
  <c r="R98" i="16"/>
  <c r="L98" i="16"/>
  <c r="R97" i="16"/>
  <c r="L97" i="16"/>
  <c r="R96" i="16"/>
  <c r="L96" i="16"/>
  <c r="R95" i="16"/>
  <c r="L95" i="16"/>
  <c r="R94" i="16"/>
  <c r="L94" i="16"/>
  <c r="R93" i="16"/>
  <c r="L93" i="16"/>
  <c r="R92" i="16"/>
  <c r="L92" i="16"/>
  <c r="R91" i="16"/>
  <c r="L91" i="16"/>
  <c r="R90" i="16"/>
  <c r="L90" i="16"/>
  <c r="R89" i="16"/>
  <c r="L89" i="16"/>
  <c r="R88" i="16"/>
  <c r="L88" i="16"/>
  <c r="R87" i="16"/>
  <c r="L87" i="16"/>
  <c r="R86" i="16"/>
  <c r="L86" i="16"/>
  <c r="R85" i="16"/>
  <c r="L85" i="16"/>
  <c r="R84" i="16"/>
  <c r="L84" i="16"/>
  <c r="R83" i="16"/>
  <c r="L83" i="16"/>
  <c r="R82" i="16"/>
  <c r="L82" i="16"/>
  <c r="R81" i="16"/>
  <c r="L81" i="16"/>
  <c r="R80" i="16"/>
  <c r="L80" i="16"/>
  <c r="R79" i="16"/>
  <c r="L79" i="16"/>
  <c r="R78" i="16"/>
  <c r="L78" i="16"/>
  <c r="R77" i="16"/>
  <c r="L77" i="16"/>
  <c r="R76" i="16"/>
  <c r="L76" i="16"/>
  <c r="R75" i="16"/>
  <c r="L75" i="16"/>
  <c r="R74" i="16"/>
  <c r="L74" i="16"/>
  <c r="R73" i="16"/>
  <c r="L73" i="16"/>
  <c r="R72" i="16"/>
  <c r="L72" i="16"/>
  <c r="R71" i="16"/>
  <c r="L71" i="16"/>
  <c r="R70" i="16"/>
  <c r="L70" i="16"/>
  <c r="R69" i="16"/>
  <c r="L69" i="16"/>
  <c r="R68" i="16"/>
  <c r="L68" i="16"/>
  <c r="R67" i="16"/>
  <c r="L67" i="16"/>
  <c r="R66" i="16"/>
  <c r="L66" i="16"/>
  <c r="R65" i="16"/>
  <c r="L65" i="16"/>
  <c r="R64" i="16"/>
  <c r="L64" i="16"/>
  <c r="R63" i="16"/>
  <c r="L63" i="16"/>
  <c r="R62" i="16"/>
  <c r="L62" i="16"/>
  <c r="R61" i="16"/>
  <c r="L61" i="16"/>
  <c r="R60" i="16"/>
  <c r="L60" i="16"/>
  <c r="R59" i="16"/>
  <c r="L59" i="16"/>
  <c r="R58" i="16"/>
  <c r="L58" i="16"/>
  <c r="R57" i="16"/>
  <c r="L57" i="16"/>
  <c r="R56" i="16"/>
  <c r="L56" i="16"/>
  <c r="R55" i="16"/>
  <c r="L55" i="16"/>
  <c r="R54" i="16"/>
  <c r="L54" i="16"/>
  <c r="R53" i="16"/>
  <c r="L53" i="16"/>
  <c r="R52" i="16"/>
  <c r="L52" i="16"/>
  <c r="R51" i="16"/>
  <c r="L51" i="16"/>
  <c r="R50" i="16"/>
  <c r="L50" i="16"/>
  <c r="R49" i="16"/>
  <c r="L49" i="16"/>
  <c r="R48" i="16"/>
  <c r="L48" i="16"/>
  <c r="R47" i="16"/>
  <c r="L47" i="16"/>
  <c r="R46" i="16"/>
  <c r="L46" i="16"/>
  <c r="R45" i="16"/>
  <c r="L45" i="16"/>
  <c r="R44" i="16"/>
  <c r="L44" i="16"/>
  <c r="R43" i="16"/>
  <c r="L43" i="16"/>
  <c r="R42" i="16"/>
  <c r="L42" i="16"/>
  <c r="R41" i="16"/>
  <c r="L41" i="16"/>
  <c r="R40" i="16"/>
  <c r="L40" i="16"/>
  <c r="R39" i="16"/>
  <c r="L39" i="16"/>
  <c r="R38" i="16"/>
  <c r="L38" i="16"/>
  <c r="R37" i="16"/>
  <c r="L37" i="16"/>
  <c r="R36" i="16"/>
  <c r="L36" i="16"/>
  <c r="R35" i="16"/>
  <c r="L35" i="16"/>
  <c r="R34" i="16"/>
  <c r="L34" i="16"/>
  <c r="R33" i="16"/>
  <c r="L33" i="16"/>
  <c r="R32" i="16"/>
  <c r="L32" i="16"/>
  <c r="R31" i="16"/>
  <c r="L31" i="16"/>
  <c r="R30" i="16"/>
  <c r="L30" i="16"/>
  <c r="R29" i="16"/>
  <c r="L29" i="16"/>
  <c r="R28" i="16"/>
  <c r="L28" i="16"/>
  <c r="R27" i="16"/>
  <c r="L27" i="16"/>
  <c r="R26" i="16"/>
  <c r="L26" i="16"/>
  <c r="R25" i="16"/>
  <c r="L25" i="16"/>
  <c r="R24" i="16"/>
  <c r="L24" i="16"/>
  <c r="R23" i="16"/>
  <c r="L23" i="16"/>
  <c r="R22" i="16"/>
  <c r="L22" i="16"/>
  <c r="R21" i="16"/>
  <c r="L21" i="16"/>
  <c r="R20" i="16"/>
  <c r="L20" i="16"/>
  <c r="R19" i="16"/>
  <c r="L19" i="16"/>
  <c r="R18" i="16"/>
  <c r="L18" i="16"/>
  <c r="R17" i="16"/>
  <c r="L17" i="16"/>
  <c r="R16" i="16"/>
  <c r="L16" i="16"/>
  <c r="R15" i="16"/>
  <c r="L15" i="16"/>
  <c r="R14" i="16"/>
  <c r="L14" i="16"/>
  <c r="R13" i="16"/>
  <c r="L13" i="16"/>
  <c r="R12" i="16"/>
  <c r="L12" i="16"/>
  <c r="R11" i="16"/>
  <c r="L11" i="16"/>
  <c r="R10" i="16"/>
  <c r="L10" i="16"/>
  <c r="R9" i="16"/>
  <c r="L9" i="16"/>
  <c r="R8" i="16"/>
  <c r="L8" i="16"/>
  <c r="R7" i="16"/>
  <c r="L7" i="16"/>
  <c r="R6" i="16"/>
  <c r="L6" i="16"/>
  <c r="R5" i="16"/>
  <c r="L5" i="16"/>
  <c r="R4" i="16"/>
  <c r="L4" i="16"/>
  <c r="L3" i="16"/>
  <c r="G61" i="15"/>
  <c r="F61" i="15"/>
  <c r="D61" i="15"/>
  <c r="C61" i="15"/>
  <c r="B61" i="15"/>
  <c r="G60" i="15"/>
  <c r="F60" i="15"/>
  <c r="D60" i="15"/>
  <c r="C60" i="15"/>
  <c r="B60" i="15"/>
  <c r="G58" i="15"/>
  <c r="F58" i="15"/>
  <c r="D58" i="15"/>
  <c r="C58" i="15"/>
  <c r="G57" i="15"/>
  <c r="F57" i="15"/>
  <c r="D57" i="15"/>
  <c r="C57" i="15"/>
  <c r="B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59" i="15" l="1"/>
  <c r="E60" i="15"/>
  <c r="E57" i="15"/>
  <c r="E61" i="15"/>
  <c r="E58" i="15"/>
  <c r="AK11" i="1" l="1"/>
  <c r="AK10" i="1"/>
  <c r="AK9" i="1"/>
  <c r="AK21" i="1"/>
  <c r="AK20" i="1"/>
  <c r="AK8" i="1"/>
  <c r="AK19" i="1"/>
  <c r="AK18" i="1"/>
  <c r="AK7" i="1"/>
  <c r="AK6" i="1"/>
  <c r="AK5" i="1"/>
  <c r="AK4" i="1"/>
  <c r="AK3" i="1"/>
  <c r="AK17" i="1"/>
  <c r="AK16" i="1"/>
  <c r="AK15" i="1"/>
  <c r="AK14" i="1"/>
  <c r="AK13" i="1"/>
  <c r="AK2" i="1"/>
  <c r="AK12" i="1"/>
  <c r="AB11" i="1"/>
  <c r="AB10" i="1"/>
  <c r="AB9" i="1"/>
  <c r="AB21" i="1"/>
  <c r="AB20" i="1"/>
  <c r="AB8" i="1"/>
  <c r="AB19" i="1"/>
  <c r="AB18" i="1"/>
  <c r="AB7" i="1"/>
  <c r="AB6" i="1"/>
  <c r="AB5" i="1"/>
  <c r="AB4" i="1"/>
  <c r="AB3" i="1"/>
  <c r="AB17" i="1"/>
  <c r="AB16" i="1"/>
  <c r="AB15" i="1"/>
  <c r="AB14" i="1"/>
  <c r="AB13" i="1"/>
  <c r="AB2" i="1"/>
  <c r="AB12" i="1"/>
  <c r="S2" i="1"/>
  <c r="S13" i="1"/>
  <c r="S14" i="1"/>
  <c r="S15" i="1"/>
  <c r="S16" i="1"/>
  <c r="S17" i="1"/>
  <c r="S3" i="1"/>
  <c r="S4" i="1"/>
  <c r="S5" i="1"/>
  <c r="S6" i="1"/>
  <c r="S7" i="1"/>
  <c r="S18" i="1"/>
  <c r="S19" i="1"/>
  <c r="S8" i="1"/>
  <c r="S20" i="1"/>
  <c r="S21" i="1"/>
  <c r="S9" i="1"/>
  <c r="S10" i="1"/>
  <c r="S11" i="1"/>
  <c r="S12" i="1"/>
  <c r="AD11" i="1"/>
  <c r="AD10" i="1"/>
  <c r="AD9" i="1"/>
  <c r="AD21" i="1"/>
  <c r="AD20" i="1"/>
  <c r="AD8" i="1"/>
  <c r="AD19" i="1"/>
  <c r="AD18" i="1"/>
  <c r="AD7" i="1"/>
  <c r="AD6" i="1"/>
  <c r="AD5" i="1"/>
  <c r="AD4" i="1"/>
  <c r="AD3" i="1"/>
  <c r="AD17" i="1"/>
  <c r="AD16" i="1"/>
  <c r="AD15" i="1"/>
  <c r="AD14" i="1"/>
  <c r="AD13" i="1"/>
  <c r="AD2" i="1"/>
  <c r="AD12" i="1"/>
  <c r="U11" i="1"/>
  <c r="U10" i="1"/>
  <c r="U9" i="1"/>
  <c r="U21" i="1"/>
  <c r="U20" i="1"/>
  <c r="U8" i="1"/>
  <c r="U19" i="1"/>
  <c r="U18" i="1"/>
  <c r="U7" i="1"/>
  <c r="U6" i="1"/>
  <c r="U5" i="1"/>
  <c r="U4" i="1"/>
  <c r="U3" i="1"/>
  <c r="U17" i="1"/>
  <c r="U16" i="1"/>
  <c r="U15" i="1"/>
  <c r="U14" i="1"/>
  <c r="U13" i="1"/>
  <c r="U2" i="1"/>
  <c r="U12" i="1"/>
  <c r="L2" i="1"/>
  <c r="L13" i="1"/>
  <c r="L14" i="1"/>
  <c r="L15" i="1"/>
  <c r="L16" i="1"/>
  <c r="L17" i="1"/>
  <c r="L3" i="1"/>
  <c r="L4" i="1"/>
  <c r="L5" i="1"/>
  <c r="L6" i="1"/>
  <c r="L7" i="1"/>
  <c r="L18" i="1"/>
  <c r="L19" i="1"/>
  <c r="L8" i="1"/>
  <c r="L20" i="1"/>
  <c r="L21" i="1"/>
  <c r="L9" i="1"/>
  <c r="L10" i="1"/>
  <c r="L11" i="1"/>
  <c r="L12" i="1"/>
  <c r="AG11" i="1"/>
  <c r="AH11" i="1" s="1"/>
  <c r="AG10" i="1"/>
  <c r="AH10" i="1" s="1"/>
  <c r="AG9" i="1"/>
  <c r="AH9" i="1" s="1"/>
  <c r="AG21" i="1"/>
  <c r="AH21" i="1" s="1"/>
  <c r="AG20" i="1"/>
  <c r="AH20" i="1" s="1"/>
  <c r="AG8" i="1"/>
  <c r="AH8" i="1" s="1"/>
  <c r="AG19" i="1"/>
  <c r="AH19" i="1" s="1"/>
  <c r="AG18" i="1"/>
  <c r="AH18" i="1" s="1"/>
  <c r="AG7" i="1"/>
  <c r="AH7" i="1" s="1"/>
  <c r="AG6" i="1"/>
  <c r="AH6" i="1" s="1"/>
  <c r="AG5" i="1"/>
  <c r="AH5" i="1" s="1"/>
  <c r="AG4" i="1"/>
  <c r="AH4" i="1" s="1"/>
  <c r="AG3" i="1"/>
  <c r="AH3" i="1" s="1"/>
  <c r="AG17" i="1"/>
  <c r="AH17" i="1" s="1"/>
  <c r="AG16" i="1"/>
  <c r="AH16" i="1" s="1"/>
  <c r="AG15" i="1"/>
  <c r="AH15" i="1" s="1"/>
  <c r="AG14" i="1"/>
  <c r="AH14" i="1" s="1"/>
  <c r="AG13" i="1"/>
  <c r="AH13" i="1" s="1"/>
  <c r="AG2" i="1"/>
  <c r="AG12" i="1"/>
  <c r="X11" i="1"/>
  <c r="Y11" i="1" s="1"/>
  <c r="X10" i="1"/>
  <c r="Y10" i="1" s="1"/>
  <c r="X9" i="1"/>
  <c r="Y9" i="1" s="1"/>
  <c r="X21" i="1"/>
  <c r="Y21" i="1" s="1"/>
  <c r="X20" i="1"/>
  <c r="Y20" i="1" s="1"/>
  <c r="X8" i="1"/>
  <c r="Y8" i="1" s="1"/>
  <c r="X19" i="1"/>
  <c r="Y19" i="1" s="1"/>
  <c r="X18" i="1"/>
  <c r="Y18" i="1" s="1"/>
  <c r="X7" i="1"/>
  <c r="Y7" i="1" s="1"/>
  <c r="X6" i="1"/>
  <c r="Y6" i="1" s="1"/>
  <c r="X5" i="1"/>
  <c r="Y5" i="1" s="1"/>
  <c r="X4" i="1"/>
  <c r="Y4" i="1" s="1"/>
  <c r="X3" i="1"/>
  <c r="Y3" i="1" s="1"/>
  <c r="X17" i="1"/>
  <c r="Y17" i="1" s="1"/>
  <c r="X16" i="1"/>
  <c r="Y16" i="1" s="1"/>
  <c r="X15" i="1"/>
  <c r="Y15" i="1" s="1"/>
  <c r="X14" i="1"/>
  <c r="Y14" i="1" s="1"/>
  <c r="X13" i="1"/>
  <c r="Y13" i="1" s="1"/>
  <c r="X2" i="1"/>
  <c r="X12" i="1"/>
  <c r="S22" i="1" l="1"/>
  <c r="AD22" i="1"/>
  <c r="AD25" i="1" a="1"/>
  <c r="AD25" i="1" s="1"/>
  <c r="AD24" i="1" a="1"/>
  <c r="AD24" i="1" s="1"/>
  <c r="AD23" i="1"/>
  <c r="AH12" i="1"/>
  <c r="AH22" i="1" s="1"/>
  <c r="AG22" i="1"/>
  <c r="AB22" i="1"/>
  <c r="L22" i="1"/>
  <c r="AH2" i="1"/>
  <c r="AG24" i="1" a="1"/>
  <c r="AG24" i="1" s="1"/>
  <c r="AG25" i="1" a="1"/>
  <c r="AG25" i="1" s="1"/>
  <c r="AG23" i="1"/>
  <c r="S23" i="1"/>
  <c r="S25" i="1" a="1"/>
  <c r="S25" i="1" s="1"/>
  <c r="S24" i="1" a="1"/>
  <c r="S24" i="1" s="1"/>
  <c r="Y12" i="1"/>
  <c r="Y22" i="1" s="1"/>
  <c r="X22" i="1"/>
  <c r="Y2" i="1"/>
  <c r="X24" i="1" a="1"/>
  <c r="X24" i="1" s="1"/>
  <c r="X23" i="1"/>
  <c r="X25" i="1" a="1"/>
  <c r="X25" i="1" s="1"/>
  <c r="AB25" i="1" a="1"/>
  <c r="AB25" i="1" s="1"/>
  <c r="AB24" i="1" a="1"/>
  <c r="AB24" i="1" s="1"/>
  <c r="AB23" i="1"/>
  <c r="AK22" i="1"/>
  <c r="U23" i="1"/>
  <c r="U25" i="1" a="1"/>
  <c r="U25" i="1" s="1"/>
  <c r="U24" i="1" a="1"/>
  <c r="U24" i="1" s="1"/>
  <c r="AK24" i="1" a="1"/>
  <c r="AK24" i="1" s="1"/>
  <c r="AK23" i="1"/>
  <c r="AK25" i="1" a="1"/>
  <c r="AK25" i="1" s="1"/>
  <c r="U22" i="1"/>
  <c r="L25" i="1" a="1"/>
  <c r="L25" i="1" s="1"/>
  <c r="L24" i="1" a="1"/>
  <c r="L24" i="1" s="1"/>
  <c r="L23" i="1"/>
  <c r="O12" i="1"/>
  <c r="O2" i="1"/>
  <c r="O13" i="1"/>
  <c r="P13" i="1" s="1"/>
  <c r="O14" i="1"/>
  <c r="P14" i="1" s="1"/>
  <c r="O15" i="1"/>
  <c r="P15" i="1" s="1"/>
  <c r="O16" i="1"/>
  <c r="P16" i="1" s="1"/>
  <c r="O17" i="1"/>
  <c r="P17" i="1" s="1"/>
  <c r="O3" i="1"/>
  <c r="P3" i="1" s="1"/>
  <c r="O4" i="1"/>
  <c r="P4" i="1" s="1"/>
  <c r="O5" i="1"/>
  <c r="P5" i="1" s="1"/>
  <c r="O6" i="1"/>
  <c r="P6" i="1" s="1"/>
  <c r="O7" i="1"/>
  <c r="P7" i="1" s="1"/>
  <c r="O18" i="1"/>
  <c r="P18" i="1" s="1"/>
  <c r="O19" i="1"/>
  <c r="P19" i="1" s="1"/>
  <c r="O8" i="1"/>
  <c r="P8" i="1" s="1"/>
  <c r="O20" i="1"/>
  <c r="P20" i="1" s="1"/>
  <c r="O21" i="1"/>
  <c r="P21" i="1" s="1"/>
  <c r="O9" i="1"/>
  <c r="P9" i="1" s="1"/>
  <c r="O10" i="1"/>
  <c r="P10" i="1" s="1"/>
  <c r="O11" i="1"/>
  <c r="P11" i="1" s="1"/>
  <c r="AH23" i="1" l="1"/>
  <c r="AH24" i="1" a="1"/>
  <c r="AH24" i="1" s="1"/>
  <c r="AH25" i="1" a="1"/>
  <c r="AH25" i="1" s="1"/>
  <c r="P2" i="1"/>
  <c r="O25" i="1" a="1"/>
  <c r="O25" i="1" s="1"/>
  <c r="O24" i="1" a="1"/>
  <c r="O24" i="1" s="1"/>
  <c r="O23" i="1"/>
  <c r="P12" i="1"/>
  <c r="P22" i="1" s="1"/>
  <c r="O22" i="1"/>
  <c r="Y25" i="1" a="1"/>
  <c r="Y25" i="1" s="1"/>
  <c r="Y24" i="1" a="1"/>
  <c r="Y24" i="1" s="1"/>
  <c r="Y23" i="1"/>
  <c r="P23" i="1" l="1"/>
  <c r="P25" i="1" a="1"/>
  <c r="P25" i="1" s="1"/>
  <c r="P24" i="1" a="1"/>
  <c r="P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<sst xmlns="http://schemas.openxmlformats.org/spreadsheetml/2006/main" count="812" uniqueCount="76">
  <si>
    <t>Subjetc ID</t>
  </si>
  <si>
    <t>-</t>
  </si>
  <si>
    <t>(cm)</t>
  </si>
  <si>
    <t>M</t>
  </si>
  <si>
    <t>TER</t>
  </si>
  <si>
    <t>AER</t>
  </si>
  <si>
    <t>F</t>
  </si>
  <si>
    <t>Hockey sur glace</t>
  </si>
  <si>
    <t>Triathlon</t>
  </si>
  <si>
    <t>Football</t>
  </si>
  <si>
    <t>Subject ID</t>
  </si>
  <si>
    <t>Gender</t>
  </si>
  <si>
    <t>Age</t>
  </si>
  <si>
    <t xml:space="preserve">Height </t>
  </si>
  <si>
    <t xml:space="preserve">Weight </t>
  </si>
  <si>
    <t xml:space="preserve">Foot Length </t>
  </si>
  <si>
    <t>Sport</t>
  </si>
  <si>
    <t>Training</t>
  </si>
  <si>
    <t xml:space="preserve">Training </t>
  </si>
  <si>
    <t>vScore</t>
  </si>
  <si>
    <t>Preference</t>
  </si>
  <si>
    <t>(M-F)</t>
  </si>
  <si>
    <t>(years)</t>
  </si>
  <si>
    <t>(m)</t>
  </si>
  <si>
    <t>(kg)</t>
  </si>
  <si>
    <t>(h/week)-</t>
  </si>
  <si>
    <t>(AER-TER)</t>
  </si>
  <si>
    <t>TER/AER</t>
  </si>
  <si>
    <t>Vscore</t>
  </si>
  <si>
    <t>age (years)</t>
  </si>
  <si>
    <t>height (m)</t>
  </si>
  <si>
    <t>weight (kg)</t>
  </si>
  <si>
    <t>foot length (cm)</t>
  </si>
  <si>
    <t>training (h/week)</t>
  </si>
  <si>
    <t>training (years)</t>
  </si>
  <si>
    <t>Speed (km/h)</t>
  </si>
  <si>
    <t>speed (m/s)</t>
  </si>
  <si>
    <t>Contact time (s)</t>
  </si>
  <si>
    <t>Flight time (s)</t>
  </si>
  <si>
    <t>Swing time (s)</t>
  </si>
  <si>
    <t>DF (%)</t>
  </si>
  <si>
    <t>Amplitude (cm)</t>
  </si>
  <si>
    <t>Frequency (steps/s)</t>
  </si>
  <si>
    <t>stride freq (stride/s)</t>
  </si>
  <si>
    <t>(%)</t>
  </si>
  <si>
    <t>(s)</t>
  </si>
  <si>
    <t>(step/s)</t>
  </si>
  <si>
    <t>(km/h)</t>
  </si>
  <si>
    <t xml:space="preserve">Contact time </t>
  </si>
  <si>
    <t xml:space="preserve">Flight time </t>
  </si>
  <si>
    <t xml:space="preserve">Swing time </t>
  </si>
  <si>
    <t xml:space="preserve">Frequency </t>
  </si>
  <si>
    <t>(kM/week)</t>
  </si>
  <si>
    <t>Experience</t>
  </si>
  <si>
    <t>(m/s)</t>
  </si>
  <si>
    <t>speed</t>
  </si>
  <si>
    <t>(stride/s)</t>
  </si>
  <si>
    <t>stride rate</t>
  </si>
  <si>
    <t>DF</t>
  </si>
  <si>
    <t>BMI</t>
  </si>
  <si>
    <t>(kg/m/m)</t>
  </si>
  <si>
    <t>MEDIAN</t>
  </si>
  <si>
    <t>MEAN</t>
  </si>
  <si>
    <t>pref group</t>
  </si>
  <si>
    <t>gender group</t>
  </si>
  <si>
    <t>MEAN TER</t>
  </si>
  <si>
    <t>STD TER</t>
  </si>
  <si>
    <t>MEAN AER</t>
  </si>
  <si>
    <t>STD AER</t>
  </si>
  <si>
    <t>MIN</t>
  </si>
  <si>
    <t>MAX</t>
  </si>
  <si>
    <t>STD</t>
  </si>
  <si>
    <t>DF theo (%)</t>
  </si>
  <si>
    <t>stride rate theo (stride/s)</t>
  </si>
  <si>
    <t>BMI (kg/m/m)</t>
  </si>
  <si>
    <t>Leg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</si>
</sst>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40C]d\-mmm\-yy;@"/>
  </numFmts>
  <fonts count="24">
    <font>
      <sz val="12"/>
      <color theme="1"/>
      <name val="Avenir"/>
      <family val="2"/>
    </font>
    <font>
      <sz val="12"/>
      <color rgb="FF006100"/>
      <name val="Avenir"/>
      <family val="2"/>
    </font>
    <font>
      <sz val="12"/>
      <color rgb="FF9C5700"/>
      <name val="Avenir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2"/>
      <color theme="1"/>
      <name val="Avenir Book"/>
      <family val="2"/>
    </font>
    <font>
      <sz val="12"/>
      <color rgb="FF9C5700"/>
      <name val="Avenir Book"/>
      <family val="2"/>
    </font>
    <font>
      <sz val="12"/>
      <name val="Avenir Book"/>
      <family val="2"/>
    </font>
    <font>
      <b/>
      <sz val="14"/>
      <color theme="1"/>
      <name val="Avenir Book"/>
      <family val="2"/>
    </font>
    <font>
      <b/>
      <sz val="12"/>
      <color theme="1"/>
      <name val="Avenir Book"/>
      <family val="2"/>
    </font>
    <font>
      <i/>
      <sz val="12"/>
      <color theme="1"/>
      <name val="Avenir Book"/>
      <family val="2"/>
    </font>
    <font>
      <sz val="12"/>
      <color rgb="FF006100"/>
      <name val="Avenir Book"/>
      <family val="2"/>
    </font>
    <font>
      <sz val="10"/>
      <color theme="1"/>
      <name val="Avenir Book"/>
      <family val="2"/>
    </font>
    <font>
      <sz val="11"/>
      <color theme="1"/>
      <name val="Calibri"/>
      <family val="2"/>
      <scheme val="minor"/>
    </font>
    <font>
      <i/>
      <sz val="12"/>
      <name val="Avenir Book"/>
      <family val="2"/>
    </font>
    <font>
      <sz val="12"/>
      <color rgb="FFFF0000"/>
      <name val="Avenir Book"/>
      <family val="2"/>
    </font>
    <font>
      <sz val="10"/>
      <color rgb="FFD883FF"/>
      <name val="Avenir Book"/>
      <family val="2"/>
    </font>
    <font>
      <sz val="12"/>
      <color theme="5" tint="-0.249977111117893"/>
      <name val="Avenir Book"/>
      <family val="2"/>
    </font>
    <font>
      <b/>
      <sz val="12"/>
      <color theme="1"/>
      <name val="Avenir"/>
      <family val="2"/>
    </font>
    <font>
      <sz val="12"/>
      <color theme="5" tint="-0.499984740745262"/>
      <name val="Avenir Book"/>
      <family val="2"/>
    </font>
    <font>
      <b/>
      <sz val="12"/>
      <color rgb="FF000000"/>
      <name val="Avenir Book"/>
      <family val="2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4" fillId="0" borderId="0"/>
    <xf numFmtId="0" fontId="15" fillId="0" borderId="0"/>
    <xf numFmtId="0" fontId="4" fillId="0" borderId="0"/>
  </cellStyleXfs>
  <cellXfs count="13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0" borderId="0" xfId="0" applyFont="1"/>
    <xf numFmtId="0" fontId="8" fillId="3" borderId="1" xfId="2" applyFont="1" applyBorder="1" applyAlignment="1">
      <alignment horizontal="center" vertical="center"/>
    </xf>
    <xf numFmtId="164" fontId="8" fillId="3" borderId="1" xfId="2" applyNumberFormat="1" applyFont="1" applyBorder="1" applyAlignment="1">
      <alignment horizontal="center" vertical="center"/>
    </xf>
    <xf numFmtId="1" fontId="8" fillId="3" borderId="1" xfId="2" applyNumberFormat="1" applyFont="1" applyBorder="1" applyAlignment="1">
      <alignment horizontal="center" vertical="center"/>
    </xf>
    <xf numFmtId="2" fontId="8" fillId="3" borderId="1" xfId="2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1" fontId="7" fillId="5" borderId="0" xfId="3" applyNumberFormat="1" applyFont="1" applyFill="1" applyBorder="1" applyAlignment="1">
      <alignment horizontal="center" vertical="center"/>
    </xf>
    <xf numFmtId="2" fontId="7" fillId="5" borderId="0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2" fontId="9" fillId="5" borderId="0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1" fontId="9" fillId="5" borderId="0" xfId="0" applyNumberFormat="1" applyFont="1" applyFill="1" applyBorder="1" applyAlignment="1">
      <alignment horizontal="center" vertical="center"/>
    </xf>
    <xf numFmtId="164" fontId="7" fillId="5" borderId="0" xfId="0" applyNumberFormat="1" applyFont="1" applyFill="1" applyBorder="1" applyAlignment="1">
      <alignment horizontal="center" vertical="center"/>
    </xf>
    <xf numFmtId="1" fontId="7" fillId="5" borderId="0" xfId="0" applyNumberFormat="1" applyFont="1" applyFill="1" applyBorder="1" applyAlignment="1">
      <alignment horizontal="center" vertical="center"/>
    </xf>
    <xf numFmtId="164" fontId="7" fillId="5" borderId="0" xfId="3" applyNumberFormat="1" applyFont="1" applyFill="1" applyBorder="1" applyAlignment="1">
      <alignment horizontal="center" vertical="center"/>
    </xf>
    <xf numFmtId="2" fontId="7" fillId="5" borderId="0" xfId="3" applyNumberFormat="1" applyFont="1" applyFill="1" applyBorder="1" applyAlignment="1">
      <alignment horizontal="center" vertical="center"/>
    </xf>
    <xf numFmtId="0" fontId="7" fillId="5" borderId="0" xfId="3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1" fontId="7" fillId="4" borderId="0" xfId="3" applyNumberFormat="1" applyFont="1" applyFill="1" applyBorder="1" applyAlignment="1">
      <alignment horizontal="center" vertical="center"/>
    </xf>
    <xf numFmtId="2" fontId="7" fillId="4" borderId="0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9" fillId="4" borderId="0" xfId="0" applyNumberFormat="1" applyFont="1" applyFill="1" applyBorder="1" applyAlignment="1">
      <alignment horizontal="center" vertical="center"/>
    </xf>
    <xf numFmtId="164" fontId="9" fillId="4" borderId="0" xfId="0" applyNumberFormat="1" applyFont="1" applyFill="1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 vertical="center"/>
    </xf>
    <xf numFmtId="164" fontId="7" fillId="4" borderId="0" xfId="0" applyNumberFormat="1" applyFont="1" applyFill="1" applyBorder="1" applyAlignment="1">
      <alignment horizontal="center" vertical="center"/>
    </xf>
    <xf numFmtId="1" fontId="7" fillId="4" borderId="0" xfId="0" applyNumberFormat="1" applyFont="1" applyFill="1" applyBorder="1" applyAlignment="1">
      <alignment horizontal="center" vertical="center"/>
    </xf>
    <xf numFmtId="164" fontId="7" fillId="4" borderId="0" xfId="3" applyNumberFormat="1" applyFont="1" applyFill="1" applyBorder="1" applyAlignment="1">
      <alignment horizontal="center" vertical="center"/>
    </xf>
    <xf numFmtId="2" fontId="7" fillId="4" borderId="0" xfId="3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7" fillId="0" borderId="0" xfId="3" applyNumberFormat="1" applyFont="1" applyBorder="1" applyAlignment="1">
      <alignment horizontal="center" vertical="center"/>
    </xf>
    <xf numFmtId="1" fontId="7" fillId="0" borderId="0" xfId="3" applyNumberFormat="1" applyFont="1" applyBorder="1" applyAlignment="1">
      <alignment horizontal="center" vertical="center"/>
    </xf>
    <xf numFmtId="2" fontId="7" fillId="0" borderId="0" xfId="3" applyNumberFormat="1" applyFont="1" applyBorder="1" applyAlignment="1">
      <alignment horizontal="center" vertical="center"/>
    </xf>
    <xf numFmtId="1" fontId="10" fillId="0" borderId="0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1" fontId="3" fillId="0" borderId="0" xfId="3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0" fillId="0" borderId="0" xfId="0" applyFill="1"/>
    <xf numFmtId="0" fontId="1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49" fontId="13" fillId="2" borderId="1" xfId="1" applyNumberFormat="1" applyFont="1" applyBorder="1" applyAlignment="1">
      <alignment horizontal="center" vertical="center" wrapText="1"/>
    </xf>
    <xf numFmtId="2" fontId="13" fillId="2" borderId="1" xfId="1" applyNumberFormat="1" applyFont="1" applyBorder="1" applyAlignment="1">
      <alignment horizontal="center" vertical="center" wrapText="1"/>
    </xf>
    <xf numFmtId="165" fontId="7" fillId="4" borderId="0" xfId="3" applyNumberFormat="1" applyFont="1" applyFill="1" applyBorder="1" applyAlignment="1">
      <alignment horizontal="center" vertical="center"/>
    </xf>
    <xf numFmtId="165" fontId="7" fillId="5" borderId="0" xfId="3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6" fillId="6" borderId="1" xfId="0" applyNumberFormat="1" applyFont="1" applyFill="1" applyBorder="1" applyAlignment="1">
      <alignment horizontal="center" vertical="center"/>
    </xf>
    <xf numFmtId="2" fontId="16" fillId="6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4" fontId="7" fillId="0" borderId="0" xfId="3" applyNumberFormat="1" applyFont="1" applyAlignment="1">
      <alignment horizontal="center" vertical="center"/>
    </xf>
    <xf numFmtId="2" fontId="7" fillId="0" borderId="0" xfId="3" applyNumberFormat="1" applyFont="1" applyAlignment="1">
      <alignment horizontal="center" vertical="center"/>
    </xf>
    <xf numFmtId="164" fontId="7" fillId="0" borderId="0" xfId="4" applyNumberFormat="1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49" fontId="13" fillId="2" borderId="2" xfId="1" applyNumberFormat="1" applyFont="1" applyBorder="1" applyAlignment="1">
      <alignment horizontal="center" vertical="center" wrapText="1"/>
    </xf>
    <xf numFmtId="2" fontId="13" fillId="2" borderId="2" xfId="1" applyNumberFormat="1" applyFont="1" applyBorder="1" applyAlignment="1">
      <alignment horizontal="center" vertical="center" wrapText="1"/>
    </xf>
    <xf numFmtId="16" fontId="14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2" fontId="11" fillId="0" borderId="5" xfId="0" applyNumberFormat="1" applyFont="1" applyBorder="1" applyAlignment="1">
      <alignment horizontal="center" vertical="center"/>
    </xf>
    <xf numFmtId="0" fontId="20" fillId="0" borderId="5" xfId="0" applyFont="1" applyBorder="1"/>
    <xf numFmtId="0" fontId="20" fillId="0" borderId="0" xfId="0" applyFont="1" applyAlignment="1">
      <alignment horizontal="center" vertical="center"/>
    </xf>
    <xf numFmtId="0" fontId="21" fillId="7" borderId="2" xfId="2" applyFont="1" applyFill="1" applyBorder="1" applyAlignment="1">
      <alignment horizontal="center" vertical="center"/>
    </xf>
    <xf numFmtId="49" fontId="21" fillId="7" borderId="2" xfId="1" applyNumberFormat="1" applyFont="1" applyFill="1" applyBorder="1" applyAlignment="1">
      <alignment horizontal="center" vertical="center" wrapText="1"/>
    </xf>
    <xf numFmtId="2" fontId="21" fillId="7" borderId="2" xfId="1" applyNumberFormat="1" applyFont="1" applyFill="1" applyBorder="1" applyAlignment="1">
      <alignment horizontal="center" vertical="center" wrapText="1"/>
    </xf>
    <xf numFmtId="164" fontId="21" fillId="7" borderId="2" xfId="2" applyNumberFormat="1" applyFont="1" applyFill="1" applyBorder="1" applyAlignment="1">
      <alignment horizontal="center" vertical="center"/>
    </xf>
    <xf numFmtId="2" fontId="21" fillId="7" borderId="2" xfId="2" applyNumberFormat="1" applyFont="1" applyFill="1" applyBorder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2" fontId="7" fillId="0" borderId="4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0" fillId="0" borderId="0" xfId="0" applyBorder="1"/>
    <xf numFmtId="2" fontId="3" fillId="0" borderId="0" xfId="0" applyNumberFormat="1" applyFont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2" fontId="20" fillId="0" borderId="0" xfId="0" applyNumberFormat="1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" fontId="9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7" fillId="0" borderId="0" xfId="0" applyFont="1" applyFill="1"/>
    <xf numFmtId="1" fontId="17" fillId="0" borderId="0" xfId="0" applyNumberFormat="1" applyFont="1" applyAlignment="1">
      <alignment horizontal="center" vertical="center"/>
    </xf>
    <xf numFmtId="164" fontId="17" fillId="0" borderId="4" xfId="0" applyNumberFormat="1" applyFont="1" applyFill="1" applyBorder="1" applyAlignment="1">
      <alignment horizontal="center" vertical="center"/>
    </xf>
    <xf numFmtId="2" fontId="17" fillId="0" borderId="4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2" fontId="21" fillId="7" borderId="6" xfId="2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2" fontId="9" fillId="0" borderId="9" xfId="0" applyNumberFormat="1" applyFont="1" applyFill="1" applyBorder="1" applyAlignment="1">
      <alignment horizontal="center" vertical="center"/>
    </xf>
    <xf numFmtId="164" fontId="7" fillId="0" borderId="9" xfId="0" applyNumberFormat="1" applyFont="1" applyFill="1" applyBorder="1" applyAlignment="1">
      <alignment horizontal="center" vertical="center"/>
    </xf>
    <xf numFmtId="2" fontId="7" fillId="0" borderId="9" xfId="0" applyNumberFormat="1" applyFont="1" applyFill="1" applyBorder="1" applyAlignment="1">
      <alignment horizontal="center" vertical="center"/>
    </xf>
  </cellXfs>
  <cellStyles count="7">
    <cellStyle name="Good" xfId="1" builtinId="26"/>
    <cellStyle name="Neutral" xfId="2" builtinId="28"/>
    <cellStyle name="Normal" xfId="0" builtinId="0"/>
    <cellStyle name="Normal 2" xfId="4" xr:uid="{3D8A06F6-7613-0C43-BAA8-6140BD4C5BC5}"/>
    <cellStyle name="Normal 2 3" xfId="5" xr:uid="{93C8E1BC-0E7C-CA4F-A63C-AEF886DA730B}"/>
    <cellStyle name="Normal 3" xfId="3" xr:uid="{3F79B669-4FF0-DC47-A96B-099CE5E2F145}"/>
    <cellStyle name="Normal 3 2" xfId="6" xr:uid="{10B80938-0CA4-2940-9945-ECBE3736F1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C79E-3639-1443-921F-6C56B00EA4D5}">
  <dimension ref="A1:AC94"/>
  <sheetViews>
    <sheetView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1" sqref="N21"/>
    </sheetView>
  </sheetViews>
  <sheetFormatPr baseColWidth="10" defaultRowHeight="17"/>
  <cols>
    <col min="1" max="7" width="10.7109375" style="58"/>
    <col min="8" max="8" width="13.28515625" style="58" customWidth="1"/>
    <col min="9" max="12" width="10.7109375" style="58"/>
    <col min="20" max="20" width="12.28515625" bestFit="1" customWidth="1"/>
  </cols>
  <sheetData>
    <row r="1" spans="1:29" s="3" customFormat="1">
      <c r="A1" s="59" t="s">
        <v>1</v>
      </c>
      <c r="B1" s="59" t="s">
        <v>21</v>
      </c>
      <c r="C1" s="59" t="s">
        <v>22</v>
      </c>
      <c r="D1" s="60" t="s">
        <v>23</v>
      </c>
      <c r="E1" s="59" t="s">
        <v>24</v>
      </c>
      <c r="F1" s="59" t="s">
        <v>60</v>
      </c>
      <c r="G1" s="59" t="s">
        <v>2</v>
      </c>
      <c r="H1" s="59" t="s">
        <v>1</v>
      </c>
      <c r="I1" s="59" t="s">
        <v>25</v>
      </c>
      <c r="J1" s="59" t="s">
        <v>22</v>
      </c>
      <c r="K1" s="59" t="s">
        <v>1</v>
      </c>
      <c r="L1" s="59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9" s="1" customFormat="1" ht="18">
      <c r="A2" s="61" t="s">
        <v>10</v>
      </c>
      <c r="B2" s="61" t="s">
        <v>11</v>
      </c>
      <c r="C2" s="61" t="s">
        <v>12</v>
      </c>
      <c r="D2" s="62" t="s">
        <v>13</v>
      </c>
      <c r="E2" s="61" t="s">
        <v>14</v>
      </c>
      <c r="F2" s="61" t="s">
        <v>59</v>
      </c>
      <c r="G2" s="61" t="s">
        <v>15</v>
      </c>
      <c r="H2" s="61" t="s">
        <v>16</v>
      </c>
      <c r="I2" s="61" t="s">
        <v>17</v>
      </c>
      <c r="J2" s="61" t="s">
        <v>53</v>
      </c>
      <c r="K2" s="61" t="s">
        <v>19</v>
      </c>
      <c r="L2" s="61" t="s">
        <v>20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9">
      <c r="A3" s="31">
        <v>110</v>
      </c>
      <c r="B3" s="31" t="s">
        <v>3</v>
      </c>
      <c r="C3" s="29">
        <v>22</v>
      </c>
      <c r="D3" s="30">
        <v>1.88</v>
      </c>
      <c r="E3" s="29">
        <v>70</v>
      </c>
      <c r="F3" s="29">
        <f t="shared" ref="F3:F22" si="0">E3/D3/D3</f>
        <v>19.805341783612498</v>
      </c>
      <c r="G3" s="29">
        <v>25</v>
      </c>
      <c r="H3" s="63" t="s">
        <v>8</v>
      </c>
      <c r="I3" s="29">
        <v>7</v>
      </c>
      <c r="J3" s="29">
        <v>5</v>
      </c>
      <c r="K3" s="31">
        <v>20</v>
      </c>
      <c r="L3" s="31" t="s">
        <v>5</v>
      </c>
    </row>
    <row r="4" spans="1:29" s="4" customFormat="1">
      <c r="A4" s="31">
        <v>131</v>
      </c>
      <c r="B4" s="31" t="s">
        <v>3</v>
      </c>
      <c r="C4" s="29">
        <v>23</v>
      </c>
      <c r="D4" s="30">
        <v>1.81</v>
      </c>
      <c r="E4" s="29">
        <v>70</v>
      </c>
      <c r="F4" s="29">
        <f t="shared" si="0"/>
        <v>21.366869143188548</v>
      </c>
      <c r="G4" s="29">
        <v>24.5</v>
      </c>
      <c r="H4" s="63" t="s">
        <v>8</v>
      </c>
      <c r="I4" s="29">
        <v>15</v>
      </c>
      <c r="J4" s="29">
        <v>5</v>
      </c>
      <c r="K4" s="31">
        <v>24</v>
      </c>
      <c r="L4" s="31" t="s">
        <v>5</v>
      </c>
    </row>
    <row r="5" spans="1:29" s="4" customFormat="1">
      <c r="A5" s="31">
        <v>143</v>
      </c>
      <c r="B5" s="31" t="s">
        <v>3</v>
      </c>
      <c r="C5" s="29">
        <v>19</v>
      </c>
      <c r="D5" s="30">
        <v>1.78</v>
      </c>
      <c r="E5" s="29">
        <v>73</v>
      </c>
      <c r="F5" s="29">
        <f t="shared" si="0"/>
        <v>23.040020199469762</v>
      </c>
      <c r="G5" s="29">
        <v>23</v>
      </c>
      <c r="H5" s="63" t="s">
        <v>9</v>
      </c>
      <c r="I5" s="29">
        <v>8</v>
      </c>
      <c r="J5" s="29">
        <v>14</v>
      </c>
      <c r="K5" s="31">
        <v>20</v>
      </c>
      <c r="L5" s="31" t="s">
        <v>5</v>
      </c>
    </row>
    <row r="6" spans="1:29" s="4" customFormat="1">
      <c r="A6" s="31">
        <v>145</v>
      </c>
      <c r="B6" s="31" t="s">
        <v>3</v>
      </c>
      <c r="C6" s="29">
        <v>21</v>
      </c>
      <c r="D6" s="30">
        <v>1.68</v>
      </c>
      <c r="E6" s="29">
        <v>60</v>
      </c>
      <c r="F6" s="29">
        <f t="shared" si="0"/>
        <v>21.258503401360546</v>
      </c>
      <c r="G6" s="29">
        <v>22</v>
      </c>
      <c r="H6" s="63" t="s">
        <v>9</v>
      </c>
      <c r="I6" s="29">
        <v>5</v>
      </c>
      <c r="J6" s="29">
        <v>7</v>
      </c>
      <c r="K6" s="31">
        <v>17</v>
      </c>
      <c r="L6" s="31" t="s">
        <v>5</v>
      </c>
    </row>
    <row r="7" spans="1:29" s="4" customFormat="1">
      <c r="A7" s="31">
        <v>151</v>
      </c>
      <c r="B7" s="31" t="s">
        <v>3</v>
      </c>
      <c r="C7" s="29">
        <v>26</v>
      </c>
      <c r="D7" s="30">
        <v>1.82</v>
      </c>
      <c r="E7" s="29">
        <v>70</v>
      </c>
      <c r="F7" s="29">
        <f t="shared" si="0"/>
        <v>21.132713440405748</v>
      </c>
      <c r="G7" s="29">
        <v>23.5</v>
      </c>
      <c r="H7" s="63" t="s">
        <v>9</v>
      </c>
      <c r="I7" s="29">
        <v>8</v>
      </c>
      <c r="J7" s="29">
        <v>10</v>
      </c>
      <c r="K7" s="31">
        <v>16</v>
      </c>
      <c r="L7" s="31" t="s">
        <v>5</v>
      </c>
    </row>
    <row r="8" spans="1:29" s="4" customFormat="1">
      <c r="A8" s="31">
        <v>156</v>
      </c>
      <c r="B8" s="31" t="s">
        <v>3</v>
      </c>
      <c r="C8" s="29">
        <v>21</v>
      </c>
      <c r="D8" s="30">
        <v>1.75</v>
      </c>
      <c r="E8" s="29">
        <v>69</v>
      </c>
      <c r="F8" s="29">
        <f t="shared" si="0"/>
        <v>22.530612244897959</v>
      </c>
      <c r="G8" s="29">
        <v>24.5</v>
      </c>
      <c r="H8" s="63" t="s">
        <v>8</v>
      </c>
      <c r="I8" s="29">
        <v>25</v>
      </c>
      <c r="J8" s="29">
        <v>5</v>
      </c>
      <c r="K8" s="31">
        <v>22</v>
      </c>
      <c r="L8" s="31" t="s">
        <v>5</v>
      </c>
    </row>
    <row r="9" spans="1:29" s="4" customFormat="1">
      <c r="A9" s="31">
        <v>173</v>
      </c>
      <c r="B9" s="31" t="s">
        <v>3</v>
      </c>
      <c r="C9" s="29">
        <v>21</v>
      </c>
      <c r="D9" s="30">
        <v>1.79</v>
      </c>
      <c r="E9" s="29">
        <v>65</v>
      </c>
      <c r="F9" s="29">
        <f t="shared" si="0"/>
        <v>20.286507911738088</v>
      </c>
      <c r="G9" s="29">
        <v>24</v>
      </c>
      <c r="H9" s="63" t="s">
        <v>8</v>
      </c>
      <c r="I9" s="29">
        <v>15</v>
      </c>
      <c r="J9" s="29">
        <v>7</v>
      </c>
      <c r="K9" s="31">
        <v>20</v>
      </c>
      <c r="L9" s="31" t="s">
        <v>5</v>
      </c>
    </row>
    <row r="10" spans="1:29" s="4" customFormat="1">
      <c r="A10" s="31">
        <v>177</v>
      </c>
      <c r="B10" s="31" t="s">
        <v>3</v>
      </c>
      <c r="C10" s="29">
        <v>24</v>
      </c>
      <c r="D10" s="30">
        <v>1.88</v>
      </c>
      <c r="E10" s="29">
        <v>86</v>
      </c>
      <c r="F10" s="29">
        <f t="shared" si="0"/>
        <v>24.332277048438211</v>
      </c>
      <c r="G10" s="29">
        <v>24.5</v>
      </c>
      <c r="H10" s="63" t="s">
        <v>9</v>
      </c>
      <c r="I10" s="29">
        <v>4</v>
      </c>
      <c r="J10" s="29">
        <v>11</v>
      </c>
      <c r="K10" s="31">
        <v>19</v>
      </c>
      <c r="L10" s="31" t="s">
        <v>5</v>
      </c>
    </row>
    <row r="11" spans="1:29" s="4" customFormat="1">
      <c r="A11" s="31">
        <v>179</v>
      </c>
      <c r="B11" s="31" t="s">
        <v>3</v>
      </c>
      <c r="C11" s="29">
        <v>23</v>
      </c>
      <c r="D11" s="30">
        <v>1.74</v>
      </c>
      <c r="E11" s="29">
        <v>72</v>
      </c>
      <c r="F11" s="29">
        <f t="shared" si="0"/>
        <v>23.781212841854934</v>
      </c>
      <c r="G11" s="29">
        <v>23</v>
      </c>
      <c r="H11" s="63" t="s">
        <v>8</v>
      </c>
      <c r="I11" s="29">
        <v>8</v>
      </c>
      <c r="J11" s="29">
        <v>12</v>
      </c>
      <c r="K11" s="31">
        <v>16</v>
      </c>
      <c r="L11" s="31" t="s">
        <v>5</v>
      </c>
    </row>
    <row r="12" spans="1:29" s="4" customFormat="1">
      <c r="A12" s="31">
        <v>192</v>
      </c>
      <c r="B12" s="31" t="s">
        <v>3</v>
      </c>
      <c r="C12" s="29">
        <v>20</v>
      </c>
      <c r="D12" s="30">
        <v>1.73</v>
      </c>
      <c r="E12" s="29">
        <v>63</v>
      </c>
      <c r="F12" s="29">
        <f t="shared" si="0"/>
        <v>21.04981790236894</v>
      </c>
      <c r="G12" s="29">
        <v>22.5</v>
      </c>
      <c r="H12" s="63" t="s">
        <v>8</v>
      </c>
      <c r="I12" s="29">
        <v>11</v>
      </c>
      <c r="J12" s="29">
        <v>5</v>
      </c>
      <c r="K12" s="31">
        <v>19</v>
      </c>
      <c r="L12" s="31" t="s">
        <v>5</v>
      </c>
    </row>
    <row r="13" spans="1:29" s="4" customFormat="1">
      <c r="A13" s="19">
        <v>108</v>
      </c>
      <c r="B13" s="19" t="s">
        <v>3</v>
      </c>
      <c r="C13" s="17">
        <v>25</v>
      </c>
      <c r="D13" s="18">
        <v>1.73</v>
      </c>
      <c r="E13" s="17">
        <v>68</v>
      </c>
      <c r="F13" s="17">
        <f t="shared" si="0"/>
        <v>22.720438370810918</v>
      </c>
      <c r="G13" s="17">
        <v>23.5</v>
      </c>
      <c r="H13" s="64" t="s">
        <v>8</v>
      </c>
      <c r="I13" s="17">
        <v>5</v>
      </c>
      <c r="J13" s="17">
        <v>6</v>
      </c>
      <c r="K13" s="19">
        <v>8</v>
      </c>
      <c r="L13" s="19" t="s">
        <v>4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s="4" customFormat="1">
      <c r="A14" s="19">
        <v>111</v>
      </c>
      <c r="B14" s="19" t="s">
        <v>3</v>
      </c>
      <c r="C14" s="27">
        <v>21</v>
      </c>
      <c r="D14" s="18">
        <v>1.88</v>
      </c>
      <c r="E14" s="17">
        <v>78</v>
      </c>
      <c r="F14" s="17">
        <f t="shared" si="0"/>
        <v>22.068809416025353</v>
      </c>
      <c r="G14" s="17">
        <v>28</v>
      </c>
      <c r="H14" s="64" t="s">
        <v>8</v>
      </c>
      <c r="I14" s="27">
        <v>14</v>
      </c>
      <c r="J14" s="27">
        <v>7</v>
      </c>
      <c r="K14" s="19">
        <v>15</v>
      </c>
      <c r="L14" s="19" t="s">
        <v>4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s="4" customFormat="1">
      <c r="A15" s="19">
        <v>112</v>
      </c>
      <c r="B15" s="19" t="s">
        <v>3</v>
      </c>
      <c r="C15" s="17">
        <v>25</v>
      </c>
      <c r="D15" s="18">
        <v>1.81</v>
      </c>
      <c r="E15" s="17">
        <v>69</v>
      </c>
      <c r="F15" s="17">
        <f t="shared" si="0"/>
        <v>21.061628155428711</v>
      </c>
      <c r="G15" s="17">
        <v>24.5</v>
      </c>
      <c r="H15" s="64" t="s">
        <v>8</v>
      </c>
      <c r="I15" s="17">
        <v>8</v>
      </c>
      <c r="J15" s="17">
        <v>4</v>
      </c>
      <c r="K15" s="19">
        <v>14</v>
      </c>
      <c r="L15" s="19" t="s">
        <v>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s="4" customFormat="1">
      <c r="A16" s="19">
        <v>114</v>
      </c>
      <c r="B16" s="19" t="s">
        <v>3</v>
      </c>
      <c r="C16" s="17">
        <v>21</v>
      </c>
      <c r="D16" s="18">
        <v>1.84</v>
      </c>
      <c r="E16" s="17">
        <v>84</v>
      </c>
      <c r="F16" s="17">
        <f t="shared" si="0"/>
        <v>24.810964083175801</v>
      </c>
      <c r="G16" s="17">
        <v>26.5</v>
      </c>
      <c r="H16" s="64" t="s">
        <v>7</v>
      </c>
      <c r="I16" s="17">
        <v>6</v>
      </c>
      <c r="J16" s="17">
        <v>15</v>
      </c>
      <c r="K16" s="19">
        <v>9</v>
      </c>
      <c r="L16" s="19" t="s">
        <v>4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s="4" customFormat="1">
      <c r="A17" s="19">
        <v>119</v>
      </c>
      <c r="B17" s="19" t="s">
        <v>3</v>
      </c>
      <c r="C17" s="17">
        <v>20</v>
      </c>
      <c r="D17" s="18">
        <v>1.83</v>
      </c>
      <c r="E17" s="17">
        <v>72</v>
      </c>
      <c r="F17" s="17">
        <f t="shared" si="0"/>
        <v>21.499596882558453</v>
      </c>
      <c r="G17" s="17">
        <v>24</v>
      </c>
      <c r="H17" s="64" t="s">
        <v>8</v>
      </c>
      <c r="I17" s="17">
        <v>11</v>
      </c>
      <c r="J17" s="17">
        <v>4</v>
      </c>
      <c r="K17" s="19">
        <v>14</v>
      </c>
      <c r="L17" s="19" t="s">
        <v>4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s="4" customFormat="1">
      <c r="A18" s="19">
        <v>130</v>
      </c>
      <c r="B18" s="19" t="s">
        <v>3</v>
      </c>
      <c r="C18" s="17">
        <v>20</v>
      </c>
      <c r="D18" s="18">
        <v>1.91</v>
      </c>
      <c r="E18" s="17">
        <v>72</v>
      </c>
      <c r="F18" s="17">
        <f t="shared" si="0"/>
        <v>19.736301088237713</v>
      </c>
      <c r="G18" s="17">
        <v>26</v>
      </c>
      <c r="H18" s="64" t="s">
        <v>8</v>
      </c>
      <c r="I18" s="17">
        <v>15</v>
      </c>
      <c r="J18" s="17">
        <v>9</v>
      </c>
      <c r="K18" s="19">
        <v>13</v>
      </c>
      <c r="L18" s="19" t="s">
        <v>4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53"/>
      <c r="Y18" s="53"/>
      <c r="Z18" s="6"/>
      <c r="AA18" s="7"/>
      <c r="AB18" s="7"/>
      <c r="AC18" s="7"/>
    </row>
    <row r="19" spans="1:29" s="4" customFormat="1">
      <c r="A19" s="19">
        <v>165</v>
      </c>
      <c r="B19" s="19" t="s">
        <v>3</v>
      </c>
      <c r="C19" s="17">
        <v>22</v>
      </c>
      <c r="D19" s="18">
        <v>1.85</v>
      </c>
      <c r="E19" s="17">
        <v>76</v>
      </c>
      <c r="F19" s="17">
        <f t="shared" si="0"/>
        <v>22.205989773557341</v>
      </c>
      <c r="G19" s="17">
        <v>23</v>
      </c>
      <c r="H19" s="64" t="s">
        <v>9</v>
      </c>
      <c r="I19" s="17">
        <v>14</v>
      </c>
      <c r="J19" s="17">
        <v>10</v>
      </c>
      <c r="K19" s="19">
        <v>14</v>
      </c>
      <c r="L19" s="19" t="s">
        <v>4</v>
      </c>
      <c r="N19" s="7"/>
      <c r="O19" s="7"/>
      <c r="P19" s="6"/>
      <c r="Q19" s="6"/>
      <c r="R19" s="6"/>
      <c r="S19" s="7"/>
      <c r="T19" s="7"/>
      <c r="U19" s="7"/>
      <c r="V19" s="7"/>
      <c r="W19" s="7"/>
      <c r="X19" s="53"/>
      <c r="Y19" s="53"/>
      <c r="Z19" s="6"/>
      <c r="AA19" s="7"/>
      <c r="AB19" s="7"/>
      <c r="AC19" s="7"/>
    </row>
    <row r="20" spans="1:29" s="4" customFormat="1">
      <c r="A20" s="19">
        <v>168</v>
      </c>
      <c r="B20" s="19" t="s">
        <v>3</v>
      </c>
      <c r="C20" s="17">
        <v>25</v>
      </c>
      <c r="D20" s="18">
        <v>1.84</v>
      </c>
      <c r="E20" s="17">
        <v>74</v>
      </c>
      <c r="F20" s="17">
        <f t="shared" si="0"/>
        <v>21.857277882797728</v>
      </c>
      <c r="G20" s="17">
        <v>24</v>
      </c>
      <c r="H20" s="64" t="s">
        <v>9</v>
      </c>
      <c r="I20" s="17">
        <v>9</v>
      </c>
      <c r="J20" s="17">
        <v>5</v>
      </c>
      <c r="K20" s="19">
        <v>11</v>
      </c>
      <c r="L20" s="19" t="s">
        <v>4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53"/>
      <c r="Y20" s="53"/>
      <c r="Z20" s="6"/>
      <c r="AA20" s="7"/>
      <c r="AB20" s="7"/>
      <c r="AC20" s="7"/>
    </row>
    <row r="21" spans="1:29" s="4" customFormat="1">
      <c r="A21" s="19">
        <v>174</v>
      </c>
      <c r="B21" s="19" t="s">
        <v>3</v>
      </c>
      <c r="C21" s="17">
        <v>25</v>
      </c>
      <c r="D21" s="18">
        <v>1.85</v>
      </c>
      <c r="E21" s="17">
        <v>72</v>
      </c>
      <c r="F21" s="17">
        <f t="shared" si="0"/>
        <v>21.037253469685901</v>
      </c>
      <c r="G21" s="17">
        <v>24.5</v>
      </c>
      <c r="H21" s="64" t="s">
        <v>8</v>
      </c>
      <c r="I21" s="17">
        <v>8</v>
      </c>
      <c r="J21" s="17">
        <v>7</v>
      </c>
      <c r="K21" s="19">
        <v>14</v>
      </c>
      <c r="L21" s="19" t="s">
        <v>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53"/>
      <c r="Y21" s="53"/>
      <c r="Z21" s="6"/>
      <c r="AA21" s="7"/>
      <c r="AB21" s="7"/>
      <c r="AC21" s="7"/>
    </row>
    <row r="22" spans="1:29" s="4" customFormat="1">
      <c r="A22" s="19">
        <v>175</v>
      </c>
      <c r="B22" s="19" t="s">
        <v>3</v>
      </c>
      <c r="C22" s="17">
        <v>22</v>
      </c>
      <c r="D22" s="18">
        <v>1.8</v>
      </c>
      <c r="E22" s="17">
        <v>70</v>
      </c>
      <c r="F22" s="17">
        <f t="shared" si="0"/>
        <v>21.604938271604937</v>
      </c>
      <c r="G22" s="17">
        <v>24</v>
      </c>
      <c r="H22" s="64" t="s">
        <v>8</v>
      </c>
      <c r="I22" s="17">
        <v>10</v>
      </c>
      <c r="J22" s="17">
        <v>8</v>
      </c>
      <c r="K22" s="19">
        <v>15</v>
      </c>
      <c r="L22" s="19" t="s">
        <v>4</v>
      </c>
      <c r="N22" s="7"/>
      <c r="O22" s="7"/>
      <c r="P22" s="7"/>
      <c r="Q22" s="7"/>
      <c r="R22" s="7"/>
      <c r="S22" s="7"/>
      <c r="T22" s="7"/>
      <c r="U22" s="54"/>
      <c r="V22" s="7"/>
      <c r="W22" s="7"/>
      <c r="X22" s="53"/>
      <c r="Y22" s="53"/>
      <c r="Z22" s="6"/>
      <c r="AA22" s="7"/>
      <c r="AB22" s="7"/>
      <c r="AC22" s="7"/>
    </row>
    <row r="23" spans="1:29" s="4" customFormat="1">
      <c r="B23" s="118" t="s">
        <v>62</v>
      </c>
      <c r="C23" s="114">
        <f>AVERAGE(C3:C22)</f>
        <v>22.3</v>
      </c>
      <c r="D23" s="114">
        <f t="shared" ref="D23:K23" si="1">AVERAGE(D3:D22)</f>
        <v>1.8099999999999998</v>
      </c>
      <c r="E23" s="114">
        <f t="shared" si="1"/>
        <v>71.650000000000006</v>
      </c>
      <c r="F23" s="114">
        <f t="shared" si="1"/>
        <v>21.859353665560906</v>
      </c>
      <c r="G23" s="114">
        <f t="shared" si="1"/>
        <v>24.225000000000001</v>
      </c>
      <c r="H23" s="114"/>
      <c r="I23" s="114">
        <f t="shared" si="1"/>
        <v>10.3</v>
      </c>
      <c r="J23" s="114">
        <f t="shared" si="1"/>
        <v>7.8</v>
      </c>
      <c r="K23" s="114">
        <f t="shared" si="1"/>
        <v>16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53"/>
      <c r="Y23" s="53"/>
      <c r="Z23" s="6"/>
      <c r="AA23" s="7"/>
      <c r="AB23" s="7"/>
      <c r="AC23" s="7"/>
    </row>
    <row r="24" spans="1:29" s="4" customFormat="1">
      <c r="B24" s="118" t="s">
        <v>71</v>
      </c>
      <c r="C24" s="114">
        <f>STDEV(C3:C22)</f>
        <v>2.0799797569865155</v>
      </c>
      <c r="D24" s="114">
        <f t="shared" ref="D24:G24" si="2">STDEV(D3:D22)</f>
        <v>6.0610924844670649E-2</v>
      </c>
      <c r="E24" s="114">
        <f t="shared" si="2"/>
        <v>6.1496683693213541</v>
      </c>
      <c r="F24" s="114">
        <f t="shared" ref="F24" si="3">STDEV(F3:F22)</f>
        <v>1.3719828472068185</v>
      </c>
      <c r="G24" s="114">
        <f t="shared" si="2"/>
        <v>1.3999530067300947</v>
      </c>
      <c r="H24" s="114"/>
      <c r="I24" s="114">
        <f t="shared" ref="I24:K24" si="4">STDEV(I3:I22)</f>
        <v>4.9428310660357804</v>
      </c>
      <c r="J24" s="114">
        <f t="shared" si="4"/>
        <v>3.2702808506465106</v>
      </c>
      <c r="K24" s="114">
        <f t="shared" si="4"/>
        <v>4.180153610876796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53"/>
      <c r="Y24" s="53"/>
      <c r="Z24" s="6"/>
      <c r="AA24" s="7"/>
      <c r="AB24" s="7"/>
      <c r="AC24" s="7"/>
    </row>
    <row r="25" spans="1:29" s="4" customFormat="1">
      <c r="B25" s="118" t="s">
        <v>67</v>
      </c>
      <c r="C25" s="114">
        <f t="shared" ref="C25:J25" si="5">AVERAGEIF($L$3:$L$22,"AER",C3:C22)</f>
        <v>22</v>
      </c>
      <c r="D25" s="114">
        <f t="shared" si="5"/>
        <v>1.7859999999999996</v>
      </c>
      <c r="E25" s="114">
        <f t="shared" si="5"/>
        <v>69.8</v>
      </c>
      <c r="F25" s="114">
        <f t="shared" ref="F25" si="6">AVERAGEIF($L$3:$L$22,"AER",F3:F22)</f>
        <v>21.858387591733525</v>
      </c>
      <c r="G25" s="114">
        <f t="shared" si="5"/>
        <v>23.65</v>
      </c>
      <c r="H25" s="114"/>
      <c r="I25" s="114">
        <f t="shared" si="5"/>
        <v>10.6</v>
      </c>
      <c r="J25" s="114">
        <f t="shared" si="5"/>
        <v>8.1</v>
      </c>
      <c r="K25" s="114">
        <f>AVERAGEIF($L$3:$L$22,"AER",K3:K22)</f>
        <v>19.3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53"/>
      <c r="Y25" s="53"/>
      <c r="Z25" s="6"/>
      <c r="AA25" s="7"/>
      <c r="AB25" s="7"/>
      <c r="AC25" s="7"/>
    </row>
    <row r="26" spans="1:29" s="4" customFormat="1">
      <c r="B26" s="118" t="s">
        <v>68</v>
      </c>
      <c r="C26" s="114" cm="1">
        <f t="array" ref="C26">STDEV(IF($L$3:$L$22="AER",C3:C22))</f>
        <v>2.0548046676563256</v>
      </c>
      <c r="D26" s="114" cm="1">
        <f t="array" ref="D26">STDEV(IF($L$3:$L$22="AER",D3:D22))</f>
        <v>6.4325560843087687E-2</v>
      </c>
      <c r="E26" s="114" cm="1">
        <f t="array" ref="E26">STDEV(IF($L$3:$L$22="AER",E3:E22))</f>
        <v>7.0206045956804104</v>
      </c>
      <c r="F26" s="114" cm="1">
        <f t="array" ref="F26">STDEV(IF($L$3:$L$22="AER",F3:F22))</f>
        <v>1.4956666946250821</v>
      </c>
      <c r="G26" s="114" cm="1">
        <f t="array" ref="G26">STDEV(IF($L$3:$L$22="AER",G3:G22))</f>
        <v>1.0013879257199869</v>
      </c>
      <c r="H26" s="114"/>
      <c r="I26" s="114" cm="1">
        <f t="array" ref="I26">STDEV(IF($L$3:$L$22="AER",I3:I22))</f>
        <v>6.275171533733384</v>
      </c>
      <c r="J26" s="114" cm="1">
        <f t="array" ref="J26">STDEV(IF($L$3:$L$22="AER",J3:J22))</f>
        <v>3.381321240777535</v>
      </c>
      <c r="K26" s="114" cm="1">
        <f t="array" ref="K26">STDEV(IF($L$3:$L$22="AER",K3:K22))</f>
        <v>2.5407785333545987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53"/>
      <c r="Y26" s="53"/>
      <c r="Z26" s="6"/>
      <c r="AA26" s="7"/>
      <c r="AB26" s="7"/>
      <c r="AC26" s="7"/>
    </row>
    <row r="27" spans="1:29" s="4" customFormat="1">
      <c r="B27" s="118" t="s">
        <v>65</v>
      </c>
      <c r="C27" s="114">
        <f t="shared" ref="C27:J27" si="7">AVERAGEIF($L$3:$L$22,"TER",C3:C22)</f>
        <v>22.6</v>
      </c>
      <c r="D27" s="114">
        <f t="shared" si="7"/>
        <v>1.8340000000000001</v>
      </c>
      <c r="E27" s="114">
        <f t="shared" si="7"/>
        <v>73.5</v>
      </c>
      <c r="F27" s="114">
        <f t="shared" ref="F27" si="8">AVERAGEIF($L$3:$L$22,"TER",F3:F22)</f>
        <v>21.860319739388284</v>
      </c>
      <c r="G27" s="114">
        <f t="shared" si="7"/>
        <v>24.8</v>
      </c>
      <c r="H27" s="114"/>
      <c r="I27" s="114">
        <f t="shared" si="7"/>
        <v>10</v>
      </c>
      <c r="J27" s="114">
        <f t="shared" si="7"/>
        <v>7.5</v>
      </c>
      <c r="K27" s="114">
        <f>AVERAGEIF($L$3:$L$22,"TER",K3:K22)</f>
        <v>12.7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53"/>
      <c r="Y27" s="53"/>
      <c r="Z27" s="6"/>
      <c r="AA27" s="7"/>
      <c r="AB27" s="7"/>
      <c r="AC27" s="7"/>
    </row>
    <row r="28" spans="1:29" s="4" customFormat="1">
      <c r="B28" s="118" t="s">
        <v>66</v>
      </c>
      <c r="C28" s="114" cm="1">
        <f t="array" ref="C28">STDEV(IF($L$3:$L$22="TER",C3:C22))</f>
        <v>2.1705094128132942</v>
      </c>
      <c r="D28" s="114" cm="1">
        <f t="array" ref="D28">STDEV(IF($L$3:$L$22="TER",D3:D22))</f>
        <v>4.8350571638583299E-2</v>
      </c>
      <c r="E28" s="114" cm="1">
        <f t="array" ref="E28">STDEV(IF($L$3:$L$22="TER",E3:E22))</f>
        <v>4.7900359543999711</v>
      </c>
      <c r="F28" s="114" cm="1">
        <f t="array" ref="F28">STDEV(IF($L$3:$L$22="TER",F3:F22))</f>
        <v>1.3178776418037359</v>
      </c>
      <c r="G28" s="114" cm="1">
        <f t="array" ref="G28">STDEV(IF($L$3:$L$22="TER",G3:G22))</f>
        <v>1.5491933384829666</v>
      </c>
      <c r="H28" s="114"/>
      <c r="I28" s="114" cm="1">
        <f t="array" ref="I28">STDEV(IF($L$3:$L$22="TER",I3:I22))</f>
        <v>3.4641016151377544</v>
      </c>
      <c r="J28" s="114" cm="1">
        <f t="array" ref="J28">STDEV(IF($L$3:$L$22="TER",J3:J22))</f>
        <v>3.3082388735465345</v>
      </c>
      <c r="K28" s="114" cm="1">
        <f t="array" ref="K28">STDEV(IF($L$3:$L$22="TER",K3:K22))</f>
        <v>2.4966644414765322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53"/>
      <c r="Y28" s="53"/>
      <c r="Z28" s="6"/>
      <c r="AA28" s="7"/>
      <c r="AB28" s="7"/>
      <c r="AC28" s="7"/>
    </row>
    <row r="29" spans="1:29" s="4" customFormat="1">
      <c r="F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53"/>
      <c r="Y29" s="53"/>
      <c r="Z29" s="6"/>
      <c r="AA29" s="7"/>
      <c r="AB29" s="7"/>
      <c r="AC29" s="7"/>
    </row>
    <row r="30" spans="1:29" s="4" customFormat="1">
      <c r="N30" s="7"/>
      <c r="O30" s="7"/>
      <c r="P30" s="6"/>
      <c r="Q30" s="6"/>
      <c r="R30" s="6"/>
      <c r="S30" s="7"/>
      <c r="T30" s="7"/>
      <c r="U30" s="7"/>
      <c r="V30" s="7"/>
      <c r="W30" s="7"/>
      <c r="X30" s="53"/>
      <c r="Y30" s="53"/>
      <c r="Z30" s="6"/>
      <c r="AA30" s="7"/>
      <c r="AB30" s="7"/>
      <c r="AC30" s="7"/>
    </row>
    <row r="31" spans="1:29" s="4" customFormat="1">
      <c r="N31" s="7"/>
      <c r="O31" s="7"/>
      <c r="P31" s="6"/>
      <c r="Q31" s="6"/>
      <c r="R31" s="6"/>
      <c r="S31" s="7"/>
      <c r="T31" s="7"/>
      <c r="U31" s="7"/>
      <c r="V31" s="7"/>
      <c r="W31" s="7"/>
      <c r="X31" s="53"/>
      <c r="Y31" s="53"/>
      <c r="Z31" s="6"/>
      <c r="AA31" s="7"/>
      <c r="AB31" s="7"/>
      <c r="AC31" s="7"/>
    </row>
    <row r="32" spans="1:29" s="4" customFormat="1">
      <c r="N32" s="7"/>
      <c r="O32" s="7"/>
      <c r="P32" s="7"/>
      <c r="Q32" s="7"/>
      <c r="R32" s="7"/>
      <c r="S32" s="7"/>
      <c r="T32" s="7"/>
      <c r="U32" s="6"/>
      <c r="V32" s="6"/>
      <c r="W32" s="6"/>
      <c r="X32" s="53"/>
      <c r="Y32" s="53"/>
      <c r="Z32" s="6"/>
      <c r="AA32" s="7"/>
      <c r="AB32" s="7"/>
      <c r="AC32" s="7"/>
    </row>
    <row r="33" spans="1:29" s="4" customFormat="1">
      <c r="N33" s="7"/>
      <c r="O33" s="7"/>
      <c r="P33" s="7"/>
      <c r="Q33" s="7"/>
      <c r="R33" s="7"/>
      <c r="S33" s="7"/>
      <c r="T33" s="7"/>
      <c r="U33" s="6"/>
      <c r="V33" s="6"/>
      <c r="W33" s="6"/>
      <c r="X33" s="53"/>
      <c r="Y33" s="53"/>
      <c r="Z33" s="6"/>
      <c r="AA33" s="7"/>
      <c r="AB33" s="7"/>
      <c r="AC33" s="7"/>
    </row>
    <row r="34" spans="1:29" s="4" customFormat="1">
      <c r="N34" s="7"/>
      <c r="O34" s="7"/>
      <c r="P34" s="7"/>
      <c r="Q34" s="7"/>
      <c r="R34" s="7"/>
      <c r="S34" s="7"/>
      <c r="T34" s="7"/>
      <c r="U34" s="6"/>
      <c r="V34" s="6"/>
      <c r="W34" s="6"/>
      <c r="X34" s="53"/>
      <c r="Y34" s="53"/>
      <c r="Z34" s="6"/>
      <c r="AA34" s="7"/>
      <c r="AB34" s="7"/>
      <c r="AC34" s="7"/>
    </row>
    <row r="35" spans="1:29" s="4" customForma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N35" s="7"/>
      <c r="O35" s="7"/>
      <c r="P35" s="6"/>
      <c r="Q35" s="6"/>
      <c r="R35" s="6"/>
      <c r="S35" s="7"/>
      <c r="T35" s="7"/>
      <c r="U35" s="7"/>
      <c r="V35" s="7"/>
      <c r="W35" s="7"/>
      <c r="X35" s="53"/>
      <c r="Y35" s="53"/>
      <c r="Z35" s="6"/>
      <c r="AA35" s="7"/>
      <c r="AB35" s="7"/>
      <c r="AC35" s="7"/>
    </row>
    <row r="36" spans="1:29" s="4" customForma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N36" s="7"/>
      <c r="O36" s="7"/>
      <c r="P36" s="7"/>
      <c r="Q36" s="7"/>
      <c r="R36" s="7"/>
      <c r="S36" s="7"/>
      <c r="T36" s="7"/>
      <c r="U36" s="6"/>
      <c r="V36" s="6"/>
      <c r="W36" s="6"/>
      <c r="X36" s="53"/>
      <c r="Y36" s="53"/>
      <c r="Z36" s="6"/>
      <c r="AA36" s="7"/>
      <c r="AB36" s="7"/>
      <c r="AC36" s="7"/>
    </row>
    <row r="37" spans="1:29" s="4" customForma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53"/>
      <c r="Y37" s="53"/>
      <c r="Z37" s="6"/>
      <c r="AA37" s="7"/>
      <c r="AB37" s="7"/>
      <c r="AC37" s="7"/>
    </row>
    <row r="38" spans="1:29" s="4" customForma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6"/>
      <c r="Y38" s="6"/>
      <c r="Z38" s="6"/>
      <c r="AA38" s="6"/>
      <c r="AB38" s="6"/>
      <c r="AC38" s="6"/>
    </row>
    <row r="39" spans="1:29" s="4" customForma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N39" s="7"/>
      <c r="O39" s="7"/>
      <c r="P39" s="7"/>
      <c r="Q39" s="7"/>
      <c r="R39" s="7"/>
      <c r="S39" s="7"/>
      <c r="T39" s="7"/>
      <c r="U39" s="6"/>
      <c r="V39" s="6"/>
      <c r="W39" s="6"/>
      <c r="X39" s="6"/>
      <c r="Y39" s="6"/>
      <c r="Z39" s="6"/>
      <c r="AA39" s="6"/>
      <c r="AB39" s="6"/>
      <c r="AC39" s="6"/>
    </row>
    <row r="40" spans="1:29" s="4" customForma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6"/>
      <c r="Y40" s="6"/>
      <c r="Z40" s="6"/>
      <c r="AA40" s="6"/>
      <c r="AB40" s="6"/>
      <c r="AC40" s="6"/>
    </row>
    <row r="41" spans="1:29" s="4" customForma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6"/>
      <c r="Y41" s="6"/>
      <c r="Z41" s="6"/>
      <c r="AA41" s="6"/>
      <c r="AB41" s="6"/>
      <c r="AC41" s="6"/>
    </row>
    <row r="42" spans="1:29" s="4" customForma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6"/>
      <c r="Y42" s="6"/>
      <c r="Z42" s="6"/>
      <c r="AA42" s="6"/>
      <c r="AB42" s="6"/>
      <c r="AC42" s="6"/>
    </row>
    <row r="43" spans="1:29" s="4" customForma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N43" s="7"/>
      <c r="O43" s="7"/>
      <c r="P43" s="6"/>
      <c r="Q43" s="6"/>
      <c r="R43" s="6"/>
      <c r="S43" s="7"/>
      <c r="T43" s="7"/>
      <c r="U43" s="7"/>
      <c r="V43" s="7"/>
      <c r="W43" s="7"/>
      <c r="X43" s="6"/>
      <c r="Y43" s="6"/>
      <c r="Z43" s="6"/>
      <c r="AA43" s="6"/>
      <c r="AB43" s="6"/>
      <c r="AC43" s="6"/>
    </row>
    <row r="44" spans="1:29" s="4" customForma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6"/>
      <c r="Y44" s="6"/>
      <c r="Z44" s="6"/>
      <c r="AA44" s="6"/>
      <c r="AB44" s="6"/>
      <c r="AC44" s="6"/>
    </row>
    <row r="45" spans="1:29" s="4" customForma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6"/>
      <c r="Y45" s="6"/>
      <c r="Z45" s="6"/>
      <c r="AA45" s="6"/>
      <c r="AB45" s="6"/>
      <c r="AC45" s="6"/>
    </row>
    <row r="46" spans="1:29" s="4" customForma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6"/>
      <c r="Y46" s="6"/>
      <c r="Z46" s="6"/>
      <c r="AA46" s="6"/>
      <c r="AB46" s="6"/>
      <c r="AC46" s="6"/>
    </row>
    <row r="47" spans="1:29" s="4" customForma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6"/>
      <c r="Y47" s="6"/>
      <c r="Z47" s="6"/>
      <c r="AA47" s="6"/>
      <c r="AB47" s="6"/>
      <c r="AC47" s="6"/>
    </row>
    <row r="48" spans="1:29" s="4" customForma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6"/>
      <c r="Y48" s="6"/>
      <c r="Z48" s="6"/>
      <c r="AA48" s="6"/>
      <c r="AB48" s="6"/>
      <c r="AC48" s="6"/>
    </row>
    <row r="49" spans="1:29" s="4" customForma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N49" s="7"/>
      <c r="O49" s="7"/>
      <c r="P49" s="6"/>
      <c r="Q49" s="6"/>
      <c r="R49" s="6"/>
      <c r="S49" s="7"/>
      <c r="T49" s="7"/>
      <c r="U49" s="7"/>
      <c r="V49" s="7"/>
      <c r="W49" s="7"/>
      <c r="X49" s="6"/>
      <c r="Y49" s="6"/>
      <c r="Z49" s="6"/>
      <c r="AA49" s="6"/>
      <c r="AB49" s="6"/>
      <c r="AC49" s="6"/>
    </row>
    <row r="50" spans="1:29" s="4" customForma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6"/>
      <c r="Y50" s="6"/>
      <c r="Z50" s="6"/>
      <c r="AA50" s="6"/>
      <c r="AB50" s="6"/>
      <c r="AC50" s="6"/>
    </row>
    <row r="51" spans="1:29" s="4" customForma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N51" s="7"/>
      <c r="O51" s="7"/>
      <c r="P51" s="6"/>
      <c r="Q51" s="6"/>
      <c r="R51" s="6"/>
      <c r="S51" s="7"/>
      <c r="T51" s="7"/>
      <c r="U51" s="7"/>
      <c r="V51" s="7"/>
      <c r="W51" s="7"/>
      <c r="X51" s="6"/>
      <c r="Y51" s="6"/>
      <c r="Z51" s="6"/>
      <c r="AA51" s="6"/>
      <c r="AB51" s="6"/>
      <c r="AC51" s="6"/>
    </row>
    <row r="52" spans="1:29" s="4" customForma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N52" s="7"/>
      <c r="O52" s="7"/>
      <c r="P52" s="6"/>
      <c r="Q52" s="6"/>
      <c r="R52" s="6"/>
      <c r="S52" s="7"/>
      <c r="T52" s="7"/>
      <c r="U52" s="7"/>
      <c r="V52" s="7"/>
      <c r="W52" s="7"/>
      <c r="X52" s="6"/>
      <c r="Y52" s="6"/>
      <c r="Z52" s="6"/>
      <c r="AA52" s="6"/>
      <c r="AB52" s="6"/>
      <c r="AC52" s="6"/>
    </row>
    <row r="53" spans="1:29" s="4" customForma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N53" s="7"/>
      <c r="O53" s="7"/>
      <c r="P53" s="7"/>
      <c r="Q53" s="7"/>
      <c r="R53" s="7"/>
      <c r="S53" s="7"/>
      <c r="T53" s="7"/>
      <c r="U53" s="6"/>
      <c r="V53" s="6"/>
      <c r="W53" s="6"/>
      <c r="X53" s="6"/>
      <c r="Y53" s="6"/>
      <c r="Z53" s="6"/>
      <c r="AA53" s="6"/>
      <c r="AB53" s="6"/>
      <c r="AC53" s="6"/>
    </row>
    <row r="54" spans="1:29" s="4" customForma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6"/>
      <c r="Y54" s="6"/>
      <c r="Z54" s="6"/>
      <c r="AA54" s="6"/>
      <c r="AB54" s="6"/>
      <c r="AC54" s="6"/>
    </row>
    <row r="55" spans="1:29" s="4" customForma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6"/>
      <c r="Y55" s="6"/>
      <c r="Z55" s="6"/>
      <c r="AA55" s="6"/>
      <c r="AB55" s="6"/>
      <c r="AC55" s="6"/>
    </row>
    <row r="56" spans="1:29" s="4" customForma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N56" s="7"/>
      <c r="O56" s="7"/>
      <c r="P56" s="7"/>
      <c r="Q56" s="7"/>
      <c r="R56" s="7"/>
      <c r="S56" s="7"/>
      <c r="T56" s="7"/>
      <c r="U56" s="6"/>
      <c r="V56" s="6"/>
      <c r="W56" s="6"/>
      <c r="X56" s="6"/>
      <c r="Y56" s="6"/>
      <c r="Z56" s="6"/>
      <c r="AA56" s="6"/>
      <c r="AB56" s="6"/>
      <c r="AC56" s="6"/>
    </row>
    <row r="57" spans="1:29" s="4" customForma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N57" s="7"/>
      <c r="O57" s="7"/>
      <c r="P57" s="6"/>
      <c r="Q57" s="6"/>
      <c r="R57" s="6"/>
      <c r="S57" s="7"/>
      <c r="T57" s="7"/>
      <c r="U57" s="6"/>
      <c r="V57" s="6"/>
      <c r="W57" s="6"/>
      <c r="X57" s="6"/>
      <c r="Y57" s="6"/>
      <c r="Z57" s="6"/>
      <c r="AA57" s="6"/>
      <c r="AB57" s="6"/>
      <c r="AC57" s="6"/>
    </row>
    <row r="58" spans="1:29" s="4" customForma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N58" s="7"/>
      <c r="O58" s="7"/>
      <c r="P58" s="6"/>
      <c r="Q58" s="6"/>
      <c r="R58" s="6"/>
      <c r="S58" s="7"/>
      <c r="T58" s="7"/>
      <c r="U58" s="6"/>
      <c r="V58" s="6"/>
      <c r="W58" s="6"/>
      <c r="X58" s="6"/>
      <c r="Y58" s="6"/>
      <c r="Z58" s="6"/>
      <c r="AA58" s="6"/>
      <c r="AB58" s="6"/>
      <c r="AC58" s="6"/>
    </row>
    <row r="59" spans="1:29" s="4" customForma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6"/>
      <c r="Y59" s="6"/>
      <c r="Z59" s="6"/>
      <c r="AA59" s="6"/>
      <c r="AB59" s="6"/>
      <c r="AC59" s="6"/>
    </row>
    <row r="60" spans="1:29" s="4" customForma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6"/>
      <c r="Y60" s="6"/>
      <c r="Z60" s="6"/>
      <c r="AA60" s="6"/>
      <c r="AB60" s="6"/>
      <c r="AC60" s="6"/>
    </row>
    <row r="61" spans="1:29" s="4" customFormat="1">
      <c r="A61" s="6"/>
      <c r="B61" s="6"/>
      <c r="C61" s="55"/>
      <c r="D61" s="56"/>
      <c r="E61" s="55"/>
      <c r="F61" s="55"/>
      <c r="G61" s="55"/>
      <c r="H61" s="57"/>
      <c r="I61" s="55"/>
      <c r="J61" s="55"/>
      <c r="K61" s="6"/>
      <c r="L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6"/>
      <c r="Y61" s="6"/>
      <c r="Z61" s="6"/>
      <c r="AA61" s="6"/>
      <c r="AB61" s="6"/>
      <c r="AC61" s="6"/>
    </row>
    <row r="62" spans="1:29" s="4" customFormat="1">
      <c r="A62" s="6"/>
      <c r="B62" s="6"/>
      <c r="C62" s="55"/>
      <c r="D62" s="56"/>
      <c r="E62" s="55"/>
      <c r="F62" s="55"/>
      <c r="G62" s="55"/>
      <c r="H62" s="57"/>
      <c r="I62" s="55"/>
      <c r="J62" s="55"/>
      <c r="K62" s="6"/>
      <c r="L62" s="6"/>
      <c r="N62" s="6"/>
      <c r="O62" s="6"/>
      <c r="P62" s="6"/>
      <c r="Q62" s="6"/>
      <c r="R62" s="6"/>
      <c r="S62" s="7"/>
      <c r="T62" s="7"/>
      <c r="U62" s="7"/>
      <c r="V62" s="7"/>
      <c r="W62" s="7"/>
      <c r="X62" s="6"/>
      <c r="Y62" s="6"/>
      <c r="Z62" s="6"/>
      <c r="AA62" s="6"/>
      <c r="AB62" s="6"/>
      <c r="AC62" s="6"/>
    </row>
    <row r="63" spans="1:29" s="4" customForma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N63" s="6"/>
      <c r="O63" s="6"/>
      <c r="P63" s="6"/>
      <c r="Q63" s="6"/>
      <c r="R63" s="6"/>
      <c r="S63" s="7"/>
      <c r="T63" s="7"/>
      <c r="U63" s="7"/>
      <c r="V63" s="7"/>
      <c r="W63" s="7"/>
      <c r="X63" s="6"/>
      <c r="Y63" s="6"/>
      <c r="Z63" s="6"/>
      <c r="AA63" s="6"/>
      <c r="AB63" s="6"/>
      <c r="AC63" s="6"/>
    </row>
    <row r="64" spans="1:29" s="4" customFormat="1">
      <c r="A64" s="6"/>
      <c r="B64" s="6"/>
      <c r="C64" s="55"/>
      <c r="D64" s="56"/>
      <c r="E64" s="55"/>
      <c r="F64" s="55"/>
      <c r="G64" s="55"/>
      <c r="H64" s="57"/>
      <c r="I64" s="55"/>
      <c r="J64" s="55"/>
      <c r="K64" s="6"/>
      <c r="L64" s="6"/>
      <c r="N64" s="6"/>
      <c r="O64" s="6"/>
      <c r="P64" s="6"/>
      <c r="Q64" s="6"/>
      <c r="R64" s="6"/>
      <c r="S64" s="7"/>
      <c r="T64" s="7"/>
      <c r="U64" s="6"/>
      <c r="V64" s="6"/>
      <c r="W64" s="6"/>
      <c r="X64" s="6"/>
      <c r="Y64" s="6"/>
      <c r="Z64" s="6"/>
      <c r="AA64" s="6"/>
      <c r="AB64" s="6"/>
      <c r="AC64" s="6"/>
    </row>
    <row r="65" spans="1:29" s="4" customFormat="1" ht="14">
      <c r="A65" s="6"/>
      <c r="B65" s="6"/>
      <c r="C65" s="55"/>
      <c r="D65" s="56"/>
      <c r="E65" s="55"/>
      <c r="F65" s="55"/>
      <c r="G65" s="55"/>
      <c r="H65" s="57"/>
      <c r="I65" s="55"/>
      <c r="J65" s="55"/>
      <c r="K65" s="6"/>
      <c r="L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s="4" customFormat="1" ht="14">
      <c r="A66" s="6"/>
      <c r="B66" s="6"/>
      <c r="C66" s="55"/>
      <c r="D66" s="56"/>
      <c r="E66" s="55"/>
      <c r="F66" s="55"/>
      <c r="G66" s="55"/>
      <c r="H66" s="57"/>
      <c r="I66" s="55"/>
      <c r="J66" s="55"/>
      <c r="K66" s="6"/>
      <c r="L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s="4" customFormat="1" ht="14">
      <c r="A67" s="6"/>
      <c r="B67" s="6"/>
      <c r="C67" s="55"/>
      <c r="D67" s="56"/>
      <c r="E67" s="55"/>
      <c r="F67" s="55"/>
      <c r="G67" s="55"/>
      <c r="H67" s="57"/>
      <c r="I67" s="55"/>
      <c r="J67" s="55"/>
      <c r="K67" s="6"/>
      <c r="L67" s="6"/>
    </row>
    <row r="68" spans="1:29" s="4" customFormat="1" ht="14">
      <c r="A68" s="6"/>
      <c r="B68" s="6"/>
      <c r="C68" s="55"/>
      <c r="D68" s="56"/>
      <c r="E68" s="55"/>
      <c r="F68" s="55"/>
      <c r="G68" s="55"/>
      <c r="H68" s="57"/>
      <c r="I68" s="55"/>
      <c r="J68" s="55"/>
      <c r="K68" s="6"/>
      <c r="L68" s="6"/>
    </row>
    <row r="69" spans="1:29" s="4" customFormat="1" ht="14">
      <c r="A69" s="6"/>
      <c r="B69" s="6"/>
      <c r="C69" s="55"/>
      <c r="D69" s="56"/>
      <c r="E69" s="55"/>
      <c r="F69" s="55"/>
      <c r="G69" s="55"/>
      <c r="H69" s="57"/>
      <c r="I69" s="55"/>
      <c r="J69" s="55"/>
      <c r="K69" s="6"/>
      <c r="L69" s="6"/>
    </row>
    <row r="70" spans="1:29" s="4" customFormat="1" ht="14">
      <c r="A70" s="6"/>
      <c r="B70" s="6"/>
      <c r="C70" s="55"/>
      <c r="D70" s="56"/>
      <c r="E70" s="55"/>
      <c r="F70" s="55"/>
      <c r="G70" s="55"/>
      <c r="H70" s="57"/>
      <c r="I70" s="55"/>
      <c r="J70" s="55"/>
      <c r="K70" s="6"/>
      <c r="L70" s="6"/>
    </row>
    <row r="71" spans="1:29" s="4" customFormat="1" ht="14">
      <c r="A71" s="6"/>
      <c r="B71" s="6"/>
      <c r="C71" s="55"/>
      <c r="D71" s="56"/>
      <c r="E71" s="55"/>
      <c r="F71" s="55"/>
      <c r="G71" s="55"/>
      <c r="H71" s="57"/>
      <c r="I71" s="55"/>
      <c r="J71" s="55"/>
      <c r="K71" s="6"/>
      <c r="L71" s="6"/>
    </row>
    <row r="72" spans="1:29" s="4" customFormat="1" ht="14">
      <c r="A72" s="6"/>
      <c r="B72" s="6"/>
      <c r="C72" s="55"/>
      <c r="D72" s="56"/>
      <c r="E72" s="55"/>
      <c r="F72" s="55"/>
      <c r="G72" s="55"/>
      <c r="H72" s="57"/>
      <c r="I72" s="55"/>
      <c r="J72" s="55"/>
      <c r="K72" s="6"/>
      <c r="L72" s="6"/>
    </row>
    <row r="73" spans="1:29" s="4" customFormat="1" ht="14">
      <c r="A73" s="6"/>
      <c r="B73" s="6"/>
      <c r="C73" s="55"/>
      <c r="D73" s="56"/>
      <c r="E73" s="55"/>
      <c r="F73" s="55"/>
      <c r="G73" s="55"/>
      <c r="H73" s="57"/>
      <c r="I73" s="55"/>
      <c r="J73" s="55"/>
      <c r="K73" s="6"/>
      <c r="L73" s="6"/>
    </row>
    <row r="74" spans="1:29" s="4" customFormat="1" ht="14">
      <c r="A74" s="6"/>
      <c r="B74" s="6"/>
      <c r="C74" s="55"/>
      <c r="D74" s="56"/>
      <c r="E74" s="55"/>
      <c r="F74" s="55"/>
      <c r="G74" s="55"/>
      <c r="H74" s="57"/>
      <c r="I74" s="55"/>
      <c r="J74" s="55"/>
      <c r="K74" s="6"/>
      <c r="L74" s="6"/>
    </row>
    <row r="75" spans="1:29" s="4" customFormat="1" ht="14">
      <c r="A75" s="6"/>
      <c r="B75" s="6"/>
      <c r="C75" s="55"/>
      <c r="D75" s="56"/>
      <c r="E75" s="55"/>
      <c r="F75" s="55"/>
      <c r="G75" s="55"/>
      <c r="H75" s="57"/>
      <c r="I75" s="55"/>
      <c r="J75" s="55"/>
      <c r="K75" s="6"/>
      <c r="L75" s="6"/>
    </row>
    <row r="76" spans="1:29" s="4" customFormat="1" ht="14">
      <c r="A76" s="6"/>
      <c r="B76" s="6"/>
      <c r="C76" s="55"/>
      <c r="D76" s="56"/>
      <c r="E76" s="55"/>
      <c r="F76" s="55"/>
      <c r="G76" s="55"/>
      <c r="H76" s="57"/>
      <c r="I76" s="55"/>
      <c r="J76" s="55"/>
      <c r="K76" s="6"/>
      <c r="L76" s="6"/>
    </row>
    <row r="77" spans="1:29" s="4" customFormat="1" ht="14">
      <c r="A77" s="6"/>
      <c r="B77" s="6"/>
      <c r="C77" s="55"/>
      <c r="D77" s="56"/>
      <c r="E77" s="55"/>
      <c r="F77" s="55"/>
      <c r="G77" s="55"/>
      <c r="H77" s="57"/>
      <c r="I77" s="55"/>
      <c r="J77" s="55"/>
      <c r="K77" s="6"/>
      <c r="L77" s="6"/>
    </row>
    <row r="78" spans="1:29" s="4" customFormat="1" ht="14">
      <c r="A78" s="6"/>
      <c r="B78" s="6"/>
      <c r="C78" s="55"/>
      <c r="D78" s="56"/>
      <c r="E78" s="55"/>
      <c r="F78" s="55"/>
      <c r="G78" s="55"/>
      <c r="H78" s="57"/>
      <c r="I78" s="55"/>
      <c r="J78" s="55"/>
      <c r="K78" s="6"/>
      <c r="L78" s="6"/>
    </row>
    <row r="79" spans="1:29" s="4" customFormat="1" ht="14">
      <c r="A79" s="6"/>
      <c r="B79" s="6"/>
      <c r="C79" s="55"/>
      <c r="D79" s="56"/>
      <c r="E79" s="55"/>
      <c r="F79" s="55"/>
      <c r="G79" s="55"/>
      <c r="H79" s="57"/>
      <c r="I79" s="55"/>
      <c r="J79" s="55"/>
      <c r="K79" s="6"/>
      <c r="L79" s="6"/>
    </row>
    <row r="80" spans="1:29" s="4" customFormat="1" ht="14">
      <c r="A80" s="6"/>
      <c r="B80" s="6"/>
      <c r="C80" s="55"/>
      <c r="D80" s="56"/>
      <c r="E80" s="55"/>
      <c r="F80" s="55"/>
      <c r="G80" s="55"/>
      <c r="H80" s="57"/>
      <c r="I80" s="55"/>
      <c r="J80" s="55"/>
      <c r="K80" s="6"/>
      <c r="L80" s="6"/>
    </row>
    <row r="81" spans="1:12" s="4" customFormat="1" ht="14">
      <c r="A81" s="6"/>
      <c r="B81" s="6"/>
      <c r="C81" s="55"/>
      <c r="D81" s="56"/>
      <c r="E81" s="55"/>
      <c r="F81" s="55"/>
      <c r="G81" s="55"/>
      <c r="H81" s="57"/>
      <c r="I81" s="55"/>
      <c r="J81" s="55"/>
      <c r="K81" s="6"/>
      <c r="L81" s="6"/>
    </row>
    <row r="82" spans="1:12" s="4" customFormat="1" ht="14">
      <c r="A82" s="6"/>
      <c r="B82" s="6"/>
      <c r="C82" s="55"/>
      <c r="D82" s="56"/>
      <c r="E82" s="55"/>
      <c r="F82" s="55"/>
      <c r="G82" s="55"/>
      <c r="H82" s="57"/>
      <c r="I82" s="55"/>
      <c r="J82" s="55"/>
      <c r="K82" s="6"/>
      <c r="L82" s="6"/>
    </row>
    <row r="83" spans="1:12" s="4" customFormat="1" ht="14">
      <c r="A83" s="6"/>
      <c r="B83" s="6"/>
      <c r="C83" s="55"/>
      <c r="D83" s="56"/>
      <c r="E83" s="55"/>
      <c r="F83" s="55"/>
      <c r="G83" s="55"/>
      <c r="H83" s="57"/>
      <c r="I83" s="55"/>
      <c r="J83" s="55"/>
      <c r="K83" s="6"/>
      <c r="L83" s="6"/>
    </row>
    <row r="84" spans="1:12" s="4" customFormat="1" ht="14">
      <c r="A84" s="6"/>
      <c r="B84" s="6"/>
      <c r="C84" s="55"/>
      <c r="D84" s="56"/>
      <c r="E84" s="55"/>
      <c r="F84" s="55"/>
      <c r="G84" s="55"/>
      <c r="H84" s="57"/>
      <c r="I84" s="55"/>
      <c r="J84" s="55"/>
      <c r="K84" s="6"/>
      <c r="L84" s="6"/>
    </row>
    <row r="85" spans="1:12" s="4" customFormat="1" ht="14">
      <c r="A85" s="6"/>
      <c r="B85" s="6"/>
      <c r="C85" s="55"/>
      <c r="D85" s="56"/>
      <c r="E85" s="55"/>
      <c r="F85" s="55"/>
      <c r="G85" s="55"/>
      <c r="H85" s="57"/>
      <c r="I85" s="55"/>
      <c r="J85" s="55"/>
      <c r="K85" s="6"/>
      <c r="L85" s="6"/>
    </row>
    <row r="86" spans="1:12" s="4" customFormat="1" ht="14">
      <c r="A86" s="6"/>
      <c r="B86" s="6"/>
      <c r="C86" s="55"/>
      <c r="D86" s="56"/>
      <c r="E86" s="55"/>
      <c r="F86" s="55"/>
      <c r="G86" s="55"/>
      <c r="H86" s="57"/>
      <c r="I86" s="55"/>
      <c r="J86" s="55"/>
      <c r="K86" s="6"/>
      <c r="L86" s="6"/>
    </row>
    <row r="87" spans="1:12" s="4" customFormat="1" ht="14">
      <c r="A87" s="6"/>
      <c r="B87" s="6"/>
      <c r="C87" s="55"/>
      <c r="D87" s="56"/>
      <c r="E87" s="55"/>
      <c r="F87" s="55"/>
      <c r="G87" s="55"/>
      <c r="H87" s="57"/>
      <c r="I87" s="55"/>
      <c r="J87" s="55"/>
      <c r="K87" s="6"/>
      <c r="L87" s="6"/>
    </row>
    <row r="88" spans="1:12" s="4" customFormat="1" ht="14">
      <c r="A88" s="6"/>
      <c r="B88" s="6"/>
      <c r="C88" s="55"/>
      <c r="D88" s="56"/>
      <c r="E88" s="55"/>
      <c r="F88" s="55"/>
      <c r="G88" s="55"/>
      <c r="H88" s="57"/>
      <c r="I88" s="55"/>
      <c r="J88" s="55"/>
      <c r="K88" s="6"/>
      <c r="L88" s="6"/>
    </row>
    <row r="89" spans="1:12" s="4" customFormat="1" ht="14">
      <c r="A89" s="6"/>
      <c r="B89" s="6"/>
      <c r="C89" s="55"/>
      <c r="D89" s="56"/>
      <c r="E89" s="55"/>
      <c r="F89" s="55"/>
      <c r="G89" s="55"/>
      <c r="H89" s="57"/>
      <c r="I89" s="55"/>
      <c r="J89" s="55"/>
      <c r="K89" s="6"/>
      <c r="L89" s="6"/>
    </row>
    <row r="90" spans="1:12" s="4" customFormat="1" ht="14">
      <c r="A90" s="6"/>
      <c r="B90" s="6"/>
      <c r="C90" s="55"/>
      <c r="D90" s="56"/>
      <c r="E90" s="55"/>
      <c r="F90" s="55"/>
      <c r="G90" s="55"/>
      <c r="H90" s="57"/>
      <c r="I90" s="55"/>
      <c r="J90" s="55"/>
      <c r="K90" s="6"/>
      <c r="L90" s="6"/>
    </row>
    <row r="91" spans="1:12" s="4" customFormat="1" ht="14">
      <c r="A91" s="6"/>
      <c r="B91" s="6"/>
      <c r="C91" s="55"/>
      <c r="D91" s="56"/>
      <c r="E91" s="55"/>
      <c r="F91" s="55"/>
      <c r="G91" s="55"/>
      <c r="H91" s="57"/>
      <c r="I91" s="55"/>
      <c r="J91" s="55"/>
      <c r="K91" s="6"/>
      <c r="L91" s="6"/>
    </row>
    <row r="92" spans="1:12" s="4" customFormat="1" ht="14">
      <c r="A92" s="6"/>
      <c r="B92" s="6"/>
      <c r="C92" s="55"/>
      <c r="D92" s="56"/>
      <c r="E92" s="55"/>
      <c r="F92" s="55"/>
      <c r="G92" s="55"/>
      <c r="H92" s="57"/>
      <c r="I92" s="55"/>
      <c r="J92" s="55"/>
      <c r="K92" s="6"/>
      <c r="L92" s="6"/>
    </row>
    <row r="93" spans="1:12" s="4" customFormat="1" ht="14">
      <c r="A93" s="6"/>
      <c r="B93" s="6"/>
      <c r="C93" s="55"/>
      <c r="D93" s="56"/>
      <c r="E93" s="55"/>
      <c r="F93" s="55"/>
      <c r="G93" s="55"/>
      <c r="H93" s="57"/>
      <c r="I93" s="55"/>
      <c r="J93" s="55"/>
      <c r="K93" s="6"/>
      <c r="L93" s="6"/>
    </row>
    <row r="94" spans="1:12" s="4" customFormat="1" ht="14">
      <c r="A94" s="6"/>
      <c r="B94" s="6"/>
      <c r="C94" s="55"/>
      <c r="D94" s="56"/>
      <c r="E94" s="55"/>
      <c r="F94" s="55"/>
      <c r="G94" s="55"/>
      <c r="H94" s="57"/>
      <c r="I94" s="55"/>
      <c r="J94" s="55"/>
      <c r="K94" s="6"/>
      <c r="L94" s="6"/>
    </row>
  </sheetData>
  <sortState xmlns:xlrd2="http://schemas.microsoft.com/office/spreadsheetml/2017/richdata2" ref="A3:L22">
    <sortCondition ref="L3:L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ACF9-289B-164E-AE8D-176BE9E98B28}">
  <dimension ref="A1:AK87"/>
  <sheetViews>
    <sheetView zoomScale="80" zoomScaleNormal="80" workbookViewId="0">
      <selection activeCell="H34" sqref="H34"/>
    </sheetView>
  </sheetViews>
  <sheetFormatPr baseColWidth="10" defaultRowHeight="17"/>
  <cols>
    <col min="1" max="1" width="10.28515625" style="10" bestFit="1" customWidth="1"/>
    <col min="2" max="2" width="9.7109375" style="10" bestFit="1" customWidth="1"/>
    <col min="3" max="3" width="17" style="10" bestFit="1" customWidth="1"/>
    <col min="4" max="4" width="10" style="10" bestFit="1" customWidth="1"/>
    <col min="5" max="5" width="19.7109375" style="10" bestFit="1" customWidth="1"/>
    <col min="6" max="6" width="19.7109375" style="123" customWidth="1"/>
    <col min="7" max="7" width="13.85546875" style="10" bestFit="1" customWidth="1"/>
    <col min="8" max="8" width="12.28515625" style="10" bestFit="1" customWidth="1"/>
    <col min="9" max="9" width="6.28515625" style="10" bestFit="1" customWidth="1"/>
    <col min="10" max="10" width="10.5703125" style="10" bestFit="1" customWidth="1"/>
    <col min="11" max="11" width="11.140625" style="10" bestFit="1" customWidth="1"/>
    <col min="12" max="12" width="10" style="10" bestFit="1" customWidth="1"/>
    <col min="13" max="13" width="13.28515625" style="10" bestFit="1" customWidth="1"/>
    <col min="14" max="14" width="11.5703125" style="10" bestFit="1" customWidth="1"/>
    <col min="15" max="15" width="11.7109375" style="10" bestFit="1" customWidth="1"/>
    <col min="16" max="16" width="7.85546875" style="10" customWidth="1"/>
    <col min="17" max="17" width="12.7109375" style="10" bestFit="1" customWidth="1"/>
    <col min="18" max="18" width="16" style="10" bestFit="1" customWidth="1"/>
    <col min="19" max="19" width="16.140625" style="10" bestFit="1" customWidth="1"/>
    <col min="20" max="20" width="13.85546875" style="10" customWidth="1"/>
    <col min="21" max="21" width="10" style="10" bestFit="1" customWidth="1"/>
    <col min="22" max="22" width="13.28515625" style="10" bestFit="1" customWidth="1"/>
    <col min="23" max="23" width="11.5703125" style="10" bestFit="1" customWidth="1"/>
    <col min="24" max="24" width="11.7109375" style="10" bestFit="1" customWidth="1"/>
    <col min="25" max="25" width="8.5703125" style="10" customWidth="1"/>
    <col min="26" max="26" width="12.7109375" style="10" bestFit="1" customWidth="1"/>
    <col min="27" max="27" width="16" style="10" bestFit="1" customWidth="1"/>
    <col min="28" max="28" width="16.140625" style="10" bestFit="1" customWidth="1"/>
    <col min="29" max="29" width="11.140625" style="10" bestFit="1" customWidth="1"/>
    <col min="30" max="30" width="10" style="10" bestFit="1" customWidth="1"/>
    <col min="31" max="31" width="13.28515625" style="10" bestFit="1" customWidth="1"/>
    <col min="32" max="32" width="11.5703125" style="10" bestFit="1" customWidth="1"/>
    <col min="33" max="33" width="11.7109375" style="10" bestFit="1" customWidth="1"/>
    <col min="34" max="34" width="7.28515625" style="10" customWidth="1"/>
    <col min="35" max="35" width="12.7109375" style="10" bestFit="1" customWidth="1"/>
    <col min="36" max="36" width="16" style="10" bestFit="1" customWidth="1"/>
    <col min="37" max="37" width="16.140625" style="10" bestFit="1" customWidth="1"/>
    <col min="38" max="16384" width="10.7109375" style="123"/>
  </cols>
  <sheetData>
    <row r="1" spans="1:37" s="15" customFormat="1">
      <c r="A1" s="11" t="s">
        <v>0</v>
      </c>
      <c r="B1" s="11" t="s">
        <v>29</v>
      </c>
      <c r="C1" s="11" t="s">
        <v>30</v>
      </c>
      <c r="D1" s="11" t="s">
        <v>31</v>
      </c>
      <c r="E1" s="116" t="s">
        <v>74</v>
      </c>
      <c r="F1" s="11" t="s">
        <v>32</v>
      </c>
      <c r="G1" s="11" t="s">
        <v>33</v>
      </c>
      <c r="H1" s="11" t="s">
        <v>34</v>
      </c>
      <c r="I1" s="11" t="s">
        <v>28</v>
      </c>
      <c r="J1" s="11" t="s">
        <v>27</v>
      </c>
      <c r="K1" s="11" t="s">
        <v>35</v>
      </c>
      <c r="L1" s="11" t="s">
        <v>36</v>
      </c>
      <c r="M1" s="12" t="s">
        <v>37</v>
      </c>
      <c r="N1" s="12" t="s">
        <v>38</v>
      </c>
      <c r="O1" s="12" t="s">
        <v>39</v>
      </c>
      <c r="P1" s="12" t="s">
        <v>40</v>
      </c>
      <c r="Q1" s="13" t="s">
        <v>41</v>
      </c>
      <c r="R1" s="14" t="s">
        <v>42</v>
      </c>
      <c r="S1" s="14" t="s">
        <v>43</v>
      </c>
      <c r="T1" s="11" t="s">
        <v>35</v>
      </c>
      <c r="U1" s="11" t="s">
        <v>36</v>
      </c>
      <c r="V1" s="12" t="s">
        <v>37</v>
      </c>
      <c r="W1" s="12" t="s">
        <v>38</v>
      </c>
      <c r="X1" s="12" t="s">
        <v>39</v>
      </c>
      <c r="Y1" s="12" t="s">
        <v>40</v>
      </c>
      <c r="Z1" s="13" t="s">
        <v>41</v>
      </c>
      <c r="AA1" s="14" t="s">
        <v>42</v>
      </c>
      <c r="AB1" s="14" t="s">
        <v>43</v>
      </c>
      <c r="AC1" s="11" t="s">
        <v>35</v>
      </c>
      <c r="AD1" s="11" t="s">
        <v>36</v>
      </c>
      <c r="AE1" s="12" t="s">
        <v>37</v>
      </c>
      <c r="AF1" s="12" t="s">
        <v>38</v>
      </c>
      <c r="AG1" s="12" t="s">
        <v>39</v>
      </c>
      <c r="AH1" s="12" t="s">
        <v>40</v>
      </c>
      <c r="AI1" s="13" t="s">
        <v>41</v>
      </c>
      <c r="AJ1" s="14" t="s">
        <v>42</v>
      </c>
      <c r="AK1" s="14" t="s">
        <v>43</v>
      </c>
    </row>
    <row r="2" spans="1:37" s="45" customFormat="1">
      <c r="A2" s="28">
        <v>110</v>
      </c>
      <c r="B2" s="29">
        <v>22</v>
      </c>
      <c r="C2" s="30">
        <v>1.88</v>
      </c>
      <c r="D2" s="29">
        <v>70</v>
      </c>
      <c r="E2" s="119">
        <v>20</v>
      </c>
      <c r="F2" s="29">
        <v>25</v>
      </c>
      <c r="G2" s="29">
        <v>7</v>
      </c>
      <c r="H2" s="29">
        <v>5</v>
      </c>
      <c r="I2" s="31">
        <v>20</v>
      </c>
      <c r="J2" s="31" t="s">
        <v>5</v>
      </c>
      <c r="K2" s="9">
        <v>12.77</v>
      </c>
      <c r="L2" s="32">
        <f t="shared" ref="L2:L21" si="0">K2/3.6</f>
        <v>3.5472222222222221</v>
      </c>
      <c r="M2" s="33">
        <v>0.2525</v>
      </c>
      <c r="N2" s="33">
        <v>0.12400000000000001</v>
      </c>
      <c r="O2" s="33">
        <f t="shared" ref="O2:O21" si="1">M2+N2+N2</f>
        <v>0.50050000000000006</v>
      </c>
      <c r="P2" s="33">
        <f t="shared" ref="P2:P21" si="2">M2/(M2+O2)*100</f>
        <v>33.53253652058433</v>
      </c>
      <c r="Q2" s="34">
        <v>135.54545454545453</v>
      </c>
      <c r="R2" s="32">
        <v>2.5872727272727269</v>
      </c>
      <c r="S2" s="30">
        <f t="shared" ref="S2:S21" si="3">R2/2</f>
        <v>1.2936363636363635</v>
      </c>
      <c r="T2" s="9">
        <v>14.96</v>
      </c>
      <c r="U2" s="32">
        <f t="shared" ref="U2:U21" si="4">T2/3.6</f>
        <v>4.1555555555555559</v>
      </c>
      <c r="V2" s="35">
        <v>0.23420000000000005</v>
      </c>
      <c r="W2" s="35">
        <v>0.14988888888888888</v>
      </c>
      <c r="X2" s="33">
        <f t="shared" ref="X2:X21" si="5">V2+W2+W2</f>
        <v>0.53397777777777777</v>
      </c>
      <c r="Y2" s="33">
        <f t="shared" ref="Y2:Y21" si="6">V2/(V2+X2)*100</f>
        <v>30.487734320759085</v>
      </c>
      <c r="Z2" s="36">
        <v>158.66666666666666</v>
      </c>
      <c r="AA2" s="30">
        <v>2.6166666666666667</v>
      </c>
      <c r="AB2" s="30">
        <f t="shared" ref="AB2:AB21" si="7">AA2/2</f>
        <v>1.3083333333333333</v>
      </c>
      <c r="AC2" s="9">
        <v>17.559999999999999</v>
      </c>
      <c r="AD2" s="32">
        <f t="shared" ref="AD2:AD21" si="8">AC2/3.6</f>
        <v>4.8777777777777773</v>
      </c>
      <c r="AE2" s="37">
        <v>0.19522222222222221</v>
      </c>
      <c r="AF2" s="37">
        <v>0.15987499999999999</v>
      </c>
      <c r="AG2" s="33">
        <f t="shared" ref="AG2:AG21" si="9">AE2+AF2+AF2</f>
        <v>0.51497222222222216</v>
      </c>
      <c r="AH2" s="33">
        <f t="shared" ref="AH2:AH21" si="10">AE2/(AE2+AG2)*100</f>
        <v>27.488559471193337</v>
      </c>
      <c r="AI2" s="29">
        <v>178.125</v>
      </c>
      <c r="AJ2" s="38">
        <v>2.6949999999999998</v>
      </c>
      <c r="AK2" s="30">
        <f t="shared" ref="AK2:AK21" si="11">AJ2/2</f>
        <v>1.3474999999999999</v>
      </c>
    </row>
    <row r="3" spans="1:37" s="45" customFormat="1">
      <c r="A3" s="31">
        <v>131</v>
      </c>
      <c r="B3" s="29">
        <v>23</v>
      </c>
      <c r="C3" s="30">
        <v>1.81</v>
      </c>
      <c r="D3" s="29">
        <v>70</v>
      </c>
      <c r="E3" s="119">
        <v>21</v>
      </c>
      <c r="F3" s="29">
        <v>24.5</v>
      </c>
      <c r="G3" s="29">
        <v>15</v>
      </c>
      <c r="H3" s="29">
        <v>5</v>
      </c>
      <c r="I3" s="31">
        <v>24</v>
      </c>
      <c r="J3" s="31" t="s">
        <v>5</v>
      </c>
      <c r="K3" s="9">
        <v>12.05</v>
      </c>
      <c r="L3" s="32">
        <f t="shared" si="0"/>
        <v>3.3472222222222223</v>
      </c>
      <c r="M3" s="35">
        <v>0.27416666666666667</v>
      </c>
      <c r="N3" s="35">
        <v>0.12390909090909091</v>
      </c>
      <c r="O3" s="33">
        <f t="shared" si="1"/>
        <v>0.5219848484848485</v>
      </c>
      <c r="P3" s="33">
        <f t="shared" si="2"/>
        <v>34.436493738819316</v>
      </c>
      <c r="Q3" s="36">
        <v>132.72727272727272</v>
      </c>
      <c r="R3" s="30">
        <v>2.5154545454545456</v>
      </c>
      <c r="S3" s="30">
        <f t="shared" si="3"/>
        <v>1.2577272727272728</v>
      </c>
      <c r="T3" s="9">
        <v>15.82</v>
      </c>
      <c r="U3" s="32">
        <f t="shared" si="4"/>
        <v>4.3944444444444448</v>
      </c>
      <c r="V3" s="35">
        <v>0.22269999999999998</v>
      </c>
      <c r="W3" s="35">
        <v>0.15422222222222223</v>
      </c>
      <c r="X3" s="33">
        <f t="shared" si="5"/>
        <v>0.53114444444444442</v>
      </c>
      <c r="Y3" s="33">
        <f t="shared" si="6"/>
        <v>29.54190372313769</v>
      </c>
      <c r="Z3" s="36">
        <v>166.22222222222223</v>
      </c>
      <c r="AA3" s="30">
        <v>2.6566666666666667</v>
      </c>
      <c r="AB3" s="30">
        <f t="shared" si="7"/>
        <v>1.3283333333333334</v>
      </c>
      <c r="AC3" s="9">
        <v>18.28</v>
      </c>
      <c r="AD3" s="32">
        <f t="shared" si="8"/>
        <v>5.0777777777777784</v>
      </c>
      <c r="AE3" s="37">
        <v>0.19522222222222224</v>
      </c>
      <c r="AF3" s="37">
        <v>0.17175000000000001</v>
      </c>
      <c r="AG3" s="33">
        <f t="shared" si="9"/>
        <v>0.53872222222222232</v>
      </c>
      <c r="AH3" s="33">
        <f t="shared" si="10"/>
        <v>26.599046249337672</v>
      </c>
      <c r="AI3" s="29">
        <v>188.5</v>
      </c>
      <c r="AJ3" s="38">
        <v>2.7350000000000003</v>
      </c>
      <c r="AK3" s="30">
        <f t="shared" si="11"/>
        <v>1.3675000000000002</v>
      </c>
    </row>
    <row r="4" spans="1:37" s="45" customFormat="1">
      <c r="A4" s="31">
        <v>143</v>
      </c>
      <c r="B4" s="29">
        <v>19</v>
      </c>
      <c r="C4" s="30">
        <v>1.78</v>
      </c>
      <c r="D4" s="29">
        <v>73</v>
      </c>
      <c r="E4" s="119">
        <v>23</v>
      </c>
      <c r="F4" s="29">
        <v>23</v>
      </c>
      <c r="G4" s="29">
        <v>8</v>
      </c>
      <c r="H4" s="29">
        <v>14</v>
      </c>
      <c r="I4" s="31">
        <v>20</v>
      </c>
      <c r="J4" s="31" t="s">
        <v>5</v>
      </c>
      <c r="K4" s="9">
        <v>11.42</v>
      </c>
      <c r="L4" s="32">
        <f t="shared" si="0"/>
        <v>3.1722222222222221</v>
      </c>
      <c r="M4" s="35">
        <v>0.25939999999999996</v>
      </c>
      <c r="N4" s="35">
        <v>9.5071428571428571E-2</v>
      </c>
      <c r="O4" s="33">
        <f t="shared" si="1"/>
        <v>0.44954285714285713</v>
      </c>
      <c r="P4" s="33">
        <f t="shared" si="2"/>
        <v>36.589690887841044</v>
      </c>
      <c r="Q4" s="36">
        <v>113</v>
      </c>
      <c r="R4" s="30">
        <v>2.8428571428571425</v>
      </c>
      <c r="S4" s="30">
        <f t="shared" si="3"/>
        <v>1.4214285714285713</v>
      </c>
      <c r="T4" s="9">
        <v>15.99</v>
      </c>
      <c r="U4" s="32">
        <f t="shared" si="4"/>
        <v>4.4416666666666664</v>
      </c>
      <c r="V4" s="35">
        <v>0.18863636363636366</v>
      </c>
      <c r="W4" s="35">
        <v>0.14869999999999997</v>
      </c>
      <c r="X4" s="33">
        <f t="shared" si="5"/>
        <v>0.4860363636363636</v>
      </c>
      <c r="Y4" s="33">
        <f t="shared" si="6"/>
        <v>27.959684156628128</v>
      </c>
      <c r="Z4" s="36">
        <v>151.6</v>
      </c>
      <c r="AA4" s="30">
        <v>2.9650000000000007</v>
      </c>
      <c r="AB4" s="30">
        <f t="shared" si="7"/>
        <v>1.4825000000000004</v>
      </c>
      <c r="AC4" s="9">
        <v>17.88</v>
      </c>
      <c r="AD4" s="32">
        <f t="shared" si="8"/>
        <v>4.9666666666666659</v>
      </c>
      <c r="AE4" s="37">
        <v>0.17859999999999998</v>
      </c>
      <c r="AF4" s="37">
        <v>0.14266666666666666</v>
      </c>
      <c r="AG4" s="33">
        <f t="shared" si="9"/>
        <v>0.46393333333333331</v>
      </c>
      <c r="AH4" s="33">
        <f t="shared" si="10"/>
        <v>27.79622328283876</v>
      </c>
      <c r="AI4" s="29">
        <v>159.66666666666666</v>
      </c>
      <c r="AJ4" s="38">
        <v>3.112222222222222</v>
      </c>
      <c r="AK4" s="30">
        <f t="shared" si="11"/>
        <v>1.556111111111111</v>
      </c>
    </row>
    <row r="5" spans="1:37" s="45" customFormat="1">
      <c r="A5" s="31">
        <v>145</v>
      </c>
      <c r="B5" s="29">
        <v>21</v>
      </c>
      <c r="C5" s="30">
        <v>1.68</v>
      </c>
      <c r="D5" s="29">
        <v>60</v>
      </c>
      <c r="E5" s="119">
        <v>21</v>
      </c>
      <c r="F5" s="29">
        <v>22</v>
      </c>
      <c r="G5" s="29">
        <v>5</v>
      </c>
      <c r="H5" s="29">
        <v>7</v>
      </c>
      <c r="I5" s="31">
        <v>17</v>
      </c>
      <c r="J5" s="31" t="s">
        <v>5</v>
      </c>
      <c r="K5" s="9">
        <v>11.95</v>
      </c>
      <c r="L5" s="32">
        <f t="shared" si="0"/>
        <v>3.3194444444444442</v>
      </c>
      <c r="M5" s="35">
        <v>0.26399999999999996</v>
      </c>
      <c r="N5" s="35">
        <v>0.13763636363636367</v>
      </c>
      <c r="O5" s="33">
        <f t="shared" si="1"/>
        <v>0.53927272727272735</v>
      </c>
      <c r="P5" s="33">
        <f t="shared" si="2"/>
        <v>32.865550022634665</v>
      </c>
      <c r="Q5" s="36">
        <v>133.36363636363637</v>
      </c>
      <c r="R5" s="30">
        <v>2.5118181818181822</v>
      </c>
      <c r="S5" s="30">
        <f t="shared" si="3"/>
        <v>1.2559090909090911</v>
      </c>
      <c r="T5" s="9">
        <v>14.61</v>
      </c>
      <c r="U5" s="32">
        <f t="shared" si="4"/>
        <v>4.0583333333333327</v>
      </c>
      <c r="V5" s="35">
        <v>0.22254545454545457</v>
      </c>
      <c r="W5" s="35">
        <v>0.15110000000000001</v>
      </c>
      <c r="X5" s="33">
        <f t="shared" si="5"/>
        <v>0.52474545454545463</v>
      </c>
      <c r="Y5" s="33">
        <f t="shared" si="6"/>
        <v>29.780297316366998</v>
      </c>
      <c r="Z5" s="36">
        <v>151.6</v>
      </c>
      <c r="AA5" s="30">
        <v>2.6900000000000004</v>
      </c>
      <c r="AB5" s="30">
        <f t="shared" si="7"/>
        <v>1.3450000000000002</v>
      </c>
      <c r="AC5" s="9">
        <v>17.5</v>
      </c>
      <c r="AD5" s="32">
        <f t="shared" si="8"/>
        <v>4.8611111111111107</v>
      </c>
      <c r="AE5" s="37">
        <v>0.19849999999999998</v>
      </c>
      <c r="AF5" s="37">
        <v>0.15833333333333333</v>
      </c>
      <c r="AG5" s="33">
        <f t="shared" si="9"/>
        <v>0.51516666666666666</v>
      </c>
      <c r="AH5" s="33">
        <f t="shared" si="10"/>
        <v>27.814105558150391</v>
      </c>
      <c r="AI5" s="29">
        <v>173.55555555555554</v>
      </c>
      <c r="AJ5" s="38">
        <v>2.8333333333333339</v>
      </c>
      <c r="AK5" s="30">
        <f t="shared" si="11"/>
        <v>1.416666666666667</v>
      </c>
    </row>
    <row r="6" spans="1:37" s="45" customFormat="1">
      <c r="A6" s="31">
        <v>151</v>
      </c>
      <c r="B6" s="29">
        <v>26</v>
      </c>
      <c r="C6" s="30">
        <v>1.82</v>
      </c>
      <c r="D6" s="29">
        <v>70</v>
      </c>
      <c r="E6" s="119">
        <v>21</v>
      </c>
      <c r="F6" s="29">
        <v>23.5</v>
      </c>
      <c r="G6" s="29">
        <v>8</v>
      </c>
      <c r="H6" s="29">
        <v>10</v>
      </c>
      <c r="I6" s="31">
        <v>16</v>
      </c>
      <c r="J6" s="31" t="s">
        <v>5</v>
      </c>
      <c r="K6" s="9">
        <v>12.52</v>
      </c>
      <c r="L6" s="32">
        <f t="shared" si="0"/>
        <v>3.4777777777777774</v>
      </c>
      <c r="M6" s="35">
        <v>0.26658333333333334</v>
      </c>
      <c r="N6" s="35">
        <v>0.11463636363636365</v>
      </c>
      <c r="O6" s="33">
        <f t="shared" si="1"/>
        <v>0.49585606060606063</v>
      </c>
      <c r="P6" s="33">
        <f t="shared" si="2"/>
        <v>34.964527731960807</v>
      </c>
      <c r="Q6" s="36">
        <v>132.45454545454547</v>
      </c>
      <c r="R6" s="30">
        <v>2.6309090909090909</v>
      </c>
      <c r="S6" s="30">
        <f t="shared" si="3"/>
        <v>1.3154545454545454</v>
      </c>
      <c r="T6" s="9">
        <v>15.19</v>
      </c>
      <c r="U6" s="32">
        <f t="shared" si="4"/>
        <v>4.2194444444444441</v>
      </c>
      <c r="V6" s="35">
        <v>0.23180000000000001</v>
      </c>
      <c r="W6" s="35">
        <v>0.14322222222222225</v>
      </c>
      <c r="X6" s="33">
        <f t="shared" si="5"/>
        <v>0.51824444444444451</v>
      </c>
      <c r="Y6" s="33">
        <f t="shared" si="6"/>
        <v>30.904835269021092</v>
      </c>
      <c r="Z6" s="36">
        <v>158.11111111111111</v>
      </c>
      <c r="AA6" s="30">
        <v>2.6777777777777776</v>
      </c>
      <c r="AB6" s="30">
        <f t="shared" si="7"/>
        <v>1.3388888888888888</v>
      </c>
      <c r="AC6" s="9">
        <v>17.989999999999998</v>
      </c>
      <c r="AD6" s="32">
        <f t="shared" si="8"/>
        <v>4.9972222222222218</v>
      </c>
      <c r="AE6" s="37">
        <v>0.19966666666666666</v>
      </c>
      <c r="AF6" s="37">
        <v>0.157</v>
      </c>
      <c r="AG6" s="33">
        <f t="shared" si="9"/>
        <v>0.51366666666666672</v>
      </c>
      <c r="AH6" s="33">
        <f t="shared" si="10"/>
        <v>27.990654205607473</v>
      </c>
      <c r="AI6" s="29">
        <v>178.875</v>
      </c>
      <c r="AJ6" s="38">
        <v>2.8149999999999995</v>
      </c>
      <c r="AK6" s="30">
        <f t="shared" si="11"/>
        <v>1.4074999999999998</v>
      </c>
    </row>
    <row r="7" spans="1:37" s="45" customFormat="1">
      <c r="A7" s="31">
        <v>156</v>
      </c>
      <c r="B7" s="29">
        <v>21</v>
      </c>
      <c r="C7" s="30">
        <v>1.75</v>
      </c>
      <c r="D7" s="29">
        <v>69</v>
      </c>
      <c r="E7" s="119">
        <v>23</v>
      </c>
      <c r="F7" s="29">
        <v>24.5</v>
      </c>
      <c r="G7" s="29">
        <v>25</v>
      </c>
      <c r="H7" s="29">
        <v>5</v>
      </c>
      <c r="I7" s="31">
        <v>22</v>
      </c>
      <c r="J7" s="31" t="s">
        <v>5</v>
      </c>
      <c r="K7" s="9">
        <v>12.28</v>
      </c>
      <c r="L7" s="32">
        <f t="shared" si="0"/>
        <v>3.411111111111111</v>
      </c>
      <c r="M7" s="35">
        <v>0.26400000000000001</v>
      </c>
      <c r="N7" s="35">
        <v>0.12409090909090911</v>
      </c>
      <c r="O7" s="33">
        <f t="shared" si="1"/>
        <v>0.51218181818181829</v>
      </c>
      <c r="P7" s="33">
        <f t="shared" si="2"/>
        <v>34.012649332396343</v>
      </c>
      <c r="Q7" s="36">
        <v>133</v>
      </c>
      <c r="R7" s="30">
        <v>2.5945454545454543</v>
      </c>
      <c r="S7" s="30">
        <f t="shared" si="3"/>
        <v>1.2972727272727271</v>
      </c>
      <c r="T7" s="9">
        <v>15.69</v>
      </c>
      <c r="U7" s="32">
        <f t="shared" si="4"/>
        <v>4.3583333333333334</v>
      </c>
      <c r="V7" s="35">
        <v>0.21360000000000001</v>
      </c>
      <c r="W7" s="35">
        <v>0.15755555555555556</v>
      </c>
      <c r="X7" s="33">
        <f t="shared" si="5"/>
        <v>0.52871111111111113</v>
      </c>
      <c r="Y7" s="33">
        <f t="shared" si="6"/>
        <v>28.774997006346549</v>
      </c>
      <c r="Z7" s="36">
        <v>161.88888888888889</v>
      </c>
      <c r="AA7" s="30">
        <v>2.7255555555555553</v>
      </c>
      <c r="AB7" s="30">
        <f t="shared" si="7"/>
        <v>1.3627777777777776</v>
      </c>
      <c r="AC7" s="9">
        <v>17.14</v>
      </c>
      <c r="AD7" s="32">
        <f t="shared" si="8"/>
        <v>4.7611111111111111</v>
      </c>
      <c r="AE7" s="37">
        <v>0.19660000000000002</v>
      </c>
      <c r="AF7" s="37">
        <v>0.15533333333333332</v>
      </c>
      <c r="AG7" s="33">
        <f t="shared" si="9"/>
        <v>0.50726666666666664</v>
      </c>
      <c r="AH7" s="33">
        <f t="shared" si="10"/>
        <v>27.93142640651639</v>
      </c>
      <c r="AI7" s="29">
        <v>169.33333333333334</v>
      </c>
      <c r="AJ7" s="38">
        <v>2.8544444444444448</v>
      </c>
      <c r="AK7" s="30">
        <f t="shared" si="11"/>
        <v>1.4272222222222224</v>
      </c>
    </row>
    <row r="8" spans="1:37" s="45" customFormat="1">
      <c r="A8" s="31">
        <v>173</v>
      </c>
      <c r="B8" s="29">
        <v>21</v>
      </c>
      <c r="C8" s="30">
        <v>1.79</v>
      </c>
      <c r="D8" s="29">
        <v>65</v>
      </c>
      <c r="E8" s="119">
        <v>20</v>
      </c>
      <c r="F8" s="29">
        <v>24</v>
      </c>
      <c r="G8" s="29">
        <v>15</v>
      </c>
      <c r="H8" s="29">
        <v>7</v>
      </c>
      <c r="I8" s="31">
        <v>20</v>
      </c>
      <c r="J8" s="31" t="s">
        <v>5</v>
      </c>
      <c r="K8" s="9">
        <v>12.49</v>
      </c>
      <c r="L8" s="32">
        <f t="shared" si="0"/>
        <v>3.4694444444444446</v>
      </c>
      <c r="M8" s="35">
        <v>0.25058333333333332</v>
      </c>
      <c r="N8" s="35">
        <v>0.13463636363636364</v>
      </c>
      <c r="O8" s="33">
        <f t="shared" si="1"/>
        <v>0.5198560606060606</v>
      </c>
      <c r="P8" s="33">
        <f t="shared" si="2"/>
        <v>32.524730083187478</v>
      </c>
      <c r="Q8" s="36">
        <v>133.72727272727272</v>
      </c>
      <c r="R8" s="30">
        <v>2.6145454545454543</v>
      </c>
      <c r="S8" s="30">
        <f t="shared" si="3"/>
        <v>1.3072727272727271</v>
      </c>
      <c r="T8" s="9">
        <v>15.31</v>
      </c>
      <c r="U8" s="32">
        <f t="shared" si="4"/>
        <v>4.2527777777777782</v>
      </c>
      <c r="V8" s="35">
        <v>0.21939999999999998</v>
      </c>
      <c r="W8" s="35">
        <v>0.14366666666666666</v>
      </c>
      <c r="X8" s="33">
        <f t="shared" si="5"/>
        <v>0.50673333333333326</v>
      </c>
      <c r="Y8" s="33">
        <f t="shared" si="6"/>
        <v>30.214836577304442</v>
      </c>
      <c r="Z8" s="36">
        <v>156.77777777777777</v>
      </c>
      <c r="AA8" s="30">
        <v>2.7688888888888892</v>
      </c>
      <c r="AB8" s="30">
        <f t="shared" si="7"/>
        <v>1.3844444444444446</v>
      </c>
      <c r="AC8" s="9">
        <v>18.05</v>
      </c>
      <c r="AD8" s="32">
        <f t="shared" si="8"/>
        <v>5.0138888888888893</v>
      </c>
      <c r="AE8" s="37">
        <v>0.19422222222222221</v>
      </c>
      <c r="AF8" s="37">
        <v>0.1595</v>
      </c>
      <c r="AG8" s="33">
        <f t="shared" si="9"/>
        <v>0.51322222222222225</v>
      </c>
      <c r="AH8" s="33">
        <f t="shared" si="10"/>
        <v>27.454059996858803</v>
      </c>
      <c r="AI8" s="29">
        <v>178.125</v>
      </c>
      <c r="AJ8" s="38">
        <v>2.8350000000000004</v>
      </c>
      <c r="AK8" s="30">
        <f t="shared" si="11"/>
        <v>1.4175000000000002</v>
      </c>
    </row>
    <row r="9" spans="1:37" s="45" customFormat="1">
      <c r="A9" s="31">
        <v>177</v>
      </c>
      <c r="B9" s="29">
        <v>24</v>
      </c>
      <c r="C9" s="30">
        <v>1.88</v>
      </c>
      <c r="D9" s="29">
        <v>86</v>
      </c>
      <c r="E9" s="119">
        <v>24</v>
      </c>
      <c r="F9" s="29">
        <v>24.5</v>
      </c>
      <c r="G9" s="29">
        <v>4</v>
      </c>
      <c r="H9" s="29">
        <v>11</v>
      </c>
      <c r="I9" s="31">
        <v>19</v>
      </c>
      <c r="J9" s="31" t="s">
        <v>5</v>
      </c>
      <c r="K9" s="9">
        <v>11.54</v>
      </c>
      <c r="L9" s="32">
        <f t="shared" si="0"/>
        <v>3.2055555555555553</v>
      </c>
      <c r="M9" s="35">
        <v>0.25174999999999997</v>
      </c>
      <c r="N9" s="35">
        <v>0.1568181818181818</v>
      </c>
      <c r="O9" s="33">
        <f t="shared" si="1"/>
        <v>0.56538636363636363</v>
      </c>
      <c r="P9" s="33">
        <f t="shared" si="2"/>
        <v>30.808811258830726</v>
      </c>
      <c r="Q9" s="36">
        <v>130.09090909090909</v>
      </c>
      <c r="R9" s="30">
        <v>2.4609090909090909</v>
      </c>
      <c r="S9" s="30">
        <f t="shared" si="3"/>
        <v>1.2304545454545455</v>
      </c>
      <c r="T9" s="9">
        <v>14.99</v>
      </c>
      <c r="U9" s="32">
        <f t="shared" si="4"/>
        <v>4.1638888888888888</v>
      </c>
      <c r="V9" s="35">
        <v>0.21150000000000002</v>
      </c>
      <c r="W9" s="35">
        <v>0.17322222222222222</v>
      </c>
      <c r="X9" s="33">
        <f t="shared" si="5"/>
        <v>0.55794444444444447</v>
      </c>
      <c r="Y9" s="33">
        <f t="shared" si="6"/>
        <v>27.487364620938632</v>
      </c>
      <c r="Z9" s="36">
        <v>161.66666666666666</v>
      </c>
      <c r="AA9" s="30">
        <v>2.546666666666666</v>
      </c>
      <c r="AB9" s="30">
        <f t="shared" si="7"/>
        <v>1.273333333333333</v>
      </c>
      <c r="AC9" s="9">
        <v>18.46</v>
      </c>
      <c r="AD9" s="32">
        <f t="shared" si="8"/>
        <v>5.1277777777777782</v>
      </c>
      <c r="AE9" s="37">
        <v>0.18055555555555555</v>
      </c>
      <c r="AF9" s="37">
        <v>0.18787499999999999</v>
      </c>
      <c r="AG9" s="33">
        <f t="shared" si="9"/>
        <v>0.5563055555555555</v>
      </c>
      <c r="AH9" s="33">
        <f t="shared" si="10"/>
        <v>24.503336223470427</v>
      </c>
      <c r="AI9" s="29">
        <v>187.625</v>
      </c>
      <c r="AJ9" s="38">
        <v>2.7300000000000004</v>
      </c>
      <c r="AK9" s="30">
        <f t="shared" si="11"/>
        <v>1.3650000000000002</v>
      </c>
    </row>
    <row r="10" spans="1:37" s="45" customFormat="1">
      <c r="A10" s="31">
        <v>179</v>
      </c>
      <c r="B10" s="29">
        <v>23</v>
      </c>
      <c r="C10" s="30">
        <v>1.74</v>
      </c>
      <c r="D10" s="29">
        <v>72</v>
      </c>
      <c r="E10" s="119">
        <v>24</v>
      </c>
      <c r="F10" s="29">
        <v>23</v>
      </c>
      <c r="G10" s="29">
        <v>8</v>
      </c>
      <c r="H10" s="29">
        <v>12</v>
      </c>
      <c r="I10" s="31">
        <v>16</v>
      </c>
      <c r="J10" s="31" t="s">
        <v>5</v>
      </c>
      <c r="K10" s="9">
        <v>12.02</v>
      </c>
      <c r="L10" s="32">
        <f t="shared" si="0"/>
        <v>3.3388888888888886</v>
      </c>
      <c r="M10" s="35">
        <v>0.27169230769230779</v>
      </c>
      <c r="N10" s="35">
        <v>0.11358333333333333</v>
      </c>
      <c r="O10" s="33">
        <f t="shared" si="1"/>
        <v>0.49885897435897442</v>
      </c>
      <c r="P10" s="33">
        <f t="shared" si="2"/>
        <v>35.259471241036231</v>
      </c>
      <c r="Q10" s="36">
        <v>128.33333333333334</v>
      </c>
      <c r="R10" s="30">
        <v>2.61</v>
      </c>
      <c r="S10" s="30">
        <f t="shared" si="3"/>
        <v>1.3049999999999999</v>
      </c>
      <c r="T10" s="9">
        <v>15.69</v>
      </c>
      <c r="U10" s="32">
        <f t="shared" si="4"/>
        <v>4.3583333333333334</v>
      </c>
      <c r="V10" s="35">
        <v>0.22919999999999999</v>
      </c>
      <c r="W10" s="35">
        <v>0.14333333333333334</v>
      </c>
      <c r="X10" s="33">
        <f t="shared" si="5"/>
        <v>0.5158666666666667</v>
      </c>
      <c r="Y10" s="33">
        <f t="shared" si="6"/>
        <v>30.762347888332137</v>
      </c>
      <c r="Z10" s="36">
        <v>162.55555555555554</v>
      </c>
      <c r="AA10" s="30">
        <v>2.6866666666666665</v>
      </c>
      <c r="AB10" s="30">
        <f t="shared" si="7"/>
        <v>1.3433333333333333</v>
      </c>
      <c r="AC10" s="9">
        <v>17.34</v>
      </c>
      <c r="AD10" s="32">
        <f t="shared" si="8"/>
        <v>4.8166666666666664</v>
      </c>
      <c r="AE10" s="37">
        <v>0.21511111111111111</v>
      </c>
      <c r="AF10" s="37">
        <v>0.15562499999999999</v>
      </c>
      <c r="AG10" s="33">
        <f t="shared" si="9"/>
        <v>0.52636111111111106</v>
      </c>
      <c r="AH10" s="33">
        <f t="shared" si="10"/>
        <v>29.011351290600533</v>
      </c>
      <c r="AI10" s="29">
        <v>179.5</v>
      </c>
      <c r="AJ10" s="38">
        <v>2.6912499999999997</v>
      </c>
      <c r="AK10" s="30">
        <f t="shared" si="11"/>
        <v>1.3456249999999998</v>
      </c>
    </row>
    <row r="11" spans="1:37" s="45" customFormat="1">
      <c r="A11" s="31">
        <v>192</v>
      </c>
      <c r="B11" s="29">
        <v>20</v>
      </c>
      <c r="C11" s="30">
        <v>1.73</v>
      </c>
      <c r="D11" s="29">
        <v>63</v>
      </c>
      <c r="E11" s="119">
        <v>21</v>
      </c>
      <c r="F11" s="29">
        <v>22.5</v>
      </c>
      <c r="G11" s="29">
        <v>11</v>
      </c>
      <c r="H11" s="29">
        <v>5</v>
      </c>
      <c r="I11" s="31">
        <v>19</v>
      </c>
      <c r="J11" s="31" t="s">
        <v>5</v>
      </c>
      <c r="K11" s="9">
        <v>12.6</v>
      </c>
      <c r="L11" s="32">
        <f t="shared" si="0"/>
        <v>3.5</v>
      </c>
      <c r="M11" s="35">
        <v>0.24446153846153845</v>
      </c>
      <c r="N11" s="35">
        <v>0.11483333333333334</v>
      </c>
      <c r="O11" s="33">
        <f t="shared" si="1"/>
        <v>0.47412820512820514</v>
      </c>
      <c r="P11" s="33">
        <f t="shared" si="2"/>
        <v>34.019625334522743</v>
      </c>
      <c r="Q11" s="36">
        <v>125.66666666666667</v>
      </c>
      <c r="R11" s="30">
        <v>2.7899999999999996</v>
      </c>
      <c r="S11" s="30">
        <f t="shared" si="3"/>
        <v>1.3949999999999998</v>
      </c>
      <c r="T11" s="9">
        <v>15.69</v>
      </c>
      <c r="U11" s="32">
        <f t="shared" si="4"/>
        <v>4.3583333333333334</v>
      </c>
      <c r="V11" s="35">
        <v>0.21836363636363637</v>
      </c>
      <c r="W11" s="35">
        <v>0.13290000000000002</v>
      </c>
      <c r="X11" s="33">
        <f t="shared" si="5"/>
        <v>0.48416363636363641</v>
      </c>
      <c r="Y11" s="33">
        <f t="shared" si="6"/>
        <v>31.082584953026732</v>
      </c>
      <c r="Z11" s="36">
        <v>153.4</v>
      </c>
      <c r="AA11" s="30">
        <v>2.8490000000000002</v>
      </c>
      <c r="AB11" s="30">
        <f t="shared" si="7"/>
        <v>1.4245000000000001</v>
      </c>
      <c r="AC11" s="9">
        <v>18.11</v>
      </c>
      <c r="AD11" s="32">
        <f t="shared" si="8"/>
        <v>5.030555555555555</v>
      </c>
      <c r="AE11" s="37">
        <v>0.19539999999999999</v>
      </c>
      <c r="AF11" s="37">
        <v>0.13966666666666669</v>
      </c>
      <c r="AG11" s="33">
        <f t="shared" si="9"/>
        <v>0.47473333333333334</v>
      </c>
      <c r="AH11" s="33">
        <f t="shared" si="10"/>
        <v>29.158376442499002</v>
      </c>
      <c r="AI11" s="29">
        <v>167.77777777777777</v>
      </c>
      <c r="AJ11" s="38">
        <v>2.9944444444444449</v>
      </c>
      <c r="AK11" s="30">
        <f t="shared" si="11"/>
        <v>1.4972222222222225</v>
      </c>
    </row>
    <row r="12" spans="1:37" s="45" customFormat="1">
      <c r="A12" s="16">
        <v>108</v>
      </c>
      <c r="B12" s="17">
        <v>25</v>
      </c>
      <c r="C12" s="18">
        <v>1.73</v>
      </c>
      <c r="D12" s="17">
        <v>68</v>
      </c>
      <c r="E12" s="120">
        <v>23</v>
      </c>
      <c r="F12" s="17">
        <v>23.5</v>
      </c>
      <c r="G12" s="17">
        <v>5</v>
      </c>
      <c r="H12" s="17">
        <v>6</v>
      </c>
      <c r="I12" s="19">
        <v>8</v>
      </c>
      <c r="J12" s="19" t="s">
        <v>4</v>
      </c>
      <c r="K12" s="8">
        <v>11.49</v>
      </c>
      <c r="L12" s="20">
        <f t="shared" si="0"/>
        <v>3.1916666666666664</v>
      </c>
      <c r="M12" s="21">
        <v>0.25086666666666668</v>
      </c>
      <c r="N12" s="21">
        <v>8.6571428571428563E-2</v>
      </c>
      <c r="O12" s="21">
        <f t="shared" si="1"/>
        <v>0.42400952380952384</v>
      </c>
      <c r="P12" s="21">
        <f t="shared" si="2"/>
        <v>37.172250289294681</v>
      </c>
      <c r="Q12" s="22">
        <v>108.07142857142857</v>
      </c>
      <c r="R12" s="20">
        <v>2.9592857142857136</v>
      </c>
      <c r="S12" s="18">
        <f t="shared" si="3"/>
        <v>1.4796428571428568</v>
      </c>
      <c r="T12" s="8">
        <v>15.48</v>
      </c>
      <c r="U12" s="20">
        <f t="shared" si="4"/>
        <v>4.3</v>
      </c>
      <c r="V12" s="23">
        <v>0.20336363636363639</v>
      </c>
      <c r="W12" s="23">
        <v>0.12970000000000001</v>
      </c>
      <c r="X12" s="21">
        <f t="shared" si="5"/>
        <v>0.46276363636363638</v>
      </c>
      <c r="Y12" s="21">
        <f t="shared" si="6"/>
        <v>30.529246390261211</v>
      </c>
      <c r="Z12" s="24">
        <v>143.4</v>
      </c>
      <c r="AA12" s="18">
        <v>2.9989999999999997</v>
      </c>
      <c r="AB12" s="18">
        <f t="shared" si="7"/>
        <v>1.4994999999999998</v>
      </c>
      <c r="AC12" s="8">
        <v>18.64</v>
      </c>
      <c r="AD12" s="20">
        <f t="shared" si="8"/>
        <v>5.177777777777778</v>
      </c>
      <c r="AE12" s="25">
        <v>0.17466666666666664</v>
      </c>
      <c r="AF12" s="25">
        <v>0.15512499999999999</v>
      </c>
      <c r="AG12" s="21">
        <f t="shared" si="9"/>
        <v>0.48491666666666655</v>
      </c>
      <c r="AH12" s="21">
        <f t="shared" si="10"/>
        <v>26.481364497789013</v>
      </c>
      <c r="AI12" s="17">
        <v>170.5</v>
      </c>
      <c r="AJ12" s="26">
        <v>3.0437499999999997</v>
      </c>
      <c r="AK12" s="18">
        <f t="shared" si="11"/>
        <v>1.5218749999999999</v>
      </c>
    </row>
    <row r="13" spans="1:37" s="45" customFormat="1">
      <c r="A13" s="16">
        <v>111</v>
      </c>
      <c r="B13" s="27">
        <v>21</v>
      </c>
      <c r="C13" s="18">
        <v>1.88</v>
      </c>
      <c r="D13" s="17">
        <v>78</v>
      </c>
      <c r="E13" s="120">
        <v>22</v>
      </c>
      <c r="F13" s="17">
        <v>28</v>
      </c>
      <c r="G13" s="27">
        <v>14</v>
      </c>
      <c r="H13" s="27">
        <v>7</v>
      </c>
      <c r="I13" s="19">
        <v>15</v>
      </c>
      <c r="J13" s="19" t="s">
        <v>4</v>
      </c>
      <c r="K13" s="8">
        <v>12.38</v>
      </c>
      <c r="L13" s="20">
        <f t="shared" si="0"/>
        <v>3.4388888888888891</v>
      </c>
      <c r="M13" s="21">
        <v>0.27746153846153848</v>
      </c>
      <c r="N13" s="21">
        <v>8.2333333333333314E-2</v>
      </c>
      <c r="O13" s="21">
        <f t="shared" si="1"/>
        <v>0.44212820512820511</v>
      </c>
      <c r="P13" s="21">
        <f t="shared" si="2"/>
        <v>38.558295324971496</v>
      </c>
      <c r="Q13" s="22">
        <v>124</v>
      </c>
      <c r="R13" s="20">
        <v>2.7925000000000004</v>
      </c>
      <c r="S13" s="18">
        <f t="shared" si="3"/>
        <v>1.3962500000000002</v>
      </c>
      <c r="T13" s="8">
        <v>15.92</v>
      </c>
      <c r="U13" s="20">
        <f t="shared" si="4"/>
        <v>4.4222222222222225</v>
      </c>
      <c r="V13" s="23">
        <v>0.24389999999999995</v>
      </c>
      <c r="W13" s="23">
        <v>0.11655555555555558</v>
      </c>
      <c r="X13" s="21">
        <f t="shared" si="5"/>
        <v>0.47701111111111111</v>
      </c>
      <c r="Y13" s="21">
        <f t="shared" si="6"/>
        <v>33.832187663758816</v>
      </c>
      <c r="Z13" s="24">
        <v>160</v>
      </c>
      <c r="AA13" s="18">
        <v>2.7877777777777784</v>
      </c>
      <c r="AB13" s="18">
        <f t="shared" si="7"/>
        <v>1.3938888888888892</v>
      </c>
      <c r="AC13" s="8">
        <v>18.7</v>
      </c>
      <c r="AD13" s="20">
        <f t="shared" si="8"/>
        <v>5.1944444444444438</v>
      </c>
      <c r="AE13" s="25">
        <v>0.22688888888888892</v>
      </c>
      <c r="AF13" s="25">
        <v>0.11549999999999999</v>
      </c>
      <c r="AG13" s="21">
        <f t="shared" si="9"/>
        <v>0.4578888888888889</v>
      </c>
      <c r="AH13" s="21">
        <f t="shared" si="10"/>
        <v>33.133214343663802</v>
      </c>
      <c r="AI13" s="17">
        <v>178.25</v>
      </c>
      <c r="AJ13" s="26">
        <v>2.9362499999999998</v>
      </c>
      <c r="AK13" s="18">
        <f t="shared" si="11"/>
        <v>1.4681249999999999</v>
      </c>
    </row>
    <row r="14" spans="1:37" s="45" customFormat="1">
      <c r="A14" s="16">
        <v>112</v>
      </c>
      <c r="B14" s="17">
        <v>25</v>
      </c>
      <c r="C14" s="18">
        <v>1.81</v>
      </c>
      <c r="D14" s="17">
        <v>69</v>
      </c>
      <c r="E14" s="120">
        <v>21</v>
      </c>
      <c r="F14" s="17">
        <v>24.5</v>
      </c>
      <c r="G14" s="17">
        <v>8</v>
      </c>
      <c r="H14" s="17">
        <v>4</v>
      </c>
      <c r="I14" s="19">
        <v>14</v>
      </c>
      <c r="J14" s="19" t="s">
        <v>4</v>
      </c>
      <c r="K14" s="8">
        <v>12.1</v>
      </c>
      <c r="L14" s="20">
        <f t="shared" si="0"/>
        <v>3.3611111111111107</v>
      </c>
      <c r="M14" s="21">
        <v>0.28953846153846152</v>
      </c>
      <c r="N14" s="21">
        <v>8.9833333333333321E-2</v>
      </c>
      <c r="O14" s="21">
        <f t="shared" si="1"/>
        <v>0.46920512820512816</v>
      </c>
      <c r="P14" s="21">
        <f t="shared" si="2"/>
        <v>38.16025142779899</v>
      </c>
      <c r="Q14" s="22">
        <v>128.75</v>
      </c>
      <c r="R14" s="20">
        <v>2.6583333333333332</v>
      </c>
      <c r="S14" s="18">
        <f t="shared" si="3"/>
        <v>1.3291666666666666</v>
      </c>
      <c r="T14" s="8">
        <v>14.22</v>
      </c>
      <c r="U14" s="20">
        <f t="shared" si="4"/>
        <v>3.95</v>
      </c>
      <c r="V14" s="23">
        <v>0.26727272727272727</v>
      </c>
      <c r="W14" s="23">
        <v>0.1173</v>
      </c>
      <c r="X14" s="21">
        <f t="shared" si="5"/>
        <v>0.50187272727272725</v>
      </c>
      <c r="Y14" s="21">
        <f t="shared" si="6"/>
        <v>34.749308559676621</v>
      </c>
      <c r="Z14" s="24">
        <v>154.5</v>
      </c>
      <c r="AA14" s="18">
        <v>2.5590000000000002</v>
      </c>
      <c r="AB14" s="18">
        <f t="shared" si="7"/>
        <v>1.2795000000000001</v>
      </c>
      <c r="AC14" s="8">
        <v>17.45</v>
      </c>
      <c r="AD14" s="20">
        <f t="shared" si="8"/>
        <v>4.8472222222222223</v>
      </c>
      <c r="AE14" s="25">
        <v>0.23712499999999997</v>
      </c>
      <c r="AF14" s="25">
        <v>0.14442857142857141</v>
      </c>
      <c r="AG14" s="21">
        <f t="shared" si="9"/>
        <v>0.52598214285714273</v>
      </c>
      <c r="AH14" s="21">
        <f t="shared" si="10"/>
        <v>31.073618196283991</v>
      </c>
      <c r="AI14" s="17">
        <v>186.14285714285714</v>
      </c>
      <c r="AJ14" s="26">
        <v>2.6342857142857143</v>
      </c>
      <c r="AK14" s="18">
        <f t="shared" si="11"/>
        <v>1.3171428571428572</v>
      </c>
    </row>
    <row r="15" spans="1:37" s="45" customFormat="1">
      <c r="A15" s="16">
        <v>114</v>
      </c>
      <c r="B15" s="17">
        <v>21</v>
      </c>
      <c r="C15" s="18">
        <v>1.84</v>
      </c>
      <c r="D15" s="17">
        <v>84</v>
      </c>
      <c r="E15" s="120">
        <v>25</v>
      </c>
      <c r="F15" s="17">
        <v>26.5</v>
      </c>
      <c r="G15" s="17">
        <v>6</v>
      </c>
      <c r="H15" s="17">
        <v>15</v>
      </c>
      <c r="I15" s="19">
        <v>9</v>
      </c>
      <c r="J15" s="19" t="s">
        <v>4</v>
      </c>
      <c r="K15" s="8">
        <v>12.71</v>
      </c>
      <c r="L15" s="20">
        <f t="shared" si="0"/>
        <v>3.5305555555555559</v>
      </c>
      <c r="M15" s="21">
        <v>0.27533333333333332</v>
      </c>
      <c r="N15" s="21">
        <v>9.9909090909090906E-2</v>
      </c>
      <c r="O15" s="21">
        <f t="shared" si="1"/>
        <v>0.4751515151515151</v>
      </c>
      <c r="P15" s="21">
        <f t="shared" si="2"/>
        <v>36.687394007914079</v>
      </c>
      <c r="Q15" s="22">
        <v>133.81818181818181</v>
      </c>
      <c r="R15" s="20">
        <v>2.5990909090909087</v>
      </c>
      <c r="S15" s="18">
        <f t="shared" si="3"/>
        <v>1.2995454545454543</v>
      </c>
      <c r="T15" s="8">
        <v>14.58</v>
      </c>
      <c r="U15" s="20">
        <f t="shared" si="4"/>
        <v>4.05</v>
      </c>
      <c r="V15" s="23">
        <v>0.26100000000000001</v>
      </c>
      <c r="W15" s="23">
        <v>0.1014</v>
      </c>
      <c r="X15" s="21">
        <f t="shared" si="5"/>
        <v>0.46379999999999999</v>
      </c>
      <c r="Y15" s="21">
        <f t="shared" si="6"/>
        <v>36.009933774834444</v>
      </c>
      <c r="Z15" s="24">
        <v>145.69999999999999</v>
      </c>
      <c r="AA15" s="18">
        <v>2.7529999999999992</v>
      </c>
      <c r="AB15" s="18">
        <f t="shared" si="7"/>
        <v>1.3764999999999996</v>
      </c>
      <c r="AC15" s="8">
        <v>17.239999999999998</v>
      </c>
      <c r="AD15" s="20">
        <f t="shared" si="8"/>
        <v>4.7888888888888888</v>
      </c>
      <c r="AE15" s="25">
        <v>0.23055555555555557</v>
      </c>
      <c r="AF15" s="25">
        <v>0.11737499999999999</v>
      </c>
      <c r="AG15" s="21">
        <f t="shared" si="9"/>
        <v>0.46530555555555558</v>
      </c>
      <c r="AH15" s="21">
        <f t="shared" si="10"/>
        <v>33.132409883836971</v>
      </c>
      <c r="AI15" s="17">
        <v>168.375</v>
      </c>
      <c r="AJ15" s="26">
        <v>2.8712500000000003</v>
      </c>
      <c r="AK15" s="18">
        <f t="shared" si="11"/>
        <v>1.4356250000000002</v>
      </c>
    </row>
    <row r="16" spans="1:37" s="45" customFormat="1">
      <c r="A16" s="19">
        <v>119</v>
      </c>
      <c r="B16" s="17">
        <v>20</v>
      </c>
      <c r="C16" s="18">
        <v>1.83</v>
      </c>
      <c r="D16" s="17">
        <v>72</v>
      </c>
      <c r="E16" s="120">
        <v>21</v>
      </c>
      <c r="F16" s="17">
        <v>24</v>
      </c>
      <c r="G16" s="17">
        <v>11</v>
      </c>
      <c r="H16" s="17">
        <v>4</v>
      </c>
      <c r="I16" s="19">
        <v>14</v>
      </c>
      <c r="J16" s="19" t="s">
        <v>4</v>
      </c>
      <c r="K16" s="8">
        <v>12.91</v>
      </c>
      <c r="L16" s="20">
        <f t="shared" si="0"/>
        <v>3.5861111111111112</v>
      </c>
      <c r="M16" s="23">
        <v>0.27676923076923077</v>
      </c>
      <c r="N16" s="23">
        <v>7.6666666666666647E-2</v>
      </c>
      <c r="O16" s="21">
        <f t="shared" si="1"/>
        <v>0.43010256410256409</v>
      </c>
      <c r="P16" s="21">
        <f t="shared" si="2"/>
        <v>39.154091700522351</v>
      </c>
      <c r="Q16" s="24">
        <v>126.75</v>
      </c>
      <c r="R16" s="18">
        <v>2.8383333333333334</v>
      </c>
      <c r="S16" s="18">
        <f t="shared" si="3"/>
        <v>1.4191666666666667</v>
      </c>
      <c r="T16" s="8">
        <v>15.95</v>
      </c>
      <c r="U16" s="20">
        <f t="shared" si="4"/>
        <v>4.4305555555555554</v>
      </c>
      <c r="V16" s="23">
        <v>0.22445454545454549</v>
      </c>
      <c r="W16" s="23">
        <v>0.11549999999999998</v>
      </c>
      <c r="X16" s="21">
        <f t="shared" si="5"/>
        <v>0.45545454545454545</v>
      </c>
      <c r="Y16" s="21">
        <f t="shared" si="6"/>
        <v>33.012434817488973</v>
      </c>
      <c r="Z16" s="24">
        <v>153.69999999999999</v>
      </c>
      <c r="AA16" s="18">
        <v>2.8660000000000001</v>
      </c>
      <c r="AB16" s="18">
        <f t="shared" si="7"/>
        <v>1.4330000000000001</v>
      </c>
      <c r="AC16" s="8">
        <v>17.72</v>
      </c>
      <c r="AD16" s="20">
        <f t="shared" si="8"/>
        <v>4.9222222222222216</v>
      </c>
      <c r="AE16" s="25">
        <v>0.20940000000000003</v>
      </c>
      <c r="AF16" s="25">
        <v>0.12444444444444443</v>
      </c>
      <c r="AG16" s="21">
        <f t="shared" si="9"/>
        <v>0.45828888888888886</v>
      </c>
      <c r="AH16" s="21">
        <f t="shared" si="10"/>
        <v>31.361911735339149</v>
      </c>
      <c r="AI16" s="17">
        <v>167.55555555555554</v>
      </c>
      <c r="AJ16" s="26">
        <v>2.9355555555555557</v>
      </c>
      <c r="AK16" s="18">
        <f t="shared" si="11"/>
        <v>1.4677777777777778</v>
      </c>
    </row>
    <row r="17" spans="1:37" s="45" customFormat="1">
      <c r="A17" s="19">
        <v>130</v>
      </c>
      <c r="B17" s="17">
        <v>20</v>
      </c>
      <c r="C17" s="18">
        <v>1.91</v>
      </c>
      <c r="D17" s="17">
        <v>72</v>
      </c>
      <c r="E17" s="120">
        <v>20</v>
      </c>
      <c r="F17" s="17">
        <v>26</v>
      </c>
      <c r="G17" s="17">
        <v>15</v>
      </c>
      <c r="H17" s="17">
        <v>9</v>
      </c>
      <c r="I17" s="19">
        <v>13</v>
      </c>
      <c r="J17" s="19" t="s">
        <v>4</v>
      </c>
      <c r="K17" s="8">
        <v>12.57</v>
      </c>
      <c r="L17" s="20">
        <f t="shared" si="0"/>
        <v>3.4916666666666667</v>
      </c>
      <c r="M17" s="23">
        <v>0.28272727272727272</v>
      </c>
      <c r="N17" s="23">
        <v>0.1135</v>
      </c>
      <c r="O17" s="21">
        <f t="shared" si="1"/>
        <v>0.5097272727272727</v>
      </c>
      <c r="P17" s="21">
        <f t="shared" si="2"/>
        <v>35.677411953653781</v>
      </c>
      <c r="Q17" s="24">
        <v>139.5</v>
      </c>
      <c r="R17" s="18">
        <v>2.5390000000000001</v>
      </c>
      <c r="S17" s="18">
        <f t="shared" si="3"/>
        <v>1.2695000000000001</v>
      </c>
      <c r="T17" s="8">
        <v>15.23</v>
      </c>
      <c r="U17" s="20">
        <f t="shared" si="4"/>
        <v>4.2305555555555552</v>
      </c>
      <c r="V17" s="23">
        <v>0.25329999999999997</v>
      </c>
      <c r="W17" s="23">
        <v>0.12422222222222221</v>
      </c>
      <c r="X17" s="21">
        <f t="shared" si="5"/>
        <v>0.50174444444444444</v>
      </c>
      <c r="Y17" s="21">
        <f t="shared" si="6"/>
        <v>33.547694028313266</v>
      </c>
      <c r="Z17" s="24">
        <v>160.88888888888889</v>
      </c>
      <c r="AA17" s="18">
        <v>2.6466666666666665</v>
      </c>
      <c r="AB17" s="18">
        <f t="shared" si="7"/>
        <v>1.3233333333333333</v>
      </c>
      <c r="AC17" s="8">
        <v>17.239999999999998</v>
      </c>
      <c r="AD17" s="20">
        <f t="shared" si="8"/>
        <v>4.7888888888888888</v>
      </c>
      <c r="AE17" s="25">
        <v>0.23266666666666669</v>
      </c>
      <c r="AF17" s="25">
        <v>0.13137499999999999</v>
      </c>
      <c r="AG17" s="21">
        <f t="shared" si="9"/>
        <v>0.49541666666666673</v>
      </c>
      <c r="AH17" s="21">
        <f t="shared" si="10"/>
        <v>31.956048987066499</v>
      </c>
      <c r="AI17" s="17">
        <v>173.875</v>
      </c>
      <c r="AJ17" s="26">
        <v>2.7512500000000002</v>
      </c>
      <c r="AK17" s="18">
        <f t="shared" si="11"/>
        <v>1.3756250000000001</v>
      </c>
    </row>
    <row r="18" spans="1:37" s="45" customFormat="1">
      <c r="A18" s="19">
        <v>165</v>
      </c>
      <c r="B18" s="17">
        <v>22</v>
      </c>
      <c r="C18" s="18">
        <v>1.85</v>
      </c>
      <c r="D18" s="17">
        <v>76</v>
      </c>
      <c r="E18" s="120">
        <v>22</v>
      </c>
      <c r="F18" s="17">
        <v>23</v>
      </c>
      <c r="G18" s="17">
        <v>14</v>
      </c>
      <c r="H18" s="17">
        <v>10</v>
      </c>
      <c r="I18" s="19">
        <v>14</v>
      </c>
      <c r="J18" s="19" t="s">
        <v>4</v>
      </c>
      <c r="K18" s="8">
        <v>11.9</v>
      </c>
      <c r="L18" s="20">
        <f t="shared" si="0"/>
        <v>3.3055555555555554</v>
      </c>
      <c r="M18" s="23">
        <v>0.27671428571428569</v>
      </c>
      <c r="N18" s="23">
        <v>7.8153846153846143E-2</v>
      </c>
      <c r="O18" s="21">
        <f t="shared" si="1"/>
        <v>0.43302197802197795</v>
      </c>
      <c r="P18" s="21">
        <f t="shared" si="2"/>
        <v>38.988325643328274</v>
      </c>
      <c r="Q18" s="24">
        <v>118.23076923076923</v>
      </c>
      <c r="R18" s="18">
        <v>2.8300000000000005</v>
      </c>
      <c r="S18" s="18">
        <f t="shared" si="3"/>
        <v>1.4150000000000003</v>
      </c>
      <c r="T18" s="8">
        <v>14.65</v>
      </c>
      <c r="U18" s="20">
        <f t="shared" si="4"/>
        <v>4.0694444444444446</v>
      </c>
      <c r="V18" s="23">
        <v>0.2513636363636364</v>
      </c>
      <c r="W18" s="23">
        <v>9.7699999999999981E-2</v>
      </c>
      <c r="X18" s="21">
        <f t="shared" si="5"/>
        <v>0.44676363636363636</v>
      </c>
      <c r="Y18" s="21">
        <f t="shared" si="6"/>
        <v>36.005417089876815</v>
      </c>
      <c r="Z18" s="24">
        <v>144.6</v>
      </c>
      <c r="AA18" s="18">
        <v>2.8929999999999998</v>
      </c>
      <c r="AB18" s="18">
        <f t="shared" si="7"/>
        <v>1.4464999999999999</v>
      </c>
      <c r="AC18" s="8">
        <v>18.22</v>
      </c>
      <c r="AD18" s="20">
        <f t="shared" si="8"/>
        <v>5.0611111111111109</v>
      </c>
      <c r="AE18" s="25">
        <v>0.21118181818181822</v>
      </c>
      <c r="AF18" s="25">
        <v>9.6799999999999983E-2</v>
      </c>
      <c r="AG18" s="21">
        <f t="shared" si="9"/>
        <v>0.40478181818181819</v>
      </c>
      <c r="AH18" s="21">
        <f t="shared" si="10"/>
        <v>34.284786587165719</v>
      </c>
      <c r="AI18" s="17">
        <v>157.80000000000001</v>
      </c>
      <c r="AJ18" s="26">
        <v>3.2160000000000002</v>
      </c>
      <c r="AK18" s="18">
        <f t="shared" si="11"/>
        <v>1.6080000000000001</v>
      </c>
    </row>
    <row r="19" spans="1:37" s="45" customFormat="1">
      <c r="A19" s="19">
        <v>168</v>
      </c>
      <c r="B19" s="17">
        <v>25</v>
      </c>
      <c r="C19" s="18">
        <v>1.84</v>
      </c>
      <c r="D19" s="17">
        <v>74</v>
      </c>
      <c r="E19" s="120">
        <v>22</v>
      </c>
      <c r="F19" s="17">
        <v>24</v>
      </c>
      <c r="G19" s="17">
        <v>9</v>
      </c>
      <c r="H19" s="17">
        <v>5</v>
      </c>
      <c r="I19" s="19">
        <v>11</v>
      </c>
      <c r="J19" s="19" t="s">
        <v>4</v>
      </c>
      <c r="K19" s="8">
        <v>11.42</v>
      </c>
      <c r="L19" s="20">
        <f t="shared" si="0"/>
        <v>3.1722222222222221</v>
      </c>
      <c r="M19" s="23">
        <v>0.27713333333333334</v>
      </c>
      <c r="N19" s="23">
        <v>7.0285714285714271E-2</v>
      </c>
      <c r="O19" s="21">
        <f t="shared" si="1"/>
        <v>0.41770476190476191</v>
      </c>
      <c r="P19" s="21">
        <f t="shared" si="2"/>
        <v>39.884591134625403</v>
      </c>
      <c r="Q19" s="24">
        <v>110</v>
      </c>
      <c r="R19" s="18">
        <v>2.8857142857142857</v>
      </c>
      <c r="S19" s="18">
        <f t="shared" si="3"/>
        <v>1.4428571428571428</v>
      </c>
      <c r="T19" s="8">
        <v>14.58</v>
      </c>
      <c r="U19" s="20">
        <f t="shared" si="4"/>
        <v>4.05</v>
      </c>
      <c r="V19" s="23">
        <v>0.22925000000000004</v>
      </c>
      <c r="W19" s="23">
        <v>0.115</v>
      </c>
      <c r="X19" s="21">
        <f t="shared" si="5"/>
        <v>0.45925000000000005</v>
      </c>
      <c r="Y19" s="21">
        <f t="shared" si="6"/>
        <v>33.297022512708786</v>
      </c>
      <c r="Z19" s="24">
        <v>139.81818181818181</v>
      </c>
      <c r="AA19" s="18">
        <v>2.9154545454545455</v>
      </c>
      <c r="AB19" s="18">
        <f t="shared" si="7"/>
        <v>1.4577272727272728</v>
      </c>
      <c r="AC19" s="8">
        <v>18.05</v>
      </c>
      <c r="AD19" s="20">
        <f t="shared" si="8"/>
        <v>5.0138888888888893</v>
      </c>
      <c r="AE19" s="25">
        <v>0.19860000000000003</v>
      </c>
      <c r="AF19" s="25">
        <v>0.1323333333333333</v>
      </c>
      <c r="AG19" s="21">
        <f t="shared" si="9"/>
        <v>0.4632666666666666</v>
      </c>
      <c r="AH19" s="21">
        <f t="shared" si="10"/>
        <v>30.006043513295737</v>
      </c>
      <c r="AI19" s="17">
        <v>166.77777777777777</v>
      </c>
      <c r="AJ19" s="26">
        <v>3.0388888888888883</v>
      </c>
      <c r="AK19" s="18">
        <f t="shared" si="11"/>
        <v>1.5194444444444442</v>
      </c>
    </row>
    <row r="20" spans="1:37" s="45" customFormat="1">
      <c r="A20" s="19">
        <v>174</v>
      </c>
      <c r="B20" s="17">
        <v>25</v>
      </c>
      <c r="C20" s="18">
        <v>1.85</v>
      </c>
      <c r="D20" s="17">
        <v>72</v>
      </c>
      <c r="E20" s="120">
        <v>21</v>
      </c>
      <c r="F20" s="17">
        <v>24.5</v>
      </c>
      <c r="G20" s="17">
        <v>8</v>
      </c>
      <c r="H20" s="17">
        <v>7</v>
      </c>
      <c r="I20" s="19">
        <v>14</v>
      </c>
      <c r="J20" s="19" t="s">
        <v>4</v>
      </c>
      <c r="K20" s="8">
        <v>11.49</v>
      </c>
      <c r="L20" s="20">
        <f t="shared" si="0"/>
        <v>3.1916666666666664</v>
      </c>
      <c r="M20" s="23">
        <v>0.30353846153846153</v>
      </c>
      <c r="N20" s="23">
        <v>7.2333333333333347E-2</v>
      </c>
      <c r="O20" s="21">
        <f t="shared" si="1"/>
        <v>0.44820512820512826</v>
      </c>
      <c r="P20" s="21">
        <f t="shared" si="2"/>
        <v>40.377924824339992</v>
      </c>
      <c r="Q20" s="24">
        <v>120.75</v>
      </c>
      <c r="R20" s="18">
        <v>2.6641666666666666</v>
      </c>
      <c r="S20" s="18">
        <f t="shared" si="3"/>
        <v>1.3320833333333333</v>
      </c>
      <c r="T20" s="8">
        <v>14.69</v>
      </c>
      <c r="U20" s="20">
        <f t="shared" si="4"/>
        <v>4.0805555555555557</v>
      </c>
      <c r="V20" s="23">
        <v>0.26079999999999998</v>
      </c>
      <c r="W20" s="23">
        <v>0.10766666666666666</v>
      </c>
      <c r="X20" s="21">
        <f t="shared" si="5"/>
        <v>0.4761333333333333</v>
      </c>
      <c r="Y20" s="21">
        <f t="shared" si="6"/>
        <v>35.389904107110546</v>
      </c>
      <c r="Z20" s="24">
        <v>150.88888888888889</v>
      </c>
      <c r="AA20" s="18">
        <v>2.7166666666666668</v>
      </c>
      <c r="AB20" s="18">
        <f t="shared" si="7"/>
        <v>1.3583333333333334</v>
      </c>
      <c r="AC20" s="8">
        <v>17.88</v>
      </c>
      <c r="AD20" s="20">
        <f t="shared" si="8"/>
        <v>4.9666666666666659</v>
      </c>
      <c r="AE20" s="25">
        <v>0.22944444444444448</v>
      </c>
      <c r="AF20" s="25">
        <v>0.122625</v>
      </c>
      <c r="AG20" s="21">
        <f t="shared" si="9"/>
        <v>0.47469444444444447</v>
      </c>
      <c r="AH20" s="21">
        <f t="shared" si="10"/>
        <v>32.585111838731315</v>
      </c>
      <c r="AI20" s="17">
        <v>176</v>
      </c>
      <c r="AJ20" s="26">
        <v>2.84</v>
      </c>
      <c r="AK20" s="18">
        <f t="shared" si="11"/>
        <v>1.42</v>
      </c>
    </row>
    <row r="21" spans="1:37" s="45" customFormat="1">
      <c r="A21" s="19">
        <v>175</v>
      </c>
      <c r="B21" s="17">
        <v>22</v>
      </c>
      <c r="C21" s="18">
        <v>1.8</v>
      </c>
      <c r="D21" s="17">
        <v>70</v>
      </c>
      <c r="E21" s="120">
        <v>22</v>
      </c>
      <c r="F21" s="17">
        <v>24</v>
      </c>
      <c r="G21" s="17">
        <v>10</v>
      </c>
      <c r="H21" s="17">
        <v>8</v>
      </c>
      <c r="I21" s="19">
        <v>15</v>
      </c>
      <c r="J21" s="19" t="s">
        <v>4</v>
      </c>
      <c r="K21" s="8">
        <v>12.79</v>
      </c>
      <c r="L21" s="20">
        <f t="shared" si="0"/>
        <v>3.5527777777777776</v>
      </c>
      <c r="M21" s="23">
        <v>0.26099999999999995</v>
      </c>
      <c r="N21" s="23">
        <v>0.11972727272727272</v>
      </c>
      <c r="O21" s="21">
        <f t="shared" si="1"/>
        <v>0.50045454545454537</v>
      </c>
      <c r="P21" s="21">
        <f t="shared" si="2"/>
        <v>34.276504297994265</v>
      </c>
      <c r="Q21" s="24">
        <v>138.36363636363637</v>
      </c>
      <c r="R21" s="18">
        <v>2.5872727272727274</v>
      </c>
      <c r="S21" s="18">
        <f t="shared" si="3"/>
        <v>1.2936363636363637</v>
      </c>
      <c r="T21" s="8">
        <v>15.27</v>
      </c>
      <c r="U21" s="20">
        <f t="shared" si="4"/>
        <v>4.2416666666666663</v>
      </c>
      <c r="V21" s="23">
        <v>0.23780000000000007</v>
      </c>
      <c r="W21" s="23">
        <v>0.13544444444444442</v>
      </c>
      <c r="X21" s="21">
        <f t="shared" si="5"/>
        <v>0.50868888888888897</v>
      </c>
      <c r="Y21" s="21">
        <f t="shared" si="6"/>
        <v>31.855798999761852</v>
      </c>
      <c r="Z21" s="24">
        <v>159.44444444444446</v>
      </c>
      <c r="AA21" s="18">
        <v>2.6966666666666668</v>
      </c>
      <c r="AB21" s="18">
        <f t="shared" si="7"/>
        <v>1.3483333333333334</v>
      </c>
      <c r="AC21" s="8">
        <v>17.5</v>
      </c>
      <c r="AD21" s="20">
        <f t="shared" si="8"/>
        <v>4.8611111111111107</v>
      </c>
      <c r="AE21" s="25">
        <v>0.21788888888888891</v>
      </c>
      <c r="AF21" s="25">
        <v>0.13975000000000001</v>
      </c>
      <c r="AG21" s="21">
        <f t="shared" si="9"/>
        <v>0.49738888888888899</v>
      </c>
      <c r="AH21" s="21">
        <f t="shared" si="10"/>
        <v>30.462135922330098</v>
      </c>
      <c r="AI21" s="17">
        <v>173.75</v>
      </c>
      <c r="AJ21" s="26">
        <v>2.8125000000000004</v>
      </c>
      <c r="AK21" s="18">
        <f t="shared" si="11"/>
        <v>1.4062500000000002</v>
      </c>
    </row>
    <row r="22" spans="1:37" s="45" customFormat="1">
      <c r="A22" s="40"/>
      <c r="B22" s="40"/>
      <c r="C22" s="40"/>
      <c r="D22" s="40"/>
      <c r="E22" s="40"/>
      <c r="F22" s="40"/>
      <c r="G22" s="40"/>
      <c r="H22" s="40"/>
      <c r="I22" s="40"/>
      <c r="J22" s="122" t="s">
        <v>65</v>
      </c>
      <c r="K22" s="121">
        <f>AVERAGEIF($J$2:$J$21,"TER",K$2:K$21)</f>
        <v>12.175999999999998</v>
      </c>
      <c r="L22" s="121">
        <f>AVERAGEIF($J$2:$J$21,"TER",L$2:L$21)</f>
        <v>3.3822222222222225</v>
      </c>
      <c r="M22" s="121">
        <f>AVERAGEIF($J$2:$J$21,"TER",M$2:M$21)</f>
        <v>0.27710825840825837</v>
      </c>
      <c r="N22" s="121">
        <f>AVERAGEIF($J$2:$J$21,"TER",N$2:N$21)</f>
        <v>8.8931401931401921E-2</v>
      </c>
      <c r="O22" s="121">
        <f>AVERAGEIF($J$2:$J$21,"TER",O$2:O$21)</f>
        <v>0.45497106227106221</v>
      </c>
      <c r="P22" s="121">
        <f>AVERAGEIF($J$2:$J$21,"TER",P$2:P$21)</f>
        <v>37.893704060444328</v>
      </c>
      <c r="Q22" s="121">
        <f>AVERAGEIF($J$2:$J$21,"TER",Q$2:Q$21)</f>
        <v>124.8234015984016</v>
      </c>
      <c r="R22" s="121">
        <f>AVERAGEIF($J$2:$J$21,"TER",R$2:R$21)</f>
        <v>2.735369696969697</v>
      </c>
      <c r="S22" s="121">
        <f>AVERAGEIF($J$2:$J$21,"TER",S$2:S$21)</f>
        <v>1.3676848484848485</v>
      </c>
      <c r="T22" s="121">
        <f>AVERAGEIF($J$2:$J$21,"TER",T$2:T$21)</f>
        <v>15.057000000000002</v>
      </c>
      <c r="U22" s="121">
        <f>AVERAGEIF($J$2:$J$21,"TER",U$2:U$21)</f>
        <v>4.1824999999999992</v>
      </c>
      <c r="V22" s="121">
        <f>AVERAGEIF($J$2:$J$21,"TER",V$2:V$21)</f>
        <v>0.24325045454545458</v>
      </c>
      <c r="W22" s="121">
        <f>AVERAGEIF($J$2:$J$21,"TER",W$2:W$21)</f>
        <v>0.1160488888888889</v>
      </c>
      <c r="X22" s="121">
        <f>AVERAGEIF($J$2:$J$21,"TER",X$2:X$21)</f>
        <v>0.47534823232323226</v>
      </c>
      <c r="Y22" s="121">
        <f>AVERAGEIF($J$2:$J$21,"TER",Y$2:Y$21)</f>
        <v>33.822894794379138</v>
      </c>
      <c r="Z22" s="121">
        <f>AVERAGEIF($J$2:$J$21,"TER",Z$2:Z$21)</f>
        <v>151.29404040404037</v>
      </c>
      <c r="AA22" s="121">
        <f>AVERAGEIF($J$2:$J$21,"TER",AA$2:AA$21)</f>
        <v>2.7833232323232324</v>
      </c>
      <c r="AB22" s="121">
        <f>AVERAGEIF($J$2:$J$21,"TER",AB$2:AB$21)</f>
        <v>1.3916616161616162</v>
      </c>
      <c r="AC22" s="121">
        <f>AVERAGEIF($J$2:$J$21,"TER",AC$2:AC$21)</f>
        <v>17.863999999999997</v>
      </c>
      <c r="AD22" s="121">
        <f>AVERAGEIF($J$2:$J$21,"TER",AD$2:AD$21)</f>
        <v>4.9622222222222216</v>
      </c>
      <c r="AE22" s="121">
        <f>AVERAGEIF($J$2:$J$21,"TER",AE$2:AE$21)</f>
        <v>0.21684179292929295</v>
      </c>
      <c r="AF22" s="121">
        <f>AVERAGEIF($J$2:$J$21,"TER",AF$2:AF$21)</f>
        <v>0.12797563492063491</v>
      </c>
      <c r="AG22" s="121">
        <f>AVERAGEIF($J$2:$J$21,"TER",AG$2:AG$21)</f>
        <v>0.47279306277056277</v>
      </c>
      <c r="AH22" s="121">
        <f>AVERAGEIF($J$2:$J$21,"TER",AH$2:AH$21)</f>
        <v>31.447664550550229</v>
      </c>
      <c r="AI22" s="121">
        <f>AVERAGEIF($J$2:$J$21,"TER",AI$2:AI$21)</f>
        <v>171.90261904761903</v>
      </c>
      <c r="AJ22" s="121">
        <f>AVERAGEIF($J$2:$J$21,"TER",AJ$2:AJ$21)</f>
        <v>2.9079730158730159</v>
      </c>
      <c r="AK22" s="121">
        <f>AVERAGEIF($J$2:$J$21,"TER",AK$2:AK$21)</f>
        <v>1.453986507936508</v>
      </c>
    </row>
    <row r="23" spans="1:37" s="45" customFormat="1">
      <c r="G23" s="40"/>
      <c r="H23" s="40"/>
      <c r="I23" s="40"/>
      <c r="J23" s="122" t="s">
        <v>67</v>
      </c>
      <c r="K23" s="121">
        <f>AVERAGEIF($J$2:$J$21,"AER",K$2:K$21)</f>
        <v>12.163999999999998</v>
      </c>
      <c r="L23" s="121">
        <f>AVERAGEIF($J$2:$J$21,"AER",L$2:L$21)</f>
        <v>3.3788888888888891</v>
      </c>
      <c r="M23" s="121">
        <f>AVERAGEIF($J$2:$J$21,"AER",M$2:M$21)</f>
        <v>0.25991371794871798</v>
      </c>
      <c r="N23" s="121">
        <f>AVERAGEIF($J$2:$J$21,"AER",N$2:N$21)</f>
        <v>0.12392153679653681</v>
      </c>
      <c r="O23" s="121">
        <f>AVERAGEIF($J$2:$J$21,"AER",O$2:O$21)</f>
        <v>0.50775679154179154</v>
      </c>
      <c r="P23" s="121">
        <f>AVERAGEIF($J$2:$J$21,"AER",P$2:P$21)</f>
        <v>33.901408615181367</v>
      </c>
      <c r="Q23" s="121">
        <f>AVERAGEIF($J$2:$J$21,"AER",Q$2:Q$21)</f>
        <v>129.79090909090911</v>
      </c>
      <c r="R23" s="121">
        <f>AVERAGEIF($J$2:$J$21,"AER",R$2:R$21)</f>
        <v>2.6158311688311686</v>
      </c>
      <c r="S23" s="121">
        <f>AVERAGEIF($J$2:$J$21,"AER",S$2:S$21)</f>
        <v>1.3079155844155843</v>
      </c>
      <c r="T23" s="121">
        <f>AVERAGEIF($J$2:$J$21,"AER",T$2:T$21)</f>
        <v>15.394</v>
      </c>
      <c r="U23" s="121">
        <f>AVERAGEIF($J$2:$J$21,"AER",U$2:U$21)</f>
        <v>4.2761111111111116</v>
      </c>
      <c r="V23" s="121">
        <f>AVERAGEIF($J$2:$J$21,"AER",V$2:V$21)</f>
        <v>0.21919454545454548</v>
      </c>
      <c r="W23" s="121">
        <f>AVERAGEIF($J$2:$J$21,"AER",W$2:W$21)</f>
        <v>0.14978111111111109</v>
      </c>
      <c r="X23" s="121">
        <f>AVERAGEIF($J$2:$J$21,"AER",X$2:X$21)</f>
        <v>0.5187567676767677</v>
      </c>
      <c r="Y23" s="121">
        <f>AVERAGEIF($J$2:$J$21,"AER",Y$2:Y$21)</f>
        <v>29.699658583186153</v>
      </c>
      <c r="Z23" s="121">
        <f>AVERAGEIF($J$2:$J$21,"AER",Z$2:Z$21)</f>
        <v>158.2488888888889</v>
      </c>
      <c r="AA23" s="121">
        <f>AVERAGEIF($J$2:$J$21,"AER",AA$2:AA$21)</f>
        <v>2.718288888888889</v>
      </c>
      <c r="AB23" s="121">
        <f>AVERAGEIF($J$2:$J$21,"AER",AB$2:AB$21)</f>
        <v>1.3591444444444445</v>
      </c>
      <c r="AC23" s="121">
        <f>AVERAGEIF($J$2:$J$21,"AER",AC$2:AC$21)</f>
        <v>17.831</v>
      </c>
      <c r="AD23" s="121">
        <f>AVERAGEIF($J$2:$J$21,"AER",AD$2:AD$21)</f>
        <v>4.9530555555555553</v>
      </c>
      <c r="AE23" s="121">
        <f>AVERAGEIF($J$2:$J$21,"AER",AE$2:AE$21)</f>
        <v>0.19491</v>
      </c>
      <c r="AF23" s="121">
        <f>AVERAGEIF($J$2:$J$21,"AER",AF$2:AF$21)</f>
        <v>0.15876249999999997</v>
      </c>
      <c r="AG23" s="121">
        <f>AVERAGEIF($J$2:$J$21,"AER",AG$2:AG$21)</f>
        <v>0.51243499999999997</v>
      </c>
      <c r="AH23" s="121">
        <f>AVERAGEIF($J$2:$J$21,"AER",AH$2:AH$21)</f>
        <v>27.574713912707278</v>
      </c>
      <c r="AI23" s="121">
        <f>AVERAGEIF($J$2:$J$21,"AER",AI$2:AI$21)</f>
        <v>176.10833333333332</v>
      </c>
      <c r="AJ23" s="121">
        <f>AVERAGEIF($J$2:$J$21,"AER",AJ$2:AJ$21)</f>
        <v>2.8295694444444446</v>
      </c>
      <c r="AK23" s="121">
        <f>AVERAGEIF($J$2:$J$21,"AER",AK$2:AK$21)</f>
        <v>1.4147847222222223</v>
      </c>
    </row>
    <row r="24" spans="1:37" s="45" customFormat="1">
      <c r="G24" s="39"/>
      <c r="H24" s="40"/>
      <c r="I24" s="40"/>
      <c r="J24" s="122" t="s">
        <v>66</v>
      </c>
      <c r="K24" s="44" cm="1">
        <f t="array" ref="K24">STDEV(IF($J$2:$J$21="TER",K$2:K$21))</f>
        <v>0.57662234897143316</v>
      </c>
      <c r="L24" s="44" cm="1">
        <f t="array" ref="L24">STDEV(IF($J$2:$J$21="TER",L$2:L$21))</f>
        <v>0.16017287471428715</v>
      </c>
      <c r="M24" s="44" cm="1">
        <f t="array" ref="M24">STDEV(IF($J$2:$J$21="TER",M$2:M$21))</f>
        <v>1.4283953639396801E-2</v>
      </c>
      <c r="N24" s="44" cm="1">
        <f t="array" ref="N24">STDEV(IF($J$2:$J$21="TER",N$2:N$21))</f>
        <v>1.7036450389224776E-2</v>
      </c>
      <c r="O24" s="44" cm="1">
        <f t="array" ref="O24">STDEV(IF($J$2:$J$21="TER",O$2:O$21))</f>
        <v>3.2206218323494878E-2</v>
      </c>
      <c r="P24" s="44" cm="1">
        <f t="array" ref="P24">STDEV(IF($J$2:$J$21="TER",P$2:P$21))</f>
        <v>1.9266046967441743</v>
      </c>
      <c r="Q24" s="44" cm="1">
        <f t="array" ref="Q24">STDEV(IF($J$2:$J$21="TER",Q$2:Q$21))</f>
        <v>10.851890533209671</v>
      </c>
      <c r="R24" s="44" cm="1">
        <f t="array" ref="R24">STDEV(IF($J$2:$J$21="TER",R$2:R$21))</f>
        <v>0.14361689221225821</v>
      </c>
      <c r="S24" s="44" cm="1">
        <f t="array" ref="S24">STDEV(IF($J$2:$J$21="TER",S$2:S$21))</f>
        <v>7.1808446106129104E-2</v>
      </c>
      <c r="T24" s="44" cm="1">
        <f t="array" ref="T24">STDEV(IF($J$2:$J$21="TER",T$2:T$21))</f>
        <v>0.60114797586691471</v>
      </c>
      <c r="U24" s="44" cm="1">
        <f t="array" ref="U24">STDEV(IF($J$2:$J$21="TER",U$2:U$21))</f>
        <v>0.16698554885192074</v>
      </c>
      <c r="V24" s="44" cm="1">
        <f t="array" ref="V24">STDEV(IF($J$2:$J$21="TER",V$2:V$21))</f>
        <v>1.9825085495955526E-2</v>
      </c>
      <c r="W24" s="44" cm="1">
        <f t="array" ref="W24">STDEV(IF($J$2:$J$21="TER",W$2:W$21))</f>
        <v>1.1804427338973177E-2</v>
      </c>
      <c r="X24" s="44" cm="1">
        <f t="array" ref="X24">STDEV(IF($J$2:$J$21="TER",X$2:X$21))</f>
        <v>2.1804725504540448E-2</v>
      </c>
      <c r="Y24" s="44" cm="1">
        <f t="array" ref="Y24">STDEV(IF($J$2:$J$21="TER",Y$2:Y$21))</f>
        <v>1.7822301337892856</v>
      </c>
      <c r="Z24" s="44" cm="1">
        <f t="array" ref="Z24">STDEV(IF($J$2:$J$21="TER",Z$2:Z$21))</f>
        <v>7.6057695305769082</v>
      </c>
      <c r="AA24" s="44" cm="1">
        <f t="array" ref="AA24">STDEV(IF($J$2:$J$21="TER",AA$2:AA$21))</f>
        <v>0.13528871280588103</v>
      </c>
      <c r="AB24" s="44" cm="1">
        <f t="array" ref="AB24">STDEV(IF($J$2:$J$21="TER",AB$2:AB$21))</f>
        <v>6.7644356402940517E-2</v>
      </c>
      <c r="AC24" s="44" cm="1">
        <f t="array" ref="AC24">STDEV(IF($J$2:$J$21="TER",AC$2:AC$21))</f>
        <v>0.53396212932712372</v>
      </c>
      <c r="AD24" s="44" cm="1">
        <f t="array" ref="AD24">STDEV(IF($J$2:$J$21="TER",AD$2:AD$21))</f>
        <v>0.1483228137019787</v>
      </c>
      <c r="AE24" s="44" cm="1">
        <f t="array" ref="AE24">STDEV(IF($J$2:$J$21="TER",AE$2:AE$21))</f>
        <v>1.9176634093248192E-2</v>
      </c>
      <c r="AF24" s="44" cm="1">
        <f t="array" ref="AF24">STDEV(IF($J$2:$J$21="TER",AF$2:AF$21))</f>
        <v>1.652607964433845E-2</v>
      </c>
      <c r="AG24" s="44" cm="1">
        <f t="array" ref="AG24">STDEV(IF($J$2:$J$21="TER",AG$2:AG$21))</f>
        <v>3.2147761657807729E-2</v>
      </c>
      <c r="AH24" s="44" cm="1">
        <f t="array" ref="AH24">STDEV(IF($J$2:$J$21="TER",AH$2:AH$21))</f>
        <v>2.1894161014865503</v>
      </c>
      <c r="AI24" s="44" cm="1">
        <f t="array" ref="AI24">STDEV(IF($J$2:$J$21="TER",AI$2:AI$21))</f>
        <v>7.6421457067038112</v>
      </c>
      <c r="AJ24" s="44" cm="1">
        <f t="array" ref="AJ24">STDEV(IF($J$2:$J$21="TER",AJ$2:AJ$21))</f>
        <v>0.16551811340930953</v>
      </c>
      <c r="AK24" s="44" cm="1">
        <f t="array" ref="AK24">STDEV(IF($J$2:$J$21="TER",AK$2:AK$21))</f>
        <v>8.2759056704654763E-2</v>
      </c>
    </row>
    <row r="25" spans="1:37" s="45" customFormat="1">
      <c r="G25" s="39"/>
      <c r="H25" s="39"/>
      <c r="I25" s="39"/>
      <c r="J25" s="51" t="s">
        <v>68</v>
      </c>
      <c r="K25" s="44" cm="1">
        <f t="array" ref="K25">STDEV(IF($J$2:$J$21="AER",K$2:K$21))</f>
        <v>0.45046149175657135</v>
      </c>
      <c r="L25" s="44" cm="1">
        <f t="array" ref="L25">STDEV(IF($J$2:$J$21="AER",L$2:L$21))</f>
        <v>0.12512819215460319</v>
      </c>
      <c r="M25" s="44" cm="1">
        <f t="array" ref="M25">STDEV(IF($J$2:$J$21="AER",M$2:M$21))</f>
        <v>9.8175592891481273E-3</v>
      </c>
      <c r="N25" s="44" cm="1">
        <f t="array" ref="N25">STDEV(IF($J$2:$J$21="AER",N$2:N$21))</f>
        <v>1.6643802048719306E-2</v>
      </c>
      <c r="O25" s="44" cm="1">
        <f t="array" ref="O25">STDEV(IF($J$2:$J$21="AER",O$2:O$21))</f>
        <v>3.2448311230004898E-2</v>
      </c>
      <c r="P25" s="44" cm="1">
        <f t="array" ref="P25">STDEV(IF($J$2:$J$21="AER",P$2:P$21))</f>
        <v>1.6049422123215398</v>
      </c>
      <c r="Q25" s="44" cm="1">
        <f t="array" ref="Q25">STDEV(IF($J$2:$J$21="AER",Q$2:Q$21))</f>
        <v>6.5705413064596003</v>
      </c>
      <c r="R25" s="44" cm="1">
        <f t="array" ref="R25">STDEV(IF($J$2:$J$21="AER",R$2:R$21))</f>
        <v>0.11939768208756973</v>
      </c>
      <c r="S25" s="44" cm="1">
        <f t="array" ref="S25">STDEV(IF($J$2:$J$21="AER",S$2:S$21))</f>
        <v>5.9698841043784867E-2</v>
      </c>
      <c r="T25" s="44" cm="1">
        <f t="array" ref="T25">STDEV(IF($J$2:$J$21="AER",T$2:T$21))</f>
        <v>0.44900383566785312</v>
      </c>
      <c r="U25" s="44" cm="1">
        <f t="array" ref="U25">STDEV(IF($J$2:$J$21="AER",U$2:U$21))</f>
        <v>0.1247232876855149</v>
      </c>
      <c r="V25" s="44" cm="1">
        <f t="array" ref="V25">STDEV(IF($J$2:$J$21="AER",V$2:V$21))</f>
        <v>1.3050019755182437E-2</v>
      </c>
      <c r="W25" s="44" cm="1">
        <f t="array" ref="W25">STDEV(IF($J$2:$J$21="AER",W$2:W$21))</f>
        <v>1.0747207567900813E-2</v>
      </c>
      <c r="X25" s="44" cm="1">
        <f t="array" ref="X25">STDEV(IF($J$2:$J$21="AER",X$2:X$21))</f>
        <v>2.2301591186958743E-2</v>
      </c>
      <c r="Y25" s="44" cm="1">
        <f t="array" ref="Y25">STDEV(IF($J$2:$J$21="AER",Y$2:Y$21))</f>
        <v>1.2556034536270346</v>
      </c>
      <c r="Z25" s="44" cm="1">
        <f t="array" ref="Z25">STDEV(IF($J$2:$J$21="AER",Z$2:Z$21))</f>
        <v>4.9591339568713799</v>
      </c>
      <c r="AA25" s="44" cm="1">
        <f t="array" ref="AA25">STDEV(IF($J$2:$J$21="AER",AA$2:AA$21))</f>
        <v>0.11906341407268982</v>
      </c>
      <c r="AB25" s="44" cm="1">
        <f t="array" ref="AB25">STDEV(IF($J$2:$J$21="AER",AB$2:AB$21))</f>
        <v>5.9531707036344909E-2</v>
      </c>
      <c r="AC25" s="44" cm="1">
        <f t="array" ref="AC25">STDEV(IF($J$2:$J$21="AER",AC$2:AC$21))</f>
        <v>0.42847144336323972</v>
      </c>
      <c r="AD25" s="44" cm="1">
        <f t="array" ref="AD25">STDEV(IF($J$2:$J$21="AER",AD$2:AD$21))</f>
        <v>0.11901984537867785</v>
      </c>
      <c r="AE25" s="44" cm="1">
        <f t="array" ref="AE25">STDEV(IF($J$2:$J$21="AER",AE$2:AE$21))</f>
        <v>1.0107363910170648E-2</v>
      </c>
      <c r="AF25" s="44" cm="1">
        <f t="array" ref="AF25">STDEV(IF($J$2:$J$21="AER",AF$2:AF$21))</f>
        <v>1.3608064426591737E-2</v>
      </c>
      <c r="AG25" s="44" cm="1">
        <f t="array" ref="AG25">STDEV(IF($J$2:$J$21="AER",AG$2:AG$21))</f>
        <v>2.7133733610711676E-2</v>
      </c>
      <c r="AH25" s="44" cm="1">
        <f t="array" ref="AH25">STDEV(IF($J$2:$J$21="AER",AH$2:AH$21))</f>
        <v>1.3074915385227337</v>
      </c>
      <c r="AI25" s="44" cm="1">
        <f t="array" ref="AI25">STDEV(IF($J$2:$J$21="AER",AI$2:AI$21))</f>
        <v>8.8545192982309047</v>
      </c>
      <c r="AJ25" s="44" cm="1">
        <f t="array" ref="AJ25">STDEV(IF($J$2:$J$21="AER",AJ$2:AJ$21))</f>
        <v>0.13501016781426989</v>
      </c>
      <c r="AK25" s="44" cm="1">
        <f t="array" ref="AK25">STDEV(IF($J$2:$J$21="AER",AK$2:AK$21))</f>
        <v>6.7505083907134944E-2</v>
      </c>
    </row>
    <row r="26" spans="1:37" s="45" customFormat="1">
      <c r="G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</row>
    <row r="27" spans="1:37" s="45" customFormat="1" ht="20">
      <c r="A27" s="11" t="s">
        <v>0</v>
      </c>
      <c r="B27" s="11" t="s">
        <v>36</v>
      </c>
      <c r="C27" s="12" t="s">
        <v>40</v>
      </c>
      <c r="D27" s="14" t="s">
        <v>43</v>
      </c>
      <c r="E27" s="116" t="s">
        <v>72</v>
      </c>
      <c r="F27" s="115" t="s">
        <v>73</v>
      </c>
      <c r="G27" s="39"/>
      <c r="I27" s="39"/>
      <c r="J27" s="39"/>
      <c r="K27" s="39"/>
      <c r="L27" s="39"/>
      <c r="M27" s="39"/>
      <c r="N27" s="39"/>
      <c r="O27" s="39"/>
      <c r="P27" s="39"/>
      <c r="Q27" s="39"/>
      <c r="R27" s="49"/>
      <c r="S27" s="44"/>
      <c r="T27" s="44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</row>
    <row r="28" spans="1:37" s="45" customFormat="1" ht="20">
      <c r="A28" s="28">
        <v>110</v>
      </c>
      <c r="B28" s="32">
        <v>3.5472222222222221</v>
      </c>
      <c r="C28" s="33">
        <v>33.53253652058433</v>
      </c>
      <c r="D28" s="30">
        <v>1.2936363636363635</v>
      </c>
      <c r="E28" s="30">
        <f>100*(0.004*B28*B28-0.061*B28+0.5)</f>
        <v>33.395058641975304</v>
      </c>
      <c r="F28" s="30">
        <f>0.026*B28*B28-0.111*B28+1.398</f>
        <v>1.3314107561728394</v>
      </c>
      <c r="G28" s="39"/>
      <c r="I28" s="39"/>
      <c r="J28" s="39"/>
      <c r="K28" s="39"/>
      <c r="L28" s="39"/>
      <c r="M28" s="39"/>
      <c r="N28" s="39"/>
      <c r="O28" s="39"/>
      <c r="P28" s="39"/>
      <c r="Q28" s="39"/>
      <c r="R28" s="50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</row>
    <row r="29" spans="1:37" s="45" customFormat="1" ht="20">
      <c r="A29" s="31">
        <v>131</v>
      </c>
      <c r="B29" s="32">
        <v>3.3472222222222223</v>
      </c>
      <c r="C29" s="33">
        <v>34.436493738819316</v>
      </c>
      <c r="D29" s="30">
        <v>1.2577272727272728</v>
      </c>
      <c r="E29" s="30">
        <f t="shared" ref="E29:E87" si="12">100*(0.004*B29*B29-0.061*B29+0.5)</f>
        <v>34.063503086419757</v>
      </c>
      <c r="F29" s="30">
        <f t="shared" ref="F29:F87" si="13">0.026*B29*B29-0.111*B29+1.398</f>
        <v>1.3177596450617284</v>
      </c>
      <c r="G29" s="39"/>
      <c r="I29" s="39"/>
      <c r="J29" s="39"/>
      <c r="K29" s="39"/>
      <c r="L29" s="39"/>
      <c r="M29" s="39"/>
      <c r="N29" s="39"/>
      <c r="O29" s="39"/>
      <c r="P29" s="39"/>
      <c r="Q29" s="39"/>
      <c r="R29" s="50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</row>
    <row r="30" spans="1:37" s="45" customFormat="1">
      <c r="A30" s="31">
        <v>143</v>
      </c>
      <c r="B30" s="32">
        <v>3.1722222222222221</v>
      </c>
      <c r="C30" s="33">
        <v>36.589690887841044</v>
      </c>
      <c r="D30" s="30">
        <v>1.4214285714285713</v>
      </c>
      <c r="E30" s="30">
        <f t="shared" si="12"/>
        <v>34.674641975308639</v>
      </c>
      <c r="F30" s="30">
        <f t="shared" si="13"/>
        <v>1.3075211728395062</v>
      </c>
      <c r="G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</row>
    <row r="31" spans="1:37" s="45" customFormat="1">
      <c r="A31" s="31">
        <v>145</v>
      </c>
      <c r="B31" s="32">
        <v>3.3194444444444442</v>
      </c>
      <c r="C31" s="33">
        <v>32.865550022634665</v>
      </c>
      <c r="D31" s="30">
        <v>1.2559090909090911</v>
      </c>
      <c r="E31" s="30">
        <f t="shared" si="12"/>
        <v>34.158873456790126</v>
      </c>
      <c r="F31" s="30">
        <f t="shared" si="13"/>
        <v>1.3160281635802469</v>
      </c>
      <c r="G31" s="39"/>
      <c r="I31" s="39"/>
      <c r="J31" s="39"/>
      <c r="K31" s="39"/>
      <c r="L31" s="39"/>
      <c r="M31" s="39"/>
      <c r="N31" s="39"/>
      <c r="O31" s="39"/>
      <c r="P31" s="39"/>
      <c r="Q31" s="39"/>
      <c r="R31" s="51"/>
      <c r="S31" s="51"/>
      <c r="T31" s="51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</row>
    <row r="32" spans="1:37" s="45" customFormat="1">
      <c r="A32" s="31">
        <v>151</v>
      </c>
      <c r="B32" s="32">
        <v>3.4777777777777774</v>
      </c>
      <c r="C32" s="33">
        <v>34.964527731960807</v>
      </c>
      <c r="D32" s="30">
        <v>1.3154545454545454</v>
      </c>
      <c r="E32" s="30">
        <f t="shared" si="12"/>
        <v>33.623530864197534</v>
      </c>
      <c r="F32" s="30">
        <f t="shared" si="13"/>
        <v>1.3264350617283949</v>
      </c>
      <c r="G32" s="39"/>
      <c r="I32" s="39"/>
      <c r="J32" s="39"/>
      <c r="K32" s="39"/>
      <c r="L32" s="39"/>
      <c r="M32" s="39"/>
      <c r="N32" s="39"/>
      <c r="O32" s="39"/>
      <c r="P32" s="39"/>
      <c r="Q32" s="39"/>
      <c r="R32" s="52"/>
      <c r="S32" s="52"/>
      <c r="T32" s="52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</row>
    <row r="33" spans="1:37" s="45" customFormat="1">
      <c r="A33" s="31">
        <v>156</v>
      </c>
      <c r="B33" s="32">
        <v>3.411111111111111</v>
      </c>
      <c r="C33" s="33">
        <v>34.012649332396343</v>
      </c>
      <c r="D33" s="30">
        <v>1.2972727272727271</v>
      </c>
      <c r="E33" s="30">
        <f t="shared" si="12"/>
        <v>33.846493827160494</v>
      </c>
      <c r="F33" s="30">
        <f t="shared" si="13"/>
        <v>1.3218943209876541</v>
      </c>
      <c r="G33" s="39"/>
      <c r="I33" s="39"/>
      <c r="J33" s="39"/>
      <c r="K33" s="39"/>
      <c r="L33" s="39"/>
      <c r="M33" s="39"/>
      <c r="N33" s="39"/>
      <c r="O33" s="39"/>
      <c r="P33" s="39"/>
      <c r="Q33" s="39"/>
      <c r="R33" s="52"/>
      <c r="S33" s="52"/>
      <c r="T33" s="52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</row>
    <row r="34" spans="1:37" s="45" customFormat="1">
      <c r="A34" s="31">
        <v>173</v>
      </c>
      <c r="B34" s="32">
        <v>3.4694444444444446</v>
      </c>
      <c r="C34" s="33">
        <v>32.524730083187478</v>
      </c>
      <c r="D34" s="30">
        <v>1.3072727272727271</v>
      </c>
      <c r="E34" s="30">
        <f t="shared" si="12"/>
        <v>33.651206790123453</v>
      </c>
      <c r="F34" s="30">
        <f t="shared" si="13"/>
        <v>1.3258548302469135</v>
      </c>
      <c r="G34" s="39"/>
      <c r="I34" s="39"/>
      <c r="J34" s="39"/>
      <c r="K34" s="39"/>
      <c r="L34" s="39"/>
      <c r="M34" s="39"/>
      <c r="N34" s="39"/>
      <c r="O34" s="39"/>
      <c r="P34" s="39"/>
      <c r="Q34" s="39"/>
      <c r="R34" s="52"/>
      <c r="S34" s="52"/>
      <c r="T34" s="52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</row>
    <row r="35" spans="1:37" s="45" customFormat="1">
      <c r="A35" s="31">
        <v>177</v>
      </c>
      <c r="B35" s="32">
        <v>3.2055555555555553</v>
      </c>
      <c r="C35" s="33">
        <v>30.808811258830726</v>
      </c>
      <c r="D35" s="30">
        <v>1.2304545454545455</v>
      </c>
      <c r="E35" s="30">
        <f t="shared" si="12"/>
        <v>34.556345679012345</v>
      </c>
      <c r="F35" s="30">
        <f t="shared" si="13"/>
        <v>1.3093485802469136</v>
      </c>
      <c r="G35" s="39"/>
      <c r="I35" s="39"/>
      <c r="J35" s="39"/>
      <c r="K35" s="39"/>
      <c r="L35" s="39"/>
      <c r="M35" s="39"/>
      <c r="N35" s="39"/>
      <c r="O35" s="39"/>
      <c r="P35" s="39"/>
      <c r="Q35" s="39"/>
      <c r="R35" s="52"/>
      <c r="S35" s="52"/>
      <c r="T35" s="52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</row>
    <row r="36" spans="1:37" s="45" customFormat="1">
      <c r="A36" s="31">
        <v>179</v>
      </c>
      <c r="B36" s="32">
        <v>3.3388888888888886</v>
      </c>
      <c r="C36" s="33">
        <v>35.259471241036231</v>
      </c>
      <c r="D36" s="30">
        <v>1.3049999999999999</v>
      </c>
      <c r="E36" s="30">
        <f t="shared" si="12"/>
        <v>34.092049382716048</v>
      </c>
      <c r="F36" s="30">
        <f t="shared" si="13"/>
        <v>1.3172359876543209</v>
      </c>
      <c r="G36" s="39"/>
      <c r="I36" s="39"/>
      <c r="J36" s="39"/>
      <c r="K36" s="39"/>
      <c r="L36" s="39"/>
      <c r="M36" s="39"/>
      <c r="N36" s="39"/>
      <c r="O36" s="39"/>
      <c r="P36" s="39"/>
      <c r="Q36" s="39"/>
      <c r="R36" s="52"/>
      <c r="S36" s="52"/>
      <c r="T36" s="52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</row>
    <row r="37" spans="1:37" s="45" customFormat="1">
      <c r="A37" s="31">
        <v>192</v>
      </c>
      <c r="B37" s="32">
        <v>3.5</v>
      </c>
      <c r="C37" s="33">
        <v>34.019625334522743</v>
      </c>
      <c r="D37" s="30">
        <v>1.3949999999999998</v>
      </c>
      <c r="E37" s="30">
        <f t="shared" si="12"/>
        <v>33.550000000000004</v>
      </c>
      <c r="F37" s="30">
        <f t="shared" si="13"/>
        <v>1.3279999999999998</v>
      </c>
      <c r="G37" s="39"/>
      <c r="I37" s="39"/>
      <c r="J37" s="39"/>
      <c r="K37" s="39"/>
      <c r="L37" s="39"/>
      <c r="M37" s="39"/>
      <c r="N37" s="39"/>
      <c r="O37" s="39"/>
      <c r="P37" s="39"/>
      <c r="Q37" s="39"/>
      <c r="R37" s="52"/>
      <c r="S37" s="52"/>
      <c r="T37" s="52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</row>
    <row r="38" spans="1:37" s="45" customFormat="1">
      <c r="A38" s="28">
        <v>110</v>
      </c>
      <c r="B38" s="32">
        <v>4.1555555555555559</v>
      </c>
      <c r="C38" s="33">
        <v>30.487734320759085</v>
      </c>
      <c r="D38" s="30">
        <v>1.3083333333333333</v>
      </c>
      <c r="E38" s="30">
        <f t="shared" si="12"/>
        <v>31.558567901234564</v>
      </c>
      <c r="F38" s="30">
        <f t="shared" si="13"/>
        <v>1.3857180246913579</v>
      </c>
      <c r="G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4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</row>
    <row r="39" spans="1:37" s="45" customFormat="1">
      <c r="A39" s="31">
        <v>131</v>
      </c>
      <c r="B39" s="32">
        <v>4.3944444444444448</v>
      </c>
      <c r="C39" s="33">
        <v>29.54190372313769</v>
      </c>
      <c r="D39" s="30">
        <v>1.3283333333333334</v>
      </c>
      <c r="E39" s="30">
        <f t="shared" si="12"/>
        <v>30.918345679012344</v>
      </c>
      <c r="F39" s="30">
        <f t="shared" si="13"/>
        <v>1.4123063580246913</v>
      </c>
      <c r="G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44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</row>
    <row r="40" spans="1:37" s="45" customFormat="1">
      <c r="A40" s="31">
        <v>143</v>
      </c>
      <c r="B40" s="32">
        <v>4.4416666666666664</v>
      </c>
      <c r="C40" s="33">
        <v>27.959684156628128</v>
      </c>
      <c r="D40" s="30">
        <v>1.4825000000000004</v>
      </c>
      <c r="E40" s="30">
        <f t="shared" si="12"/>
        <v>30.797194444444447</v>
      </c>
      <c r="F40" s="30">
        <f t="shared" si="13"/>
        <v>1.4179134722222222</v>
      </c>
      <c r="G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4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</row>
    <row r="41" spans="1:37" s="45" customFormat="1">
      <c r="A41" s="31">
        <v>145</v>
      </c>
      <c r="B41" s="32">
        <v>4.0583333333333327</v>
      </c>
      <c r="C41" s="33">
        <v>29.780297316366998</v>
      </c>
      <c r="D41" s="30">
        <v>1.3450000000000002</v>
      </c>
      <c r="E41" s="30">
        <f t="shared" si="12"/>
        <v>31.832194444444443</v>
      </c>
      <c r="F41" s="30">
        <f t="shared" si="13"/>
        <v>1.3757468055555553</v>
      </c>
      <c r="G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44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</row>
    <row r="42" spans="1:37" s="45" customFormat="1">
      <c r="A42" s="31">
        <v>151</v>
      </c>
      <c r="B42" s="32">
        <v>4.2194444444444441</v>
      </c>
      <c r="C42" s="33">
        <v>30.904835269021092</v>
      </c>
      <c r="D42" s="30">
        <v>1.3388888888888888</v>
      </c>
      <c r="E42" s="30">
        <f t="shared" si="12"/>
        <v>31.382873456790122</v>
      </c>
      <c r="F42" s="30">
        <f t="shared" si="13"/>
        <v>1.3925381635802467</v>
      </c>
      <c r="G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44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 s="45" customFormat="1">
      <c r="A43" s="31">
        <v>156</v>
      </c>
      <c r="B43" s="32">
        <v>4.3583333333333334</v>
      </c>
      <c r="C43" s="33">
        <v>28.774997006346549</v>
      </c>
      <c r="D43" s="30">
        <v>1.3627777777777776</v>
      </c>
      <c r="E43" s="30">
        <f t="shared" si="12"/>
        <v>31.012194444444447</v>
      </c>
      <c r="F43" s="30">
        <f t="shared" si="13"/>
        <v>1.4080968055555554</v>
      </c>
      <c r="G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44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</row>
    <row r="44" spans="1:37" s="45" customFormat="1">
      <c r="A44" s="31">
        <v>173</v>
      </c>
      <c r="B44" s="32">
        <v>4.2527777777777782</v>
      </c>
      <c r="C44" s="33">
        <v>30.214836577304442</v>
      </c>
      <c r="D44" s="30">
        <v>1.3844444444444446</v>
      </c>
      <c r="E44" s="30">
        <f t="shared" si="12"/>
        <v>31.292503086419753</v>
      </c>
      <c r="F44" s="30">
        <f t="shared" si="13"/>
        <v>1.3961807561728394</v>
      </c>
      <c r="G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44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</row>
    <row r="45" spans="1:37" s="45" customFormat="1">
      <c r="A45" s="31">
        <v>177</v>
      </c>
      <c r="B45" s="32">
        <v>4.1638888888888888</v>
      </c>
      <c r="C45" s="33">
        <v>27.487364620938632</v>
      </c>
      <c r="D45" s="30">
        <v>1.273333333333333</v>
      </c>
      <c r="E45" s="30">
        <f t="shared" si="12"/>
        <v>31.535466049382716</v>
      </c>
      <c r="F45" s="30">
        <f t="shared" si="13"/>
        <v>1.3865955709876543</v>
      </c>
      <c r="G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44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</row>
    <row r="46" spans="1:37" s="45" customFormat="1">
      <c r="A46" s="31">
        <v>179</v>
      </c>
      <c r="B46" s="32">
        <v>4.3583333333333334</v>
      </c>
      <c r="C46" s="33">
        <v>30.762347888332137</v>
      </c>
      <c r="D46" s="30">
        <v>1.3433333333333333</v>
      </c>
      <c r="E46" s="30">
        <f t="shared" si="12"/>
        <v>31.012194444444447</v>
      </c>
      <c r="F46" s="30">
        <f t="shared" si="13"/>
        <v>1.4080968055555554</v>
      </c>
      <c r="G46" s="39"/>
      <c r="H46" s="40"/>
      <c r="I46" s="40"/>
      <c r="J46" s="41"/>
      <c r="K46" s="40"/>
      <c r="L46" s="40"/>
      <c r="M46" s="46"/>
      <c r="N46" s="46"/>
      <c r="O46" s="42"/>
      <c r="P46" s="42"/>
      <c r="Q46" s="47"/>
      <c r="R46" s="48"/>
      <c r="S46" s="44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</row>
    <row r="47" spans="1:37" s="45" customFormat="1">
      <c r="A47" s="31">
        <v>192</v>
      </c>
      <c r="B47" s="32">
        <v>4.3583333333333334</v>
      </c>
      <c r="C47" s="33">
        <v>31.082584953026732</v>
      </c>
      <c r="D47" s="30">
        <v>1.4245000000000001</v>
      </c>
      <c r="E47" s="30">
        <f t="shared" si="12"/>
        <v>31.012194444444447</v>
      </c>
      <c r="F47" s="30">
        <f t="shared" si="13"/>
        <v>1.4080968055555554</v>
      </c>
      <c r="G47" s="39"/>
      <c r="H47" s="39"/>
      <c r="I47" s="40"/>
      <c r="J47" s="41"/>
      <c r="K47" s="40"/>
      <c r="L47" s="40"/>
      <c r="M47" s="46"/>
      <c r="N47" s="46"/>
      <c r="O47" s="42"/>
      <c r="P47" s="42"/>
      <c r="Q47" s="47"/>
      <c r="R47" s="48"/>
      <c r="S47" s="44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</row>
    <row r="48" spans="1:37" s="45" customFormat="1">
      <c r="A48" s="28">
        <v>110</v>
      </c>
      <c r="B48" s="32">
        <v>4.8777777777777773</v>
      </c>
      <c r="C48" s="33">
        <v>27.488559471193337</v>
      </c>
      <c r="D48" s="30">
        <v>1.3474999999999999</v>
      </c>
      <c r="E48" s="30">
        <f t="shared" si="12"/>
        <v>29.762641975308647</v>
      </c>
      <c r="F48" s="30">
        <f t="shared" si="13"/>
        <v>1.475177283950617</v>
      </c>
      <c r="G48" s="39"/>
      <c r="H48" s="39"/>
      <c r="I48" s="40"/>
      <c r="J48" s="41"/>
      <c r="K48" s="40"/>
      <c r="L48" s="40"/>
      <c r="M48" s="46"/>
      <c r="N48" s="46"/>
      <c r="O48" s="42"/>
      <c r="P48" s="42"/>
      <c r="Q48" s="47"/>
      <c r="R48" s="48"/>
      <c r="S48" s="44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</row>
    <row r="49" spans="1:37" s="45" customFormat="1">
      <c r="A49" s="31">
        <v>131</v>
      </c>
      <c r="B49" s="32">
        <v>5.0777777777777784</v>
      </c>
      <c r="C49" s="33">
        <v>26.599046249337672</v>
      </c>
      <c r="D49" s="30">
        <v>1.3675000000000002</v>
      </c>
      <c r="E49" s="30">
        <f t="shared" si="12"/>
        <v>29.339086419753084</v>
      </c>
      <c r="F49" s="30">
        <f t="shared" si="13"/>
        <v>1.5047461728395062</v>
      </c>
      <c r="G49" s="39"/>
      <c r="H49" s="39"/>
      <c r="I49" s="40"/>
      <c r="J49" s="41"/>
      <c r="K49" s="40"/>
      <c r="L49" s="40"/>
      <c r="M49" s="46"/>
      <c r="N49" s="46"/>
      <c r="O49" s="42"/>
      <c r="P49" s="42"/>
      <c r="Q49" s="47"/>
      <c r="R49" s="48"/>
      <c r="S49" s="44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</row>
    <row r="50" spans="1:37" s="45" customFormat="1">
      <c r="A50" s="31">
        <v>143</v>
      </c>
      <c r="B50" s="32">
        <v>4.9666666666666659</v>
      </c>
      <c r="C50" s="33">
        <v>27.79622328283876</v>
      </c>
      <c r="D50" s="30">
        <v>1.556111111111111</v>
      </c>
      <c r="E50" s="30">
        <f t="shared" si="12"/>
        <v>29.570444444444448</v>
      </c>
      <c r="F50" s="30">
        <f t="shared" si="13"/>
        <v>1.488062222222222</v>
      </c>
      <c r="G50" s="39"/>
      <c r="H50" s="39"/>
      <c r="I50" s="40"/>
      <c r="J50" s="41"/>
      <c r="K50" s="40"/>
      <c r="L50" s="40"/>
      <c r="M50" s="46"/>
      <c r="N50" s="46"/>
      <c r="O50" s="42"/>
      <c r="P50" s="42"/>
      <c r="Q50" s="47"/>
      <c r="R50" s="48"/>
      <c r="S50" s="44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</row>
    <row r="51" spans="1:37" s="45" customFormat="1">
      <c r="A51" s="31">
        <v>145</v>
      </c>
      <c r="B51" s="32">
        <v>4.8611111111111107</v>
      </c>
      <c r="C51" s="33">
        <v>27.814105558150391</v>
      </c>
      <c r="D51" s="30">
        <v>1.416666666666667</v>
      </c>
      <c r="E51" s="30">
        <f t="shared" si="12"/>
        <v>29.79938271604939</v>
      </c>
      <c r="F51" s="30">
        <f t="shared" si="13"/>
        <v>1.4728070987654318</v>
      </c>
      <c r="G51" s="39"/>
      <c r="H51" s="39"/>
      <c r="I51" s="40"/>
      <c r="J51" s="41"/>
      <c r="K51" s="40"/>
      <c r="L51" s="40"/>
      <c r="M51" s="46"/>
      <c r="N51" s="46"/>
      <c r="O51" s="42"/>
      <c r="P51" s="42"/>
      <c r="Q51" s="47"/>
      <c r="R51" s="48"/>
      <c r="S51" s="44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</row>
    <row r="52" spans="1:37" s="45" customFormat="1">
      <c r="A52" s="31">
        <v>151</v>
      </c>
      <c r="B52" s="32">
        <v>4.9972222222222218</v>
      </c>
      <c r="C52" s="33">
        <v>27.990654205607473</v>
      </c>
      <c r="D52" s="30">
        <v>1.4074999999999998</v>
      </c>
      <c r="E52" s="30">
        <f t="shared" si="12"/>
        <v>29.505836419753084</v>
      </c>
      <c r="F52" s="30">
        <f t="shared" si="13"/>
        <v>1.4925863117283948</v>
      </c>
      <c r="G52" s="39"/>
      <c r="H52" s="39"/>
      <c r="I52" s="40"/>
      <c r="J52" s="41"/>
      <c r="K52" s="40"/>
      <c r="L52" s="40"/>
      <c r="M52" s="46"/>
      <c r="N52" s="46"/>
      <c r="O52" s="42"/>
      <c r="P52" s="42"/>
      <c r="Q52" s="47"/>
      <c r="R52" s="48"/>
      <c r="S52" s="44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</row>
    <row r="53" spans="1:37" s="45" customFormat="1">
      <c r="A53" s="31">
        <v>156</v>
      </c>
      <c r="B53" s="32">
        <v>4.7611111111111111</v>
      </c>
      <c r="C53" s="33">
        <v>27.93142640651639</v>
      </c>
      <c r="D53" s="30">
        <v>1.4272222222222224</v>
      </c>
      <c r="E53" s="30">
        <f t="shared" si="12"/>
        <v>30.024493827160491</v>
      </c>
      <c r="F53" s="30">
        <f t="shared" si="13"/>
        <v>1.4588893209876543</v>
      </c>
      <c r="G53" s="39"/>
      <c r="H53" s="39"/>
      <c r="I53" s="40"/>
      <c r="J53" s="41"/>
      <c r="K53" s="40"/>
      <c r="L53" s="40"/>
      <c r="M53" s="46"/>
      <c r="N53" s="46"/>
      <c r="O53" s="42"/>
      <c r="P53" s="42"/>
      <c r="Q53" s="47"/>
      <c r="R53" s="48"/>
      <c r="S53" s="44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</row>
    <row r="54" spans="1:37" s="45" customFormat="1">
      <c r="A54" s="31">
        <v>173</v>
      </c>
      <c r="B54" s="32">
        <v>5.0138888888888893</v>
      </c>
      <c r="C54" s="33">
        <v>27.454059996858803</v>
      </c>
      <c r="D54" s="30">
        <v>1.4175000000000002</v>
      </c>
      <c r="E54" s="30">
        <f t="shared" si="12"/>
        <v>29.470910493827162</v>
      </c>
      <c r="F54" s="30">
        <f t="shared" si="13"/>
        <v>1.4950744598765433</v>
      </c>
      <c r="G54" s="39"/>
      <c r="H54" s="39"/>
      <c r="I54" s="40"/>
      <c r="J54" s="41"/>
      <c r="K54" s="40"/>
      <c r="L54" s="40"/>
      <c r="M54" s="46"/>
      <c r="N54" s="46"/>
      <c r="O54" s="42"/>
      <c r="P54" s="42"/>
      <c r="Q54" s="47"/>
      <c r="R54" s="48"/>
      <c r="S54" s="44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</row>
    <row r="55" spans="1:37" s="45" customFormat="1">
      <c r="A55" s="31">
        <v>177</v>
      </c>
      <c r="B55" s="32">
        <v>5.1277777777777782</v>
      </c>
      <c r="C55" s="33">
        <v>24.503336223470427</v>
      </c>
      <c r="D55" s="30">
        <v>1.3650000000000002</v>
      </c>
      <c r="E55" s="30">
        <f t="shared" si="12"/>
        <v>29.238197530864195</v>
      </c>
      <c r="F55" s="30">
        <f t="shared" si="13"/>
        <v>1.5124633950617283</v>
      </c>
      <c r="G55" s="39"/>
      <c r="H55" s="39"/>
      <c r="I55" s="40"/>
      <c r="J55" s="41"/>
      <c r="K55" s="40"/>
      <c r="L55" s="40"/>
      <c r="M55" s="46"/>
      <c r="N55" s="46"/>
      <c r="O55" s="42"/>
      <c r="P55" s="42"/>
      <c r="Q55" s="47"/>
      <c r="R55" s="48"/>
      <c r="S55" s="44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</row>
    <row r="56" spans="1:37" s="45" customFormat="1">
      <c r="A56" s="31">
        <v>179</v>
      </c>
      <c r="B56" s="32">
        <v>4.8166666666666664</v>
      </c>
      <c r="C56" s="33">
        <v>29.011351290600533</v>
      </c>
      <c r="D56" s="30">
        <v>1.3456249999999998</v>
      </c>
      <c r="E56" s="30">
        <f t="shared" si="12"/>
        <v>29.898444444444443</v>
      </c>
      <c r="F56" s="30">
        <f t="shared" si="13"/>
        <v>1.4665572222222221</v>
      </c>
      <c r="G56" s="39"/>
      <c r="H56" s="39"/>
      <c r="I56" s="40"/>
      <c r="J56" s="41"/>
      <c r="K56" s="40"/>
      <c r="L56" s="40"/>
      <c r="M56" s="46"/>
      <c r="N56" s="46"/>
      <c r="O56" s="42"/>
      <c r="P56" s="42"/>
      <c r="Q56" s="47"/>
      <c r="R56" s="48"/>
      <c r="S56" s="44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</row>
    <row r="57" spans="1:37" s="45" customFormat="1">
      <c r="A57" s="31">
        <v>192</v>
      </c>
      <c r="B57" s="32">
        <v>5.030555555555555</v>
      </c>
      <c r="C57" s="33">
        <v>29.158376442499002</v>
      </c>
      <c r="D57" s="30">
        <v>1.4972222222222225</v>
      </c>
      <c r="E57" s="30">
        <f t="shared" si="12"/>
        <v>29.436206790123464</v>
      </c>
      <c r="F57" s="30">
        <f t="shared" si="13"/>
        <v>1.4975770524691356</v>
      </c>
      <c r="G57" s="39"/>
      <c r="H57" s="39"/>
      <c r="I57" s="40"/>
      <c r="J57" s="41"/>
      <c r="K57" s="40"/>
      <c r="L57" s="40"/>
      <c r="M57" s="46"/>
      <c r="N57" s="46"/>
      <c r="O57" s="42"/>
      <c r="P57" s="42"/>
      <c r="Q57" s="47"/>
      <c r="R57" s="48"/>
      <c r="S57" s="44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</row>
    <row r="58" spans="1:37" s="45" customFormat="1">
      <c r="A58" s="16">
        <v>108</v>
      </c>
      <c r="B58" s="20">
        <v>3.1916666666666664</v>
      </c>
      <c r="C58" s="21">
        <v>37.172250289294681</v>
      </c>
      <c r="D58" s="18">
        <v>1.4796428571428568</v>
      </c>
      <c r="E58" s="18">
        <f t="shared" si="12"/>
        <v>34.60552777777778</v>
      </c>
      <c r="F58" s="18">
        <f t="shared" si="13"/>
        <v>1.3085801388888889</v>
      </c>
      <c r="G58" s="39"/>
      <c r="H58" s="39"/>
      <c r="I58" s="40"/>
      <c r="J58" s="41"/>
      <c r="K58" s="40"/>
      <c r="L58" s="40"/>
      <c r="M58" s="46"/>
      <c r="N58" s="46"/>
      <c r="O58" s="42"/>
      <c r="P58" s="42"/>
      <c r="Q58" s="47"/>
      <c r="R58" s="48"/>
      <c r="S58" s="44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</row>
    <row r="59" spans="1:37" s="45" customFormat="1">
      <c r="A59" s="16">
        <v>111</v>
      </c>
      <c r="B59" s="20">
        <v>3.4388888888888891</v>
      </c>
      <c r="C59" s="21">
        <v>38.558295324971496</v>
      </c>
      <c r="D59" s="18">
        <v>1.3962500000000002</v>
      </c>
      <c r="E59" s="18">
        <f t="shared" si="12"/>
        <v>33.75316049382716</v>
      </c>
      <c r="F59" s="18">
        <f t="shared" si="13"/>
        <v>1.323758209876543</v>
      </c>
      <c r="G59" s="39"/>
      <c r="H59" s="39"/>
      <c r="I59" s="40"/>
      <c r="J59" s="41"/>
      <c r="K59" s="40"/>
      <c r="L59" s="40"/>
      <c r="M59" s="46"/>
      <c r="N59" s="46"/>
      <c r="O59" s="42"/>
      <c r="P59" s="42"/>
      <c r="Q59" s="47"/>
      <c r="R59" s="48"/>
      <c r="S59" s="44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</row>
    <row r="60" spans="1:37" s="45" customFormat="1">
      <c r="A60" s="16">
        <v>112</v>
      </c>
      <c r="B60" s="20">
        <v>3.3611111111111107</v>
      </c>
      <c r="C60" s="21">
        <v>38.16025142779899</v>
      </c>
      <c r="D60" s="18">
        <v>1.3291666666666666</v>
      </c>
      <c r="E60" s="18">
        <f t="shared" si="12"/>
        <v>34.016049382716048</v>
      </c>
      <c r="F60" s="18">
        <f t="shared" si="13"/>
        <v>1.3186404320987655</v>
      </c>
      <c r="G60" s="39"/>
      <c r="H60" s="39"/>
      <c r="I60" s="40"/>
      <c r="J60" s="41"/>
      <c r="K60" s="40"/>
      <c r="L60" s="40"/>
      <c r="M60" s="46"/>
      <c r="N60" s="46"/>
      <c r="O60" s="42"/>
      <c r="P60" s="42"/>
      <c r="Q60" s="47"/>
      <c r="R60" s="48"/>
      <c r="S60" s="44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</row>
    <row r="61" spans="1:37" s="45" customFormat="1">
      <c r="A61" s="16">
        <v>114</v>
      </c>
      <c r="B61" s="20">
        <v>3.5305555555555559</v>
      </c>
      <c r="C61" s="21">
        <v>36.687394007914079</v>
      </c>
      <c r="D61" s="18">
        <v>1.2995454545454543</v>
      </c>
      <c r="E61" s="18">
        <f t="shared" si="12"/>
        <v>33.449540123456792</v>
      </c>
      <c r="F61" s="18">
        <f t="shared" si="13"/>
        <v>1.3301937191358024</v>
      </c>
      <c r="G61" s="39"/>
      <c r="H61" s="39"/>
      <c r="I61" s="40"/>
      <c r="J61" s="41"/>
      <c r="K61" s="40"/>
      <c r="L61" s="40"/>
      <c r="M61" s="46"/>
      <c r="N61" s="46"/>
      <c r="O61" s="42"/>
      <c r="P61" s="42"/>
      <c r="Q61" s="47"/>
      <c r="R61" s="48"/>
      <c r="S61" s="44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</row>
    <row r="62" spans="1:37">
      <c r="A62" s="19">
        <v>119</v>
      </c>
      <c r="B62" s="20">
        <v>3.5861111111111112</v>
      </c>
      <c r="C62" s="21">
        <v>39.154091700522351</v>
      </c>
      <c r="D62" s="18">
        <v>1.4191666666666667</v>
      </c>
      <c r="E62" s="18">
        <f t="shared" si="12"/>
        <v>33.268799382716054</v>
      </c>
      <c r="F62" s="18">
        <f t="shared" si="13"/>
        <v>1.3343066820987652</v>
      </c>
    </row>
    <row r="63" spans="1:37">
      <c r="A63" s="19">
        <v>130</v>
      </c>
      <c r="B63" s="20">
        <v>3.4916666666666667</v>
      </c>
      <c r="C63" s="21">
        <v>35.677411953653781</v>
      </c>
      <c r="D63" s="18">
        <v>1.2695000000000001</v>
      </c>
      <c r="E63" s="18">
        <f t="shared" si="12"/>
        <v>33.577527777777775</v>
      </c>
      <c r="F63" s="18">
        <f t="shared" si="13"/>
        <v>1.3274101388888888</v>
      </c>
    </row>
    <row r="64" spans="1:37">
      <c r="A64" s="19">
        <v>165</v>
      </c>
      <c r="B64" s="20">
        <v>3.3055555555555554</v>
      </c>
      <c r="C64" s="21">
        <v>38.988325643328274</v>
      </c>
      <c r="D64" s="18">
        <v>1.4150000000000003</v>
      </c>
      <c r="E64" s="18">
        <f t="shared" si="12"/>
        <v>34.206790123456791</v>
      </c>
      <c r="F64" s="18">
        <f t="shared" si="13"/>
        <v>1.3151774691358022</v>
      </c>
    </row>
    <row r="65" spans="1:6">
      <c r="A65" s="19">
        <v>168</v>
      </c>
      <c r="B65" s="20">
        <v>3.1722222222222221</v>
      </c>
      <c r="C65" s="21">
        <v>39.884591134625403</v>
      </c>
      <c r="D65" s="18">
        <v>1.4428571428571428</v>
      </c>
      <c r="E65" s="18">
        <f t="shared" si="12"/>
        <v>34.674641975308639</v>
      </c>
      <c r="F65" s="18">
        <f t="shared" si="13"/>
        <v>1.3075211728395062</v>
      </c>
    </row>
    <row r="66" spans="1:6">
      <c r="A66" s="19">
        <v>174</v>
      </c>
      <c r="B66" s="20">
        <v>3.1916666666666664</v>
      </c>
      <c r="C66" s="21">
        <v>40.377924824339992</v>
      </c>
      <c r="D66" s="18">
        <v>1.3320833333333333</v>
      </c>
      <c r="E66" s="18">
        <f t="shared" si="12"/>
        <v>34.60552777777778</v>
      </c>
      <c r="F66" s="18">
        <f t="shared" si="13"/>
        <v>1.3085801388888889</v>
      </c>
    </row>
    <row r="67" spans="1:6">
      <c r="A67" s="19">
        <v>175</v>
      </c>
      <c r="B67" s="20">
        <v>3.5527777777777776</v>
      </c>
      <c r="C67" s="21">
        <v>34.276504297994265</v>
      </c>
      <c r="D67" s="18">
        <v>1.2936363636363637</v>
      </c>
      <c r="E67" s="18">
        <f t="shared" si="12"/>
        <v>33.3769475308642</v>
      </c>
      <c r="F67" s="18">
        <f t="shared" si="13"/>
        <v>1.3318196450617283</v>
      </c>
    </row>
    <row r="68" spans="1:6">
      <c r="A68" s="16">
        <v>108</v>
      </c>
      <c r="B68" s="20">
        <v>4.3</v>
      </c>
      <c r="C68" s="21">
        <v>30.529246390261211</v>
      </c>
      <c r="D68" s="18">
        <v>1.4994999999999998</v>
      </c>
      <c r="E68" s="18">
        <f t="shared" si="12"/>
        <v>31.166000000000004</v>
      </c>
      <c r="F68" s="18">
        <f t="shared" si="13"/>
        <v>1.4014399999999998</v>
      </c>
    </row>
    <row r="69" spans="1:6">
      <c r="A69" s="16">
        <v>111</v>
      </c>
      <c r="B69" s="20">
        <v>4.4222222222222225</v>
      </c>
      <c r="C69" s="21">
        <v>33.832187663758816</v>
      </c>
      <c r="D69" s="18">
        <v>1.3938888888888892</v>
      </c>
      <c r="E69" s="18">
        <f t="shared" si="12"/>
        <v>30.846864197530866</v>
      </c>
      <c r="F69" s="18">
        <f t="shared" si="13"/>
        <v>1.4155906172839505</v>
      </c>
    </row>
    <row r="70" spans="1:6">
      <c r="A70" s="16">
        <v>112</v>
      </c>
      <c r="B70" s="20">
        <v>3.95</v>
      </c>
      <c r="C70" s="21">
        <v>34.749308559676621</v>
      </c>
      <c r="D70" s="18">
        <v>1.2795000000000001</v>
      </c>
      <c r="E70" s="18">
        <f t="shared" si="12"/>
        <v>32.146000000000001</v>
      </c>
      <c r="F70" s="18">
        <f t="shared" si="13"/>
        <v>1.3652149999999998</v>
      </c>
    </row>
    <row r="71" spans="1:6">
      <c r="A71" s="16">
        <v>114</v>
      </c>
      <c r="B71" s="20">
        <v>4.05</v>
      </c>
      <c r="C71" s="21">
        <v>36.009933774834444</v>
      </c>
      <c r="D71" s="18">
        <v>1.3764999999999996</v>
      </c>
      <c r="E71" s="18">
        <f t="shared" si="12"/>
        <v>31.856000000000002</v>
      </c>
      <c r="F71" s="18">
        <f t="shared" si="13"/>
        <v>1.3749149999999999</v>
      </c>
    </row>
    <row r="72" spans="1:6">
      <c r="A72" s="19">
        <v>119</v>
      </c>
      <c r="B72" s="20">
        <v>4.4305555555555554</v>
      </c>
      <c r="C72" s="21">
        <v>33.012434817488973</v>
      </c>
      <c r="D72" s="18">
        <v>1.4330000000000001</v>
      </c>
      <c r="E72" s="18">
        <f t="shared" si="12"/>
        <v>30.825540123456797</v>
      </c>
      <c r="F72" s="18">
        <f t="shared" si="13"/>
        <v>1.4165837191358024</v>
      </c>
    </row>
    <row r="73" spans="1:6">
      <c r="A73" s="19">
        <v>130</v>
      </c>
      <c r="B73" s="20">
        <v>4.2305555555555552</v>
      </c>
      <c r="C73" s="21">
        <v>33.547694028313266</v>
      </c>
      <c r="D73" s="18">
        <v>1.3233333333333333</v>
      </c>
      <c r="E73" s="18">
        <f t="shared" si="12"/>
        <v>31.352651234567901</v>
      </c>
      <c r="F73" s="18">
        <f t="shared" si="13"/>
        <v>1.3937459413580244</v>
      </c>
    </row>
    <row r="74" spans="1:6">
      <c r="A74" s="19">
        <v>165</v>
      </c>
      <c r="B74" s="20">
        <v>4.0694444444444446</v>
      </c>
      <c r="C74" s="21">
        <v>36.005417089876815</v>
      </c>
      <c r="D74" s="18">
        <v>1.4464999999999999</v>
      </c>
      <c r="E74" s="18">
        <f t="shared" si="12"/>
        <v>31.800540123456788</v>
      </c>
      <c r="F74" s="18">
        <f t="shared" si="13"/>
        <v>1.3768614969135802</v>
      </c>
    </row>
    <row r="75" spans="1:6">
      <c r="A75" s="19">
        <v>168</v>
      </c>
      <c r="B75" s="20">
        <v>4.05</v>
      </c>
      <c r="C75" s="21">
        <v>33.297022512708786</v>
      </c>
      <c r="D75" s="18">
        <v>1.4577272727272728</v>
      </c>
      <c r="E75" s="18">
        <f t="shared" si="12"/>
        <v>31.856000000000002</v>
      </c>
      <c r="F75" s="18">
        <f t="shared" si="13"/>
        <v>1.3749149999999999</v>
      </c>
    </row>
    <row r="76" spans="1:6">
      <c r="A76" s="19">
        <v>174</v>
      </c>
      <c r="B76" s="20">
        <v>4.0805555555555557</v>
      </c>
      <c r="C76" s="21">
        <v>35.389904107110546</v>
      </c>
      <c r="D76" s="18">
        <v>1.3583333333333334</v>
      </c>
      <c r="E76" s="18">
        <f t="shared" si="12"/>
        <v>31.768984567901239</v>
      </c>
      <c r="F76" s="18">
        <f t="shared" si="13"/>
        <v>1.3779826080246913</v>
      </c>
    </row>
    <row r="77" spans="1:6">
      <c r="A77" s="19">
        <v>175</v>
      </c>
      <c r="B77" s="20">
        <v>4.2416666666666663</v>
      </c>
      <c r="C77" s="21">
        <v>31.855798999761852</v>
      </c>
      <c r="D77" s="18">
        <v>1.3483333333333334</v>
      </c>
      <c r="E77" s="18">
        <f t="shared" si="12"/>
        <v>31.322527777777776</v>
      </c>
      <c r="F77" s="18">
        <f t="shared" si="13"/>
        <v>1.3949601388888888</v>
      </c>
    </row>
    <row r="78" spans="1:6">
      <c r="A78" s="16">
        <v>108</v>
      </c>
      <c r="B78" s="20">
        <v>5.177777777777778</v>
      </c>
      <c r="C78" s="21">
        <v>26.481364497789013</v>
      </c>
      <c r="D78" s="18">
        <v>1.5218749999999999</v>
      </c>
      <c r="E78" s="18">
        <f t="shared" si="12"/>
        <v>29.139308641975315</v>
      </c>
      <c r="F78" s="18">
        <f t="shared" si="13"/>
        <v>1.5203106172839504</v>
      </c>
    </row>
    <row r="79" spans="1:6">
      <c r="A79" s="16">
        <v>111</v>
      </c>
      <c r="B79" s="20">
        <v>5.1944444444444438</v>
      </c>
      <c r="C79" s="21">
        <v>33.133214343663802</v>
      </c>
      <c r="D79" s="18">
        <v>1.4681249999999999</v>
      </c>
      <c r="E79" s="18">
        <f t="shared" si="12"/>
        <v>29.106790123456793</v>
      </c>
      <c r="F79" s="18">
        <f t="shared" si="13"/>
        <v>1.5229552469135801</v>
      </c>
    </row>
    <row r="80" spans="1:6">
      <c r="A80" s="16">
        <v>112</v>
      </c>
      <c r="B80" s="20">
        <v>4.8472222222222223</v>
      </c>
      <c r="C80" s="21">
        <v>31.073618196283991</v>
      </c>
      <c r="D80" s="18">
        <v>1.3171428571428572</v>
      </c>
      <c r="E80" s="18">
        <f t="shared" si="12"/>
        <v>29.830169753086423</v>
      </c>
      <c r="F80" s="18">
        <f t="shared" si="13"/>
        <v>1.4708429783950616</v>
      </c>
    </row>
    <row r="81" spans="1:6">
      <c r="A81" s="16">
        <v>114</v>
      </c>
      <c r="B81" s="20">
        <v>4.7888888888888888</v>
      </c>
      <c r="C81" s="21">
        <v>33.132409883836971</v>
      </c>
      <c r="D81" s="18">
        <v>1.4356250000000002</v>
      </c>
      <c r="E81" s="18">
        <f t="shared" si="12"/>
        <v>29.961160493827162</v>
      </c>
      <c r="F81" s="18">
        <f t="shared" si="13"/>
        <v>1.4627032098765431</v>
      </c>
    </row>
    <row r="82" spans="1:6">
      <c r="A82" s="19">
        <v>119</v>
      </c>
      <c r="B82" s="20">
        <v>4.9222222222222216</v>
      </c>
      <c r="C82" s="21">
        <v>31.361911735339149</v>
      </c>
      <c r="D82" s="18">
        <v>1.4677777777777778</v>
      </c>
      <c r="E82" s="18">
        <f t="shared" si="12"/>
        <v>29.665753086419755</v>
      </c>
      <c r="F82" s="18">
        <f t="shared" si="13"/>
        <v>1.4815683950617282</v>
      </c>
    </row>
    <row r="83" spans="1:6">
      <c r="A83" s="19">
        <v>130</v>
      </c>
      <c r="B83" s="20">
        <v>4.7888888888888888</v>
      </c>
      <c r="C83" s="21">
        <v>31.956048987066499</v>
      </c>
      <c r="D83" s="18">
        <v>1.3756250000000001</v>
      </c>
      <c r="E83" s="18">
        <f t="shared" si="12"/>
        <v>29.961160493827162</v>
      </c>
      <c r="F83" s="18">
        <f t="shared" si="13"/>
        <v>1.4627032098765431</v>
      </c>
    </row>
    <row r="84" spans="1:6">
      <c r="A84" s="19">
        <v>165</v>
      </c>
      <c r="B84" s="20">
        <v>5.0611111111111109</v>
      </c>
      <c r="C84" s="21">
        <v>34.284786587165719</v>
      </c>
      <c r="D84" s="18">
        <v>1.6080000000000001</v>
      </c>
      <c r="E84" s="18">
        <f t="shared" si="12"/>
        <v>29.373160493827161</v>
      </c>
      <c r="F84" s="18">
        <f t="shared" si="13"/>
        <v>1.5022026543209874</v>
      </c>
    </row>
    <row r="85" spans="1:6">
      <c r="A85" s="19">
        <v>168</v>
      </c>
      <c r="B85" s="20">
        <v>5.0138888888888893</v>
      </c>
      <c r="C85" s="21">
        <v>30.006043513295737</v>
      </c>
      <c r="D85" s="18">
        <v>1.5194444444444442</v>
      </c>
      <c r="E85" s="18">
        <f t="shared" si="12"/>
        <v>29.470910493827162</v>
      </c>
      <c r="F85" s="18">
        <f t="shared" si="13"/>
        <v>1.4950744598765433</v>
      </c>
    </row>
    <row r="86" spans="1:6">
      <c r="A86" s="19">
        <v>174</v>
      </c>
      <c r="B86" s="20">
        <v>4.9666666666666659</v>
      </c>
      <c r="C86" s="21">
        <v>32.585111838731315</v>
      </c>
      <c r="D86" s="18">
        <v>1.42</v>
      </c>
      <c r="E86" s="18">
        <f t="shared" si="12"/>
        <v>29.570444444444448</v>
      </c>
      <c r="F86" s="18">
        <f t="shared" si="13"/>
        <v>1.488062222222222</v>
      </c>
    </row>
    <row r="87" spans="1:6">
      <c r="A87" s="19">
        <v>175</v>
      </c>
      <c r="B87" s="20">
        <v>4.8611111111111107</v>
      </c>
      <c r="C87" s="21">
        <v>30.462135922330098</v>
      </c>
      <c r="D87" s="18">
        <v>1.4062500000000002</v>
      </c>
      <c r="E87" s="18">
        <f t="shared" si="12"/>
        <v>29.79938271604939</v>
      </c>
      <c r="F87" s="18">
        <f t="shared" si="13"/>
        <v>1.4728070987654318</v>
      </c>
    </row>
  </sheetData>
  <sortState xmlns:xlrd2="http://schemas.microsoft.com/office/spreadsheetml/2017/richdata2" ref="A2:AK21">
    <sortCondition ref="J2:J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D04E-DCDF-D844-8023-2BDAF238C2F9}">
  <dimension ref="A1:O249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RowHeight="17"/>
  <cols>
    <col min="10" max="10" width="11.85546875" customWidth="1"/>
  </cols>
  <sheetData>
    <row r="1" spans="1:10">
      <c r="A1" s="66" t="s">
        <v>1</v>
      </c>
      <c r="B1" s="66" t="s">
        <v>22</v>
      </c>
      <c r="C1" s="69" t="s">
        <v>23</v>
      </c>
      <c r="D1" s="66" t="s">
        <v>24</v>
      </c>
      <c r="E1" s="66" t="s">
        <v>60</v>
      </c>
      <c r="F1" s="66" t="s">
        <v>52</v>
      </c>
      <c r="G1" s="66" t="s">
        <v>1</v>
      </c>
      <c r="H1" s="66" t="s">
        <v>2</v>
      </c>
      <c r="I1" s="66" t="s">
        <v>1</v>
      </c>
      <c r="J1" s="66" t="s">
        <v>1</v>
      </c>
    </row>
    <row r="2" spans="1:10" ht="36">
      <c r="A2" s="82" t="s">
        <v>10</v>
      </c>
      <c r="B2" s="82" t="s">
        <v>12</v>
      </c>
      <c r="C2" s="83" t="s">
        <v>13</v>
      </c>
      <c r="D2" s="82" t="s">
        <v>14</v>
      </c>
      <c r="E2" s="82" t="s">
        <v>59</v>
      </c>
      <c r="F2" s="82" t="s">
        <v>18</v>
      </c>
      <c r="G2" s="82" t="s">
        <v>19</v>
      </c>
      <c r="H2" s="82" t="s">
        <v>75</v>
      </c>
      <c r="I2" s="82" t="s">
        <v>64</v>
      </c>
      <c r="J2" s="82" t="s">
        <v>63</v>
      </c>
    </row>
    <row r="3" spans="1:10">
      <c r="A3" s="70">
        <v>194</v>
      </c>
      <c r="B3" s="72">
        <v>25</v>
      </c>
      <c r="C3" s="73">
        <v>1.6980000000000002</v>
      </c>
      <c r="D3" s="73">
        <v>55.7</v>
      </c>
      <c r="E3" s="73">
        <f t="shared" ref="E3:E34" si="0">D3/(C3*C3)</f>
        <v>19.318785628765774</v>
      </c>
      <c r="F3" s="73">
        <v>45</v>
      </c>
      <c r="G3" s="70">
        <v>19</v>
      </c>
      <c r="H3" s="72">
        <v>87.846650000000011</v>
      </c>
      <c r="I3" s="70" t="s">
        <v>3</v>
      </c>
      <c r="J3" s="70" t="str">
        <f>IF(G3 &lt;= 15, "TER", "AER")</f>
        <v>AER</v>
      </c>
    </row>
    <row r="4" spans="1:10">
      <c r="A4" s="70">
        <v>195</v>
      </c>
      <c r="B4" s="72">
        <v>30</v>
      </c>
      <c r="C4" s="73">
        <v>1.6469999999999998</v>
      </c>
      <c r="D4" s="73">
        <v>55.6</v>
      </c>
      <c r="E4" s="73">
        <f t="shared" si="0"/>
        <v>20.496872199421301</v>
      </c>
      <c r="F4" s="73">
        <v>100</v>
      </c>
      <c r="G4" s="70">
        <v>13</v>
      </c>
      <c r="H4" s="72">
        <v>85.987949999999998</v>
      </c>
      <c r="I4" s="70" t="s">
        <v>6</v>
      </c>
      <c r="J4" s="70" t="str">
        <f t="shared" ref="J4:J56" si="1">IF(G4 &lt;= 15, "TER", "AER")</f>
        <v>TER</v>
      </c>
    </row>
    <row r="5" spans="1:10">
      <c r="A5" s="70">
        <v>196</v>
      </c>
      <c r="B5" s="72">
        <v>26</v>
      </c>
      <c r="C5" s="73">
        <v>1.75</v>
      </c>
      <c r="D5" s="73">
        <v>63.3</v>
      </c>
      <c r="E5" s="73">
        <f t="shared" si="0"/>
        <v>20.66938775510204</v>
      </c>
      <c r="F5" s="73">
        <v>40</v>
      </c>
      <c r="G5" s="70">
        <v>10</v>
      </c>
      <c r="H5" s="72">
        <v>90.762749999999997</v>
      </c>
      <c r="I5" s="70" t="s">
        <v>3</v>
      </c>
      <c r="J5" s="70" t="str">
        <f t="shared" si="1"/>
        <v>TER</v>
      </c>
    </row>
    <row r="6" spans="1:10">
      <c r="A6" s="70">
        <v>197</v>
      </c>
      <c r="B6" s="72">
        <v>31</v>
      </c>
      <c r="C6" s="73">
        <v>1.6569999999999998</v>
      </c>
      <c r="D6" s="73">
        <v>57</v>
      </c>
      <c r="E6" s="73">
        <f t="shared" si="0"/>
        <v>20.760119010113826</v>
      </c>
      <c r="F6" s="73">
        <v>36</v>
      </c>
      <c r="G6" s="70">
        <v>6</v>
      </c>
      <c r="H6" s="72">
        <v>83.4101</v>
      </c>
      <c r="I6" s="70" t="s">
        <v>6</v>
      </c>
      <c r="J6" s="70" t="str">
        <f t="shared" si="1"/>
        <v>TER</v>
      </c>
    </row>
    <row r="7" spans="1:10">
      <c r="A7" s="70">
        <v>198</v>
      </c>
      <c r="B7" s="72">
        <v>35</v>
      </c>
      <c r="C7" s="73">
        <v>1.84</v>
      </c>
      <c r="D7" s="73">
        <v>78.599999999999994</v>
      </c>
      <c r="E7" s="73">
        <f t="shared" si="0"/>
        <v>23.215973534971642</v>
      </c>
      <c r="F7" s="73">
        <v>45</v>
      </c>
      <c r="G7" s="70">
        <v>20</v>
      </c>
      <c r="H7" s="72">
        <v>98.850200000000001</v>
      </c>
      <c r="I7" s="70" t="s">
        <v>3</v>
      </c>
      <c r="J7" s="70" t="str">
        <f t="shared" si="1"/>
        <v>AER</v>
      </c>
    </row>
    <row r="8" spans="1:10">
      <c r="A8" s="70">
        <v>199</v>
      </c>
      <c r="B8" s="72">
        <v>43</v>
      </c>
      <c r="C8" s="73">
        <v>1.65</v>
      </c>
      <c r="D8" s="73">
        <v>56.7</v>
      </c>
      <c r="E8" s="73">
        <f t="shared" si="0"/>
        <v>20.826446280991739</v>
      </c>
      <c r="F8" s="73">
        <v>55</v>
      </c>
      <c r="G8" s="70">
        <v>8</v>
      </c>
      <c r="H8" s="72">
        <v>81.995949999999993</v>
      </c>
      <c r="I8" s="70" t="s">
        <v>6</v>
      </c>
      <c r="J8" s="70" t="str">
        <f t="shared" si="1"/>
        <v>TER</v>
      </c>
    </row>
    <row r="9" spans="1:10">
      <c r="A9" s="70">
        <v>200</v>
      </c>
      <c r="B9" s="72">
        <v>23</v>
      </c>
      <c r="C9" s="73">
        <v>1.62</v>
      </c>
      <c r="D9" s="73">
        <v>52.3</v>
      </c>
      <c r="E9" s="73">
        <f t="shared" si="0"/>
        <v>19.928364578570335</v>
      </c>
      <c r="F9" s="73">
        <v>55</v>
      </c>
      <c r="G9" s="70">
        <v>9</v>
      </c>
      <c r="H9" s="72">
        <v>83.734999999999999</v>
      </c>
      <c r="I9" s="70" t="s">
        <v>6</v>
      </c>
      <c r="J9" s="70" t="str">
        <f t="shared" si="1"/>
        <v>TER</v>
      </c>
    </row>
    <row r="10" spans="1:10">
      <c r="A10" s="70">
        <v>201</v>
      </c>
      <c r="B10" s="72">
        <v>32</v>
      </c>
      <c r="C10" s="73">
        <v>1.6780000000000002</v>
      </c>
      <c r="D10" s="73">
        <v>62.5</v>
      </c>
      <c r="E10" s="73">
        <f t="shared" si="0"/>
        <v>22.197093139713118</v>
      </c>
      <c r="F10" s="73">
        <v>65</v>
      </c>
      <c r="G10" s="70">
        <v>11</v>
      </c>
      <c r="H10" s="72">
        <v>87.201599999999999</v>
      </c>
      <c r="I10" s="70" t="s">
        <v>6</v>
      </c>
      <c r="J10" s="70" t="str">
        <f t="shared" si="1"/>
        <v>TER</v>
      </c>
    </row>
    <row r="11" spans="1:10">
      <c r="A11" s="70">
        <v>202</v>
      </c>
      <c r="B11" s="70">
        <v>51</v>
      </c>
      <c r="C11" s="73">
        <v>1.855</v>
      </c>
      <c r="D11" s="73">
        <v>91.7</v>
      </c>
      <c r="E11" s="73">
        <f t="shared" si="0"/>
        <v>26.649036260997814</v>
      </c>
      <c r="F11" s="73">
        <v>25</v>
      </c>
      <c r="G11" s="70">
        <v>21</v>
      </c>
      <c r="H11" s="72">
        <v>96.609200000000001</v>
      </c>
      <c r="I11" s="70" t="s">
        <v>3</v>
      </c>
      <c r="J11" s="70" t="str">
        <f t="shared" si="1"/>
        <v>AER</v>
      </c>
    </row>
    <row r="12" spans="1:10">
      <c r="A12" s="70">
        <v>203</v>
      </c>
      <c r="B12" s="72">
        <v>36</v>
      </c>
      <c r="C12" s="73">
        <v>1.798</v>
      </c>
      <c r="D12" s="73">
        <v>75.900000000000006</v>
      </c>
      <c r="E12" s="73">
        <f t="shared" si="0"/>
        <v>23.478070430499344</v>
      </c>
      <c r="F12" s="73">
        <v>50</v>
      </c>
      <c r="G12" s="70">
        <v>15</v>
      </c>
      <c r="H12" s="72">
        <v>94.512600000000006</v>
      </c>
      <c r="I12" s="70" t="s">
        <v>3</v>
      </c>
      <c r="J12" s="70" t="str">
        <f t="shared" si="1"/>
        <v>TER</v>
      </c>
    </row>
    <row r="13" spans="1:10">
      <c r="A13" s="70">
        <v>204</v>
      </c>
      <c r="B13" s="72">
        <v>26</v>
      </c>
      <c r="C13" s="73">
        <v>1.655</v>
      </c>
      <c r="D13" s="73">
        <v>59.3</v>
      </c>
      <c r="E13" s="73">
        <f t="shared" si="0"/>
        <v>21.650039703909236</v>
      </c>
      <c r="F13" s="73">
        <v>50</v>
      </c>
      <c r="G13" s="70">
        <v>13</v>
      </c>
      <c r="H13" s="72">
        <v>88.520350000000008</v>
      </c>
      <c r="I13" s="70" t="s">
        <v>6</v>
      </c>
      <c r="J13" s="70" t="str">
        <f t="shared" si="1"/>
        <v>TER</v>
      </c>
    </row>
    <row r="14" spans="1:10">
      <c r="A14" s="70">
        <v>205</v>
      </c>
      <c r="B14" s="72">
        <v>45</v>
      </c>
      <c r="C14" s="73">
        <v>1.8</v>
      </c>
      <c r="D14" s="73">
        <v>77.5</v>
      </c>
      <c r="E14" s="73">
        <f t="shared" si="0"/>
        <v>23.919753086419753</v>
      </c>
      <c r="F14" s="73">
        <v>50</v>
      </c>
      <c r="G14" s="70">
        <v>21</v>
      </c>
      <c r="H14" s="72">
        <v>92.803349999999995</v>
      </c>
      <c r="I14" s="70" t="s">
        <v>3</v>
      </c>
      <c r="J14" s="70" t="str">
        <f t="shared" si="1"/>
        <v>AER</v>
      </c>
    </row>
    <row r="15" spans="1:10">
      <c r="A15" s="70">
        <v>206</v>
      </c>
      <c r="B15" s="72">
        <v>33</v>
      </c>
      <c r="C15" s="73">
        <v>1.77</v>
      </c>
      <c r="D15" s="73">
        <v>69.900000000000006</v>
      </c>
      <c r="E15" s="73">
        <f t="shared" si="0"/>
        <v>22.31159628459255</v>
      </c>
      <c r="F15" s="73">
        <v>50</v>
      </c>
      <c r="G15" s="70">
        <v>23</v>
      </c>
      <c r="H15" s="72">
        <v>90.413449999999997</v>
      </c>
      <c r="I15" s="70" t="s">
        <v>3</v>
      </c>
      <c r="J15" s="70" t="str">
        <f t="shared" si="1"/>
        <v>AER</v>
      </c>
    </row>
    <row r="16" spans="1:10">
      <c r="A16" s="70">
        <v>207</v>
      </c>
      <c r="B16" s="72">
        <v>20</v>
      </c>
      <c r="C16" s="73">
        <v>1.74</v>
      </c>
      <c r="D16" s="73">
        <v>61</v>
      </c>
      <c r="E16" s="73">
        <f t="shared" si="0"/>
        <v>20.147971991015986</v>
      </c>
      <c r="F16" s="73">
        <v>30</v>
      </c>
      <c r="G16" s="70">
        <v>23</v>
      </c>
      <c r="H16" s="72">
        <v>88.518450000000001</v>
      </c>
      <c r="I16" s="70" t="s">
        <v>3</v>
      </c>
      <c r="J16" s="70" t="str">
        <f t="shared" si="1"/>
        <v>AER</v>
      </c>
    </row>
    <row r="17" spans="1:10">
      <c r="A17" s="70">
        <v>208</v>
      </c>
      <c r="B17" s="72">
        <v>44</v>
      </c>
      <c r="C17" s="73">
        <v>1.7519999999999998</v>
      </c>
      <c r="D17" s="73">
        <v>70</v>
      </c>
      <c r="E17" s="73">
        <f t="shared" si="0"/>
        <v>22.804987385584127</v>
      </c>
      <c r="F17" s="73">
        <v>85</v>
      </c>
      <c r="G17" s="70">
        <v>13</v>
      </c>
      <c r="H17" s="72">
        <v>89.902799999999999</v>
      </c>
      <c r="I17" s="70" t="s">
        <v>3</v>
      </c>
      <c r="J17" s="70" t="str">
        <f t="shared" si="1"/>
        <v>TER</v>
      </c>
    </row>
    <row r="18" spans="1:10">
      <c r="A18" s="70">
        <v>209</v>
      </c>
      <c r="B18" s="72">
        <v>33</v>
      </c>
      <c r="C18" s="73">
        <v>1.81</v>
      </c>
      <c r="D18" s="73">
        <v>70.3</v>
      </c>
      <c r="E18" s="73">
        <f t="shared" si="0"/>
        <v>21.458441439516498</v>
      </c>
      <c r="F18" s="129">
        <v>50</v>
      </c>
      <c r="G18" s="70">
        <v>13</v>
      </c>
      <c r="H18" s="72">
        <v>94.176949999999991</v>
      </c>
      <c r="I18" s="70" t="s">
        <v>3</v>
      </c>
      <c r="J18" s="70" t="str">
        <f t="shared" si="1"/>
        <v>TER</v>
      </c>
    </row>
    <row r="19" spans="1:10">
      <c r="A19" s="70">
        <v>210</v>
      </c>
      <c r="B19" s="72">
        <v>44</v>
      </c>
      <c r="C19" s="73">
        <v>1.6519999999999999</v>
      </c>
      <c r="D19" s="73">
        <v>53.3</v>
      </c>
      <c r="E19" s="73">
        <f t="shared" si="0"/>
        <v>19.530219441985356</v>
      </c>
      <c r="F19" s="73">
        <v>50</v>
      </c>
      <c r="G19" s="70">
        <v>11</v>
      </c>
      <c r="H19" s="72">
        <v>86.273799999999994</v>
      </c>
      <c r="I19" s="70" t="s">
        <v>6</v>
      </c>
      <c r="J19" s="70" t="str">
        <f t="shared" si="1"/>
        <v>TER</v>
      </c>
    </row>
    <row r="20" spans="1:10">
      <c r="A20" s="70">
        <v>211</v>
      </c>
      <c r="B20" s="72">
        <v>38</v>
      </c>
      <c r="C20" s="73">
        <v>1.72</v>
      </c>
      <c r="D20" s="73">
        <v>67.5</v>
      </c>
      <c r="E20" s="73">
        <f t="shared" si="0"/>
        <v>22.816387236343971</v>
      </c>
      <c r="F20" s="73">
        <v>65</v>
      </c>
      <c r="G20" s="70">
        <v>15</v>
      </c>
      <c r="H20" s="72">
        <v>89.443649999999991</v>
      </c>
      <c r="I20" s="70" t="s">
        <v>3</v>
      </c>
      <c r="J20" s="70" t="str">
        <f t="shared" si="1"/>
        <v>TER</v>
      </c>
    </row>
    <row r="21" spans="1:10">
      <c r="A21" s="70">
        <v>212</v>
      </c>
      <c r="B21" s="72">
        <v>32</v>
      </c>
      <c r="C21" s="73">
        <v>1.76</v>
      </c>
      <c r="D21" s="73">
        <v>70.099999999999994</v>
      </c>
      <c r="E21" s="73">
        <f t="shared" si="0"/>
        <v>22.630423553719009</v>
      </c>
      <c r="F21" s="73">
        <v>45</v>
      </c>
      <c r="G21" s="70">
        <v>19</v>
      </c>
      <c r="H21" s="72">
        <v>90.266750000000002</v>
      </c>
      <c r="I21" s="70" t="s">
        <v>3</v>
      </c>
      <c r="J21" s="70" t="str">
        <f t="shared" si="1"/>
        <v>AER</v>
      </c>
    </row>
    <row r="22" spans="1:10">
      <c r="A22" s="70">
        <v>213</v>
      </c>
      <c r="B22" s="72">
        <v>19</v>
      </c>
      <c r="C22" s="73">
        <v>1.724</v>
      </c>
      <c r="D22" s="73">
        <v>60.8</v>
      </c>
      <c r="E22" s="73">
        <f t="shared" si="0"/>
        <v>20.456392891941796</v>
      </c>
      <c r="F22" s="73">
        <v>70</v>
      </c>
      <c r="G22" s="70">
        <v>13</v>
      </c>
      <c r="H22" s="72">
        <v>88.246300000000005</v>
      </c>
      <c r="I22" s="70" t="s">
        <v>3</v>
      </c>
      <c r="J22" s="70" t="str">
        <f t="shared" si="1"/>
        <v>TER</v>
      </c>
    </row>
    <row r="23" spans="1:10">
      <c r="A23" s="70">
        <v>214</v>
      </c>
      <c r="B23" s="72">
        <v>29</v>
      </c>
      <c r="C23" s="73">
        <v>1.77</v>
      </c>
      <c r="D23" s="73">
        <v>58.2</v>
      </c>
      <c r="E23" s="73">
        <f t="shared" si="0"/>
        <v>18.577037249832422</v>
      </c>
      <c r="F23" s="73">
        <v>60</v>
      </c>
      <c r="G23" s="70">
        <v>17</v>
      </c>
      <c r="H23" s="72">
        <v>89.115199999999987</v>
      </c>
      <c r="I23" s="70" t="s">
        <v>3</v>
      </c>
      <c r="J23" s="70" t="str">
        <f t="shared" si="1"/>
        <v>AER</v>
      </c>
    </row>
    <row r="24" spans="1:10">
      <c r="A24" s="70">
        <v>215</v>
      </c>
      <c r="B24" s="72">
        <v>44</v>
      </c>
      <c r="C24" s="73">
        <v>1.58</v>
      </c>
      <c r="D24" s="73">
        <v>44</v>
      </c>
      <c r="E24" s="73">
        <f t="shared" si="0"/>
        <v>17.625380547989103</v>
      </c>
      <c r="F24" s="73">
        <v>65</v>
      </c>
      <c r="G24" s="70">
        <v>12</v>
      </c>
      <c r="H24" s="72">
        <v>82.03264999999999</v>
      </c>
      <c r="I24" s="70" t="s">
        <v>6</v>
      </c>
      <c r="J24" s="70" t="str">
        <f t="shared" si="1"/>
        <v>TER</v>
      </c>
    </row>
    <row r="25" spans="1:10">
      <c r="A25" s="70">
        <v>216</v>
      </c>
      <c r="B25" s="72">
        <v>41</v>
      </c>
      <c r="C25" s="73">
        <v>1.91</v>
      </c>
      <c r="D25" s="73">
        <v>68</v>
      </c>
      <c r="E25" s="73">
        <f t="shared" si="0"/>
        <v>18.639839916668951</v>
      </c>
      <c r="F25" s="73">
        <v>50</v>
      </c>
      <c r="G25" s="70">
        <v>14</v>
      </c>
      <c r="H25" s="72">
        <v>103.66425000000001</v>
      </c>
      <c r="I25" s="70" t="s">
        <v>3</v>
      </c>
      <c r="J25" s="70" t="str">
        <f t="shared" si="1"/>
        <v>TER</v>
      </c>
    </row>
    <row r="26" spans="1:10">
      <c r="A26" s="70">
        <v>217</v>
      </c>
      <c r="B26" s="72">
        <v>40</v>
      </c>
      <c r="C26" s="73">
        <v>1.64</v>
      </c>
      <c r="D26" s="73">
        <v>57</v>
      </c>
      <c r="E26" s="73">
        <f t="shared" si="0"/>
        <v>21.192742415229034</v>
      </c>
      <c r="F26" s="73">
        <v>40</v>
      </c>
      <c r="G26" s="70">
        <v>17</v>
      </c>
      <c r="H26" s="72">
        <v>86.192300000000003</v>
      </c>
      <c r="I26" s="70" t="s">
        <v>3</v>
      </c>
      <c r="J26" s="70" t="str">
        <f t="shared" si="1"/>
        <v>AER</v>
      </c>
    </row>
    <row r="27" spans="1:10">
      <c r="A27" s="70">
        <v>218</v>
      </c>
      <c r="B27" s="72">
        <v>20</v>
      </c>
      <c r="C27" s="73">
        <v>1.724</v>
      </c>
      <c r="D27" s="73">
        <v>58.7</v>
      </c>
      <c r="E27" s="73">
        <f t="shared" si="0"/>
        <v>19.749839847976705</v>
      </c>
      <c r="F27" s="73">
        <v>45</v>
      </c>
      <c r="G27" s="70">
        <v>20</v>
      </c>
      <c r="H27" s="72">
        <v>93.016500000000008</v>
      </c>
      <c r="I27" s="70" t="s">
        <v>3</v>
      </c>
      <c r="J27" s="70" t="str">
        <f t="shared" si="1"/>
        <v>AER</v>
      </c>
    </row>
    <row r="28" spans="1:10">
      <c r="A28" s="70">
        <v>219</v>
      </c>
      <c r="B28" s="72">
        <v>14</v>
      </c>
      <c r="C28" s="73">
        <v>1.5449999999999999</v>
      </c>
      <c r="D28" s="73">
        <v>49.3</v>
      </c>
      <c r="E28" s="73">
        <f t="shared" si="0"/>
        <v>20.653323697908483</v>
      </c>
      <c r="F28" s="73">
        <v>10</v>
      </c>
      <c r="G28" s="70">
        <v>14</v>
      </c>
      <c r="H28" s="72">
        <v>79.461100000000002</v>
      </c>
      <c r="I28" s="70" t="s">
        <v>6</v>
      </c>
      <c r="J28" s="70" t="str">
        <f t="shared" si="1"/>
        <v>TER</v>
      </c>
    </row>
    <row r="29" spans="1:10">
      <c r="A29" s="70">
        <v>220</v>
      </c>
      <c r="B29" s="72">
        <v>23</v>
      </c>
      <c r="C29" s="73">
        <v>1.661</v>
      </c>
      <c r="D29" s="73">
        <v>57</v>
      </c>
      <c r="E29" s="73">
        <f t="shared" si="0"/>
        <v>20.660250873439292</v>
      </c>
      <c r="F29" s="73">
        <v>45</v>
      </c>
      <c r="G29" s="70">
        <v>25</v>
      </c>
      <c r="H29" s="72">
        <v>85.183849999999993</v>
      </c>
      <c r="I29" s="70" t="s">
        <v>3</v>
      </c>
      <c r="J29" s="70" t="str">
        <f t="shared" si="1"/>
        <v>AER</v>
      </c>
    </row>
    <row r="30" spans="1:10">
      <c r="A30" s="70">
        <v>221</v>
      </c>
      <c r="B30" s="72">
        <v>36</v>
      </c>
      <c r="C30" s="73">
        <v>1.63</v>
      </c>
      <c r="D30" s="73">
        <v>50.2</v>
      </c>
      <c r="E30" s="73">
        <f t="shared" si="0"/>
        <v>18.894200007527573</v>
      </c>
      <c r="F30" s="73">
        <v>45</v>
      </c>
      <c r="G30" s="70">
        <v>12</v>
      </c>
      <c r="H30" s="72">
        <v>80.71390000000001</v>
      </c>
      <c r="I30" s="70" t="s">
        <v>6</v>
      </c>
      <c r="J30" s="70" t="str">
        <f t="shared" si="1"/>
        <v>TER</v>
      </c>
    </row>
    <row r="31" spans="1:10">
      <c r="A31" s="70">
        <v>222</v>
      </c>
      <c r="B31" s="72">
        <v>28</v>
      </c>
      <c r="C31" s="73">
        <v>1.66</v>
      </c>
      <c r="D31" s="73">
        <v>51</v>
      </c>
      <c r="E31" s="73">
        <f t="shared" si="0"/>
        <v>18.507766003774133</v>
      </c>
      <c r="F31" s="73">
        <v>120</v>
      </c>
      <c r="G31" s="70">
        <v>25</v>
      </c>
      <c r="H31" s="72">
        <v>88.041750000000008</v>
      </c>
      <c r="I31" s="70" t="s">
        <v>3</v>
      </c>
      <c r="J31" s="70" t="str">
        <f t="shared" si="1"/>
        <v>AER</v>
      </c>
    </row>
    <row r="32" spans="1:10">
      <c r="A32" s="70">
        <v>223</v>
      </c>
      <c r="B32" s="72">
        <v>18</v>
      </c>
      <c r="C32" s="73">
        <v>1.722</v>
      </c>
      <c r="D32" s="73">
        <v>58.2</v>
      </c>
      <c r="E32" s="73">
        <f t="shared" si="0"/>
        <v>19.627125091559527</v>
      </c>
      <c r="F32" s="73">
        <v>35</v>
      </c>
      <c r="G32" s="70">
        <v>10</v>
      </c>
      <c r="H32" s="72">
        <v>91.598700000000008</v>
      </c>
      <c r="I32" s="70" t="s">
        <v>3</v>
      </c>
      <c r="J32" s="70" t="str">
        <f t="shared" si="1"/>
        <v>TER</v>
      </c>
    </row>
    <row r="33" spans="1:10">
      <c r="A33" s="70">
        <v>224</v>
      </c>
      <c r="B33" s="72">
        <v>35</v>
      </c>
      <c r="C33" s="73">
        <v>1.65</v>
      </c>
      <c r="D33" s="73">
        <v>52.3</v>
      </c>
      <c r="E33" s="73">
        <f t="shared" si="0"/>
        <v>19.21028466483012</v>
      </c>
      <c r="F33" s="73">
        <v>35</v>
      </c>
      <c r="G33" s="70">
        <v>12</v>
      </c>
      <c r="H33" s="72">
        <v>86.187949999999987</v>
      </c>
      <c r="I33" s="70" t="s">
        <v>6</v>
      </c>
      <c r="J33" s="70" t="str">
        <f t="shared" si="1"/>
        <v>TER</v>
      </c>
    </row>
    <row r="34" spans="1:10">
      <c r="A34" s="70">
        <v>225</v>
      </c>
      <c r="B34" s="72">
        <v>40</v>
      </c>
      <c r="C34" s="73">
        <v>1.83</v>
      </c>
      <c r="D34" s="73">
        <v>73.3</v>
      </c>
      <c r="E34" s="73">
        <f t="shared" si="0"/>
        <v>21.887784048493533</v>
      </c>
      <c r="F34" s="73">
        <v>70</v>
      </c>
      <c r="G34" s="70">
        <v>9</v>
      </c>
      <c r="H34" s="72">
        <v>96.086349999999996</v>
      </c>
      <c r="I34" s="70" t="s">
        <v>3</v>
      </c>
      <c r="J34" s="70" t="str">
        <f t="shared" si="1"/>
        <v>TER</v>
      </c>
    </row>
    <row r="35" spans="1:10">
      <c r="A35" s="70">
        <v>226</v>
      </c>
      <c r="B35" s="72">
        <v>45</v>
      </c>
      <c r="C35" s="73">
        <v>1.8280000000000001</v>
      </c>
      <c r="D35" s="73">
        <v>78.5</v>
      </c>
      <c r="E35" s="73">
        <f t="shared" ref="E35:E56" si="2">D35/(C35*C35)</f>
        <v>23.491852965539696</v>
      </c>
      <c r="F35" s="73">
        <v>35</v>
      </c>
      <c r="G35" s="70">
        <v>19</v>
      </c>
      <c r="H35" s="72">
        <v>93.340599999999995</v>
      </c>
      <c r="I35" s="70" t="s">
        <v>3</v>
      </c>
      <c r="J35" s="70" t="str">
        <f t="shared" si="1"/>
        <v>AER</v>
      </c>
    </row>
    <row r="36" spans="1:10">
      <c r="A36" s="70">
        <v>227</v>
      </c>
      <c r="B36" s="72">
        <v>26</v>
      </c>
      <c r="C36" s="73">
        <v>1.6369999999999998</v>
      </c>
      <c r="D36" s="73">
        <v>51.8</v>
      </c>
      <c r="E36" s="73">
        <f t="shared" si="2"/>
        <v>19.330024341650347</v>
      </c>
      <c r="F36" s="73">
        <v>30</v>
      </c>
      <c r="G36" s="70">
        <v>17</v>
      </c>
      <c r="H36" s="72">
        <v>83.56049999999999</v>
      </c>
      <c r="I36" s="70" t="s">
        <v>6</v>
      </c>
      <c r="J36" s="70" t="str">
        <f t="shared" si="1"/>
        <v>AER</v>
      </c>
    </row>
    <row r="37" spans="1:10">
      <c r="A37" s="70">
        <v>228</v>
      </c>
      <c r="B37" s="72">
        <v>38</v>
      </c>
      <c r="C37" s="73">
        <v>1.756</v>
      </c>
      <c r="D37" s="73">
        <v>79.599999999999994</v>
      </c>
      <c r="E37" s="73">
        <f t="shared" si="2"/>
        <v>25.814519434830661</v>
      </c>
      <c r="F37" s="73">
        <v>45</v>
      </c>
      <c r="G37" s="70">
        <v>16</v>
      </c>
      <c r="H37" s="72">
        <v>92.915649999999999</v>
      </c>
      <c r="I37" s="70" t="s">
        <v>3</v>
      </c>
      <c r="J37" s="70" t="str">
        <f t="shared" si="1"/>
        <v>AER</v>
      </c>
    </row>
    <row r="38" spans="1:10">
      <c r="A38" s="70">
        <v>229</v>
      </c>
      <c r="B38" s="72">
        <v>46</v>
      </c>
      <c r="C38" s="73">
        <v>1.6130000000000002</v>
      </c>
      <c r="D38" s="73">
        <v>51.8</v>
      </c>
      <c r="E38" s="73">
        <f t="shared" si="2"/>
        <v>19.909530784631524</v>
      </c>
      <c r="F38" s="73">
        <v>50</v>
      </c>
      <c r="G38" s="70">
        <v>16</v>
      </c>
      <c r="H38" s="72">
        <v>84.833749999999995</v>
      </c>
      <c r="I38" s="70" t="s">
        <v>6</v>
      </c>
      <c r="J38" s="70" t="str">
        <f t="shared" si="1"/>
        <v>AER</v>
      </c>
    </row>
    <row r="39" spans="1:10">
      <c r="A39" s="70">
        <v>230</v>
      </c>
      <c r="B39" s="72">
        <v>23</v>
      </c>
      <c r="C39" s="73">
        <v>1.78</v>
      </c>
      <c r="D39" s="73">
        <v>68.599999999999994</v>
      </c>
      <c r="E39" s="73">
        <f t="shared" si="2"/>
        <v>21.651306653200351</v>
      </c>
      <c r="F39" s="73">
        <v>75</v>
      </c>
      <c r="G39" s="70">
        <v>22</v>
      </c>
      <c r="H39" s="72">
        <v>93.221949999999993</v>
      </c>
      <c r="I39" s="70" t="s">
        <v>3</v>
      </c>
      <c r="J39" s="70" t="str">
        <f t="shared" si="1"/>
        <v>AER</v>
      </c>
    </row>
    <row r="40" spans="1:10">
      <c r="A40" s="70">
        <v>231</v>
      </c>
      <c r="B40" s="72">
        <v>26</v>
      </c>
      <c r="C40" s="73">
        <v>1.663</v>
      </c>
      <c r="D40" s="73">
        <v>69.599999999999994</v>
      </c>
      <c r="E40" s="73">
        <f t="shared" si="2"/>
        <v>25.166611283247676</v>
      </c>
      <c r="F40" s="73">
        <v>80</v>
      </c>
      <c r="G40" s="70">
        <v>8</v>
      </c>
      <c r="H40" s="72">
        <v>88.005949999999999</v>
      </c>
      <c r="I40" s="70" t="s">
        <v>3</v>
      </c>
      <c r="J40" s="70" t="str">
        <f t="shared" si="1"/>
        <v>TER</v>
      </c>
    </row>
    <row r="41" spans="1:10">
      <c r="A41" s="70">
        <v>232</v>
      </c>
      <c r="B41" s="72">
        <v>36</v>
      </c>
      <c r="C41" s="73">
        <v>1.75</v>
      </c>
      <c r="D41" s="73">
        <v>57.6</v>
      </c>
      <c r="E41" s="73">
        <f t="shared" si="2"/>
        <v>18.808163265306124</v>
      </c>
      <c r="F41" s="73">
        <v>60</v>
      </c>
      <c r="G41" s="70">
        <v>19</v>
      </c>
      <c r="H41" s="72">
        <v>89.736150000000009</v>
      </c>
      <c r="I41" s="70" t="s">
        <v>3</v>
      </c>
      <c r="J41" s="70" t="str">
        <f t="shared" si="1"/>
        <v>AER</v>
      </c>
    </row>
    <row r="42" spans="1:10">
      <c r="A42" s="70">
        <v>233</v>
      </c>
      <c r="B42" s="72">
        <v>34</v>
      </c>
      <c r="C42" s="73">
        <v>1.6240000000000001</v>
      </c>
      <c r="D42" s="73">
        <v>54</v>
      </c>
      <c r="E42" s="73">
        <f t="shared" si="2"/>
        <v>20.474896260525611</v>
      </c>
      <c r="F42" s="73">
        <v>70</v>
      </c>
      <c r="G42" s="70">
        <v>19</v>
      </c>
      <c r="H42" s="72">
        <v>81.697850000000003</v>
      </c>
      <c r="I42" s="70" t="s">
        <v>3</v>
      </c>
      <c r="J42" s="70" t="str">
        <f t="shared" si="1"/>
        <v>AER</v>
      </c>
    </row>
    <row r="43" spans="1:10">
      <c r="A43" s="70">
        <v>234</v>
      </c>
      <c r="B43" s="72">
        <v>41</v>
      </c>
      <c r="C43" s="73">
        <v>1.86</v>
      </c>
      <c r="D43" s="73">
        <v>92</v>
      </c>
      <c r="E43" s="73">
        <f t="shared" si="2"/>
        <v>26.592669672794539</v>
      </c>
      <c r="F43" s="73">
        <v>35</v>
      </c>
      <c r="G43" s="70">
        <v>17</v>
      </c>
      <c r="H43" s="72">
        <v>98.064149999999998</v>
      </c>
      <c r="I43" s="70" t="s">
        <v>3</v>
      </c>
      <c r="J43" s="70" t="str">
        <f t="shared" si="1"/>
        <v>AER</v>
      </c>
    </row>
    <row r="44" spans="1:10">
      <c r="A44" s="70">
        <v>235</v>
      </c>
      <c r="B44" s="72">
        <v>34</v>
      </c>
      <c r="C44" s="73">
        <v>1.69</v>
      </c>
      <c r="D44" s="73">
        <v>57</v>
      </c>
      <c r="E44" s="73">
        <f t="shared" si="2"/>
        <v>19.957284408809219</v>
      </c>
      <c r="F44" s="73">
        <v>50</v>
      </c>
      <c r="G44" s="70">
        <v>20</v>
      </c>
      <c r="H44" s="72">
        <v>85.989499999999992</v>
      </c>
      <c r="I44" s="70" t="s">
        <v>3</v>
      </c>
      <c r="J44" s="70" t="str">
        <f t="shared" si="1"/>
        <v>AER</v>
      </c>
    </row>
    <row r="45" spans="1:10">
      <c r="A45" s="70">
        <v>236</v>
      </c>
      <c r="B45" s="72">
        <v>35</v>
      </c>
      <c r="C45" s="73">
        <v>1.58</v>
      </c>
      <c r="D45" s="73">
        <v>40</v>
      </c>
      <c r="E45" s="73">
        <f t="shared" si="2"/>
        <v>16.023073225444637</v>
      </c>
      <c r="F45" s="73">
        <v>75</v>
      </c>
      <c r="G45" s="70">
        <v>10</v>
      </c>
      <c r="H45" s="72">
        <v>83.25685</v>
      </c>
      <c r="I45" s="70" t="s">
        <v>6</v>
      </c>
      <c r="J45" s="70" t="str">
        <f t="shared" si="1"/>
        <v>TER</v>
      </c>
    </row>
    <row r="46" spans="1:10">
      <c r="A46" s="70">
        <v>237</v>
      </c>
      <c r="B46" s="72">
        <v>21</v>
      </c>
      <c r="C46" s="73">
        <v>1.6519999999999999</v>
      </c>
      <c r="D46" s="73">
        <v>56</v>
      </c>
      <c r="E46" s="73">
        <f t="shared" si="2"/>
        <v>20.519555136044655</v>
      </c>
      <c r="F46" s="73">
        <v>40</v>
      </c>
      <c r="G46" s="70">
        <v>17</v>
      </c>
      <c r="H46" s="72">
        <v>84.690850000000012</v>
      </c>
      <c r="I46" s="70" t="s">
        <v>3</v>
      </c>
      <c r="J46" s="70" t="str">
        <f t="shared" si="1"/>
        <v>AER</v>
      </c>
    </row>
    <row r="47" spans="1:10">
      <c r="A47" s="70">
        <v>238</v>
      </c>
      <c r="B47" s="72">
        <v>29</v>
      </c>
      <c r="C47" s="73">
        <v>1.766</v>
      </c>
      <c r="D47" s="73">
        <v>67.7</v>
      </c>
      <c r="E47" s="73">
        <f t="shared" si="2"/>
        <v>21.70737306797967</v>
      </c>
      <c r="F47" s="73">
        <v>60</v>
      </c>
      <c r="G47" s="70">
        <v>20</v>
      </c>
      <c r="H47" s="72">
        <v>94.729700000000008</v>
      </c>
      <c r="I47" s="70" t="s">
        <v>3</v>
      </c>
      <c r="J47" s="70" t="str">
        <f t="shared" si="1"/>
        <v>AER</v>
      </c>
    </row>
    <row r="48" spans="1:10">
      <c r="A48" s="70">
        <v>239</v>
      </c>
      <c r="B48" s="72">
        <v>37</v>
      </c>
      <c r="C48" s="73">
        <v>1.5449999999999999</v>
      </c>
      <c r="D48" s="73">
        <v>52.6</v>
      </c>
      <c r="E48" s="73">
        <f t="shared" si="2"/>
        <v>22.035797697971326</v>
      </c>
      <c r="F48" s="73">
        <v>40</v>
      </c>
      <c r="G48" s="70">
        <v>8</v>
      </c>
      <c r="H48" s="72">
        <v>80.103649999999988</v>
      </c>
      <c r="I48" s="70" t="s">
        <v>6</v>
      </c>
      <c r="J48" s="70" t="str">
        <f t="shared" si="1"/>
        <v>TER</v>
      </c>
    </row>
    <row r="49" spans="1:10">
      <c r="A49" s="70">
        <v>240</v>
      </c>
      <c r="B49" s="72">
        <v>26</v>
      </c>
      <c r="C49" s="73">
        <v>1.59</v>
      </c>
      <c r="D49" s="73">
        <v>48</v>
      </c>
      <c r="E49" s="73">
        <f t="shared" si="2"/>
        <v>18.986590720303784</v>
      </c>
      <c r="F49" s="73">
        <v>50</v>
      </c>
      <c r="G49" s="70">
        <v>14</v>
      </c>
      <c r="H49" s="72">
        <v>79.968900000000005</v>
      </c>
      <c r="I49" s="70" t="s">
        <v>6</v>
      </c>
      <c r="J49" s="70" t="str">
        <f t="shared" si="1"/>
        <v>TER</v>
      </c>
    </row>
    <row r="50" spans="1:10">
      <c r="A50" s="70">
        <v>241</v>
      </c>
      <c r="B50" s="72">
        <v>33</v>
      </c>
      <c r="C50" s="73">
        <v>1.58</v>
      </c>
      <c r="D50" s="73">
        <v>51</v>
      </c>
      <c r="E50" s="73">
        <f t="shared" si="2"/>
        <v>20.429418362441915</v>
      </c>
      <c r="F50" s="73">
        <v>50</v>
      </c>
      <c r="G50" s="70">
        <v>17</v>
      </c>
      <c r="H50" s="72">
        <v>81.991199999999992</v>
      </c>
      <c r="I50" s="70" t="s">
        <v>6</v>
      </c>
      <c r="J50" s="70" t="str">
        <f t="shared" si="1"/>
        <v>AER</v>
      </c>
    </row>
    <row r="51" spans="1:10">
      <c r="A51" s="70">
        <v>242</v>
      </c>
      <c r="B51" s="72">
        <v>31</v>
      </c>
      <c r="C51" s="73">
        <v>1.645</v>
      </c>
      <c r="D51" s="73">
        <v>53.7</v>
      </c>
      <c r="E51" s="73">
        <f t="shared" si="2"/>
        <v>19.844606018052311</v>
      </c>
      <c r="F51" s="73">
        <v>65</v>
      </c>
      <c r="G51" s="70">
        <v>13</v>
      </c>
      <c r="H51" s="72">
        <v>88.848600000000005</v>
      </c>
      <c r="I51" s="70" t="s">
        <v>6</v>
      </c>
      <c r="J51" s="70" t="str">
        <f t="shared" si="1"/>
        <v>TER</v>
      </c>
    </row>
    <row r="52" spans="1:10">
      <c r="A52" s="70">
        <v>243</v>
      </c>
      <c r="B52" s="72">
        <v>20</v>
      </c>
      <c r="C52" s="73">
        <v>1.62</v>
      </c>
      <c r="D52" s="73">
        <v>48.9</v>
      </c>
      <c r="E52" s="73">
        <f t="shared" si="2"/>
        <v>18.63283036122542</v>
      </c>
      <c r="F52" s="73">
        <v>60</v>
      </c>
      <c r="G52" s="70">
        <v>20</v>
      </c>
      <c r="H52" s="72">
        <v>81.666849999999997</v>
      </c>
      <c r="I52" s="70" t="s">
        <v>3</v>
      </c>
      <c r="J52" s="70" t="str">
        <f t="shared" si="1"/>
        <v>AER</v>
      </c>
    </row>
    <row r="53" spans="1:10">
      <c r="A53" s="70">
        <v>244</v>
      </c>
      <c r="B53" s="72">
        <v>24</v>
      </c>
      <c r="C53" s="73">
        <v>1.64</v>
      </c>
      <c r="D53" s="73">
        <v>48.8</v>
      </c>
      <c r="E53" s="73">
        <f t="shared" si="2"/>
        <v>18.143961927424154</v>
      </c>
      <c r="F53" s="73">
        <v>50</v>
      </c>
      <c r="G53" s="70">
        <v>17</v>
      </c>
      <c r="H53" s="72">
        <v>83.975200000000001</v>
      </c>
      <c r="I53" s="70" t="s">
        <v>6</v>
      </c>
      <c r="J53" s="70" t="str">
        <f t="shared" si="1"/>
        <v>AER</v>
      </c>
    </row>
    <row r="54" spans="1:10">
      <c r="A54" s="70">
        <v>245</v>
      </c>
      <c r="B54" s="72">
        <v>36</v>
      </c>
      <c r="C54" s="73">
        <v>1.6</v>
      </c>
      <c r="D54" s="73">
        <v>43.5</v>
      </c>
      <c r="E54" s="73">
        <f t="shared" si="2"/>
        <v>16.992187499999996</v>
      </c>
      <c r="F54" s="73">
        <v>70</v>
      </c>
      <c r="G54" s="70">
        <v>17</v>
      </c>
      <c r="H54" s="72">
        <v>83.169549999999987</v>
      </c>
      <c r="I54" s="70" t="s">
        <v>6</v>
      </c>
      <c r="J54" s="70" t="str">
        <f t="shared" si="1"/>
        <v>AER</v>
      </c>
    </row>
    <row r="55" spans="1:10">
      <c r="A55" s="70">
        <v>246</v>
      </c>
      <c r="B55" s="72">
        <v>16</v>
      </c>
      <c r="C55" s="73">
        <v>1.64</v>
      </c>
      <c r="D55" s="73">
        <v>58.5</v>
      </c>
      <c r="E55" s="73">
        <f t="shared" si="2"/>
        <v>21.75044616299822</v>
      </c>
      <c r="F55" s="73">
        <v>5</v>
      </c>
      <c r="G55" s="70">
        <v>11</v>
      </c>
      <c r="H55" s="72">
        <v>85.4238</v>
      </c>
      <c r="I55" s="70" t="s">
        <v>6</v>
      </c>
      <c r="J55" s="70" t="str">
        <f t="shared" si="1"/>
        <v>TER</v>
      </c>
    </row>
    <row r="56" spans="1:10">
      <c r="A56" s="70">
        <v>247</v>
      </c>
      <c r="B56" s="72">
        <v>16</v>
      </c>
      <c r="C56" s="73">
        <v>1.79</v>
      </c>
      <c r="D56" s="73">
        <v>63.1</v>
      </c>
      <c r="E56" s="73">
        <f t="shared" si="2"/>
        <v>19.693517680471896</v>
      </c>
      <c r="F56" s="73">
        <v>10</v>
      </c>
      <c r="G56" s="70">
        <v>16</v>
      </c>
      <c r="H56" s="72">
        <v>94.393450000000001</v>
      </c>
      <c r="I56" s="70" t="s">
        <v>3</v>
      </c>
      <c r="J56" s="70" t="str">
        <f t="shared" si="1"/>
        <v>AER</v>
      </c>
    </row>
    <row r="57" spans="1:10">
      <c r="A57" s="98" t="s">
        <v>61</v>
      </c>
      <c r="B57" s="99">
        <f t="shared" ref="B57:G57" si="3">MEDIAN(B3:B56)</f>
        <v>32.5</v>
      </c>
      <c r="C57" s="99">
        <f t="shared" si="3"/>
        <v>1.6705000000000001</v>
      </c>
      <c r="D57" s="99">
        <f t="shared" si="3"/>
        <v>57.900000000000006</v>
      </c>
      <c r="E57" s="99">
        <f t="shared" si="3"/>
        <v>20.508213667732978</v>
      </c>
      <c r="F57" s="99">
        <f t="shared" si="3"/>
        <v>50</v>
      </c>
      <c r="G57" s="99">
        <f t="shared" si="3"/>
        <v>16</v>
      </c>
      <c r="H57" s="99">
        <f t="shared" ref="H57" si="4">MEDIAN(H3:H56)</f>
        <v>88.02385000000001</v>
      </c>
      <c r="I57" s="98"/>
      <c r="J57" s="99"/>
    </row>
    <row r="58" spans="1:10">
      <c r="A58" s="96" t="s">
        <v>62</v>
      </c>
      <c r="B58" s="97">
        <f>AVERAGE(B3:B56)</f>
        <v>31.611111111111111</v>
      </c>
      <c r="C58" s="97">
        <f t="shared" ref="C58:G58" si="5">AVERAGE(C3:C56)</f>
        <v>1.6990185185185185</v>
      </c>
      <c r="D58" s="97">
        <f t="shared" si="5"/>
        <v>60.712962962962955</v>
      </c>
      <c r="E58" s="97">
        <f t="shared" si="5"/>
        <v>20.860150983894407</v>
      </c>
      <c r="F58" s="97">
        <f t="shared" si="5"/>
        <v>51.592592592592595</v>
      </c>
      <c r="G58" s="97">
        <f t="shared" si="5"/>
        <v>15.481481481481481</v>
      </c>
      <c r="H58" s="97">
        <f t="shared" ref="H58" si="6">AVERAGE(H3:H56)</f>
        <v>88.228833333333327</v>
      </c>
      <c r="J58" s="97"/>
    </row>
    <row r="59" spans="1:10">
      <c r="A59" s="96" t="s">
        <v>71</v>
      </c>
      <c r="B59" s="117">
        <f t="shared" ref="B59:G59" si="7">STDEV(B3:B56)</f>
        <v>8.9641143406334187</v>
      </c>
      <c r="C59" s="117">
        <f t="shared" si="7"/>
        <v>8.7798115495472076E-2</v>
      </c>
      <c r="D59" s="117">
        <f t="shared" si="7"/>
        <v>11.351303578972745</v>
      </c>
      <c r="E59" s="117">
        <f t="shared" si="7"/>
        <v>2.2369312031003412</v>
      </c>
      <c r="F59" s="117">
        <f t="shared" si="7"/>
        <v>20.331700797094815</v>
      </c>
      <c r="G59" s="117">
        <f t="shared" si="7"/>
        <v>4.6651689720080292</v>
      </c>
      <c r="H59" s="117">
        <f t="shared" ref="H59" si="8">STDEV(H3:H56)</f>
        <v>5.4150059962422619</v>
      </c>
      <c r="I59" s="96"/>
      <c r="J59" s="96"/>
    </row>
    <row r="60" spans="1:10">
      <c r="A60" s="70" t="s">
        <v>69</v>
      </c>
      <c r="B60" s="73">
        <f t="shared" ref="B60:G60" si="9">MIN(B3:B56)</f>
        <v>14</v>
      </c>
      <c r="C60" s="73">
        <f t="shared" si="9"/>
        <v>1.5449999999999999</v>
      </c>
      <c r="D60" s="73">
        <f t="shared" si="9"/>
        <v>40</v>
      </c>
      <c r="E60" s="73">
        <f t="shared" si="9"/>
        <v>16.023073225444637</v>
      </c>
      <c r="F60" s="73">
        <f t="shared" si="9"/>
        <v>5</v>
      </c>
      <c r="G60" s="73">
        <f t="shared" si="9"/>
        <v>6</v>
      </c>
      <c r="H60" s="73">
        <f t="shared" ref="H60" si="10">MIN(H3:H56)</f>
        <v>79.461100000000002</v>
      </c>
      <c r="I60" s="96"/>
      <c r="J60" s="96"/>
    </row>
    <row r="61" spans="1:10">
      <c r="A61" s="70" t="s">
        <v>70</v>
      </c>
      <c r="B61" s="73">
        <f t="shared" ref="B61:G61" si="11">MAX(B3:B56)</f>
        <v>51</v>
      </c>
      <c r="C61" s="73">
        <f t="shared" si="11"/>
        <v>1.91</v>
      </c>
      <c r="D61" s="73">
        <f t="shared" si="11"/>
        <v>92</v>
      </c>
      <c r="E61" s="73">
        <f t="shared" si="11"/>
        <v>26.649036260997814</v>
      </c>
      <c r="F61" s="73">
        <f t="shared" si="11"/>
        <v>120</v>
      </c>
      <c r="G61" s="73">
        <f t="shared" si="11"/>
        <v>25</v>
      </c>
      <c r="H61" s="73">
        <f t="shared" ref="H61" si="12">MAX(H3:H56)</f>
        <v>103.66425000000001</v>
      </c>
      <c r="I61" s="96"/>
      <c r="J61" s="96"/>
    </row>
    <row r="62" spans="1:10">
      <c r="A62" s="51"/>
      <c r="B62" s="44"/>
      <c r="C62" s="44"/>
      <c r="D62" s="44"/>
      <c r="E62" s="44"/>
      <c r="F62" s="44"/>
      <c r="G62" s="44"/>
      <c r="H62" s="44"/>
      <c r="I62" s="113"/>
      <c r="J62" s="113"/>
    </row>
    <row r="63" spans="1:10">
      <c r="A63" s="113"/>
      <c r="B63" s="51"/>
      <c r="C63" s="51"/>
      <c r="D63" s="51"/>
      <c r="E63" s="113"/>
      <c r="F63" s="39"/>
      <c r="G63" s="51"/>
      <c r="H63" s="51"/>
      <c r="I63" s="51"/>
      <c r="J63" s="113"/>
    </row>
    <row r="64" spans="1:10">
      <c r="A64" s="112"/>
      <c r="B64" s="39"/>
      <c r="C64" s="39"/>
      <c r="D64" s="39"/>
      <c r="E64" s="113"/>
      <c r="F64" s="51"/>
      <c r="G64" s="39"/>
      <c r="H64" s="39"/>
      <c r="I64" s="39"/>
      <c r="J64" s="113"/>
    </row>
    <row r="65" spans="1:10">
      <c r="A65" s="112"/>
      <c r="B65" s="39"/>
      <c r="C65" s="39"/>
      <c r="D65" s="39"/>
      <c r="E65" s="113"/>
      <c r="F65" s="51"/>
      <c r="G65" s="39"/>
      <c r="H65" s="39"/>
      <c r="I65" s="39"/>
      <c r="J65" s="113"/>
    </row>
    <row r="66" spans="1:10">
      <c r="A66" s="51"/>
      <c r="B66" s="39"/>
      <c r="C66" s="39"/>
      <c r="D66" s="39"/>
      <c r="E66" s="113"/>
      <c r="F66" s="51"/>
      <c r="G66" s="39"/>
      <c r="H66" s="39"/>
      <c r="I66" s="39"/>
      <c r="J66" s="113"/>
    </row>
    <row r="67" spans="1:10">
      <c r="A67" s="113"/>
      <c r="B67" s="113"/>
      <c r="C67" s="113"/>
      <c r="D67" s="113"/>
      <c r="E67" s="113"/>
      <c r="F67" s="39"/>
      <c r="G67" s="44"/>
      <c r="H67" s="43"/>
      <c r="I67" s="113"/>
      <c r="J67" s="113"/>
    </row>
    <row r="68" spans="1:10">
      <c r="A68" s="39"/>
      <c r="B68" s="51"/>
      <c r="C68" s="51"/>
      <c r="D68" s="51"/>
      <c r="E68" s="43"/>
      <c r="F68" s="113"/>
      <c r="G68" s="51"/>
      <c r="H68" s="51"/>
      <c r="I68" s="51"/>
      <c r="J68" s="113"/>
    </row>
    <row r="69" spans="1:10">
      <c r="A69" s="112"/>
      <c r="B69" s="39"/>
      <c r="C69" s="39"/>
      <c r="D69" s="39"/>
      <c r="E69" s="43"/>
      <c r="F69" s="112"/>
      <c r="G69" s="39"/>
      <c r="H69" s="39"/>
      <c r="I69" s="39"/>
      <c r="J69" s="113"/>
    </row>
    <row r="70" spans="1:10">
      <c r="A70" s="112"/>
      <c r="B70" s="39"/>
      <c r="C70" s="39"/>
      <c r="D70" s="39"/>
      <c r="E70" s="43"/>
      <c r="F70" s="112"/>
      <c r="G70" s="39"/>
      <c r="H70" s="39"/>
      <c r="I70" s="39"/>
      <c r="J70" s="113"/>
    </row>
    <row r="71" spans="1:10">
      <c r="A71" s="51"/>
      <c r="B71" s="39"/>
      <c r="C71" s="39"/>
      <c r="D71" s="39"/>
      <c r="E71" s="39"/>
      <c r="F71" s="51"/>
      <c r="G71" s="39"/>
      <c r="H71" s="39"/>
      <c r="I71" s="39"/>
      <c r="J71" s="113"/>
    </row>
    <row r="72" spans="1:10">
      <c r="A72" s="113"/>
      <c r="B72" s="113"/>
      <c r="C72" s="113"/>
      <c r="D72" s="113"/>
      <c r="E72" s="113"/>
      <c r="F72" s="113"/>
      <c r="G72" s="113"/>
      <c r="H72" s="113"/>
      <c r="I72" s="113"/>
      <c r="J72" s="113"/>
    </row>
    <row r="73" spans="1:10">
      <c r="A73" s="39"/>
      <c r="B73" s="39"/>
      <c r="C73" s="39"/>
      <c r="D73" s="39"/>
      <c r="E73" s="39"/>
      <c r="F73" s="39"/>
      <c r="G73" s="39"/>
      <c r="H73" s="39"/>
      <c r="I73" s="113"/>
      <c r="J73" s="39"/>
    </row>
    <row r="74" spans="1:10">
      <c r="A74" s="39"/>
      <c r="B74" s="39"/>
      <c r="C74" s="39"/>
      <c r="D74" s="39"/>
      <c r="E74" s="39"/>
      <c r="F74" s="39"/>
      <c r="G74" s="39"/>
      <c r="H74" s="39"/>
      <c r="I74" s="113"/>
      <c r="J74" s="39"/>
    </row>
    <row r="75" spans="1:10">
      <c r="A75" s="113"/>
      <c r="B75" s="51"/>
      <c r="C75" s="51"/>
      <c r="D75" s="51"/>
      <c r="E75" s="113"/>
      <c r="F75" s="39"/>
      <c r="G75" s="51"/>
      <c r="H75" s="51"/>
      <c r="I75" s="113"/>
      <c r="J75" s="39"/>
    </row>
    <row r="76" spans="1:10">
      <c r="A76" s="112"/>
      <c r="B76" s="39"/>
      <c r="C76" s="39"/>
      <c r="D76" s="39"/>
      <c r="E76" s="113"/>
      <c r="F76" s="112"/>
      <c r="G76" s="39"/>
      <c r="H76" s="39"/>
      <c r="I76" s="113"/>
      <c r="J76" s="39"/>
    </row>
    <row r="77" spans="1:10">
      <c r="A77" s="112"/>
      <c r="B77" s="39"/>
      <c r="C77" s="39"/>
      <c r="D77" s="39"/>
      <c r="E77" s="113"/>
      <c r="F77" s="112"/>
      <c r="G77" s="39"/>
      <c r="H77" s="39"/>
      <c r="I77" s="113"/>
      <c r="J77" s="39"/>
    </row>
    <row r="78" spans="1:10">
      <c r="A78" s="51"/>
      <c r="B78" s="39"/>
      <c r="C78" s="39"/>
      <c r="D78" s="39"/>
      <c r="E78" s="113"/>
      <c r="F78" s="51"/>
      <c r="G78" s="39"/>
      <c r="H78" s="39"/>
      <c r="I78" s="113"/>
      <c r="J78" s="39"/>
    </row>
    <row r="79" spans="1:10">
      <c r="A79" s="39"/>
      <c r="B79" s="39"/>
      <c r="C79" s="39"/>
      <c r="D79" s="39"/>
      <c r="E79" s="39"/>
      <c r="F79" s="39"/>
      <c r="G79" s="39"/>
      <c r="H79" s="39"/>
      <c r="I79" s="113"/>
      <c r="J79" s="39"/>
    </row>
    <row r="80" spans="1:10">
      <c r="A80" s="113"/>
      <c r="B80" s="113"/>
      <c r="C80" s="113"/>
      <c r="D80" s="113"/>
      <c r="E80" s="113"/>
      <c r="F80" s="113"/>
      <c r="G80" s="113"/>
      <c r="H80" s="113"/>
      <c r="I80" s="113"/>
      <c r="J80" s="113"/>
    </row>
    <row r="83" spans="1:10">
      <c r="A83" s="70"/>
      <c r="B83" s="70"/>
      <c r="C83" s="70"/>
      <c r="D83" s="70"/>
      <c r="E83" s="70"/>
      <c r="F83" s="70"/>
      <c r="G83" s="70"/>
      <c r="H83" s="70"/>
      <c r="J83" s="70"/>
    </row>
    <row r="84" spans="1:10">
      <c r="A84" s="70"/>
      <c r="B84" s="70"/>
      <c r="C84" s="70"/>
      <c r="D84" s="70"/>
      <c r="E84" s="70"/>
      <c r="F84" s="70"/>
      <c r="G84" s="70"/>
      <c r="H84" s="70"/>
      <c r="J84" s="70"/>
    </row>
    <row r="85" spans="1:10">
      <c r="A85" s="70"/>
      <c r="B85" s="70"/>
      <c r="C85" s="70"/>
      <c r="D85" s="70"/>
      <c r="E85" s="70"/>
      <c r="F85" s="70"/>
      <c r="G85" s="70"/>
      <c r="H85" s="70"/>
      <c r="J85" s="70"/>
    </row>
    <row r="86" spans="1:10">
      <c r="A86" s="70"/>
      <c r="B86" s="70"/>
      <c r="C86" s="70"/>
      <c r="D86" s="70"/>
      <c r="E86" s="70"/>
      <c r="F86" s="70"/>
      <c r="G86" s="70"/>
      <c r="H86" s="70"/>
      <c r="I86" s="70"/>
      <c r="J86" s="70"/>
    </row>
    <row r="87" spans="1:10">
      <c r="A87" s="70"/>
      <c r="B87" s="70"/>
      <c r="C87" s="70"/>
      <c r="D87" s="70"/>
      <c r="E87" s="70"/>
      <c r="F87" s="70"/>
      <c r="G87" s="70"/>
      <c r="H87" s="70"/>
      <c r="I87" s="70"/>
      <c r="J87" s="70"/>
    </row>
    <row r="88" spans="1:10">
      <c r="A88" s="70"/>
      <c r="B88" s="70"/>
      <c r="C88" s="70"/>
      <c r="D88" s="70"/>
      <c r="E88" s="70"/>
      <c r="F88" s="70"/>
      <c r="G88" s="70"/>
      <c r="H88" s="70"/>
      <c r="I88" s="70"/>
      <c r="J88" s="70"/>
    </row>
    <row r="89" spans="1:10">
      <c r="A89" s="70"/>
      <c r="B89" s="70"/>
      <c r="C89" s="70"/>
      <c r="D89" s="70"/>
      <c r="E89" s="70"/>
      <c r="F89" s="70"/>
      <c r="G89" s="70"/>
      <c r="H89" s="70"/>
      <c r="I89" s="70"/>
      <c r="J89" s="70"/>
    </row>
    <row r="90" spans="1:10">
      <c r="A90" s="70"/>
      <c r="B90" s="70"/>
      <c r="C90" s="70"/>
      <c r="D90" s="70"/>
      <c r="E90" s="70"/>
      <c r="F90" s="70"/>
      <c r="G90" s="70"/>
      <c r="H90" s="70"/>
      <c r="I90" s="70"/>
      <c r="J90" s="70"/>
    </row>
    <row r="91" spans="1:10">
      <c r="A91" s="70"/>
      <c r="B91" s="70"/>
      <c r="C91" s="70"/>
      <c r="D91" s="70"/>
      <c r="E91" s="70"/>
      <c r="F91" s="70"/>
      <c r="G91" s="70"/>
      <c r="H91" s="70"/>
      <c r="I91" s="70"/>
      <c r="J91" s="70"/>
    </row>
    <row r="92" spans="1:10">
      <c r="A92" s="70"/>
      <c r="B92" s="70"/>
      <c r="C92" s="70"/>
      <c r="D92" s="70"/>
      <c r="E92" s="70"/>
      <c r="F92" s="70"/>
      <c r="G92" s="70"/>
      <c r="H92" s="70"/>
      <c r="I92" s="70"/>
      <c r="J92" s="70"/>
    </row>
    <row r="93" spans="1:10">
      <c r="A93" s="70"/>
      <c r="B93" s="70"/>
      <c r="C93" s="70"/>
      <c r="D93" s="70"/>
      <c r="E93" s="70"/>
      <c r="F93" s="70"/>
      <c r="G93" s="70"/>
      <c r="H93" s="70"/>
      <c r="I93" s="70"/>
      <c r="J93" s="70"/>
    </row>
    <row r="94" spans="1:10">
      <c r="A94" s="70"/>
      <c r="B94" s="70"/>
      <c r="C94" s="70"/>
      <c r="D94" s="70"/>
      <c r="E94" s="70"/>
      <c r="F94" s="70"/>
      <c r="G94" s="70"/>
      <c r="H94" s="70"/>
      <c r="I94" s="70"/>
      <c r="J94" s="70"/>
    </row>
    <row r="95" spans="1:10">
      <c r="A95" s="70"/>
      <c r="B95" s="70"/>
      <c r="C95" s="70"/>
      <c r="D95" s="70"/>
      <c r="E95" s="70"/>
      <c r="F95" s="70"/>
      <c r="G95" s="70"/>
      <c r="H95" s="70"/>
      <c r="I95" s="70"/>
      <c r="J95" s="70"/>
    </row>
    <row r="96" spans="1:10">
      <c r="A96" s="70"/>
      <c r="B96" s="70"/>
      <c r="C96" s="70"/>
      <c r="D96" s="70"/>
      <c r="E96" s="70"/>
      <c r="F96" s="70"/>
      <c r="G96" s="70"/>
      <c r="H96" s="70"/>
      <c r="I96" s="70"/>
      <c r="J96" s="70"/>
    </row>
    <row r="97" spans="1:10">
      <c r="A97" s="70"/>
      <c r="B97" s="70"/>
      <c r="C97" s="70"/>
      <c r="D97" s="70"/>
      <c r="E97" s="70"/>
      <c r="F97" s="70"/>
      <c r="G97" s="70"/>
      <c r="H97" s="70"/>
      <c r="I97" s="70"/>
      <c r="J97" s="70"/>
    </row>
    <row r="98" spans="1:10">
      <c r="A98" s="70"/>
      <c r="B98" s="70"/>
      <c r="C98" s="70"/>
      <c r="D98" s="70"/>
      <c r="E98" s="70"/>
      <c r="F98" s="70"/>
      <c r="G98" s="70"/>
      <c r="H98" s="70"/>
      <c r="I98" s="70"/>
      <c r="J98" s="70"/>
    </row>
    <row r="99" spans="1:10">
      <c r="A99" s="70"/>
      <c r="B99" s="70"/>
      <c r="C99" s="70"/>
      <c r="D99" s="70"/>
      <c r="E99" s="70"/>
      <c r="F99" s="70"/>
      <c r="G99" s="70"/>
      <c r="H99" s="70"/>
      <c r="I99" s="70"/>
      <c r="J99" s="70"/>
    </row>
    <row r="100" spans="1:10">
      <c r="A100" s="70"/>
      <c r="B100" s="70"/>
      <c r="C100" s="70"/>
      <c r="D100" s="70"/>
      <c r="E100" s="70"/>
      <c r="F100" s="70"/>
      <c r="G100" s="70"/>
      <c r="H100" s="70"/>
      <c r="I100" s="70"/>
      <c r="J100" s="70"/>
    </row>
    <row r="101" spans="1:10">
      <c r="A101" s="70"/>
      <c r="B101" s="70"/>
      <c r="C101" s="70"/>
      <c r="D101" s="70"/>
      <c r="E101" s="70"/>
      <c r="F101" s="70"/>
      <c r="G101" s="70"/>
      <c r="H101" s="70"/>
      <c r="I101" s="70"/>
      <c r="J101" s="70"/>
    </row>
    <row r="102" spans="1:10">
      <c r="A102" s="70"/>
      <c r="B102" s="70"/>
      <c r="C102" s="70"/>
      <c r="D102" s="70"/>
      <c r="E102" s="70"/>
      <c r="F102" s="70"/>
      <c r="G102" s="70"/>
      <c r="H102" s="70"/>
      <c r="I102" s="70"/>
      <c r="J102" s="70"/>
    </row>
    <row r="103" spans="1:10">
      <c r="A103" s="70"/>
      <c r="B103" s="70"/>
      <c r="C103" s="70"/>
      <c r="D103" s="70"/>
      <c r="E103" s="70"/>
      <c r="F103" s="70"/>
      <c r="G103" s="70"/>
      <c r="H103" s="70"/>
      <c r="I103" s="70"/>
      <c r="J103" s="70"/>
    </row>
    <row r="104" spans="1:10">
      <c r="A104" s="70"/>
      <c r="B104" s="70"/>
      <c r="C104" s="70"/>
      <c r="D104" s="70"/>
      <c r="E104" s="70"/>
      <c r="F104" s="70"/>
      <c r="G104" s="70"/>
      <c r="H104" s="70"/>
      <c r="I104" s="70"/>
      <c r="J104" s="70"/>
    </row>
    <row r="105" spans="1:10">
      <c r="A105" s="70"/>
      <c r="B105" s="70"/>
      <c r="C105" s="70"/>
      <c r="D105" s="70"/>
      <c r="E105" s="70"/>
      <c r="F105" s="70"/>
      <c r="G105" s="70"/>
      <c r="H105" s="70"/>
      <c r="I105" s="70"/>
      <c r="J105" s="70"/>
    </row>
    <row r="106" spans="1:10">
      <c r="A106" s="70"/>
      <c r="B106" s="70"/>
      <c r="C106" s="70"/>
      <c r="D106" s="70"/>
      <c r="E106" s="70"/>
      <c r="F106" s="70"/>
      <c r="G106" s="70"/>
      <c r="H106" s="70"/>
      <c r="I106" s="70"/>
      <c r="J106" s="70"/>
    </row>
    <row r="107" spans="1:10">
      <c r="A107" s="70"/>
      <c r="B107" s="70"/>
      <c r="C107" s="70"/>
      <c r="D107" s="70"/>
      <c r="E107" s="70"/>
      <c r="F107" s="70"/>
      <c r="G107" s="70"/>
      <c r="H107" s="70"/>
      <c r="I107" s="70"/>
      <c r="J107" s="70"/>
    </row>
    <row r="108" spans="1:10">
      <c r="A108" s="70"/>
      <c r="B108" s="73"/>
      <c r="C108" s="70"/>
      <c r="D108" s="70"/>
      <c r="E108" s="70"/>
      <c r="F108" s="70"/>
      <c r="G108" s="70"/>
      <c r="H108" s="70"/>
      <c r="I108" s="70"/>
      <c r="J108" s="70"/>
    </row>
    <row r="109" spans="1:10">
      <c r="A109" s="70"/>
      <c r="B109" s="73"/>
      <c r="C109" s="70"/>
      <c r="D109" s="70"/>
      <c r="E109" s="70"/>
      <c r="F109" s="70"/>
      <c r="G109" s="70"/>
      <c r="H109" s="70"/>
      <c r="I109" s="70"/>
      <c r="J109" s="70"/>
    </row>
    <row r="110" spans="1:10">
      <c r="A110" s="70"/>
      <c r="B110" s="73"/>
      <c r="C110" s="70"/>
      <c r="D110" s="70"/>
      <c r="E110" s="70"/>
      <c r="F110" s="70"/>
      <c r="G110" s="70"/>
      <c r="H110" s="70"/>
      <c r="I110" s="70"/>
      <c r="J110" s="70"/>
    </row>
    <row r="111" spans="1:10">
      <c r="A111" s="70"/>
      <c r="B111" s="73"/>
      <c r="C111" s="70"/>
      <c r="D111" s="70"/>
      <c r="E111" s="70"/>
      <c r="F111" s="70"/>
      <c r="G111" s="70"/>
      <c r="H111" s="70"/>
      <c r="I111" s="70"/>
      <c r="J111" s="70"/>
    </row>
    <row r="112" spans="1:10">
      <c r="A112" s="70"/>
      <c r="B112" s="73"/>
      <c r="C112" s="70"/>
      <c r="D112" s="70"/>
      <c r="E112" s="70"/>
      <c r="F112" s="70"/>
      <c r="G112" s="70"/>
      <c r="H112" s="70"/>
      <c r="I112" s="70"/>
      <c r="J112" s="70"/>
    </row>
    <row r="113" spans="1:10">
      <c r="A113" s="70"/>
      <c r="B113" s="73"/>
      <c r="C113" s="70"/>
      <c r="D113" s="70"/>
      <c r="E113" s="70"/>
      <c r="F113" s="70"/>
      <c r="G113" s="70"/>
      <c r="H113" s="70"/>
      <c r="I113" s="70"/>
      <c r="J113" s="70"/>
    </row>
    <row r="114" spans="1:10">
      <c r="A114" s="70"/>
      <c r="B114" s="73"/>
      <c r="C114" s="70"/>
      <c r="D114" s="70"/>
      <c r="E114" s="70"/>
      <c r="F114" s="70"/>
      <c r="G114" s="70"/>
      <c r="H114" s="70"/>
      <c r="I114" s="70"/>
      <c r="J114" s="70"/>
    </row>
    <row r="115" spans="1:10">
      <c r="A115" s="70"/>
      <c r="B115" s="73"/>
      <c r="C115" s="70"/>
      <c r="D115" s="70"/>
      <c r="E115" s="70"/>
      <c r="F115" s="70"/>
      <c r="G115" s="70"/>
      <c r="H115" s="70"/>
      <c r="I115" s="70"/>
      <c r="J115" s="70"/>
    </row>
    <row r="116" spans="1:10">
      <c r="A116" s="70"/>
      <c r="B116" s="73"/>
      <c r="C116" s="70"/>
      <c r="D116" s="70"/>
      <c r="E116" s="70"/>
      <c r="F116" s="70"/>
      <c r="G116" s="70"/>
      <c r="H116" s="70"/>
      <c r="I116" s="70"/>
      <c r="J116" s="70"/>
    </row>
    <row r="117" spans="1:10">
      <c r="A117" s="70"/>
      <c r="B117" s="73"/>
      <c r="C117" s="70"/>
      <c r="D117" s="70"/>
      <c r="E117" s="70"/>
      <c r="F117" s="70"/>
      <c r="G117" s="70"/>
      <c r="H117" s="70"/>
      <c r="I117" s="70"/>
      <c r="J117" s="70"/>
    </row>
    <row r="118" spans="1:10">
      <c r="A118" s="70"/>
      <c r="B118" s="73"/>
      <c r="C118" s="70"/>
      <c r="D118" s="70"/>
      <c r="E118" s="70"/>
      <c r="F118" s="70"/>
      <c r="G118" s="70"/>
      <c r="H118" s="70"/>
      <c r="I118" s="70"/>
      <c r="J118" s="70"/>
    </row>
    <row r="119" spans="1:10">
      <c r="A119" s="70"/>
      <c r="B119" s="73"/>
      <c r="C119" s="70"/>
      <c r="D119" s="70"/>
      <c r="E119" s="70"/>
      <c r="F119" s="70"/>
      <c r="G119" s="70"/>
      <c r="H119" s="70"/>
      <c r="I119" s="70"/>
      <c r="J119" s="70"/>
    </row>
    <row r="120" spans="1:10">
      <c r="A120" s="70"/>
      <c r="B120" s="73"/>
      <c r="C120" s="70"/>
      <c r="D120" s="70"/>
      <c r="E120" s="70"/>
      <c r="F120" s="70"/>
      <c r="G120" s="70"/>
      <c r="H120" s="70"/>
      <c r="I120" s="70"/>
      <c r="J120" s="70"/>
    </row>
    <row r="121" spans="1:10">
      <c r="A121" s="70"/>
      <c r="B121" s="73"/>
      <c r="C121" s="70"/>
      <c r="D121" s="70"/>
      <c r="E121" s="70"/>
      <c r="F121" s="70"/>
      <c r="G121" s="70"/>
      <c r="H121" s="70"/>
      <c r="I121" s="70"/>
      <c r="J121" s="70"/>
    </row>
    <row r="122" spans="1:10">
      <c r="A122" s="70"/>
      <c r="B122" s="73"/>
      <c r="C122" s="70"/>
      <c r="D122" s="70"/>
      <c r="E122" s="70"/>
      <c r="F122" s="70"/>
      <c r="G122" s="70"/>
      <c r="H122" s="70"/>
      <c r="I122" s="70"/>
      <c r="J122" s="70"/>
    </row>
    <row r="123" spans="1:10">
      <c r="A123" s="70"/>
      <c r="B123" s="73"/>
      <c r="C123" s="70"/>
      <c r="D123" s="70"/>
      <c r="E123" s="70"/>
      <c r="F123" s="70"/>
      <c r="G123" s="70"/>
      <c r="H123" s="70"/>
      <c r="I123" s="70"/>
      <c r="J123" s="70"/>
    </row>
    <row r="124" spans="1:10">
      <c r="A124" s="70"/>
      <c r="B124" s="73"/>
      <c r="C124" s="70"/>
      <c r="D124" s="70"/>
      <c r="E124" s="70"/>
      <c r="F124" s="70"/>
      <c r="G124" s="70"/>
      <c r="H124" s="70"/>
      <c r="I124" s="70"/>
      <c r="J124" s="70"/>
    </row>
    <row r="125" spans="1:10">
      <c r="A125" s="70"/>
      <c r="B125" s="73"/>
      <c r="C125" s="70"/>
      <c r="D125" s="70"/>
      <c r="E125" s="70"/>
      <c r="F125" s="70"/>
      <c r="G125" s="70"/>
      <c r="H125" s="70"/>
      <c r="I125" s="70"/>
      <c r="J125" s="70"/>
    </row>
    <row r="126" spans="1:10">
      <c r="A126" s="70"/>
      <c r="B126" s="73"/>
      <c r="C126" s="70"/>
      <c r="D126" s="70"/>
      <c r="E126" s="70"/>
      <c r="F126" s="70"/>
      <c r="G126" s="70"/>
      <c r="H126" s="70"/>
      <c r="I126" s="70"/>
      <c r="J126" s="70"/>
    </row>
    <row r="127" spans="1:10">
      <c r="A127" s="70"/>
      <c r="B127" s="73"/>
      <c r="C127" s="70"/>
      <c r="D127" s="70"/>
      <c r="E127" s="70"/>
      <c r="F127" s="70"/>
      <c r="G127" s="70"/>
      <c r="H127" s="70"/>
      <c r="I127" s="70"/>
      <c r="J127" s="70"/>
    </row>
    <row r="146" spans="1:15" s="100" customFormat="1">
      <c r="A146"/>
      <c r="B146"/>
      <c r="C146"/>
      <c r="D146"/>
      <c r="E146"/>
      <c r="F146"/>
      <c r="G146"/>
      <c r="H146"/>
      <c r="I146"/>
      <c r="J146"/>
    </row>
    <row r="148" spans="1:15">
      <c r="K148" s="101"/>
      <c r="L148" s="101"/>
      <c r="M148" s="101"/>
    </row>
    <row r="149" spans="1:15">
      <c r="K149" s="101"/>
      <c r="L149" s="101"/>
      <c r="M149" s="101"/>
    </row>
    <row r="150" spans="1:15">
      <c r="K150" s="96"/>
    </row>
    <row r="156" spans="1:15">
      <c r="O156" s="70"/>
    </row>
    <row r="196" spans="11:13">
      <c r="K196" s="65"/>
      <c r="L196" s="65"/>
      <c r="M196" s="85"/>
    </row>
    <row r="197" spans="11:13">
      <c r="K197" s="65"/>
      <c r="L197" s="65"/>
      <c r="M197" s="85"/>
    </row>
    <row r="198" spans="11:13">
      <c r="K198" s="65"/>
      <c r="L198" s="65"/>
      <c r="M198" s="85"/>
    </row>
    <row r="199" spans="11:13">
      <c r="K199" s="65"/>
      <c r="L199" s="65"/>
      <c r="M199" s="85"/>
    </row>
    <row r="200" spans="11:13">
      <c r="K200" s="65"/>
      <c r="L200" s="65"/>
      <c r="M200" s="85"/>
    </row>
    <row r="201" spans="11:13">
      <c r="K201" s="65"/>
      <c r="L201" s="65"/>
      <c r="M201" s="85"/>
    </row>
    <row r="202" spans="11:13">
      <c r="K202" s="65"/>
      <c r="L202" s="65"/>
      <c r="M202" s="85"/>
    </row>
    <row r="203" spans="11:13">
      <c r="K203" s="65"/>
      <c r="L203" s="65"/>
      <c r="M203" s="85"/>
    </row>
    <row r="204" spans="11:13">
      <c r="K204" s="65"/>
      <c r="L204" s="65"/>
      <c r="M204" s="85"/>
    </row>
    <row r="205" spans="11:13">
      <c r="K205" s="65"/>
      <c r="L205" s="65"/>
      <c r="M205" s="85"/>
    </row>
    <row r="206" spans="11:13">
      <c r="K206" s="65"/>
      <c r="L206" s="65"/>
      <c r="M206" s="85"/>
    </row>
    <row r="207" spans="11:13">
      <c r="K207" s="65"/>
      <c r="L207" s="65"/>
      <c r="M207" s="85"/>
    </row>
    <row r="208" spans="11:13">
      <c r="K208" s="65"/>
      <c r="L208" s="65"/>
      <c r="M208" s="85"/>
    </row>
    <row r="209" spans="11:13">
      <c r="K209" s="65"/>
      <c r="L209" s="65"/>
      <c r="M209" s="85"/>
    </row>
    <row r="210" spans="11:13">
      <c r="K210" s="65"/>
      <c r="L210" s="65"/>
      <c r="M210" s="85"/>
    </row>
    <row r="211" spans="11:13">
      <c r="K211" s="65"/>
      <c r="L211" s="65"/>
      <c r="M211" s="85"/>
    </row>
    <row r="212" spans="11:13">
      <c r="K212" s="65"/>
      <c r="L212" s="65"/>
      <c r="M212" s="85"/>
    </row>
    <row r="213" spans="11:13">
      <c r="K213" s="65"/>
      <c r="L213" s="65"/>
      <c r="M213" s="85"/>
    </row>
    <row r="214" spans="11:13">
      <c r="K214" s="65"/>
      <c r="L214" s="65"/>
      <c r="M214" s="85"/>
    </row>
    <row r="215" spans="11:13">
      <c r="K215" s="65"/>
      <c r="L215" s="65"/>
      <c r="M215" s="85"/>
    </row>
    <row r="216" spans="11:13">
      <c r="K216" s="65"/>
      <c r="L216" s="65"/>
      <c r="M216" s="85"/>
    </row>
    <row r="217" spans="11:13">
      <c r="K217" s="65"/>
      <c r="L217" s="65"/>
      <c r="M217" s="85"/>
    </row>
    <row r="218" spans="11:13">
      <c r="K218" s="65"/>
      <c r="L218" s="65"/>
      <c r="M218" s="85"/>
    </row>
    <row r="219" spans="11:13">
      <c r="K219" s="65"/>
      <c r="L219" s="65"/>
      <c r="M219" s="85"/>
    </row>
    <row r="220" spans="11:13">
      <c r="K220" s="65"/>
      <c r="L220" s="65"/>
      <c r="M220" s="85"/>
    </row>
    <row r="221" spans="11:13">
      <c r="K221" s="84"/>
      <c r="L221" s="65"/>
      <c r="M221" s="85"/>
    </row>
    <row r="222" spans="11:13">
      <c r="K222" s="65"/>
      <c r="L222" s="65"/>
      <c r="M222" s="85"/>
    </row>
    <row r="223" spans="11:13">
      <c r="K223" s="65"/>
      <c r="L223" s="65"/>
      <c r="M223" s="85"/>
    </row>
    <row r="224" spans="11:13">
      <c r="K224" s="65"/>
      <c r="L224" s="65"/>
      <c r="M224" s="85"/>
    </row>
    <row r="225" spans="11:13">
      <c r="K225" s="65"/>
      <c r="L225" s="65"/>
      <c r="M225" s="85"/>
    </row>
    <row r="226" spans="11:13">
      <c r="K226" s="65"/>
      <c r="L226" s="65"/>
      <c r="M226" s="85"/>
    </row>
    <row r="227" spans="11:13">
      <c r="K227" s="65"/>
      <c r="L227" s="65"/>
      <c r="M227" s="85"/>
    </row>
    <row r="228" spans="11:13">
      <c r="K228" s="65"/>
      <c r="L228" s="65"/>
      <c r="M228" s="85"/>
    </row>
    <row r="229" spans="11:13">
      <c r="K229" s="65"/>
      <c r="L229" s="65"/>
      <c r="M229" s="85"/>
    </row>
    <row r="230" spans="11:13">
      <c r="K230" s="65"/>
      <c r="L230" s="65"/>
      <c r="M230" s="85"/>
    </row>
    <row r="231" spans="11:13">
      <c r="K231" s="65"/>
      <c r="L231" s="65"/>
      <c r="M231" s="85"/>
    </row>
    <row r="232" spans="11:13">
      <c r="K232" s="65"/>
      <c r="L232" s="65"/>
      <c r="M232" s="85"/>
    </row>
    <row r="233" spans="11:13">
      <c r="K233" s="84"/>
      <c r="L233" s="65"/>
      <c r="M233" s="85"/>
    </row>
    <row r="234" spans="11:13">
      <c r="K234" s="65"/>
      <c r="L234" s="65"/>
      <c r="M234" s="85"/>
    </row>
    <row r="235" spans="11:13">
      <c r="K235" s="65"/>
      <c r="L235" s="65"/>
      <c r="M235" s="85"/>
    </row>
    <row r="236" spans="11:13">
      <c r="K236" s="65"/>
      <c r="L236" s="65"/>
      <c r="M236" s="85"/>
    </row>
    <row r="237" spans="11:13">
      <c r="K237" s="65"/>
      <c r="L237" s="65"/>
      <c r="M237" s="85"/>
    </row>
    <row r="238" spans="11:13">
      <c r="K238" s="65"/>
      <c r="L238" s="65"/>
      <c r="M238" s="85"/>
    </row>
    <row r="239" spans="11:13">
      <c r="K239" s="65"/>
      <c r="L239" s="65"/>
      <c r="M239" s="85"/>
    </row>
    <row r="240" spans="11:13">
      <c r="K240" s="65"/>
      <c r="L240" s="65"/>
      <c r="M240" s="85"/>
    </row>
    <row r="241" spans="11:13">
      <c r="K241" s="65"/>
      <c r="L241" s="65"/>
      <c r="M241" s="85"/>
    </row>
    <row r="242" spans="11:13">
      <c r="K242" s="65"/>
      <c r="L242" s="65"/>
      <c r="M242" s="85"/>
    </row>
    <row r="243" spans="11:13">
      <c r="K243" s="65"/>
      <c r="L243" s="65"/>
      <c r="M243" s="85"/>
    </row>
    <row r="244" spans="11:13">
      <c r="K244" s="65"/>
      <c r="L244" s="65"/>
      <c r="M244" s="85"/>
    </row>
    <row r="245" spans="11:13">
      <c r="K245" s="65"/>
      <c r="L245" s="65"/>
      <c r="M245" s="85"/>
    </row>
    <row r="246" spans="11:13">
      <c r="K246" s="65"/>
      <c r="L246" s="65"/>
      <c r="M246" s="85"/>
    </row>
    <row r="247" spans="11:13">
      <c r="K247" s="65"/>
      <c r="L247" s="65"/>
      <c r="M247" s="85"/>
    </row>
    <row r="248" spans="11:13">
      <c r="K248" s="65"/>
      <c r="L248" s="65"/>
      <c r="M248" s="85"/>
    </row>
    <row r="249" spans="11:13">
      <c r="K249" s="65"/>
      <c r="L249" s="65"/>
      <c r="M249" s="85"/>
    </row>
  </sheetData>
  <sortState xmlns:xlrd2="http://schemas.microsoft.com/office/spreadsheetml/2017/richdata2" ref="A3:I56">
    <sortCondition ref="A3:A5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87AA-5D6E-2746-958B-508DE105AF44}">
  <dimension ref="A1:BG2010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1048576"/>
    </sheetView>
  </sheetViews>
  <sheetFormatPr baseColWidth="10" defaultColWidth="9.85546875" defaultRowHeight="17"/>
  <cols>
    <col min="1" max="1" width="9" style="15" bestFit="1" customWidth="1"/>
    <col min="2" max="2" width="6.28515625" style="15" bestFit="1" customWidth="1"/>
    <col min="3" max="3" width="6.5703125" style="15" bestFit="1" customWidth="1"/>
    <col min="4" max="4" width="6.42578125" style="15" bestFit="1" customWidth="1"/>
    <col min="5" max="5" width="8.28515625" style="15" bestFit="1" customWidth="1"/>
    <col min="6" max="6" width="9.5703125" style="15" bestFit="1" customWidth="1"/>
    <col min="7" max="7" width="6.28515625" style="15" bestFit="1" customWidth="1"/>
    <col min="8" max="8" width="10.85546875" style="15" customWidth="1"/>
    <col min="9" max="9" width="9.140625" style="80" bestFit="1" customWidth="1"/>
    <col min="10" max="10" width="11.5703125" style="80" bestFit="1" customWidth="1"/>
    <col min="11" max="11" width="6.28515625" style="80" bestFit="1" customWidth="1"/>
    <col min="12" max="12" width="5.7109375" style="81" bestFit="1" customWidth="1"/>
    <col min="13" max="13" width="11.28515625" style="81" bestFit="1" customWidth="1"/>
    <col min="14" max="14" width="9.7109375" style="15" bestFit="1" customWidth="1"/>
    <col min="15" max="15" width="10" style="89" bestFit="1" customWidth="1"/>
    <col min="16" max="16" width="9.7109375" style="89" bestFit="1" customWidth="1"/>
    <col min="17" max="17" width="8.7109375" style="89" bestFit="1" customWidth="1"/>
    <col min="18" max="18" width="7.140625" style="89" customWidth="1"/>
    <col min="19" max="19" width="9.85546875" style="89"/>
    <col min="20" max="20" width="17.5703125" style="89" customWidth="1"/>
    <col min="21" max="21" width="17.42578125" style="89" customWidth="1"/>
    <col min="22" max="22" width="7.42578125" style="89" customWidth="1"/>
    <col min="23" max="23" width="7.5703125" style="89" customWidth="1"/>
    <col min="24" max="24" width="7.7109375" style="89" customWidth="1"/>
    <col min="25" max="25" width="7.85546875" style="89" customWidth="1"/>
    <col min="26" max="27" width="9.85546875" style="89"/>
    <col min="28" max="28" width="11.140625" style="89" customWidth="1"/>
    <col min="29" max="29" width="13.5703125" style="89" customWidth="1"/>
    <col min="30" max="30" width="10.140625" style="89" customWidth="1"/>
    <col min="31" max="16384" width="9.85546875" style="89"/>
  </cols>
  <sheetData>
    <row r="1" spans="1:56" s="45" customFormat="1">
      <c r="A1" s="66" t="s">
        <v>1</v>
      </c>
      <c r="B1" s="66" t="s">
        <v>22</v>
      </c>
      <c r="C1" s="69" t="s">
        <v>23</v>
      </c>
      <c r="D1" s="66" t="s">
        <v>24</v>
      </c>
      <c r="E1" s="66" t="s">
        <v>60</v>
      </c>
      <c r="F1" s="66" t="s">
        <v>52</v>
      </c>
      <c r="G1" s="66" t="s">
        <v>1</v>
      </c>
      <c r="H1" s="66" t="s">
        <v>1</v>
      </c>
      <c r="I1" s="66" t="s">
        <v>1</v>
      </c>
      <c r="J1" s="66" t="s">
        <v>1</v>
      </c>
      <c r="K1" s="66" t="s">
        <v>47</v>
      </c>
      <c r="L1" s="66" t="s">
        <v>54</v>
      </c>
      <c r="M1" s="67" t="s">
        <v>45</v>
      </c>
      <c r="N1" s="67" t="s">
        <v>45</v>
      </c>
      <c r="O1" s="67" t="s">
        <v>45</v>
      </c>
      <c r="P1" s="68" t="s">
        <v>46</v>
      </c>
      <c r="Q1" s="68" t="s">
        <v>56</v>
      </c>
      <c r="R1" s="111" t="s">
        <v>44</v>
      </c>
      <c r="V1" s="91"/>
      <c r="W1" s="91"/>
      <c r="X1" s="91"/>
      <c r="Y1" s="91"/>
      <c r="Z1" s="91"/>
    </row>
    <row r="2" spans="1:56" s="132" customFormat="1" ht="36">
      <c r="A2" s="103" t="s">
        <v>10</v>
      </c>
      <c r="B2" s="103" t="s">
        <v>12</v>
      </c>
      <c r="C2" s="104" t="s">
        <v>13</v>
      </c>
      <c r="D2" s="103" t="s">
        <v>14</v>
      </c>
      <c r="E2" s="103" t="s">
        <v>59</v>
      </c>
      <c r="F2" s="103" t="s">
        <v>18</v>
      </c>
      <c r="G2" s="103" t="s">
        <v>19</v>
      </c>
      <c r="H2" s="103" t="s">
        <v>75</v>
      </c>
      <c r="I2" s="103" t="s">
        <v>64</v>
      </c>
      <c r="J2" s="103" t="s">
        <v>63</v>
      </c>
      <c r="K2" s="102" t="s">
        <v>55</v>
      </c>
      <c r="L2" s="102" t="s">
        <v>55</v>
      </c>
      <c r="M2" s="105" t="s">
        <v>48</v>
      </c>
      <c r="N2" s="105" t="s">
        <v>49</v>
      </c>
      <c r="O2" s="105" t="s">
        <v>50</v>
      </c>
      <c r="P2" s="106" t="s">
        <v>51</v>
      </c>
      <c r="Q2" s="106" t="s">
        <v>57</v>
      </c>
      <c r="R2" s="133" t="s">
        <v>58</v>
      </c>
      <c r="S2" s="130"/>
      <c r="U2" s="45"/>
      <c r="V2" s="91"/>
      <c r="W2" s="91"/>
      <c r="X2" s="91"/>
      <c r="Y2" s="91"/>
      <c r="Z2" s="91"/>
    </row>
    <row r="3" spans="1:56" s="92" customFormat="1">
      <c r="A3" s="70">
        <v>194</v>
      </c>
      <c r="B3" s="72">
        <v>25</v>
      </c>
      <c r="C3" s="73">
        <v>1.6980000000000002</v>
      </c>
      <c r="D3" s="72">
        <v>55.7</v>
      </c>
      <c r="E3" s="73">
        <v>19.318785628765774</v>
      </c>
      <c r="F3" s="72">
        <v>45</v>
      </c>
      <c r="G3" s="70">
        <v>19</v>
      </c>
      <c r="H3" s="72">
        <v>87.846650000000011</v>
      </c>
      <c r="I3" s="70" t="s">
        <v>3</v>
      </c>
      <c r="J3" s="70" t="s">
        <v>5</v>
      </c>
      <c r="K3" s="110">
        <v>10</v>
      </c>
      <c r="L3" s="108">
        <f t="shared" ref="L3:L66" si="0">K3/3.6</f>
        <v>2.7777777777777777</v>
      </c>
      <c r="M3" s="109">
        <v>0.23815900000000001</v>
      </c>
      <c r="N3" s="109">
        <v>0.11599190701278905</v>
      </c>
      <c r="O3" s="109">
        <v>0.47040899999999997</v>
      </c>
      <c r="P3" s="110">
        <v>2.8236550583333337</v>
      </c>
      <c r="Q3" s="108">
        <f>1/(M3+O3)</f>
        <v>1.4112971514378296</v>
      </c>
      <c r="R3" s="107">
        <f>M3/(M3+O3)*100</f>
        <v>33.611311828928208</v>
      </c>
      <c r="T3" s="131"/>
      <c r="U3" s="131"/>
      <c r="V3" s="131"/>
      <c r="W3" s="131"/>
      <c r="X3" s="131"/>
      <c r="Y3" s="131"/>
      <c r="Z3" s="131"/>
      <c r="AV3" s="70"/>
      <c r="AW3" s="134"/>
      <c r="AX3" s="135"/>
      <c r="AY3" s="136"/>
      <c r="AZ3" s="136"/>
      <c r="BA3" s="136"/>
      <c r="BB3" s="137"/>
      <c r="BC3" s="135"/>
      <c r="BD3" s="107"/>
    </row>
    <row r="4" spans="1:56" s="86" customFormat="1">
      <c r="A4" s="70">
        <v>195</v>
      </c>
      <c r="B4" s="72">
        <v>30</v>
      </c>
      <c r="C4" s="73">
        <v>1.6469999999999998</v>
      </c>
      <c r="D4" s="72">
        <v>55.6</v>
      </c>
      <c r="E4" s="73">
        <v>20.496872199421301</v>
      </c>
      <c r="F4" s="72">
        <v>100</v>
      </c>
      <c r="G4" s="70">
        <v>13</v>
      </c>
      <c r="H4" s="72">
        <v>85.987949999999998</v>
      </c>
      <c r="I4" s="70" t="s">
        <v>6</v>
      </c>
      <c r="J4" s="70" t="s">
        <v>4</v>
      </c>
      <c r="K4" s="110">
        <v>10</v>
      </c>
      <c r="L4" s="108">
        <f t="shared" si="0"/>
        <v>2.7777777777777777</v>
      </c>
      <c r="M4" s="109">
        <v>0.28043200000000001</v>
      </c>
      <c r="N4" s="109">
        <v>6.7492863329459862E-2</v>
      </c>
      <c r="O4" s="109">
        <v>0.41479549999999998</v>
      </c>
      <c r="P4" s="110">
        <v>2.8741837833333337</v>
      </c>
      <c r="Q4" s="108">
        <f t="shared" ref="Q4:Q67" si="1">1/(M4+O4)</f>
        <v>1.4383780848714989</v>
      </c>
      <c r="R4" s="107">
        <f t="shared" ref="R4:R66" si="2">M4/(M4+O4)*100</f>
        <v>40.336724309668419</v>
      </c>
      <c r="T4" s="45"/>
      <c r="U4" s="45"/>
      <c r="V4" s="45"/>
      <c r="W4" s="45"/>
      <c r="X4" s="45"/>
      <c r="Y4" s="45"/>
      <c r="Z4" s="45"/>
      <c r="AU4" s="92"/>
      <c r="AV4" s="70"/>
      <c r="AW4" s="87"/>
      <c r="AX4" s="108"/>
      <c r="AY4" s="109"/>
      <c r="AZ4" s="109"/>
      <c r="BA4" s="109"/>
      <c r="BB4" s="110"/>
      <c r="BC4" s="108"/>
      <c r="BD4" s="107"/>
    </row>
    <row r="5" spans="1:56" s="86" customFormat="1">
      <c r="A5" s="70">
        <v>196</v>
      </c>
      <c r="B5" s="72">
        <v>26</v>
      </c>
      <c r="C5" s="73">
        <v>1.75</v>
      </c>
      <c r="D5" s="72">
        <v>63.3</v>
      </c>
      <c r="E5" s="73">
        <v>20.66938775510204</v>
      </c>
      <c r="F5" s="72">
        <v>40</v>
      </c>
      <c r="G5" s="70">
        <v>10</v>
      </c>
      <c r="H5" s="72">
        <v>90.762749999999997</v>
      </c>
      <c r="I5" s="70" t="s">
        <v>3</v>
      </c>
      <c r="J5" s="70" t="s">
        <v>4</v>
      </c>
      <c r="K5" s="110">
        <v>10</v>
      </c>
      <c r="L5" s="108">
        <f t="shared" si="0"/>
        <v>2.7777777777777777</v>
      </c>
      <c r="M5" s="109">
        <v>0.35977300000000001</v>
      </c>
      <c r="N5" s="109">
        <v>-8.7844184307332984E-3</v>
      </c>
      <c r="O5" s="109">
        <v>0.34136350000000004</v>
      </c>
      <c r="P5" s="110">
        <v>2.8490955333333332</v>
      </c>
      <c r="Q5" s="108">
        <f t="shared" si="1"/>
        <v>1.4262558004040582</v>
      </c>
      <c r="R5" s="107">
        <f t="shared" si="2"/>
        <v>51.312832807876916</v>
      </c>
      <c r="T5" s="45"/>
      <c r="U5" s="45"/>
      <c r="V5" s="45"/>
      <c r="W5" s="45"/>
      <c r="X5" s="45"/>
      <c r="Y5" s="45"/>
      <c r="Z5" s="45"/>
      <c r="AU5" s="92"/>
      <c r="AV5" s="70"/>
      <c r="AW5" s="87"/>
      <c r="AX5" s="108"/>
      <c r="AY5" s="109"/>
      <c r="AZ5" s="109"/>
      <c r="BA5" s="109"/>
      <c r="BB5" s="110"/>
      <c r="BC5" s="108"/>
      <c r="BD5" s="107"/>
    </row>
    <row r="6" spans="1:56" s="86" customFormat="1">
      <c r="A6" s="70">
        <v>197</v>
      </c>
      <c r="B6" s="72">
        <v>31</v>
      </c>
      <c r="C6" s="73">
        <v>1.6569999999999998</v>
      </c>
      <c r="D6" s="72">
        <v>57</v>
      </c>
      <c r="E6" s="73">
        <v>20.760119010113826</v>
      </c>
      <c r="F6" s="72">
        <v>36</v>
      </c>
      <c r="G6" s="70">
        <v>6</v>
      </c>
      <c r="H6" s="72">
        <v>83.4101</v>
      </c>
      <c r="I6" s="70" t="s">
        <v>6</v>
      </c>
      <c r="J6" s="70" t="s">
        <v>4</v>
      </c>
      <c r="K6" s="110">
        <v>10</v>
      </c>
      <c r="L6" s="108">
        <f t="shared" si="0"/>
        <v>2.7777777777777777</v>
      </c>
      <c r="M6" s="109">
        <v>0.27613650000000001</v>
      </c>
      <c r="N6" s="109">
        <v>6.0025813821790064E-2</v>
      </c>
      <c r="O6" s="109">
        <v>0.395455</v>
      </c>
      <c r="P6" s="110">
        <v>2.9747534416666666</v>
      </c>
      <c r="Q6" s="108">
        <f t="shared" si="1"/>
        <v>1.489000381928598</v>
      </c>
      <c r="R6" s="107">
        <f t="shared" si="2"/>
        <v>41.116735396442628</v>
      </c>
      <c r="T6" s="94"/>
      <c r="U6" s="45"/>
      <c r="V6" s="91"/>
      <c r="W6" s="91"/>
      <c r="X6" s="91"/>
      <c r="Y6" s="91"/>
      <c r="Z6" s="91"/>
      <c r="AU6" s="92"/>
      <c r="AV6" s="70"/>
      <c r="AW6" s="87"/>
      <c r="AX6" s="108"/>
      <c r="AY6" s="109"/>
      <c r="AZ6" s="109"/>
      <c r="BA6" s="109"/>
      <c r="BB6" s="110"/>
      <c r="BC6" s="108"/>
      <c r="BD6" s="107"/>
    </row>
    <row r="7" spans="1:56" s="86" customFormat="1">
      <c r="A7" s="70">
        <v>198</v>
      </c>
      <c r="B7" s="72">
        <v>35</v>
      </c>
      <c r="C7" s="73">
        <v>1.84</v>
      </c>
      <c r="D7" s="72">
        <v>78.599999999999994</v>
      </c>
      <c r="E7" s="73">
        <v>23.215973534971642</v>
      </c>
      <c r="F7" s="72">
        <v>45</v>
      </c>
      <c r="G7" s="70">
        <v>20</v>
      </c>
      <c r="H7" s="72">
        <v>98.850200000000001</v>
      </c>
      <c r="I7" s="70" t="s">
        <v>3</v>
      </c>
      <c r="J7" s="70" t="s">
        <v>5</v>
      </c>
      <c r="K7" s="110">
        <v>10</v>
      </c>
      <c r="L7" s="108">
        <f t="shared" si="0"/>
        <v>2.7777777777777777</v>
      </c>
      <c r="M7" s="109">
        <v>0.25805549999999999</v>
      </c>
      <c r="N7" s="109">
        <v>0.14151038099350449</v>
      </c>
      <c r="O7" s="109">
        <v>0.54166650000000005</v>
      </c>
      <c r="P7" s="110">
        <v>2.5027161916666665</v>
      </c>
      <c r="Q7" s="108">
        <f t="shared" si="1"/>
        <v>1.2504345259977843</v>
      </c>
      <c r="R7" s="107">
        <f t="shared" si="2"/>
        <v>32.268150682362119</v>
      </c>
      <c r="T7" s="45"/>
      <c r="U7" s="45"/>
      <c r="V7" s="91"/>
      <c r="W7" s="91"/>
      <c r="X7" s="91"/>
      <c r="Y7" s="91"/>
      <c r="Z7" s="91"/>
      <c r="AU7" s="92"/>
      <c r="AV7" s="70"/>
      <c r="AW7" s="87"/>
      <c r="AX7" s="108"/>
      <c r="AY7" s="109"/>
      <c r="AZ7" s="109"/>
      <c r="BA7" s="109"/>
      <c r="BB7" s="110"/>
      <c r="BC7" s="108"/>
      <c r="BD7" s="107"/>
    </row>
    <row r="8" spans="1:56" s="86" customFormat="1">
      <c r="A8" s="70">
        <v>199</v>
      </c>
      <c r="B8" s="72">
        <v>43</v>
      </c>
      <c r="C8" s="73">
        <v>1.65</v>
      </c>
      <c r="D8" s="72">
        <v>56.7</v>
      </c>
      <c r="E8" s="73">
        <v>20.826446280991739</v>
      </c>
      <c r="F8" s="72">
        <v>55</v>
      </c>
      <c r="G8" s="70">
        <v>8</v>
      </c>
      <c r="H8" s="72">
        <v>81.995949999999993</v>
      </c>
      <c r="I8" s="70" t="s">
        <v>6</v>
      </c>
      <c r="J8" s="70" t="s">
        <v>4</v>
      </c>
      <c r="K8" s="110">
        <v>10</v>
      </c>
      <c r="L8" s="108">
        <f t="shared" si="0"/>
        <v>2.7777777777777777</v>
      </c>
      <c r="M8" s="109">
        <v>0.26250000000000001</v>
      </c>
      <c r="N8" s="109">
        <v>7.3911979529667438E-2</v>
      </c>
      <c r="O8" s="109">
        <v>0.40977249999999998</v>
      </c>
      <c r="P8" s="110">
        <v>2.9725457500000001</v>
      </c>
      <c r="Q8" s="108">
        <f t="shared" si="1"/>
        <v>1.4874920512143512</v>
      </c>
      <c r="R8" s="107">
        <f t="shared" si="2"/>
        <v>39.046666344376725</v>
      </c>
      <c r="T8" s="45"/>
      <c r="U8" s="45"/>
      <c r="V8" s="91"/>
      <c r="W8" s="91"/>
      <c r="X8" s="91"/>
      <c r="Y8" s="91"/>
      <c r="Z8" s="91"/>
      <c r="AU8" s="92"/>
      <c r="AV8" s="70"/>
      <c r="AW8" s="87"/>
      <c r="AX8" s="108"/>
      <c r="AY8" s="109"/>
      <c r="AZ8" s="109"/>
      <c r="BA8" s="109"/>
      <c r="BB8" s="110"/>
      <c r="BC8" s="108"/>
      <c r="BD8" s="107"/>
    </row>
    <row r="9" spans="1:56" s="86" customFormat="1">
      <c r="A9" s="70">
        <v>200</v>
      </c>
      <c r="B9" s="72">
        <v>23</v>
      </c>
      <c r="C9" s="73">
        <v>1.62</v>
      </c>
      <c r="D9" s="72">
        <v>52.3</v>
      </c>
      <c r="E9" s="73">
        <v>19.928364578570335</v>
      </c>
      <c r="F9" s="72">
        <v>55</v>
      </c>
      <c r="G9" s="70">
        <v>9</v>
      </c>
      <c r="H9" s="72">
        <v>83.734999999999999</v>
      </c>
      <c r="I9" s="70" t="s">
        <v>6</v>
      </c>
      <c r="J9" s="70" t="s">
        <v>4</v>
      </c>
      <c r="K9" s="110">
        <v>10</v>
      </c>
      <c r="L9" s="108">
        <f t="shared" si="0"/>
        <v>2.7777777777777777</v>
      </c>
      <c r="M9" s="109">
        <v>0.2686365</v>
      </c>
      <c r="N9" s="109">
        <v>7.0738606749379318E-2</v>
      </c>
      <c r="O9" s="109">
        <v>0.41068199999999999</v>
      </c>
      <c r="P9" s="110">
        <v>2.9465920749999999</v>
      </c>
      <c r="Q9" s="108">
        <f t="shared" si="1"/>
        <v>1.4720635460391556</v>
      </c>
      <c r="R9" s="107">
        <f t="shared" si="2"/>
        <v>39.544999878554762</v>
      </c>
      <c r="T9" s="45"/>
      <c r="U9" s="45"/>
      <c r="V9" s="91"/>
      <c r="W9" s="91"/>
      <c r="X9" s="91"/>
      <c r="Y9" s="91"/>
      <c r="Z9" s="91"/>
      <c r="AU9" s="92"/>
      <c r="AV9" s="70"/>
      <c r="AW9" s="87"/>
      <c r="AX9" s="108"/>
      <c r="AY9" s="109"/>
      <c r="AZ9" s="109"/>
      <c r="BA9" s="109"/>
      <c r="BB9" s="110"/>
      <c r="BC9" s="108"/>
      <c r="BD9" s="107"/>
    </row>
    <row r="10" spans="1:56" s="86" customFormat="1">
      <c r="A10" s="70">
        <v>201</v>
      </c>
      <c r="B10" s="72">
        <v>32</v>
      </c>
      <c r="C10" s="73">
        <v>1.6780000000000002</v>
      </c>
      <c r="D10" s="72">
        <v>62.5</v>
      </c>
      <c r="E10" s="73">
        <v>22.197093139713118</v>
      </c>
      <c r="F10" s="72">
        <v>65</v>
      </c>
      <c r="G10" s="70">
        <v>11</v>
      </c>
      <c r="H10" s="72">
        <v>87.201599999999999</v>
      </c>
      <c r="I10" s="70" t="s">
        <v>6</v>
      </c>
      <c r="J10" s="70" t="s">
        <v>4</v>
      </c>
      <c r="K10" s="110">
        <v>10</v>
      </c>
      <c r="L10" s="108">
        <f t="shared" si="0"/>
        <v>2.7777777777777777</v>
      </c>
      <c r="M10" s="109">
        <v>0.277111</v>
      </c>
      <c r="N10" s="109">
        <v>7.603535450255422E-2</v>
      </c>
      <c r="O10" s="109">
        <v>0.42972199999999999</v>
      </c>
      <c r="P10" s="110">
        <v>2.8316871666666668</v>
      </c>
      <c r="Q10" s="108">
        <f t="shared" si="1"/>
        <v>1.4147613368362824</v>
      </c>
      <c r="R10" s="107">
        <f t="shared" si="2"/>
        <v>39.204592881203901</v>
      </c>
      <c r="T10" s="94"/>
      <c r="U10" s="45"/>
      <c r="V10" s="91"/>
      <c r="W10" s="91"/>
      <c r="X10" s="91"/>
      <c r="Y10" s="91"/>
      <c r="Z10" s="91"/>
      <c r="AU10" s="92"/>
      <c r="AV10" s="70"/>
      <c r="AW10" s="87"/>
      <c r="AX10" s="108"/>
      <c r="AY10" s="109"/>
      <c r="AZ10" s="109"/>
      <c r="BA10" s="109"/>
      <c r="BB10" s="110"/>
      <c r="BC10" s="108"/>
      <c r="BD10" s="107"/>
    </row>
    <row r="11" spans="1:56" s="86" customFormat="1">
      <c r="A11" s="70">
        <v>202</v>
      </c>
      <c r="B11" s="70">
        <v>51</v>
      </c>
      <c r="C11" s="73">
        <v>1.855</v>
      </c>
      <c r="D11" s="72">
        <v>91.7</v>
      </c>
      <c r="E11" s="73">
        <v>26.649036260997814</v>
      </c>
      <c r="F11" s="70">
        <v>25</v>
      </c>
      <c r="G11" s="70">
        <v>21</v>
      </c>
      <c r="H11" s="72">
        <v>96.609200000000001</v>
      </c>
      <c r="I11" s="70" t="s">
        <v>3</v>
      </c>
      <c r="J11" s="70" t="s">
        <v>5</v>
      </c>
      <c r="K11" s="110">
        <v>10</v>
      </c>
      <c r="L11" s="108">
        <f t="shared" si="0"/>
        <v>2.7777777777777777</v>
      </c>
      <c r="M11" s="109">
        <v>0.28861150000000002</v>
      </c>
      <c r="N11" s="109">
        <v>0.10436067984890529</v>
      </c>
      <c r="O11" s="109">
        <v>0.4975</v>
      </c>
      <c r="P11" s="110">
        <v>2.5447094000000003</v>
      </c>
      <c r="Q11" s="108">
        <f t="shared" si="1"/>
        <v>1.2720841763541175</v>
      </c>
      <c r="R11" s="107">
        <f t="shared" si="2"/>
        <v>36.713812226382643</v>
      </c>
      <c r="T11" s="45"/>
      <c r="U11" s="45"/>
      <c r="V11" s="91"/>
      <c r="W11" s="91"/>
      <c r="X11" s="91"/>
      <c r="Y11" s="91"/>
      <c r="Z11" s="91"/>
      <c r="AU11" s="92"/>
      <c r="AV11" s="70"/>
      <c r="AW11" s="87"/>
      <c r="AX11" s="108"/>
      <c r="AY11" s="109"/>
      <c r="AZ11" s="109"/>
      <c r="BA11" s="109"/>
      <c r="BB11" s="110"/>
      <c r="BC11" s="108"/>
      <c r="BD11" s="107"/>
    </row>
    <row r="12" spans="1:56" s="86" customFormat="1">
      <c r="A12" s="70">
        <v>203</v>
      </c>
      <c r="B12" s="72">
        <v>36</v>
      </c>
      <c r="C12" s="73">
        <v>1.798</v>
      </c>
      <c r="D12" s="72">
        <v>75.900000000000006</v>
      </c>
      <c r="E12" s="73">
        <v>23.478070430499344</v>
      </c>
      <c r="F12" s="72">
        <v>50</v>
      </c>
      <c r="G12" s="70">
        <v>15</v>
      </c>
      <c r="H12" s="72">
        <v>94.512600000000006</v>
      </c>
      <c r="I12" s="70" t="s">
        <v>3</v>
      </c>
      <c r="J12" s="70" t="s">
        <v>4</v>
      </c>
      <c r="K12" s="110">
        <v>10</v>
      </c>
      <c r="L12" s="108">
        <f t="shared" si="0"/>
        <v>2.7777777777777777</v>
      </c>
      <c r="M12" s="109">
        <v>0.29399999999999998</v>
      </c>
      <c r="N12" s="109">
        <v>6.2150718757856438E-2</v>
      </c>
      <c r="O12" s="109">
        <v>0.41774999999999995</v>
      </c>
      <c r="P12" s="110">
        <v>2.8078000333333337</v>
      </c>
      <c r="Q12" s="108">
        <f t="shared" si="1"/>
        <v>1.4049877063575695</v>
      </c>
      <c r="R12" s="107">
        <f t="shared" si="2"/>
        <v>41.306638566912547</v>
      </c>
      <c r="T12" s="45"/>
      <c r="U12" s="45"/>
      <c r="V12" s="91"/>
      <c r="W12" s="91"/>
      <c r="X12" s="91"/>
      <c r="Y12" s="91"/>
      <c r="Z12" s="91"/>
      <c r="AU12" s="92"/>
      <c r="AV12" s="70"/>
      <c r="AW12" s="87"/>
      <c r="AX12" s="108"/>
      <c r="AY12" s="109"/>
      <c r="AZ12" s="109"/>
      <c r="BA12" s="109"/>
      <c r="BB12" s="110"/>
      <c r="BC12" s="108"/>
      <c r="BD12" s="107"/>
    </row>
    <row r="13" spans="1:56" s="86" customFormat="1">
      <c r="A13" s="70">
        <v>204</v>
      </c>
      <c r="B13" s="72">
        <v>26</v>
      </c>
      <c r="C13" s="73">
        <v>1.655</v>
      </c>
      <c r="D13" s="72">
        <v>59.3</v>
      </c>
      <c r="E13" s="73">
        <v>21.650039703909236</v>
      </c>
      <c r="F13" s="72">
        <v>50</v>
      </c>
      <c r="G13" s="70">
        <v>13</v>
      </c>
      <c r="H13" s="72">
        <v>88.520350000000008</v>
      </c>
      <c r="I13" s="70" t="s">
        <v>6</v>
      </c>
      <c r="J13" s="70" t="s">
        <v>4</v>
      </c>
      <c r="K13" s="110">
        <v>10</v>
      </c>
      <c r="L13" s="108">
        <f t="shared" si="0"/>
        <v>2.7777777777777777</v>
      </c>
      <c r="M13" s="109">
        <v>0.27100000000000002</v>
      </c>
      <c r="N13" s="109">
        <v>9.2140872221766479E-2</v>
      </c>
      <c r="O13" s="109">
        <v>0.45500000000000002</v>
      </c>
      <c r="P13" s="110">
        <v>2.7537522666666669</v>
      </c>
      <c r="Q13" s="108">
        <f t="shared" si="1"/>
        <v>1.3774104683195594</v>
      </c>
      <c r="R13" s="107">
        <f t="shared" si="2"/>
        <v>37.327823691460061</v>
      </c>
      <c r="T13" s="45"/>
      <c r="U13" s="45"/>
      <c r="V13" s="91"/>
      <c r="W13" s="91"/>
      <c r="X13" s="91"/>
      <c r="Y13" s="91"/>
      <c r="Z13" s="91"/>
      <c r="AU13" s="92"/>
      <c r="AV13" s="70"/>
      <c r="AW13" s="87"/>
      <c r="AX13" s="108"/>
      <c r="AY13" s="109"/>
      <c r="AZ13" s="109"/>
      <c r="BA13" s="109"/>
      <c r="BB13" s="110"/>
      <c r="BC13" s="108"/>
      <c r="BD13" s="107"/>
    </row>
    <row r="14" spans="1:56" s="86" customFormat="1">
      <c r="A14" s="70">
        <v>205</v>
      </c>
      <c r="B14" s="72">
        <v>45</v>
      </c>
      <c r="C14" s="73">
        <v>1.8</v>
      </c>
      <c r="D14" s="72">
        <v>77.5</v>
      </c>
      <c r="E14" s="73">
        <v>23.919753086419753</v>
      </c>
      <c r="F14" s="72">
        <v>50</v>
      </c>
      <c r="G14" s="70">
        <v>21</v>
      </c>
      <c r="H14" s="72">
        <v>92.803349999999995</v>
      </c>
      <c r="I14" s="70" t="s">
        <v>3</v>
      </c>
      <c r="J14" s="70" t="s">
        <v>5</v>
      </c>
      <c r="K14" s="110">
        <v>10</v>
      </c>
      <c r="L14" s="108">
        <f t="shared" si="0"/>
        <v>2.7777777777777777</v>
      </c>
      <c r="M14" s="109">
        <v>0.2465</v>
      </c>
      <c r="N14" s="109">
        <v>0.11523187054953554</v>
      </c>
      <c r="O14" s="109">
        <v>0.47824999999999995</v>
      </c>
      <c r="P14" s="110">
        <v>2.7644785583333333</v>
      </c>
      <c r="Q14" s="108">
        <f t="shared" si="1"/>
        <v>1.3797861331493619</v>
      </c>
      <c r="R14" s="107">
        <f t="shared" si="2"/>
        <v>34.011728182131769</v>
      </c>
      <c r="T14" s="45"/>
      <c r="U14" s="45"/>
      <c r="V14" s="45"/>
      <c r="W14" s="45"/>
      <c r="X14" s="45"/>
      <c r="Y14" s="45"/>
      <c r="Z14" s="45"/>
      <c r="AU14" s="92"/>
      <c r="AV14" s="70"/>
      <c r="AW14" s="87"/>
      <c r="AX14" s="108"/>
      <c r="AY14" s="109"/>
      <c r="AZ14" s="109"/>
      <c r="BA14" s="109"/>
      <c r="BB14" s="110"/>
      <c r="BC14" s="108"/>
      <c r="BD14" s="107"/>
    </row>
    <row r="15" spans="1:56" s="86" customFormat="1">
      <c r="A15" s="70">
        <v>206</v>
      </c>
      <c r="B15" s="72">
        <v>33</v>
      </c>
      <c r="C15" s="73">
        <v>1.77</v>
      </c>
      <c r="D15" s="72">
        <v>69.900000000000006</v>
      </c>
      <c r="E15" s="73">
        <v>22.31159628459255</v>
      </c>
      <c r="F15" s="72">
        <v>50</v>
      </c>
      <c r="G15" s="70">
        <v>23</v>
      </c>
      <c r="H15" s="72">
        <v>90.413449999999997</v>
      </c>
      <c r="I15" s="70" t="s">
        <v>3</v>
      </c>
      <c r="J15" s="70" t="s">
        <v>5</v>
      </c>
      <c r="K15" s="110">
        <v>10</v>
      </c>
      <c r="L15" s="108">
        <f t="shared" si="0"/>
        <v>2.7777777777777777</v>
      </c>
      <c r="M15" s="109">
        <v>0.260909</v>
      </c>
      <c r="N15" s="109">
        <v>7.7148448598231112E-2</v>
      </c>
      <c r="O15" s="109">
        <v>0.4154545</v>
      </c>
      <c r="P15" s="110">
        <v>2.9580771083333333</v>
      </c>
      <c r="Q15" s="108">
        <f t="shared" si="1"/>
        <v>1.4784949217395675</v>
      </c>
      <c r="R15" s="107">
        <f t="shared" si="2"/>
        <v>38.575263153614884</v>
      </c>
      <c r="T15" s="45"/>
      <c r="U15" s="45"/>
      <c r="V15" s="45"/>
      <c r="W15" s="45"/>
      <c r="X15" s="45"/>
      <c r="Y15" s="45"/>
      <c r="Z15" s="45"/>
      <c r="AU15" s="92"/>
      <c r="AV15" s="70"/>
      <c r="AW15" s="87"/>
      <c r="AX15" s="108"/>
      <c r="AY15" s="109"/>
      <c r="AZ15" s="109"/>
      <c r="BA15" s="109"/>
      <c r="BB15" s="110"/>
      <c r="BC15" s="108"/>
      <c r="BD15" s="107"/>
    </row>
    <row r="16" spans="1:56" s="86" customFormat="1">
      <c r="A16" s="70">
        <v>207</v>
      </c>
      <c r="B16" s="72">
        <v>20</v>
      </c>
      <c r="C16" s="73">
        <v>1.74</v>
      </c>
      <c r="D16" s="72">
        <v>61</v>
      </c>
      <c r="E16" s="73">
        <v>20.147971991015986</v>
      </c>
      <c r="F16" s="72">
        <v>30</v>
      </c>
      <c r="G16" s="70">
        <v>23</v>
      </c>
      <c r="H16" s="72">
        <v>88.518450000000001</v>
      </c>
      <c r="I16" s="70" t="s">
        <v>3</v>
      </c>
      <c r="J16" s="70" t="s">
        <v>5</v>
      </c>
      <c r="K16" s="110">
        <v>10</v>
      </c>
      <c r="L16" s="108">
        <f t="shared" si="0"/>
        <v>2.7777777777777777</v>
      </c>
      <c r="M16" s="109">
        <v>0.2740455</v>
      </c>
      <c r="N16" s="109">
        <v>8.1900626011395028E-2</v>
      </c>
      <c r="O16" s="109">
        <v>0.43784100000000004</v>
      </c>
      <c r="P16" s="110">
        <v>2.8094139166666663</v>
      </c>
      <c r="Q16" s="108">
        <f t="shared" si="1"/>
        <v>1.4047183083258354</v>
      </c>
      <c r="R16" s="107">
        <f t="shared" si="2"/>
        <v>38.495673116430773</v>
      </c>
      <c r="T16" s="45"/>
      <c r="U16" s="45"/>
      <c r="V16" s="45"/>
      <c r="W16" s="45"/>
      <c r="X16" s="45"/>
      <c r="Y16" s="45"/>
      <c r="Z16" s="45"/>
      <c r="AU16" s="92"/>
      <c r="AV16" s="70"/>
      <c r="AW16" s="87"/>
      <c r="AX16" s="108"/>
      <c r="AY16" s="109"/>
      <c r="AZ16" s="109"/>
      <c r="BA16" s="109"/>
      <c r="BB16" s="110"/>
      <c r="BC16" s="108"/>
      <c r="BD16" s="107"/>
    </row>
    <row r="17" spans="1:59" s="86" customFormat="1">
      <c r="A17" s="70">
        <v>208</v>
      </c>
      <c r="B17" s="72">
        <v>44</v>
      </c>
      <c r="C17" s="73">
        <v>1.7519999999999998</v>
      </c>
      <c r="D17" s="72">
        <v>70</v>
      </c>
      <c r="E17" s="73">
        <v>22.804987385584127</v>
      </c>
      <c r="F17" s="72">
        <v>85</v>
      </c>
      <c r="G17" s="70">
        <v>13</v>
      </c>
      <c r="H17" s="72">
        <v>89.902799999999999</v>
      </c>
      <c r="I17" s="70" t="s">
        <v>3</v>
      </c>
      <c r="J17" s="70" t="s">
        <v>4</v>
      </c>
      <c r="K17" s="110">
        <v>10</v>
      </c>
      <c r="L17" s="108">
        <f t="shared" si="0"/>
        <v>2.7777777777777777</v>
      </c>
      <c r="M17" s="109">
        <v>0.299591</v>
      </c>
      <c r="N17" s="109">
        <v>5.2647383196468001E-2</v>
      </c>
      <c r="O17" s="109">
        <v>0.40470450000000002</v>
      </c>
      <c r="P17" s="110">
        <v>2.8389864583333329</v>
      </c>
      <c r="Q17" s="108">
        <f t="shared" si="1"/>
        <v>1.4198585678880526</v>
      </c>
      <c r="R17" s="107">
        <f t="shared" si="2"/>
        <v>42.53768482121496</v>
      </c>
      <c r="T17" s="94"/>
      <c r="U17" s="45"/>
      <c r="V17" s="91"/>
      <c r="W17" s="91"/>
      <c r="X17" s="91"/>
      <c r="Y17" s="91"/>
      <c r="Z17" s="91"/>
      <c r="AU17" s="92"/>
      <c r="AV17" s="70"/>
      <c r="AW17" s="87"/>
      <c r="AX17" s="108"/>
      <c r="AY17" s="109"/>
      <c r="AZ17" s="109"/>
      <c r="BA17" s="109"/>
      <c r="BB17" s="110"/>
      <c r="BC17" s="108"/>
      <c r="BD17" s="107"/>
    </row>
    <row r="18" spans="1:59" s="86" customFormat="1">
      <c r="A18" s="70">
        <v>209</v>
      </c>
      <c r="B18" s="72">
        <v>33</v>
      </c>
      <c r="C18" s="73">
        <v>1.81</v>
      </c>
      <c r="D18" s="72">
        <v>70.3</v>
      </c>
      <c r="E18" s="73">
        <v>21.458441439516498</v>
      </c>
      <c r="F18" s="124">
        <v>50</v>
      </c>
      <c r="G18" s="70">
        <v>13</v>
      </c>
      <c r="H18" s="72">
        <v>94.176949999999991</v>
      </c>
      <c r="I18" s="70" t="s">
        <v>3</v>
      </c>
      <c r="J18" s="70" t="s">
        <v>4</v>
      </c>
      <c r="K18" s="110">
        <v>10</v>
      </c>
      <c r="L18" s="108">
        <f t="shared" si="0"/>
        <v>2.7777777777777777</v>
      </c>
      <c r="M18" s="109">
        <v>0.30701400000000001</v>
      </c>
      <c r="N18" s="109">
        <v>9.8623764583823548E-2</v>
      </c>
      <c r="O18" s="109">
        <v>0.50475700000000001</v>
      </c>
      <c r="P18" s="110">
        <v>2.4652536999999999</v>
      </c>
      <c r="Q18" s="108">
        <f t="shared" si="1"/>
        <v>1.2318745064802759</v>
      </c>
      <c r="R18" s="107">
        <f t="shared" si="2"/>
        <v>37.82027197325354</v>
      </c>
      <c r="T18" s="45"/>
      <c r="U18" s="45"/>
      <c r="V18" s="91"/>
      <c r="W18" s="91"/>
      <c r="X18" s="91"/>
      <c r="Y18" s="91"/>
      <c r="Z18" s="91"/>
      <c r="AU18" s="92"/>
      <c r="AV18" s="70"/>
      <c r="AW18" s="87"/>
      <c r="AX18" s="108"/>
      <c r="AY18" s="109"/>
      <c r="AZ18" s="109"/>
      <c r="BA18" s="109"/>
      <c r="BB18" s="110"/>
      <c r="BC18" s="108"/>
      <c r="BD18" s="107"/>
    </row>
    <row r="19" spans="1:59" s="86" customFormat="1">
      <c r="A19" s="70">
        <v>210</v>
      </c>
      <c r="B19" s="72">
        <v>44</v>
      </c>
      <c r="C19" s="73">
        <v>1.6519999999999999</v>
      </c>
      <c r="D19" s="72">
        <v>53.3</v>
      </c>
      <c r="E19" s="73">
        <v>19.530219441985356</v>
      </c>
      <c r="F19" s="72">
        <v>50</v>
      </c>
      <c r="G19" s="70">
        <v>11</v>
      </c>
      <c r="H19" s="72">
        <v>86.273799999999994</v>
      </c>
      <c r="I19" s="70" t="s">
        <v>6</v>
      </c>
      <c r="J19" s="70" t="s">
        <v>4</v>
      </c>
      <c r="K19" s="110">
        <v>10</v>
      </c>
      <c r="L19" s="108">
        <f t="shared" si="0"/>
        <v>2.7777777777777777</v>
      </c>
      <c r="M19" s="109">
        <v>0.30840899999999999</v>
      </c>
      <c r="N19" s="109">
        <v>4.0955750074938735E-2</v>
      </c>
      <c r="O19" s="109">
        <v>0.3902275</v>
      </c>
      <c r="P19" s="110">
        <v>2.8623380000000003</v>
      </c>
      <c r="Q19" s="108">
        <f t="shared" si="1"/>
        <v>1.4313595124216958</v>
      </c>
      <c r="R19" s="107">
        <f t="shared" si="2"/>
        <v>44.144415586646275</v>
      </c>
      <c r="T19" s="45"/>
      <c r="U19" s="45"/>
      <c r="V19" s="91"/>
      <c r="W19" s="91"/>
      <c r="X19" s="91"/>
      <c r="Y19" s="91"/>
      <c r="Z19" s="91"/>
      <c r="AU19" s="92"/>
      <c r="AV19" s="70"/>
      <c r="AW19" s="87"/>
      <c r="AX19" s="108"/>
      <c r="AY19" s="109"/>
      <c r="AZ19" s="109"/>
      <c r="BA19" s="109"/>
      <c r="BB19" s="110"/>
      <c r="BC19" s="108"/>
      <c r="BD19" s="107"/>
    </row>
    <row r="20" spans="1:59" s="86" customFormat="1">
      <c r="A20" s="70">
        <v>211</v>
      </c>
      <c r="B20" s="72">
        <v>38</v>
      </c>
      <c r="C20" s="73">
        <v>1.72</v>
      </c>
      <c r="D20" s="72">
        <v>67.5</v>
      </c>
      <c r="E20" s="73">
        <v>22.816387236343971</v>
      </c>
      <c r="F20" s="72">
        <v>65</v>
      </c>
      <c r="G20" s="70">
        <v>15</v>
      </c>
      <c r="H20" s="72">
        <v>89.443649999999991</v>
      </c>
      <c r="I20" s="70" t="s">
        <v>3</v>
      </c>
      <c r="J20" s="70" t="s">
        <v>4</v>
      </c>
      <c r="K20" s="110">
        <v>10</v>
      </c>
      <c r="L20" s="108">
        <f t="shared" si="0"/>
        <v>2.7777777777777777</v>
      </c>
      <c r="M20" s="109">
        <v>0.30161349999999998</v>
      </c>
      <c r="N20" s="109">
        <v>4.9794694396904704E-2</v>
      </c>
      <c r="O20" s="109">
        <v>0.40100000000000002</v>
      </c>
      <c r="P20" s="110">
        <v>2.8456934583333333</v>
      </c>
      <c r="Q20" s="108">
        <f t="shared" si="1"/>
        <v>1.4232575946804324</v>
      </c>
      <c r="R20" s="107">
        <f t="shared" si="2"/>
        <v>42.927370453314659</v>
      </c>
      <c r="T20" s="45"/>
      <c r="U20" s="45"/>
      <c r="V20" s="91"/>
      <c r="W20" s="91"/>
      <c r="X20" s="91"/>
      <c r="Y20" s="91"/>
      <c r="Z20" s="91"/>
      <c r="AU20" s="92"/>
      <c r="AV20" s="70"/>
      <c r="AW20" s="87"/>
      <c r="AX20" s="108"/>
      <c r="AY20" s="109"/>
      <c r="AZ20" s="109"/>
      <c r="BA20" s="109"/>
      <c r="BB20" s="110"/>
      <c r="BC20" s="108"/>
      <c r="BD20" s="107"/>
    </row>
    <row r="21" spans="1:59" s="86" customFormat="1">
      <c r="A21" s="70">
        <v>212</v>
      </c>
      <c r="B21" s="72">
        <v>32</v>
      </c>
      <c r="C21" s="73">
        <v>1.76</v>
      </c>
      <c r="D21" s="72">
        <v>70.099999999999994</v>
      </c>
      <c r="E21" s="73">
        <v>22.630423553719009</v>
      </c>
      <c r="F21" s="72">
        <v>45</v>
      </c>
      <c r="G21" s="70">
        <v>19</v>
      </c>
      <c r="H21" s="72">
        <v>90.266750000000002</v>
      </c>
      <c r="I21" s="70" t="s">
        <v>3</v>
      </c>
      <c r="J21" s="70" t="s">
        <v>5</v>
      </c>
      <c r="K21" s="110">
        <v>10</v>
      </c>
      <c r="L21" s="108">
        <f t="shared" si="0"/>
        <v>2.7777777777777777</v>
      </c>
      <c r="M21" s="109">
        <v>0.28909099999999999</v>
      </c>
      <c r="N21" s="109">
        <v>5.6416526154451863E-2</v>
      </c>
      <c r="O21" s="109">
        <v>0.4020455</v>
      </c>
      <c r="P21" s="110">
        <v>2.8942929583333332</v>
      </c>
      <c r="Q21" s="108">
        <f t="shared" si="1"/>
        <v>1.4468921841054552</v>
      </c>
      <c r="R21" s="107">
        <f t="shared" si="2"/>
        <v>41.828350839523019</v>
      </c>
      <c r="T21" s="94"/>
      <c r="U21" s="45"/>
      <c r="V21" s="91"/>
      <c r="W21" s="91"/>
      <c r="X21" s="91"/>
      <c r="Y21" s="91"/>
      <c r="Z21" s="91"/>
      <c r="AU21" s="92"/>
      <c r="AV21" s="70"/>
      <c r="AW21" s="87"/>
      <c r="AX21" s="108"/>
      <c r="AY21" s="109"/>
      <c r="AZ21" s="109"/>
      <c r="BA21" s="109"/>
      <c r="BB21" s="110"/>
      <c r="BC21" s="108"/>
      <c r="BD21" s="107"/>
    </row>
    <row r="22" spans="1:59" s="86" customFormat="1">
      <c r="A22" s="70">
        <v>213</v>
      </c>
      <c r="B22" s="72">
        <v>19</v>
      </c>
      <c r="C22" s="73">
        <v>1.724</v>
      </c>
      <c r="D22" s="72">
        <v>60.8</v>
      </c>
      <c r="E22" s="73">
        <v>20.456392891941796</v>
      </c>
      <c r="F22" s="72">
        <v>70</v>
      </c>
      <c r="G22" s="70">
        <v>13</v>
      </c>
      <c r="H22" s="72">
        <v>88.246300000000005</v>
      </c>
      <c r="I22" s="70" t="s">
        <v>3</v>
      </c>
      <c r="J22" s="70" t="s">
        <v>4</v>
      </c>
      <c r="K22" s="110">
        <v>10</v>
      </c>
      <c r="L22" s="108">
        <f t="shared" si="0"/>
        <v>2.7777777777777777</v>
      </c>
      <c r="M22" s="109">
        <v>0.27759100000000003</v>
      </c>
      <c r="N22" s="109">
        <v>6.8760064111258845E-2</v>
      </c>
      <c r="O22" s="109">
        <v>0.417659</v>
      </c>
      <c r="P22" s="110">
        <v>2.8872439083333332</v>
      </c>
      <c r="Q22" s="108">
        <f t="shared" si="1"/>
        <v>1.4383315354189139</v>
      </c>
      <c r="R22" s="107">
        <f t="shared" si="2"/>
        <v>39.92678892484718</v>
      </c>
      <c r="T22" s="45"/>
      <c r="U22" s="45"/>
      <c r="V22" s="91"/>
      <c r="W22" s="91"/>
      <c r="X22" s="91"/>
      <c r="Y22" s="91"/>
      <c r="Z22" s="91"/>
      <c r="AU22" s="92"/>
      <c r="AV22" s="70"/>
      <c r="AW22" s="87"/>
      <c r="AX22" s="108"/>
      <c r="AY22" s="109"/>
      <c r="AZ22" s="109"/>
      <c r="BA22" s="109"/>
      <c r="BB22" s="110"/>
      <c r="BC22" s="108"/>
      <c r="BD22" s="107"/>
    </row>
    <row r="23" spans="1:59" s="86" customFormat="1">
      <c r="A23" s="70">
        <v>214</v>
      </c>
      <c r="B23" s="72">
        <v>29</v>
      </c>
      <c r="C23" s="73">
        <v>1.77</v>
      </c>
      <c r="D23" s="72">
        <v>58.2</v>
      </c>
      <c r="E23" s="73">
        <v>18.577037249832422</v>
      </c>
      <c r="F23" s="72">
        <v>60</v>
      </c>
      <c r="G23" s="70">
        <v>17</v>
      </c>
      <c r="H23" s="72">
        <v>89.115199999999987</v>
      </c>
      <c r="I23" s="70" t="s">
        <v>3</v>
      </c>
      <c r="J23" s="70" t="s">
        <v>5</v>
      </c>
      <c r="K23" s="110">
        <v>10</v>
      </c>
      <c r="L23" s="108">
        <f t="shared" si="0"/>
        <v>2.7777777777777777</v>
      </c>
      <c r="M23" s="109">
        <v>0.28975000000000001</v>
      </c>
      <c r="N23" s="109">
        <v>6.927992376487252E-2</v>
      </c>
      <c r="O23" s="109">
        <v>0.42925000000000002</v>
      </c>
      <c r="P23" s="110">
        <v>2.7852831583333333</v>
      </c>
      <c r="Q23" s="108">
        <f t="shared" si="1"/>
        <v>1.3908205841446453</v>
      </c>
      <c r="R23" s="107">
        <f t="shared" si="2"/>
        <v>40.299026425591094</v>
      </c>
      <c r="T23" s="45"/>
      <c r="U23" s="45"/>
      <c r="V23" s="91"/>
      <c r="W23" s="91"/>
      <c r="X23" s="91"/>
      <c r="Y23" s="91"/>
      <c r="Z23" s="91"/>
      <c r="AU23" s="92"/>
      <c r="AV23" s="70"/>
      <c r="AW23" s="87"/>
      <c r="AX23" s="108"/>
      <c r="AY23" s="109"/>
      <c r="AZ23" s="109"/>
      <c r="BA23" s="109"/>
      <c r="BB23" s="110"/>
      <c r="BC23" s="108"/>
      <c r="BD23" s="107"/>
    </row>
    <row r="24" spans="1:59" s="86" customFormat="1">
      <c r="A24" s="70">
        <v>215</v>
      </c>
      <c r="B24" s="72">
        <v>44</v>
      </c>
      <c r="C24" s="73">
        <v>1.58</v>
      </c>
      <c r="D24" s="72">
        <v>44</v>
      </c>
      <c r="E24" s="73">
        <v>17.625380547989103</v>
      </c>
      <c r="F24" s="72">
        <v>65</v>
      </c>
      <c r="G24" s="70">
        <v>12</v>
      </c>
      <c r="H24" s="72">
        <v>82.03264999999999</v>
      </c>
      <c r="I24" s="70" t="s">
        <v>6</v>
      </c>
      <c r="J24" s="70" t="s">
        <v>4</v>
      </c>
      <c r="K24" s="110">
        <v>10</v>
      </c>
      <c r="L24" s="108">
        <f t="shared" si="0"/>
        <v>2.7777777777777777</v>
      </c>
      <c r="M24" s="109">
        <v>0.25524599999999997</v>
      </c>
      <c r="N24" s="109">
        <v>6.740923576603608E-2</v>
      </c>
      <c r="O24" s="109">
        <v>0.390625</v>
      </c>
      <c r="P24" s="110">
        <v>3.0992833499999999</v>
      </c>
      <c r="Q24" s="108">
        <f t="shared" si="1"/>
        <v>1.5482967961094398</v>
      </c>
      <c r="R24" s="107">
        <f t="shared" si="2"/>
        <v>39.519656401975006</v>
      </c>
      <c r="T24" s="45"/>
      <c r="U24" s="45"/>
      <c r="V24" s="91"/>
      <c r="W24" s="91"/>
      <c r="X24" s="91"/>
      <c r="Y24" s="91"/>
      <c r="Z24" s="91"/>
      <c r="AU24" s="92"/>
      <c r="AV24" s="70"/>
      <c r="AW24" s="87"/>
      <c r="AX24" s="108"/>
      <c r="AY24" s="109"/>
      <c r="AZ24" s="109"/>
      <c r="BA24" s="109"/>
      <c r="BB24" s="110"/>
      <c r="BC24" s="108"/>
      <c r="BD24" s="107"/>
    </row>
    <row r="25" spans="1:59" s="86" customFormat="1">
      <c r="A25" s="70">
        <v>216</v>
      </c>
      <c r="B25" s="72">
        <v>41</v>
      </c>
      <c r="C25" s="73">
        <v>1.91</v>
      </c>
      <c r="D25" s="72">
        <v>68</v>
      </c>
      <c r="E25" s="73">
        <v>18.639839916668951</v>
      </c>
      <c r="F25" s="72">
        <v>50</v>
      </c>
      <c r="G25" s="70">
        <v>14</v>
      </c>
      <c r="H25" s="72">
        <v>103.66425000000001</v>
      </c>
      <c r="I25" s="70" t="s">
        <v>3</v>
      </c>
      <c r="J25" s="70" t="s">
        <v>4</v>
      </c>
      <c r="K25" s="110">
        <v>10</v>
      </c>
      <c r="L25" s="108">
        <f t="shared" si="0"/>
        <v>2.7777777777777777</v>
      </c>
      <c r="M25" s="109">
        <v>0.29181800000000002</v>
      </c>
      <c r="N25" s="109">
        <v>5.5622151443371293E-2</v>
      </c>
      <c r="O25" s="109">
        <v>0.401727</v>
      </c>
      <c r="P25" s="110">
        <v>2.8781935416666671</v>
      </c>
      <c r="Q25" s="108">
        <f t="shared" si="1"/>
        <v>1.4418675067948004</v>
      </c>
      <c r="R25" s="107">
        <f t="shared" si="2"/>
        <v>42.076289209784512</v>
      </c>
      <c r="T25" s="45"/>
      <c r="U25" s="45"/>
      <c r="V25" s="45"/>
      <c r="W25" s="45"/>
      <c r="X25" s="45"/>
      <c r="Y25" s="45"/>
      <c r="Z25" s="45"/>
      <c r="AU25" s="92"/>
      <c r="AV25" s="70"/>
      <c r="AW25" s="87"/>
      <c r="AX25" s="108"/>
      <c r="AY25" s="109"/>
      <c r="AZ25" s="109"/>
      <c r="BA25" s="109"/>
      <c r="BB25" s="110"/>
      <c r="BC25" s="108"/>
      <c r="BD25" s="107"/>
    </row>
    <row r="26" spans="1:59" s="86" customFormat="1">
      <c r="A26" s="70">
        <v>217</v>
      </c>
      <c r="B26" s="72">
        <v>40</v>
      </c>
      <c r="C26" s="73">
        <v>1.64</v>
      </c>
      <c r="D26" s="72">
        <v>57</v>
      </c>
      <c r="E26" s="73">
        <v>21.192742415229034</v>
      </c>
      <c r="F26" s="72">
        <v>40</v>
      </c>
      <c r="G26" s="70">
        <v>17</v>
      </c>
      <c r="H26" s="72">
        <v>86.192300000000003</v>
      </c>
      <c r="I26" s="70" t="s">
        <v>3</v>
      </c>
      <c r="J26" s="70" t="s">
        <v>5</v>
      </c>
      <c r="K26" s="110">
        <v>10</v>
      </c>
      <c r="L26" s="108">
        <f t="shared" si="0"/>
        <v>2.7777777777777777</v>
      </c>
      <c r="M26" s="109">
        <v>0.27211350000000001</v>
      </c>
      <c r="N26" s="109">
        <v>8.6041409113535749E-2</v>
      </c>
      <c r="O26" s="109">
        <v>0.44502249999999999</v>
      </c>
      <c r="P26" s="110">
        <v>2.7920879333333337</v>
      </c>
      <c r="Q26" s="108">
        <f t="shared" si="1"/>
        <v>1.3944356440061578</v>
      </c>
      <c r="R26" s="107">
        <f t="shared" si="2"/>
        <v>37.944476361526966</v>
      </c>
      <c r="T26" s="45"/>
      <c r="U26" s="45"/>
      <c r="V26" s="45"/>
      <c r="W26" s="45"/>
      <c r="X26" s="45"/>
      <c r="Y26" s="45"/>
      <c r="Z26" s="45"/>
      <c r="AU26" s="92"/>
      <c r="AV26" s="70"/>
      <c r="AW26" s="87"/>
      <c r="AX26" s="108"/>
      <c r="AY26" s="109"/>
      <c r="AZ26" s="109"/>
      <c r="BA26" s="109"/>
      <c r="BB26" s="110"/>
      <c r="BC26" s="108"/>
      <c r="BD26" s="107"/>
    </row>
    <row r="27" spans="1:59" s="86" customFormat="1">
      <c r="A27" s="70">
        <v>218</v>
      </c>
      <c r="B27" s="72">
        <v>20</v>
      </c>
      <c r="C27" s="73">
        <v>1.724</v>
      </c>
      <c r="D27" s="72">
        <v>58.7</v>
      </c>
      <c r="E27" s="73">
        <v>19.749839847976705</v>
      </c>
      <c r="F27" s="72">
        <v>45</v>
      </c>
      <c r="G27" s="70">
        <v>20</v>
      </c>
      <c r="H27" s="72">
        <v>93.016500000000008</v>
      </c>
      <c r="I27" s="70" t="s">
        <v>3</v>
      </c>
      <c r="J27" s="70" t="s">
        <v>5</v>
      </c>
      <c r="K27" s="110">
        <v>10</v>
      </c>
      <c r="L27" s="108">
        <f t="shared" si="0"/>
        <v>2.7777777777777777</v>
      </c>
      <c r="M27" s="109">
        <v>0.255</v>
      </c>
      <c r="N27" s="109">
        <v>0.11814198728314074</v>
      </c>
      <c r="O27" s="109">
        <v>0.49175000000000002</v>
      </c>
      <c r="P27" s="110">
        <v>2.6799449916666664</v>
      </c>
      <c r="Q27" s="108">
        <f t="shared" si="1"/>
        <v>1.3391362571141614</v>
      </c>
      <c r="R27" s="107">
        <f t="shared" si="2"/>
        <v>34.147974556411114</v>
      </c>
      <c r="T27" s="45"/>
      <c r="U27" s="45"/>
      <c r="V27" s="45"/>
      <c r="W27" s="45"/>
      <c r="X27" s="45"/>
      <c r="Y27" s="45"/>
      <c r="Z27" s="45"/>
      <c r="AU27" s="92"/>
      <c r="AV27" s="70"/>
      <c r="AW27" s="87"/>
      <c r="AX27" s="108"/>
      <c r="AY27" s="109"/>
      <c r="AZ27" s="109"/>
      <c r="BA27" s="109"/>
      <c r="BB27" s="110"/>
      <c r="BC27" s="108"/>
      <c r="BD27" s="107"/>
    </row>
    <row r="28" spans="1:59" s="86" customFormat="1">
      <c r="A28" s="70">
        <v>219</v>
      </c>
      <c r="B28" s="72">
        <v>14</v>
      </c>
      <c r="C28" s="73">
        <v>1.5449999999999999</v>
      </c>
      <c r="D28" s="72">
        <v>49.3</v>
      </c>
      <c r="E28" s="73">
        <v>20.653323697908483</v>
      </c>
      <c r="F28" s="72">
        <v>10</v>
      </c>
      <c r="G28" s="70">
        <v>14</v>
      </c>
      <c r="H28" s="72">
        <v>79.461100000000002</v>
      </c>
      <c r="I28" s="70" t="s">
        <v>6</v>
      </c>
      <c r="J28" s="70" t="s">
        <v>4</v>
      </c>
      <c r="K28" s="110">
        <v>10</v>
      </c>
      <c r="L28" s="108">
        <f t="shared" si="0"/>
        <v>2.7777777777777777</v>
      </c>
      <c r="M28" s="109">
        <v>0.26484099999999999</v>
      </c>
      <c r="N28" s="109">
        <v>8.4853383427955176E-2</v>
      </c>
      <c r="O28" s="109">
        <v>0.43493199999999999</v>
      </c>
      <c r="P28" s="110">
        <v>2.8596398666666669</v>
      </c>
      <c r="Q28" s="108">
        <f t="shared" si="1"/>
        <v>1.4290348441566052</v>
      </c>
      <c r="R28" s="107">
        <f t="shared" si="2"/>
        <v>37.846701716127946</v>
      </c>
      <c r="T28" s="94"/>
      <c r="U28" s="45"/>
      <c r="V28" s="91"/>
      <c r="W28" s="91"/>
      <c r="X28" s="91"/>
      <c r="Y28" s="91"/>
      <c r="Z28" s="91"/>
      <c r="AU28" s="92"/>
      <c r="AV28" s="70"/>
      <c r="AW28" s="87"/>
      <c r="AX28" s="108"/>
      <c r="AY28" s="109"/>
      <c r="AZ28" s="109"/>
      <c r="BA28" s="109"/>
      <c r="BB28" s="110"/>
      <c r="BC28" s="108"/>
      <c r="BD28" s="107"/>
    </row>
    <row r="29" spans="1:59" s="86" customFormat="1">
      <c r="A29" s="70">
        <v>220</v>
      </c>
      <c r="B29" s="72">
        <v>23</v>
      </c>
      <c r="C29" s="73">
        <v>1.661</v>
      </c>
      <c r="D29" s="72">
        <v>57</v>
      </c>
      <c r="E29" s="73">
        <v>20.660250873439292</v>
      </c>
      <c r="F29" s="72">
        <v>45</v>
      </c>
      <c r="G29" s="70">
        <v>25</v>
      </c>
      <c r="H29" s="72">
        <v>85.183849999999993</v>
      </c>
      <c r="I29" s="70" t="s">
        <v>3</v>
      </c>
      <c r="J29" s="70" t="s">
        <v>5</v>
      </c>
      <c r="K29" s="110">
        <v>10</v>
      </c>
      <c r="L29" s="108">
        <f t="shared" si="0"/>
        <v>2.7777777777777777</v>
      </c>
      <c r="M29" s="109">
        <v>0.25416649999999996</v>
      </c>
      <c r="N29" s="109">
        <v>0.1397595515844457</v>
      </c>
      <c r="O29" s="109">
        <v>0.53416700000000006</v>
      </c>
      <c r="P29" s="110">
        <v>2.5385475166666671</v>
      </c>
      <c r="Q29" s="108">
        <f t="shared" si="1"/>
        <v>1.2684986747360096</v>
      </c>
      <c r="R29" s="107">
        <f t="shared" si="2"/>
        <v>32.240986841228988</v>
      </c>
      <c r="T29" s="45"/>
      <c r="U29" s="45"/>
      <c r="V29" s="91"/>
      <c r="W29" s="91"/>
      <c r="X29" s="91"/>
      <c r="Y29" s="91"/>
      <c r="Z29" s="91"/>
      <c r="AU29" s="92"/>
      <c r="AV29" s="70"/>
      <c r="AW29" s="87"/>
      <c r="AX29" s="108"/>
      <c r="AY29" s="109"/>
      <c r="AZ29" s="109"/>
      <c r="BA29" s="109"/>
      <c r="BB29" s="110"/>
      <c r="BC29" s="108"/>
      <c r="BD29" s="107"/>
    </row>
    <row r="30" spans="1:59" s="86" customFormat="1">
      <c r="A30" s="70">
        <v>221</v>
      </c>
      <c r="B30" s="72">
        <v>36</v>
      </c>
      <c r="C30" s="73">
        <v>1.63</v>
      </c>
      <c r="D30" s="72">
        <v>50.2</v>
      </c>
      <c r="E30" s="73">
        <v>18.894200007527573</v>
      </c>
      <c r="F30" s="72">
        <v>45</v>
      </c>
      <c r="G30" s="70">
        <v>12</v>
      </c>
      <c r="H30" s="72">
        <v>80.71390000000001</v>
      </c>
      <c r="I30" s="70" t="s">
        <v>6</v>
      </c>
      <c r="J30" s="70" t="s">
        <v>4</v>
      </c>
      <c r="K30" s="110">
        <v>10</v>
      </c>
      <c r="L30" s="108">
        <f t="shared" si="0"/>
        <v>2.7777777777777777</v>
      </c>
      <c r="M30" s="109">
        <v>0.29749999999999999</v>
      </c>
      <c r="N30" s="109">
        <v>5.43198087769039E-2</v>
      </c>
      <c r="O30" s="109">
        <v>0.40606799999999998</v>
      </c>
      <c r="P30" s="110">
        <v>2.8423641166666669</v>
      </c>
      <c r="Q30" s="108">
        <f t="shared" si="1"/>
        <v>1.4213267232165192</v>
      </c>
      <c r="R30" s="107">
        <f t="shared" si="2"/>
        <v>42.284470015691447</v>
      </c>
      <c r="T30" s="45"/>
      <c r="U30" s="45"/>
      <c r="V30" s="91"/>
      <c r="W30" s="91"/>
      <c r="X30" s="91"/>
      <c r="Y30" s="91"/>
      <c r="Z30" s="91"/>
      <c r="AU30" s="92"/>
      <c r="AV30" s="70"/>
      <c r="AW30" s="87"/>
      <c r="AX30" s="108"/>
      <c r="AY30" s="109"/>
      <c r="AZ30" s="109"/>
      <c r="BA30" s="109"/>
      <c r="BB30" s="110"/>
      <c r="BC30" s="108"/>
      <c r="BD30" s="107"/>
      <c r="BG30" s="107"/>
    </row>
    <row r="31" spans="1:59" s="86" customFormat="1">
      <c r="A31" s="70">
        <v>222</v>
      </c>
      <c r="B31" s="72">
        <v>28</v>
      </c>
      <c r="C31" s="73">
        <v>1.66</v>
      </c>
      <c r="D31" s="72">
        <v>51</v>
      </c>
      <c r="E31" s="73">
        <v>18.507766003774133</v>
      </c>
      <c r="F31" s="72">
        <v>120</v>
      </c>
      <c r="G31" s="70">
        <v>25</v>
      </c>
      <c r="H31" s="72">
        <v>88.041750000000008</v>
      </c>
      <c r="I31" s="70" t="s">
        <v>3</v>
      </c>
      <c r="J31" s="70" t="s">
        <v>5</v>
      </c>
      <c r="K31" s="110">
        <v>10</v>
      </c>
      <c r="L31" s="108">
        <f t="shared" si="0"/>
        <v>2.7777777777777777</v>
      </c>
      <c r="M31" s="109">
        <v>0.21547749999999999</v>
      </c>
      <c r="N31" s="109">
        <v>0.13121973873735382</v>
      </c>
      <c r="O31" s="109">
        <v>0.47809099999999999</v>
      </c>
      <c r="P31" s="110">
        <v>2.8843610166666669</v>
      </c>
      <c r="Q31" s="108">
        <f t="shared" si="1"/>
        <v>1.4418186523753602</v>
      </c>
      <c r="R31" s="107">
        <f t="shared" si="2"/>
        <v>31.067947866721163</v>
      </c>
      <c r="T31" s="45"/>
      <c r="U31" s="45"/>
      <c r="V31" s="91"/>
      <c r="W31" s="91"/>
      <c r="X31" s="91"/>
      <c r="Y31" s="91"/>
      <c r="Z31" s="91"/>
      <c r="AU31" s="92"/>
      <c r="AV31" s="70"/>
      <c r="AW31" s="87"/>
      <c r="AX31" s="110"/>
      <c r="AY31" s="109"/>
      <c r="AZ31" s="109"/>
      <c r="BA31" s="109"/>
      <c r="BB31" s="110"/>
      <c r="BC31" s="108"/>
      <c r="BD31" s="107"/>
      <c r="BG31" s="107"/>
    </row>
    <row r="32" spans="1:59" s="86" customFormat="1">
      <c r="A32" s="70">
        <v>223</v>
      </c>
      <c r="B32" s="72">
        <v>18</v>
      </c>
      <c r="C32" s="73">
        <v>1.722</v>
      </c>
      <c r="D32" s="72">
        <v>58.2</v>
      </c>
      <c r="E32" s="73">
        <v>19.627125091559527</v>
      </c>
      <c r="F32" s="72">
        <v>35</v>
      </c>
      <c r="G32" s="70">
        <v>10</v>
      </c>
      <c r="H32" s="72">
        <v>91.598700000000008</v>
      </c>
      <c r="I32" s="70" t="s">
        <v>3</v>
      </c>
      <c r="J32" s="70" t="s">
        <v>4</v>
      </c>
      <c r="K32" s="110">
        <v>10</v>
      </c>
      <c r="L32" s="108">
        <f t="shared" si="0"/>
        <v>2.7777777777777777</v>
      </c>
      <c r="M32" s="109">
        <v>0.27813650000000001</v>
      </c>
      <c r="N32" s="109">
        <v>8.1560948764013486E-2</v>
      </c>
      <c r="O32" s="109">
        <v>0.44113650000000004</v>
      </c>
      <c r="P32" s="110">
        <v>2.7801142416666664</v>
      </c>
      <c r="Q32" s="108">
        <f t="shared" si="1"/>
        <v>1.3902926983217776</v>
      </c>
      <c r="R32" s="107">
        <f t="shared" si="2"/>
        <v>38.669114508677509</v>
      </c>
      <c r="T32" s="94"/>
      <c r="U32" s="45"/>
      <c r="V32" s="91"/>
      <c r="W32" s="91"/>
      <c r="X32" s="91"/>
      <c r="Y32" s="91"/>
      <c r="Z32" s="91"/>
      <c r="AU32" s="92"/>
      <c r="AV32" s="70"/>
      <c r="AW32" s="87"/>
      <c r="AX32" s="110"/>
      <c r="AY32" s="109"/>
      <c r="AZ32" s="109"/>
      <c r="BA32" s="109"/>
      <c r="BB32" s="110"/>
      <c r="BC32" s="108"/>
      <c r="BD32" s="107"/>
    </row>
    <row r="33" spans="1:56" s="86" customFormat="1">
      <c r="A33" s="70">
        <v>224</v>
      </c>
      <c r="B33" s="72">
        <v>35</v>
      </c>
      <c r="C33" s="73">
        <v>1.65</v>
      </c>
      <c r="D33" s="72">
        <v>52.3</v>
      </c>
      <c r="E33" s="73">
        <v>19.21028466483012</v>
      </c>
      <c r="F33" s="72">
        <v>35</v>
      </c>
      <c r="G33" s="70">
        <v>12</v>
      </c>
      <c r="H33" s="72">
        <v>86.187949999999987</v>
      </c>
      <c r="I33" s="70" t="s">
        <v>6</v>
      </c>
      <c r="J33" s="70" t="s">
        <v>4</v>
      </c>
      <c r="K33" s="110">
        <v>10</v>
      </c>
      <c r="L33" s="108">
        <f t="shared" si="0"/>
        <v>2.7777777777777777</v>
      </c>
      <c r="M33" s="109">
        <v>0.28397749999999999</v>
      </c>
      <c r="N33" s="109">
        <v>4.9787012581653856E-2</v>
      </c>
      <c r="O33" s="109">
        <v>0.38384499999999999</v>
      </c>
      <c r="P33" s="110">
        <v>2.9961243999999998</v>
      </c>
      <c r="Q33" s="108">
        <f t="shared" si="1"/>
        <v>1.4974038760299331</v>
      </c>
      <c r="R33" s="107">
        <f t="shared" si="2"/>
        <v>42.522900920529032</v>
      </c>
      <c r="T33" s="45"/>
      <c r="U33" s="45"/>
      <c r="V33" s="91"/>
      <c r="W33" s="91"/>
      <c r="X33" s="91"/>
      <c r="Y33" s="91"/>
      <c r="Z33" s="91"/>
      <c r="AU33" s="92"/>
      <c r="AV33" s="70"/>
      <c r="AW33" s="87"/>
      <c r="AX33" s="110"/>
      <c r="AY33" s="109"/>
      <c r="AZ33" s="109"/>
      <c r="BA33" s="109"/>
      <c r="BB33" s="110"/>
      <c r="BC33" s="108"/>
      <c r="BD33" s="107"/>
    </row>
    <row r="34" spans="1:56" s="86" customFormat="1">
      <c r="A34" s="70">
        <v>225</v>
      </c>
      <c r="B34" s="72">
        <v>40</v>
      </c>
      <c r="C34" s="73">
        <v>1.83</v>
      </c>
      <c r="D34" s="72">
        <v>73.3</v>
      </c>
      <c r="E34" s="73">
        <v>21.887784048493533</v>
      </c>
      <c r="F34" s="72">
        <v>70</v>
      </c>
      <c r="G34" s="70">
        <v>9</v>
      </c>
      <c r="H34" s="72">
        <v>96.086349999999996</v>
      </c>
      <c r="I34" s="70" t="s">
        <v>3</v>
      </c>
      <c r="J34" s="70" t="s">
        <v>4</v>
      </c>
      <c r="K34" s="110">
        <v>10</v>
      </c>
      <c r="L34" s="108">
        <f t="shared" si="0"/>
        <v>2.7777777777777777</v>
      </c>
      <c r="M34" s="109">
        <v>0.33674999999999999</v>
      </c>
      <c r="N34" s="109">
        <v>2.5759322153787512E-2</v>
      </c>
      <c r="O34" s="109">
        <v>0.38874999999999998</v>
      </c>
      <c r="P34" s="110">
        <v>2.7585497500000002</v>
      </c>
      <c r="Q34" s="108">
        <f t="shared" si="1"/>
        <v>1.3783597518952446</v>
      </c>
      <c r="R34" s="107">
        <f t="shared" si="2"/>
        <v>46.41626464507236</v>
      </c>
      <c r="T34" s="45"/>
      <c r="U34" s="45"/>
      <c r="V34" s="91"/>
      <c r="W34" s="91"/>
      <c r="X34" s="91"/>
      <c r="Y34" s="91"/>
      <c r="Z34" s="91"/>
      <c r="AU34" s="92"/>
      <c r="AV34" s="70"/>
      <c r="AW34" s="87"/>
      <c r="AX34" s="110"/>
      <c r="AY34" s="109"/>
      <c r="AZ34" s="109"/>
      <c r="BA34" s="109"/>
      <c r="BB34" s="110"/>
      <c r="BC34" s="108"/>
      <c r="BD34" s="107"/>
    </row>
    <row r="35" spans="1:56" s="86" customFormat="1">
      <c r="A35" s="70">
        <v>226</v>
      </c>
      <c r="B35" s="72">
        <v>45</v>
      </c>
      <c r="C35" s="73">
        <v>1.8280000000000001</v>
      </c>
      <c r="D35" s="72">
        <v>78.5</v>
      </c>
      <c r="E35" s="73">
        <v>23.491852965539696</v>
      </c>
      <c r="F35" s="72">
        <v>35</v>
      </c>
      <c r="G35" s="70">
        <v>19</v>
      </c>
      <c r="H35" s="72">
        <v>93.340599999999995</v>
      </c>
      <c r="I35" s="70" t="s">
        <v>3</v>
      </c>
      <c r="J35" s="70" t="s">
        <v>5</v>
      </c>
      <c r="K35" s="110">
        <v>10</v>
      </c>
      <c r="L35" s="108">
        <f t="shared" si="0"/>
        <v>2.7777777777777777</v>
      </c>
      <c r="M35" s="109">
        <v>0.29749999999999999</v>
      </c>
      <c r="N35" s="109">
        <v>7.7598802196682415E-2</v>
      </c>
      <c r="O35" s="109">
        <v>0.45302799999999999</v>
      </c>
      <c r="P35" s="110">
        <v>2.6659642583333332</v>
      </c>
      <c r="Q35" s="108">
        <f t="shared" si="1"/>
        <v>1.332395327023109</v>
      </c>
      <c r="R35" s="107">
        <f t="shared" si="2"/>
        <v>39.638760978937491</v>
      </c>
      <c r="T35" s="45"/>
      <c r="U35" s="45"/>
      <c r="V35" s="91"/>
      <c r="W35" s="91"/>
      <c r="X35" s="91"/>
      <c r="Y35" s="91"/>
      <c r="Z35" s="91"/>
      <c r="AU35" s="92"/>
      <c r="AV35" s="70"/>
      <c r="AW35" s="87"/>
      <c r="AX35" s="110"/>
      <c r="AY35" s="109"/>
      <c r="AZ35" s="109"/>
      <c r="BA35" s="109"/>
      <c r="BB35" s="110"/>
      <c r="BC35" s="108"/>
      <c r="BD35" s="107"/>
    </row>
    <row r="36" spans="1:56" s="86" customFormat="1">
      <c r="A36" s="70">
        <v>227</v>
      </c>
      <c r="B36" s="72">
        <v>26</v>
      </c>
      <c r="C36" s="73">
        <v>1.6369999999999998</v>
      </c>
      <c r="D36" s="72">
        <v>51.8</v>
      </c>
      <c r="E36" s="73">
        <v>19.330024341650347</v>
      </c>
      <c r="F36" s="72">
        <v>30</v>
      </c>
      <c r="G36" s="70">
        <v>17</v>
      </c>
      <c r="H36" s="72">
        <v>83.56049999999999</v>
      </c>
      <c r="I36" s="70" t="s">
        <v>6</v>
      </c>
      <c r="J36" s="70" t="s">
        <v>5</v>
      </c>
      <c r="K36" s="110">
        <v>10</v>
      </c>
      <c r="L36" s="108">
        <f t="shared" si="0"/>
        <v>2.7777777777777777</v>
      </c>
      <c r="M36" s="109">
        <v>0.24311349999999998</v>
      </c>
      <c r="N36" s="109">
        <v>0.11214634357749226</v>
      </c>
      <c r="O36" s="109">
        <v>0.46784100000000001</v>
      </c>
      <c r="P36" s="110">
        <v>2.8148410749999999</v>
      </c>
      <c r="Q36" s="108">
        <f t="shared" si="1"/>
        <v>1.4065597728124657</v>
      </c>
      <c r="R36" s="107">
        <f t="shared" si="2"/>
        <v>34.19536693276433</v>
      </c>
      <c r="T36" s="45"/>
      <c r="U36" s="45"/>
      <c r="V36" s="45"/>
      <c r="W36" s="45"/>
      <c r="X36" s="45"/>
      <c r="Y36" s="45"/>
      <c r="Z36" s="45"/>
      <c r="AU36" s="92"/>
      <c r="AV36" s="70"/>
      <c r="AW36" s="87"/>
      <c r="AX36" s="110"/>
      <c r="AY36" s="109"/>
      <c r="AZ36" s="109"/>
      <c r="BA36" s="109"/>
      <c r="BB36" s="110"/>
      <c r="BC36" s="108"/>
      <c r="BD36" s="107"/>
    </row>
    <row r="37" spans="1:56" s="86" customFormat="1">
      <c r="A37" s="70">
        <v>228</v>
      </c>
      <c r="B37" s="72">
        <v>38</v>
      </c>
      <c r="C37" s="73">
        <v>1.756</v>
      </c>
      <c r="D37" s="72">
        <v>79.599999999999994</v>
      </c>
      <c r="E37" s="73">
        <v>25.814519434830661</v>
      </c>
      <c r="F37" s="72">
        <v>45</v>
      </c>
      <c r="G37" s="70">
        <v>16</v>
      </c>
      <c r="H37" s="72">
        <v>92.915649999999999</v>
      </c>
      <c r="I37" s="70" t="s">
        <v>3</v>
      </c>
      <c r="J37" s="70" t="s">
        <v>5</v>
      </c>
      <c r="K37" s="110">
        <v>10</v>
      </c>
      <c r="L37" s="108">
        <f t="shared" si="0"/>
        <v>2.7777777777777777</v>
      </c>
      <c r="M37" s="109">
        <v>0.26747750000000003</v>
      </c>
      <c r="N37" s="109">
        <v>7.5773959345736164E-2</v>
      </c>
      <c r="O37" s="109">
        <v>0.418682</v>
      </c>
      <c r="P37" s="110">
        <v>2.9133160916666667</v>
      </c>
      <c r="Q37" s="108">
        <f t="shared" si="1"/>
        <v>1.4573870944000629</v>
      </c>
      <c r="R37" s="107">
        <f t="shared" si="2"/>
        <v>38.981825654239287</v>
      </c>
      <c r="T37" s="45"/>
      <c r="U37" s="45"/>
      <c r="V37" s="45"/>
      <c r="W37" s="45"/>
      <c r="X37" s="45"/>
      <c r="Y37" s="45"/>
      <c r="Z37" s="45"/>
      <c r="AU37" s="92"/>
      <c r="AV37" s="70"/>
      <c r="AW37" s="87"/>
      <c r="AX37" s="110"/>
      <c r="AY37" s="109"/>
      <c r="AZ37" s="109"/>
      <c r="BA37" s="109"/>
      <c r="BB37" s="110"/>
      <c r="BC37" s="108"/>
      <c r="BD37" s="107"/>
    </row>
    <row r="38" spans="1:56" s="86" customFormat="1">
      <c r="A38" s="70">
        <v>229</v>
      </c>
      <c r="B38" s="72">
        <v>46</v>
      </c>
      <c r="C38" s="73">
        <v>1.6130000000000002</v>
      </c>
      <c r="D38" s="72">
        <v>51.8</v>
      </c>
      <c r="E38" s="73">
        <v>19.909530784631524</v>
      </c>
      <c r="F38" s="72">
        <v>50</v>
      </c>
      <c r="G38" s="70">
        <v>16</v>
      </c>
      <c r="H38" s="72">
        <v>84.833749999999995</v>
      </c>
      <c r="I38" s="70" t="s">
        <v>6</v>
      </c>
      <c r="J38" s="70" t="s">
        <v>5</v>
      </c>
      <c r="K38" s="110">
        <v>10</v>
      </c>
      <c r="L38" s="108">
        <f t="shared" si="0"/>
        <v>2.7777777777777777</v>
      </c>
      <c r="M38" s="109">
        <v>0.238182</v>
      </c>
      <c r="N38" s="109">
        <v>0.12024421928893647</v>
      </c>
      <c r="O38" s="109">
        <v>0.4789775</v>
      </c>
      <c r="P38" s="110">
        <v>2.7899744666666662</v>
      </c>
      <c r="Q38" s="108">
        <f t="shared" si="1"/>
        <v>1.3943899509105018</v>
      </c>
      <c r="R38" s="107">
        <f t="shared" si="2"/>
        <v>33.211858728776519</v>
      </c>
      <c r="T38" s="45"/>
      <c r="U38" s="45"/>
      <c r="V38" s="45"/>
      <c r="W38" s="45"/>
      <c r="X38" s="45"/>
      <c r="Y38" s="45"/>
      <c r="Z38" s="45"/>
      <c r="AU38" s="92"/>
      <c r="AV38" s="70"/>
      <c r="AW38" s="87"/>
      <c r="AX38" s="110"/>
      <c r="AY38" s="109"/>
      <c r="AZ38" s="109"/>
      <c r="BA38" s="109"/>
      <c r="BB38" s="110"/>
      <c r="BC38" s="108"/>
      <c r="BD38" s="107"/>
    </row>
    <row r="39" spans="1:56" s="86" customFormat="1">
      <c r="A39" s="70">
        <v>230</v>
      </c>
      <c r="B39" s="72">
        <v>23</v>
      </c>
      <c r="C39" s="73">
        <v>1.78</v>
      </c>
      <c r="D39" s="72">
        <v>68.599999999999994</v>
      </c>
      <c r="E39" s="73">
        <v>21.651306653200351</v>
      </c>
      <c r="F39" s="72">
        <v>75</v>
      </c>
      <c r="G39" s="70">
        <v>22</v>
      </c>
      <c r="H39" s="72">
        <v>93.221949999999993</v>
      </c>
      <c r="I39" s="70" t="s">
        <v>3</v>
      </c>
      <c r="J39" s="70" t="s">
        <v>5</v>
      </c>
      <c r="K39" s="110">
        <v>10</v>
      </c>
      <c r="L39" s="108">
        <f t="shared" si="0"/>
        <v>2.7777777777777777</v>
      </c>
      <c r="M39" s="109">
        <v>0.28575</v>
      </c>
      <c r="N39" s="109">
        <v>8.5544424786175133E-2</v>
      </c>
      <c r="O39" s="109">
        <v>0.45750000000000002</v>
      </c>
      <c r="P39" s="110">
        <v>2.6932804083333335</v>
      </c>
      <c r="Q39" s="108">
        <f t="shared" si="1"/>
        <v>1.3454423141607805</v>
      </c>
      <c r="R39" s="107">
        <f t="shared" si="2"/>
        <v>38.446014127144302</v>
      </c>
      <c r="T39" s="94"/>
      <c r="U39" s="45"/>
      <c r="V39" s="91"/>
      <c r="W39" s="91"/>
      <c r="X39" s="91"/>
      <c r="Y39" s="91"/>
      <c r="Z39" s="91"/>
      <c r="AU39" s="92"/>
      <c r="AV39" s="70"/>
      <c r="AW39" s="87"/>
      <c r="AX39" s="110"/>
      <c r="AY39" s="109"/>
      <c r="AZ39" s="109"/>
      <c r="BA39" s="109"/>
      <c r="BB39" s="110"/>
      <c r="BC39" s="108"/>
      <c r="BD39" s="107"/>
    </row>
    <row r="40" spans="1:56" s="86" customFormat="1">
      <c r="A40" s="70">
        <v>231</v>
      </c>
      <c r="B40" s="72">
        <v>26</v>
      </c>
      <c r="C40" s="73">
        <v>1.663</v>
      </c>
      <c r="D40" s="72">
        <v>69.599999999999994</v>
      </c>
      <c r="E40" s="73">
        <v>25.166611283247676</v>
      </c>
      <c r="F40" s="72">
        <v>80</v>
      </c>
      <c r="G40" s="70">
        <v>8</v>
      </c>
      <c r="H40" s="72">
        <v>88.005949999999999</v>
      </c>
      <c r="I40" s="70" t="s">
        <v>3</v>
      </c>
      <c r="J40" s="70" t="s">
        <v>4</v>
      </c>
      <c r="K40" s="110">
        <v>10</v>
      </c>
      <c r="L40" s="108">
        <f t="shared" si="0"/>
        <v>2.7777777777777777</v>
      </c>
      <c r="M40" s="109">
        <v>0.27772249999999998</v>
      </c>
      <c r="N40" s="109">
        <v>9.2172663542133992E-2</v>
      </c>
      <c r="O40" s="109">
        <v>0.46169450000000001</v>
      </c>
      <c r="P40" s="110">
        <v>2.7034687083333333</v>
      </c>
      <c r="Q40" s="108">
        <f t="shared" si="1"/>
        <v>1.352416836507681</v>
      </c>
      <c r="R40" s="107">
        <f t="shared" si="2"/>
        <v>37.559658487700446</v>
      </c>
      <c r="T40" s="45"/>
      <c r="U40" s="45"/>
      <c r="V40" s="91"/>
      <c r="W40" s="91"/>
      <c r="X40" s="91"/>
      <c r="Y40" s="91"/>
      <c r="Z40" s="91"/>
      <c r="AU40" s="92"/>
      <c r="AV40" s="70"/>
      <c r="AW40" s="87"/>
      <c r="AX40" s="110"/>
      <c r="AY40" s="109"/>
      <c r="AZ40" s="109"/>
      <c r="BA40" s="109"/>
      <c r="BB40" s="110"/>
      <c r="BC40" s="108"/>
      <c r="BD40" s="107"/>
    </row>
    <row r="41" spans="1:56" s="86" customFormat="1">
      <c r="A41" s="70">
        <v>232</v>
      </c>
      <c r="B41" s="72">
        <v>36</v>
      </c>
      <c r="C41" s="73">
        <v>1.75</v>
      </c>
      <c r="D41" s="72">
        <v>57.6</v>
      </c>
      <c r="E41" s="73">
        <v>18.808163265306124</v>
      </c>
      <c r="F41" s="72">
        <v>60</v>
      </c>
      <c r="G41" s="70">
        <v>19</v>
      </c>
      <c r="H41" s="72">
        <v>89.736150000000009</v>
      </c>
      <c r="I41" s="70" t="s">
        <v>3</v>
      </c>
      <c r="J41" s="70" t="s">
        <v>5</v>
      </c>
      <c r="K41" s="110">
        <v>10</v>
      </c>
      <c r="L41" s="108">
        <f t="shared" si="0"/>
        <v>2.7777777777777777</v>
      </c>
      <c r="M41" s="109">
        <v>0.25570499999999996</v>
      </c>
      <c r="N41" s="109">
        <v>5.6590181530500716E-2</v>
      </c>
      <c r="O41" s="109">
        <v>0.36868600000000001</v>
      </c>
      <c r="P41" s="110">
        <v>3.2020987166666668</v>
      </c>
      <c r="Q41" s="108">
        <f t="shared" si="1"/>
        <v>1.6015605606102588</v>
      </c>
      <c r="R41" s="107">
        <f t="shared" si="2"/>
        <v>40.952704315084617</v>
      </c>
      <c r="T41" s="45"/>
      <c r="U41" s="45"/>
      <c r="V41" s="91"/>
      <c r="W41" s="91"/>
      <c r="X41" s="91"/>
      <c r="Y41" s="91"/>
      <c r="Z41" s="91"/>
      <c r="AU41" s="92"/>
      <c r="AV41" s="70"/>
      <c r="AW41" s="87"/>
      <c r="AX41" s="110"/>
      <c r="AY41" s="109"/>
      <c r="AZ41" s="109"/>
      <c r="BA41" s="109"/>
      <c r="BB41" s="110"/>
      <c r="BC41" s="108"/>
      <c r="BD41" s="107"/>
    </row>
    <row r="42" spans="1:56" s="86" customFormat="1">
      <c r="A42" s="70">
        <v>233</v>
      </c>
      <c r="B42" s="72">
        <v>34</v>
      </c>
      <c r="C42" s="73">
        <v>1.6240000000000001</v>
      </c>
      <c r="D42" s="72">
        <v>54</v>
      </c>
      <c r="E42" s="73">
        <v>20.474896260525611</v>
      </c>
      <c r="F42" s="72">
        <v>70</v>
      </c>
      <c r="G42" s="70">
        <v>19</v>
      </c>
      <c r="H42" s="72">
        <v>81.697850000000003</v>
      </c>
      <c r="I42" s="70" t="s">
        <v>3</v>
      </c>
      <c r="J42" s="70" t="s">
        <v>5</v>
      </c>
      <c r="K42" s="110">
        <v>10</v>
      </c>
      <c r="L42" s="108">
        <f t="shared" si="0"/>
        <v>2.7777777777777777</v>
      </c>
      <c r="M42" s="109">
        <v>0.24886349999999999</v>
      </c>
      <c r="N42" s="109">
        <v>8.8813323413340334E-2</v>
      </c>
      <c r="O42" s="109">
        <v>0.42681800000000003</v>
      </c>
      <c r="P42" s="110">
        <v>2.9614114166666665</v>
      </c>
      <c r="Q42" s="108">
        <f t="shared" si="1"/>
        <v>1.4799872425099694</v>
      </c>
      <c r="R42" s="107">
        <f t="shared" si="2"/>
        <v>36.831480512637974</v>
      </c>
      <c r="T42" s="45"/>
      <c r="U42" s="45"/>
      <c r="V42" s="91"/>
      <c r="W42" s="91"/>
      <c r="X42" s="91"/>
      <c r="Y42" s="91"/>
      <c r="Z42" s="91"/>
      <c r="AU42" s="92"/>
      <c r="AV42" s="70"/>
      <c r="AW42" s="87"/>
      <c r="AX42" s="110"/>
      <c r="AY42" s="109"/>
      <c r="AZ42" s="109"/>
      <c r="BA42" s="109"/>
      <c r="BB42" s="110"/>
      <c r="BC42" s="108"/>
      <c r="BD42" s="107"/>
    </row>
    <row r="43" spans="1:56" s="86" customFormat="1">
      <c r="A43" s="70">
        <v>234</v>
      </c>
      <c r="B43" s="72">
        <v>41</v>
      </c>
      <c r="C43" s="73">
        <v>1.86</v>
      </c>
      <c r="D43" s="72">
        <v>92</v>
      </c>
      <c r="E43" s="73">
        <v>26.592669672794539</v>
      </c>
      <c r="F43" s="72">
        <v>35</v>
      </c>
      <c r="G43" s="70">
        <v>17</v>
      </c>
      <c r="H43" s="72">
        <v>98.064149999999998</v>
      </c>
      <c r="I43" s="70" t="s">
        <v>3</v>
      </c>
      <c r="J43" s="70" t="s">
        <v>5</v>
      </c>
      <c r="K43" s="110">
        <v>10</v>
      </c>
      <c r="L43" s="108">
        <f t="shared" si="0"/>
        <v>2.7777777777777777</v>
      </c>
      <c r="M43" s="109">
        <v>0.306979</v>
      </c>
      <c r="N43" s="109">
        <v>0.10288700762945086</v>
      </c>
      <c r="O43" s="109">
        <v>0.51180549999999991</v>
      </c>
      <c r="P43" s="110">
        <v>2.4398217499999997</v>
      </c>
      <c r="Q43" s="108">
        <f t="shared" si="1"/>
        <v>1.2213225824377478</v>
      </c>
      <c r="R43" s="107">
        <f t="shared" si="2"/>
        <v>37.492038503415735</v>
      </c>
      <c r="T43" s="94"/>
      <c r="U43" s="45"/>
      <c r="V43" s="91"/>
      <c r="W43" s="91"/>
      <c r="X43" s="91"/>
      <c r="Y43" s="91"/>
      <c r="Z43" s="91"/>
      <c r="AU43" s="92"/>
      <c r="AV43" s="70"/>
      <c r="AW43" s="87"/>
      <c r="AX43" s="110"/>
      <c r="AY43" s="109"/>
      <c r="AZ43" s="109"/>
      <c r="BA43" s="109"/>
      <c r="BB43" s="110"/>
      <c r="BC43" s="108"/>
      <c r="BD43" s="107"/>
    </row>
    <row r="44" spans="1:56" s="86" customFormat="1">
      <c r="A44" s="70">
        <v>235</v>
      </c>
      <c r="B44" s="72">
        <v>34</v>
      </c>
      <c r="C44" s="73">
        <v>1.69</v>
      </c>
      <c r="D44" s="72">
        <v>57</v>
      </c>
      <c r="E44" s="73">
        <v>19.957284408809219</v>
      </c>
      <c r="F44" s="72">
        <v>50</v>
      </c>
      <c r="G44" s="70">
        <v>20</v>
      </c>
      <c r="H44" s="72">
        <v>85.989499999999992</v>
      </c>
      <c r="I44" s="70" t="s">
        <v>3</v>
      </c>
      <c r="J44" s="70" t="s">
        <v>5</v>
      </c>
      <c r="K44" s="110">
        <v>10</v>
      </c>
      <c r="L44" s="108">
        <f t="shared" si="0"/>
        <v>2.7777777777777777</v>
      </c>
      <c r="M44" s="109">
        <v>0.27729550000000003</v>
      </c>
      <c r="N44" s="109">
        <v>7.1096198354222317E-2</v>
      </c>
      <c r="O44" s="109">
        <v>0.41913650000000002</v>
      </c>
      <c r="P44" s="110">
        <v>2.8703324583333329</v>
      </c>
      <c r="Q44" s="108">
        <f t="shared" si="1"/>
        <v>1.4358903668987064</v>
      </c>
      <c r="R44" s="107">
        <f t="shared" si="2"/>
        <v>39.816593723436029</v>
      </c>
      <c r="T44" s="45"/>
      <c r="U44" s="45"/>
      <c r="V44" s="91"/>
      <c r="W44" s="91"/>
      <c r="X44" s="91"/>
      <c r="Y44" s="91"/>
      <c r="Z44" s="91"/>
      <c r="AU44" s="92"/>
      <c r="AV44" s="70"/>
      <c r="AW44" s="87"/>
      <c r="AX44" s="110"/>
      <c r="AY44" s="109"/>
      <c r="AZ44" s="109"/>
      <c r="BA44" s="109"/>
      <c r="BB44" s="110"/>
      <c r="BC44" s="108"/>
      <c r="BD44" s="107"/>
    </row>
    <row r="45" spans="1:56" s="86" customFormat="1">
      <c r="A45" s="70">
        <v>236</v>
      </c>
      <c r="B45" s="72">
        <v>35</v>
      </c>
      <c r="C45" s="73">
        <v>1.58</v>
      </c>
      <c r="D45" s="72">
        <v>40</v>
      </c>
      <c r="E45" s="73">
        <v>16.023073225444637</v>
      </c>
      <c r="F45" s="72">
        <v>75</v>
      </c>
      <c r="G45" s="70">
        <v>10</v>
      </c>
      <c r="H45" s="72">
        <v>83.25685</v>
      </c>
      <c r="I45" s="70" t="s">
        <v>6</v>
      </c>
      <c r="J45" s="70" t="s">
        <v>4</v>
      </c>
      <c r="K45" s="110">
        <v>10</v>
      </c>
      <c r="L45" s="108">
        <f t="shared" si="0"/>
        <v>2.7777777777777777</v>
      </c>
      <c r="M45" s="109">
        <v>0.22200750000000002</v>
      </c>
      <c r="N45" s="109">
        <v>0.11327631807331268</v>
      </c>
      <c r="O45" s="109">
        <v>0.44907200000000003</v>
      </c>
      <c r="P45" s="110">
        <v>2.9825477583333333</v>
      </c>
      <c r="Q45" s="108">
        <f t="shared" si="1"/>
        <v>1.4901364145380687</v>
      </c>
      <c r="R45" s="107">
        <f t="shared" si="2"/>
        <v>33.082146005056032</v>
      </c>
      <c r="T45" s="45"/>
      <c r="U45" s="45"/>
      <c r="V45" s="91"/>
      <c r="W45" s="91"/>
      <c r="X45" s="91"/>
      <c r="Y45" s="91"/>
      <c r="Z45" s="91"/>
      <c r="AU45" s="92"/>
      <c r="AV45" s="70"/>
      <c r="AW45" s="87"/>
      <c r="AX45" s="110"/>
      <c r="AY45" s="109"/>
      <c r="AZ45" s="109"/>
      <c r="BA45" s="109"/>
      <c r="BB45" s="110"/>
      <c r="BC45" s="108"/>
      <c r="BD45" s="107"/>
    </row>
    <row r="46" spans="1:56" s="86" customFormat="1">
      <c r="A46" s="70">
        <v>237</v>
      </c>
      <c r="B46" s="72">
        <v>21</v>
      </c>
      <c r="C46" s="73">
        <v>1.6519999999999999</v>
      </c>
      <c r="D46" s="72">
        <v>56</v>
      </c>
      <c r="E46" s="73">
        <v>20.519555136044655</v>
      </c>
      <c r="F46" s="72">
        <v>40</v>
      </c>
      <c r="G46" s="70">
        <v>17</v>
      </c>
      <c r="H46" s="72">
        <v>84.690850000000012</v>
      </c>
      <c r="I46" s="70" t="s">
        <v>3</v>
      </c>
      <c r="J46" s="70" t="s">
        <v>5</v>
      </c>
      <c r="K46" s="110">
        <v>10</v>
      </c>
      <c r="L46" s="108">
        <f t="shared" si="0"/>
        <v>2.7777777777777777</v>
      </c>
      <c r="M46" s="109">
        <v>0.25045450000000002</v>
      </c>
      <c r="N46" s="109">
        <v>9.5728078642137782E-2</v>
      </c>
      <c r="O46" s="109">
        <v>0.4415905</v>
      </c>
      <c r="P46" s="110">
        <v>2.8886491166666661</v>
      </c>
      <c r="Q46" s="108">
        <f t="shared" si="1"/>
        <v>1.4449927389114869</v>
      </c>
      <c r="R46" s="107">
        <f t="shared" si="2"/>
        <v>36.190493392770705</v>
      </c>
      <c r="T46" s="45"/>
      <c r="U46" s="45"/>
      <c r="V46" s="91"/>
      <c r="W46" s="91"/>
      <c r="X46" s="91"/>
      <c r="Y46" s="91"/>
      <c r="Z46" s="91"/>
      <c r="AU46" s="92"/>
      <c r="AV46" s="70"/>
      <c r="AW46" s="87"/>
      <c r="AX46" s="110"/>
      <c r="AY46" s="109"/>
      <c r="AZ46" s="109"/>
      <c r="BA46" s="109"/>
      <c r="BB46" s="110"/>
      <c r="BC46" s="108"/>
      <c r="BD46" s="107"/>
    </row>
    <row r="47" spans="1:56" s="86" customFormat="1">
      <c r="A47" s="70">
        <v>238</v>
      </c>
      <c r="B47" s="72">
        <v>29</v>
      </c>
      <c r="C47" s="73">
        <v>1.766</v>
      </c>
      <c r="D47" s="72">
        <v>67.7</v>
      </c>
      <c r="E47" s="73">
        <v>21.70737306797967</v>
      </c>
      <c r="F47" s="72">
        <v>60</v>
      </c>
      <c r="G47" s="70">
        <v>20</v>
      </c>
      <c r="H47" s="72">
        <v>94.729700000000008</v>
      </c>
      <c r="I47" s="70" t="s">
        <v>3</v>
      </c>
      <c r="J47" s="70" t="s">
        <v>5</v>
      </c>
      <c r="K47" s="110">
        <v>10</v>
      </c>
      <c r="L47" s="108">
        <f t="shared" si="0"/>
        <v>2.7777777777777777</v>
      </c>
      <c r="M47" s="109">
        <v>0.26272699999999999</v>
      </c>
      <c r="N47" s="109">
        <v>8.1415079906573262E-2</v>
      </c>
      <c r="O47" s="109">
        <v>0.42613650000000003</v>
      </c>
      <c r="P47" s="110">
        <v>2.9057765916666667</v>
      </c>
      <c r="Q47" s="108">
        <f t="shared" si="1"/>
        <v>1.4516664041569918</v>
      </c>
      <c r="R47" s="107">
        <f t="shared" si="2"/>
        <v>38.139195936495398</v>
      </c>
      <c r="T47" s="45"/>
      <c r="U47" s="45"/>
      <c r="V47" s="45"/>
      <c r="W47" s="45"/>
      <c r="X47" s="45"/>
      <c r="Y47" s="45"/>
      <c r="Z47" s="45"/>
      <c r="AU47" s="92"/>
      <c r="AV47" s="70"/>
      <c r="AW47" s="87"/>
      <c r="AX47" s="110"/>
      <c r="AY47" s="109"/>
      <c r="AZ47" s="109"/>
      <c r="BA47" s="109"/>
      <c r="BB47" s="110"/>
      <c r="BC47" s="108"/>
      <c r="BD47" s="107"/>
    </row>
    <row r="48" spans="1:56" s="86" customFormat="1">
      <c r="A48" s="70">
        <v>239</v>
      </c>
      <c r="B48" s="72">
        <v>37</v>
      </c>
      <c r="C48" s="73">
        <v>1.5449999999999999</v>
      </c>
      <c r="D48" s="72">
        <v>52.6</v>
      </c>
      <c r="E48" s="73">
        <v>22.035797697971326</v>
      </c>
      <c r="F48" s="72">
        <v>40</v>
      </c>
      <c r="G48" s="70">
        <v>8</v>
      </c>
      <c r="H48" s="72">
        <v>80.103649999999988</v>
      </c>
      <c r="I48" s="70" t="s">
        <v>6</v>
      </c>
      <c r="J48" s="70" t="s">
        <v>4</v>
      </c>
      <c r="K48" s="110">
        <v>10</v>
      </c>
      <c r="L48" s="108">
        <f t="shared" si="0"/>
        <v>2.7777777777777777</v>
      </c>
      <c r="M48" s="109">
        <v>0.29604149999999996</v>
      </c>
      <c r="N48" s="109">
        <v>1.616683399872737E-2</v>
      </c>
      <c r="O48" s="109">
        <v>0.32937499999999997</v>
      </c>
      <c r="P48" s="110">
        <v>3.20298945</v>
      </c>
      <c r="Q48" s="108">
        <f t="shared" si="1"/>
        <v>1.5989344700691461</v>
      </c>
      <c r="R48" s="107">
        <f t="shared" si="2"/>
        <v>47.335095892097506</v>
      </c>
      <c r="T48" s="45"/>
      <c r="U48" s="45"/>
      <c r="V48" s="45"/>
      <c r="W48" s="45"/>
      <c r="X48" s="45"/>
      <c r="Y48" s="45"/>
      <c r="Z48" s="45"/>
      <c r="AU48" s="92"/>
      <c r="AV48" s="70"/>
      <c r="AW48" s="87"/>
      <c r="AX48" s="110"/>
      <c r="AY48" s="109"/>
      <c r="AZ48" s="109"/>
      <c r="BA48" s="109"/>
      <c r="BB48" s="110"/>
      <c r="BC48" s="108"/>
      <c r="BD48" s="107"/>
    </row>
    <row r="49" spans="1:56" s="86" customFormat="1">
      <c r="A49" s="70">
        <v>240</v>
      </c>
      <c r="B49" s="72">
        <v>26</v>
      </c>
      <c r="C49" s="73">
        <v>1.59</v>
      </c>
      <c r="D49" s="72">
        <v>48</v>
      </c>
      <c r="E49" s="73">
        <v>18.986590720303784</v>
      </c>
      <c r="F49" s="72">
        <v>50</v>
      </c>
      <c r="G49" s="70">
        <v>14</v>
      </c>
      <c r="H49" s="72">
        <v>79.968900000000005</v>
      </c>
      <c r="I49" s="70" t="s">
        <v>6</v>
      </c>
      <c r="J49" s="70" t="s">
        <v>4</v>
      </c>
      <c r="K49" s="110">
        <v>10</v>
      </c>
      <c r="L49" s="108">
        <f t="shared" si="0"/>
        <v>2.7777777777777777</v>
      </c>
      <c r="M49" s="109">
        <v>0.25145849999999997</v>
      </c>
      <c r="N49" s="109">
        <v>7.0516083401513718E-2</v>
      </c>
      <c r="O49" s="109">
        <v>0.393125</v>
      </c>
      <c r="P49" s="110">
        <v>3.1058352166666667</v>
      </c>
      <c r="Q49" s="108">
        <f t="shared" si="1"/>
        <v>1.5513893855489631</v>
      </c>
      <c r="R49" s="107">
        <f t="shared" si="2"/>
        <v>39.011004780606392</v>
      </c>
      <c r="T49" s="45"/>
      <c r="U49" s="45"/>
      <c r="V49" s="45"/>
      <c r="W49" s="45"/>
      <c r="X49" s="45"/>
      <c r="Y49" s="45"/>
      <c r="Z49" s="45"/>
      <c r="AU49" s="92"/>
      <c r="AV49" s="70"/>
      <c r="AW49" s="87"/>
      <c r="AX49" s="110"/>
      <c r="AY49" s="109"/>
      <c r="AZ49" s="109"/>
      <c r="BA49" s="109"/>
      <c r="BB49" s="110"/>
      <c r="BC49" s="108"/>
      <c r="BD49" s="107"/>
    </row>
    <row r="50" spans="1:56" s="86" customFormat="1">
      <c r="A50" s="70">
        <v>241</v>
      </c>
      <c r="B50" s="72">
        <v>33</v>
      </c>
      <c r="C50" s="73">
        <v>1.58</v>
      </c>
      <c r="D50" s="72">
        <v>51</v>
      </c>
      <c r="E50" s="73">
        <v>20.429418362441915</v>
      </c>
      <c r="F50" s="72">
        <v>50</v>
      </c>
      <c r="G50" s="70">
        <v>17</v>
      </c>
      <c r="H50" s="72">
        <v>81.991199999999992</v>
      </c>
      <c r="I50" s="70" t="s">
        <v>6</v>
      </c>
      <c r="J50" s="70" t="s">
        <v>5</v>
      </c>
      <c r="K50" s="110">
        <v>10</v>
      </c>
      <c r="L50" s="108">
        <f t="shared" si="0"/>
        <v>2.7777777777777777</v>
      </c>
      <c r="M50" s="109">
        <v>0.26128799999999996</v>
      </c>
      <c r="N50" s="109">
        <v>6.7128830297387532E-2</v>
      </c>
      <c r="O50" s="109">
        <v>0.39500000000000002</v>
      </c>
      <c r="P50" s="110">
        <v>3.0449109416666666</v>
      </c>
      <c r="Q50" s="108">
        <f t="shared" si="1"/>
        <v>1.5237212930908381</v>
      </c>
      <c r="R50" s="107">
        <f t="shared" si="2"/>
        <v>39.813008922911884</v>
      </c>
      <c r="T50" s="94"/>
      <c r="U50" s="45"/>
      <c r="V50" s="91"/>
      <c r="W50" s="91"/>
      <c r="X50" s="91"/>
      <c r="Y50" s="91"/>
      <c r="Z50" s="91"/>
      <c r="AU50" s="92"/>
      <c r="AV50" s="70"/>
      <c r="AW50" s="87"/>
      <c r="AX50" s="110"/>
      <c r="AY50" s="109"/>
      <c r="AZ50" s="109"/>
      <c r="BA50" s="109"/>
      <c r="BB50" s="110"/>
      <c r="BC50" s="108"/>
      <c r="BD50" s="107"/>
    </row>
    <row r="51" spans="1:56" s="86" customFormat="1">
      <c r="A51" s="70">
        <v>242</v>
      </c>
      <c r="B51" s="72">
        <v>31</v>
      </c>
      <c r="C51" s="73">
        <v>1.645</v>
      </c>
      <c r="D51" s="72">
        <v>53.7</v>
      </c>
      <c r="E51" s="73">
        <v>19.844606018052311</v>
      </c>
      <c r="F51" s="72">
        <v>65</v>
      </c>
      <c r="G51" s="70">
        <v>13</v>
      </c>
      <c r="H51" s="72">
        <v>88.848600000000005</v>
      </c>
      <c r="I51" s="70" t="s">
        <v>6</v>
      </c>
      <c r="J51" s="70" t="s">
        <v>4</v>
      </c>
      <c r="K51" s="110">
        <v>10</v>
      </c>
      <c r="L51" s="108">
        <f t="shared" si="0"/>
        <v>2.7777777777777777</v>
      </c>
      <c r="M51" s="109">
        <v>0.28175</v>
      </c>
      <c r="N51" s="109">
        <v>7.6210000988685522E-2</v>
      </c>
      <c r="O51" s="109">
        <v>0.43525000000000003</v>
      </c>
      <c r="P51" s="110">
        <v>2.7936082166666667</v>
      </c>
      <c r="Q51" s="108">
        <f t="shared" si="1"/>
        <v>1.3947001394700138</v>
      </c>
      <c r="R51" s="107">
        <f t="shared" si="2"/>
        <v>39.295676429567635</v>
      </c>
      <c r="T51" s="45"/>
      <c r="U51" s="45"/>
      <c r="V51" s="91"/>
      <c r="W51" s="91"/>
      <c r="X51" s="91"/>
      <c r="Y51" s="91"/>
      <c r="Z51" s="91"/>
      <c r="AU51" s="92"/>
      <c r="AV51" s="70"/>
      <c r="AW51" s="87"/>
      <c r="AX51" s="110"/>
      <c r="AY51" s="109"/>
      <c r="AZ51" s="109"/>
      <c r="BA51" s="109"/>
      <c r="BB51" s="110"/>
      <c r="BC51" s="108"/>
      <c r="BD51" s="107"/>
    </row>
    <row r="52" spans="1:56" s="86" customFormat="1">
      <c r="A52" s="70">
        <v>243</v>
      </c>
      <c r="B52" s="72">
        <v>20</v>
      </c>
      <c r="C52" s="73">
        <v>1.62</v>
      </c>
      <c r="D52" s="72">
        <v>48.9</v>
      </c>
      <c r="E52" s="73">
        <v>18.63283036122542</v>
      </c>
      <c r="F52" s="72">
        <v>60</v>
      </c>
      <c r="G52" s="70">
        <v>20</v>
      </c>
      <c r="H52" s="72">
        <v>81.666849999999997</v>
      </c>
      <c r="I52" s="70" t="s">
        <v>3</v>
      </c>
      <c r="J52" s="70" t="s">
        <v>5</v>
      </c>
      <c r="K52" s="110">
        <v>10</v>
      </c>
      <c r="L52" s="108">
        <f t="shared" si="0"/>
        <v>2.7777777777777777</v>
      </c>
      <c r="M52" s="109">
        <v>0.24838650000000001</v>
      </c>
      <c r="N52" s="109">
        <v>0.10576174284214163</v>
      </c>
      <c r="O52" s="109">
        <v>0.45995450000000004</v>
      </c>
      <c r="P52" s="110">
        <v>2.8236763000000002</v>
      </c>
      <c r="Q52" s="108">
        <f t="shared" si="1"/>
        <v>1.4117494257709209</v>
      </c>
      <c r="R52" s="107">
        <f t="shared" si="2"/>
        <v>35.065949874424888</v>
      </c>
      <c r="T52" s="45"/>
      <c r="U52" s="45"/>
      <c r="V52" s="91"/>
      <c r="W52" s="91"/>
      <c r="X52" s="91"/>
      <c r="Y52" s="91"/>
      <c r="Z52" s="91"/>
      <c r="AU52" s="92"/>
      <c r="AV52" s="70"/>
      <c r="AW52" s="87"/>
      <c r="AX52" s="110"/>
      <c r="AY52" s="109"/>
      <c r="AZ52" s="109"/>
      <c r="BA52" s="109"/>
      <c r="BB52" s="110"/>
      <c r="BC52" s="108"/>
      <c r="BD52" s="107"/>
    </row>
    <row r="53" spans="1:56" s="86" customFormat="1">
      <c r="A53" s="70">
        <v>244</v>
      </c>
      <c r="B53" s="72">
        <v>24</v>
      </c>
      <c r="C53" s="73">
        <v>1.64</v>
      </c>
      <c r="D53" s="72">
        <v>48.8</v>
      </c>
      <c r="E53" s="73">
        <v>18.143961927424154</v>
      </c>
      <c r="F53" s="72">
        <v>50</v>
      </c>
      <c r="G53" s="70">
        <v>17</v>
      </c>
      <c r="H53" s="72">
        <v>83.975200000000001</v>
      </c>
      <c r="I53" s="70" t="s">
        <v>6</v>
      </c>
      <c r="J53" s="70" t="s">
        <v>5</v>
      </c>
      <c r="K53" s="110">
        <v>10</v>
      </c>
      <c r="L53" s="108">
        <f t="shared" si="0"/>
        <v>2.7777777777777777</v>
      </c>
      <c r="M53" s="109">
        <v>0.25522699999999998</v>
      </c>
      <c r="N53" s="109">
        <v>7.7406593294710002E-2</v>
      </c>
      <c r="O53" s="109">
        <v>0.41090899999999997</v>
      </c>
      <c r="P53" s="110">
        <v>3.006310908333333</v>
      </c>
      <c r="Q53" s="108">
        <f t="shared" si="1"/>
        <v>1.5011949511811402</v>
      </c>
      <c r="R53" s="107">
        <f t="shared" si="2"/>
        <v>38.314548380510885</v>
      </c>
      <c r="T53" s="45"/>
      <c r="U53" s="45"/>
      <c r="V53" s="91"/>
      <c r="W53" s="91"/>
      <c r="X53" s="91"/>
      <c r="Y53" s="91"/>
      <c r="Z53" s="91"/>
      <c r="AU53" s="92"/>
      <c r="AV53" s="70"/>
      <c r="AW53" s="87"/>
      <c r="AX53" s="110"/>
      <c r="AY53" s="109"/>
      <c r="AZ53" s="109"/>
      <c r="BA53" s="109"/>
      <c r="BB53" s="110"/>
      <c r="BC53" s="108"/>
      <c r="BD53" s="107"/>
    </row>
    <row r="54" spans="1:56" s="86" customFormat="1">
      <c r="A54" s="70">
        <v>245</v>
      </c>
      <c r="B54" s="72">
        <v>36</v>
      </c>
      <c r="C54" s="73">
        <v>1.6</v>
      </c>
      <c r="D54" s="72">
        <v>43.5</v>
      </c>
      <c r="E54" s="73">
        <v>16.992187499999996</v>
      </c>
      <c r="F54" s="72">
        <v>70</v>
      </c>
      <c r="G54" s="70">
        <v>17</v>
      </c>
      <c r="H54" s="72">
        <v>83.169549999999987</v>
      </c>
      <c r="I54" s="70" t="s">
        <v>6</v>
      </c>
      <c r="J54" s="70" t="s">
        <v>5</v>
      </c>
      <c r="K54" s="110">
        <v>10</v>
      </c>
      <c r="L54" s="108">
        <f t="shared" si="0"/>
        <v>2.7777777777777777</v>
      </c>
      <c r="M54" s="109">
        <v>0.28627749999999996</v>
      </c>
      <c r="N54" s="109">
        <v>9.9361522612165853E-2</v>
      </c>
      <c r="O54" s="109">
        <v>0.48527799999999999</v>
      </c>
      <c r="P54" s="110">
        <v>2.593098575</v>
      </c>
      <c r="Q54" s="108">
        <f t="shared" si="1"/>
        <v>1.2960830426327077</v>
      </c>
      <c r="R54" s="107">
        <f t="shared" si="2"/>
        <v>37.103941323728492</v>
      </c>
      <c r="T54" s="94"/>
      <c r="U54" s="45"/>
      <c r="V54" s="91"/>
      <c r="W54" s="91"/>
      <c r="X54" s="91"/>
      <c r="Y54" s="91"/>
      <c r="Z54" s="91"/>
      <c r="AU54" s="92"/>
      <c r="AV54" s="70"/>
      <c r="AW54" s="87"/>
      <c r="AX54" s="110"/>
      <c r="AY54" s="109"/>
      <c r="AZ54" s="109"/>
      <c r="BA54" s="109"/>
      <c r="BB54" s="110"/>
      <c r="BC54" s="108"/>
      <c r="BD54" s="107"/>
    </row>
    <row r="55" spans="1:56" s="86" customFormat="1">
      <c r="A55" s="70">
        <v>246</v>
      </c>
      <c r="B55" s="72">
        <v>16</v>
      </c>
      <c r="C55" s="73">
        <v>1.64</v>
      </c>
      <c r="D55" s="72">
        <v>58.5</v>
      </c>
      <c r="E55" s="73">
        <v>21.75044616299822</v>
      </c>
      <c r="F55" s="72">
        <v>5</v>
      </c>
      <c r="G55" s="70">
        <v>11</v>
      </c>
      <c r="H55" s="72">
        <v>85.4238</v>
      </c>
      <c r="I55" s="70" t="s">
        <v>6</v>
      </c>
      <c r="J55" s="70" t="s">
        <v>4</v>
      </c>
      <c r="K55" s="110">
        <v>10</v>
      </c>
      <c r="L55" s="108">
        <f t="shared" si="0"/>
        <v>2.7777777777777777</v>
      </c>
      <c r="M55" s="109">
        <v>0.30399999999999999</v>
      </c>
      <c r="N55" s="109">
        <v>7.3920517797467666E-2</v>
      </c>
      <c r="O55" s="109">
        <v>0.45230550000000003</v>
      </c>
      <c r="P55" s="110">
        <v>2.6460590333333331</v>
      </c>
      <c r="Q55" s="108">
        <f t="shared" si="1"/>
        <v>1.3222170141563163</v>
      </c>
      <c r="R55" s="107">
        <f t="shared" si="2"/>
        <v>40.195397230352015</v>
      </c>
      <c r="T55" s="45"/>
      <c r="U55" s="45"/>
      <c r="V55" s="91"/>
      <c r="W55" s="91"/>
      <c r="X55" s="91"/>
      <c r="Y55" s="91"/>
      <c r="Z55" s="91"/>
      <c r="AU55" s="92"/>
      <c r="AV55" s="70"/>
      <c r="AW55" s="87"/>
      <c r="AX55" s="110"/>
      <c r="AY55" s="109"/>
      <c r="AZ55" s="109"/>
      <c r="BA55" s="109"/>
      <c r="BB55" s="110"/>
      <c r="BC55" s="108"/>
      <c r="BD55" s="107"/>
    </row>
    <row r="56" spans="1:56" s="86" customFormat="1">
      <c r="A56" s="70">
        <v>247</v>
      </c>
      <c r="B56" s="72">
        <v>16</v>
      </c>
      <c r="C56" s="73">
        <v>1.79</v>
      </c>
      <c r="D56" s="72">
        <v>63.1</v>
      </c>
      <c r="E56" s="73">
        <v>19.693517680471896</v>
      </c>
      <c r="F56" s="72">
        <v>10</v>
      </c>
      <c r="G56" s="70">
        <v>16</v>
      </c>
      <c r="H56" s="72">
        <v>94.393450000000001</v>
      </c>
      <c r="I56" s="70" t="s">
        <v>3</v>
      </c>
      <c r="J56" s="70" t="s">
        <v>5</v>
      </c>
      <c r="K56" s="110">
        <v>10</v>
      </c>
      <c r="L56" s="108">
        <f t="shared" si="0"/>
        <v>2.7777777777777777</v>
      </c>
      <c r="M56" s="109">
        <v>0.29399999999999998</v>
      </c>
      <c r="N56" s="109">
        <v>7.7528032225028853E-2</v>
      </c>
      <c r="O56" s="109">
        <v>0.44925000000000004</v>
      </c>
      <c r="P56" s="110">
        <v>2.6915869416666665</v>
      </c>
      <c r="Q56" s="108">
        <f t="shared" si="1"/>
        <v>1.3454423141607805</v>
      </c>
      <c r="R56" s="107">
        <f t="shared" si="2"/>
        <v>39.556004036326939</v>
      </c>
      <c r="T56" s="45"/>
      <c r="U56" s="45"/>
      <c r="V56" s="91"/>
      <c r="W56" s="91"/>
      <c r="X56" s="91"/>
      <c r="Y56" s="91"/>
      <c r="Z56" s="91"/>
      <c r="AU56" s="92"/>
      <c r="AV56" s="70"/>
      <c r="AW56" s="87"/>
      <c r="AX56" s="110"/>
      <c r="AY56" s="109"/>
      <c r="AZ56" s="109"/>
      <c r="BA56" s="109"/>
      <c r="BB56" s="110"/>
      <c r="BC56" s="108"/>
      <c r="BD56" s="107"/>
    </row>
    <row r="57" spans="1:56" s="86" customFormat="1">
      <c r="A57" s="70">
        <v>194</v>
      </c>
      <c r="B57" s="72">
        <v>25</v>
      </c>
      <c r="C57" s="73">
        <v>1.6980000000000002</v>
      </c>
      <c r="D57" s="72">
        <v>55.7</v>
      </c>
      <c r="E57" s="73">
        <v>19.318785628765774</v>
      </c>
      <c r="F57" s="72">
        <v>45</v>
      </c>
      <c r="G57" s="70">
        <v>19</v>
      </c>
      <c r="H57" s="72">
        <v>87.846650000000011</v>
      </c>
      <c r="I57" s="70" t="s">
        <v>3</v>
      </c>
      <c r="J57" s="70" t="s">
        <v>5</v>
      </c>
      <c r="K57" s="110">
        <v>12</v>
      </c>
      <c r="L57" s="108">
        <f t="shared" si="0"/>
        <v>3.333333333333333</v>
      </c>
      <c r="M57" s="109">
        <v>0.21431800000000001</v>
      </c>
      <c r="N57" s="109">
        <v>0.13690458136649886</v>
      </c>
      <c r="O57" s="109">
        <v>0.48781799999999997</v>
      </c>
      <c r="P57" s="110">
        <v>2.8471973416666665</v>
      </c>
      <c r="Q57" s="108">
        <f t="shared" si="1"/>
        <v>1.4242255061697449</v>
      </c>
      <c r="R57" s="107">
        <f t="shared" si="2"/>
        <v>30.523716203128743</v>
      </c>
      <c r="T57" s="45"/>
      <c r="U57" s="45"/>
      <c r="V57" s="91"/>
      <c r="W57" s="91"/>
      <c r="X57" s="91"/>
      <c r="Y57" s="91"/>
      <c r="Z57" s="91"/>
      <c r="AU57" s="92"/>
    </row>
    <row r="58" spans="1:56" s="86" customFormat="1">
      <c r="A58" s="70">
        <v>195</v>
      </c>
      <c r="B58" s="72">
        <v>30</v>
      </c>
      <c r="C58" s="73">
        <v>1.6469999999999998</v>
      </c>
      <c r="D58" s="72">
        <v>55.6</v>
      </c>
      <c r="E58" s="73">
        <v>20.496872199421301</v>
      </c>
      <c r="F58" s="72">
        <v>100</v>
      </c>
      <c r="G58" s="70">
        <v>13</v>
      </c>
      <c r="H58" s="72">
        <v>85.987949999999998</v>
      </c>
      <c r="I58" s="70" t="s">
        <v>6</v>
      </c>
      <c r="J58" s="70" t="s">
        <v>4</v>
      </c>
      <c r="K58" s="110">
        <v>12</v>
      </c>
      <c r="L58" s="108">
        <f t="shared" si="0"/>
        <v>3.333333333333333</v>
      </c>
      <c r="M58" s="109">
        <v>0.25583349999999999</v>
      </c>
      <c r="N58" s="109">
        <v>8.4297314594735495E-2</v>
      </c>
      <c r="O58" s="109">
        <v>0.42555549999999998</v>
      </c>
      <c r="P58" s="110">
        <v>2.9400452916666664</v>
      </c>
      <c r="Q58" s="108">
        <f t="shared" si="1"/>
        <v>1.467590465945297</v>
      </c>
      <c r="R58" s="107">
        <f t="shared" si="2"/>
        <v>37.545880546941611</v>
      </c>
      <c r="T58" s="45"/>
      <c r="U58" s="45"/>
      <c r="V58" s="45"/>
      <c r="W58" s="45"/>
      <c r="X58" s="45"/>
      <c r="Y58" s="45"/>
      <c r="Z58" s="45"/>
      <c r="AU58" s="92"/>
    </row>
    <row r="59" spans="1:56" s="86" customFormat="1">
      <c r="A59" s="70">
        <v>196</v>
      </c>
      <c r="B59" s="72">
        <v>26</v>
      </c>
      <c r="C59" s="73">
        <v>1.75</v>
      </c>
      <c r="D59" s="72">
        <v>63.3</v>
      </c>
      <c r="E59" s="73">
        <v>20.66938775510204</v>
      </c>
      <c r="F59" s="72">
        <v>40</v>
      </c>
      <c r="G59" s="70">
        <v>10</v>
      </c>
      <c r="H59" s="72">
        <v>90.762749999999997</v>
      </c>
      <c r="I59" s="70" t="s">
        <v>3</v>
      </c>
      <c r="J59" s="70" t="s">
        <v>4</v>
      </c>
      <c r="K59" s="110">
        <v>12</v>
      </c>
      <c r="L59" s="108">
        <f t="shared" si="0"/>
        <v>3.333333333333333</v>
      </c>
      <c r="M59" s="109">
        <v>0.32181799999999999</v>
      </c>
      <c r="N59" s="109">
        <v>1.2914464826438155E-2</v>
      </c>
      <c r="O59" s="109">
        <v>0.34772700000000001</v>
      </c>
      <c r="P59" s="110">
        <v>2.9874604499999999</v>
      </c>
      <c r="Q59" s="108">
        <f t="shared" si="1"/>
        <v>1.4935515910058321</v>
      </c>
      <c r="R59" s="107">
        <f t="shared" si="2"/>
        <v>48.06517859143149</v>
      </c>
      <c r="S59" s="128"/>
      <c r="T59" s="45"/>
      <c r="U59" s="45"/>
      <c r="V59" s="45"/>
      <c r="W59" s="45"/>
      <c r="X59" s="45"/>
      <c r="Y59" s="45"/>
      <c r="Z59" s="45"/>
      <c r="AU59" s="92"/>
    </row>
    <row r="60" spans="1:56" s="86" customFormat="1">
      <c r="A60" s="70">
        <v>197</v>
      </c>
      <c r="B60" s="72">
        <v>31</v>
      </c>
      <c r="C60" s="73">
        <v>1.6569999999999998</v>
      </c>
      <c r="D60" s="72">
        <v>57</v>
      </c>
      <c r="E60" s="73">
        <v>20.760119010113826</v>
      </c>
      <c r="F60" s="72">
        <v>36</v>
      </c>
      <c r="G60" s="70">
        <v>6</v>
      </c>
      <c r="H60" s="72">
        <v>83.4101</v>
      </c>
      <c r="I60" s="70" t="s">
        <v>6</v>
      </c>
      <c r="J60" s="70" t="s">
        <v>4</v>
      </c>
      <c r="K60" s="110">
        <v>12</v>
      </c>
      <c r="L60" s="108">
        <f t="shared" si="0"/>
        <v>3.333333333333333</v>
      </c>
      <c r="M60" s="109">
        <v>0.24564399999999997</v>
      </c>
      <c r="N60" s="109">
        <v>7.8644750724825963E-2</v>
      </c>
      <c r="O60" s="109">
        <v>0.40215899999999999</v>
      </c>
      <c r="P60" s="110">
        <v>3.0836715666666663</v>
      </c>
      <c r="Q60" s="108">
        <f t="shared" si="1"/>
        <v>1.543679174069895</v>
      </c>
      <c r="R60" s="107">
        <f t="shared" si="2"/>
        <v>37.919552703522527</v>
      </c>
      <c r="T60" s="45"/>
      <c r="U60" s="45"/>
      <c r="V60" s="45"/>
      <c r="W60" s="45"/>
      <c r="X60" s="45"/>
      <c r="Y60" s="45"/>
      <c r="Z60" s="45"/>
      <c r="AU60" s="92"/>
    </row>
    <row r="61" spans="1:56" s="86" customFormat="1">
      <c r="A61" s="70">
        <v>198</v>
      </c>
      <c r="B61" s="72">
        <v>35</v>
      </c>
      <c r="C61" s="73">
        <v>1.84</v>
      </c>
      <c r="D61" s="72">
        <v>78.599999999999994</v>
      </c>
      <c r="E61" s="73">
        <v>23.215973534971642</v>
      </c>
      <c r="F61" s="72">
        <v>45</v>
      </c>
      <c r="G61" s="70">
        <v>20</v>
      </c>
      <c r="H61" s="72">
        <v>98.850200000000001</v>
      </c>
      <c r="I61" s="70" t="s">
        <v>3</v>
      </c>
      <c r="J61" s="70" t="s">
        <v>5</v>
      </c>
      <c r="K61" s="110">
        <v>12</v>
      </c>
      <c r="L61" s="108">
        <f t="shared" si="0"/>
        <v>3.333333333333333</v>
      </c>
      <c r="M61" s="109">
        <v>0.23336099999999999</v>
      </c>
      <c r="N61" s="109">
        <v>0.15664134196406349</v>
      </c>
      <c r="O61" s="109">
        <v>0.54794450000000006</v>
      </c>
      <c r="P61" s="110">
        <v>2.5640871666666669</v>
      </c>
      <c r="Q61" s="108">
        <f t="shared" si="1"/>
        <v>1.2799090752592936</v>
      </c>
      <c r="R61" s="107">
        <f t="shared" si="2"/>
        <v>29.868086171158399</v>
      </c>
      <c r="T61" s="94"/>
      <c r="U61" s="45"/>
      <c r="V61" s="91"/>
      <c r="W61" s="91"/>
      <c r="X61" s="91"/>
      <c r="Y61" s="91"/>
      <c r="Z61" s="91"/>
      <c r="AU61" s="92"/>
    </row>
    <row r="62" spans="1:56" s="86" customFormat="1">
      <c r="A62" s="70">
        <v>199</v>
      </c>
      <c r="B62" s="72">
        <v>43</v>
      </c>
      <c r="C62" s="73">
        <v>1.65</v>
      </c>
      <c r="D62" s="72">
        <v>56.7</v>
      </c>
      <c r="E62" s="73">
        <v>20.826446280991739</v>
      </c>
      <c r="F62" s="72">
        <v>55</v>
      </c>
      <c r="G62" s="70">
        <v>8</v>
      </c>
      <c r="H62" s="72">
        <v>81.995949999999993</v>
      </c>
      <c r="I62" s="70" t="s">
        <v>6</v>
      </c>
      <c r="J62" s="70" t="s">
        <v>4</v>
      </c>
      <c r="K62" s="110">
        <v>12</v>
      </c>
      <c r="L62" s="108">
        <f t="shared" si="0"/>
        <v>3.333333333333333</v>
      </c>
      <c r="M62" s="109">
        <v>0.23604199999999997</v>
      </c>
      <c r="N62" s="109">
        <v>8.7641453831062643E-2</v>
      </c>
      <c r="O62" s="109">
        <v>0.41208349999999999</v>
      </c>
      <c r="P62" s="110">
        <v>3.0894381166666665</v>
      </c>
      <c r="Q62" s="108">
        <f t="shared" si="1"/>
        <v>1.5429110565777773</v>
      </c>
      <c r="R62" s="107">
        <f t="shared" si="2"/>
        <v>36.419181161673166</v>
      </c>
      <c r="T62" s="45"/>
      <c r="U62" s="45"/>
      <c r="V62" s="91"/>
      <c r="W62" s="91"/>
      <c r="X62" s="91"/>
      <c r="Y62" s="91"/>
      <c r="Z62" s="91"/>
      <c r="AU62" s="92"/>
    </row>
    <row r="63" spans="1:56" s="86" customFormat="1">
      <c r="A63" s="70">
        <v>200</v>
      </c>
      <c r="B63" s="72">
        <v>23</v>
      </c>
      <c r="C63" s="73">
        <v>1.62</v>
      </c>
      <c r="D63" s="72">
        <v>52.3</v>
      </c>
      <c r="E63" s="73">
        <v>19.928364578570335</v>
      </c>
      <c r="F63" s="72">
        <v>55</v>
      </c>
      <c r="G63" s="70">
        <v>9</v>
      </c>
      <c r="H63" s="72">
        <v>83.734999999999999</v>
      </c>
      <c r="I63" s="70" t="s">
        <v>6</v>
      </c>
      <c r="J63" s="70" t="s">
        <v>4</v>
      </c>
      <c r="K63" s="110">
        <v>12</v>
      </c>
      <c r="L63" s="108">
        <f t="shared" si="0"/>
        <v>3.333333333333333</v>
      </c>
      <c r="M63" s="109">
        <v>0.234318</v>
      </c>
      <c r="N63" s="109">
        <v>8.6953726284949379E-2</v>
      </c>
      <c r="O63" s="109">
        <v>0.40916649999999999</v>
      </c>
      <c r="P63" s="110">
        <v>3.1126299583333332</v>
      </c>
      <c r="Q63" s="108">
        <f t="shared" si="1"/>
        <v>1.5540389861760462</v>
      </c>
      <c r="R63" s="107">
        <f t="shared" si="2"/>
        <v>36.413930716279879</v>
      </c>
      <c r="T63" s="45"/>
      <c r="U63" s="45"/>
      <c r="V63" s="91"/>
      <c r="W63" s="91"/>
      <c r="X63" s="91"/>
      <c r="Y63" s="91"/>
      <c r="Z63" s="91"/>
      <c r="AU63" s="92"/>
    </row>
    <row r="64" spans="1:56" s="86" customFormat="1">
      <c r="A64" s="70">
        <v>201</v>
      </c>
      <c r="B64" s="72">
        <v>32</v>
      </c>
      <c r="C64" s="73">
        <v>1.6780000000000002</v>
      </c>
      <c r="D64" s="72">
        <v>62.5</v>
      </c>
      <c r="E64" s="73">
        <v>22.197093139713118</v>
      </c>
      <c r="F64" s="72">
        <v>65</v>
      </c>
      <c r="G64" s="70">
        <v>11</v>
      </c>
      <c r="H64" s="72">
        <v>87.201599999999999</v>
      </c>
      <c r="I64" s="70" t="s">
        <v>6</v>
      </c>
      <c r="J64" s="70" t="s">
        <v>4</v>
      </c>
      <c r="K64" s="110">
        <v>12</v>
      </c>
      <c r="L64" s="108">
        <f t="shared" si="0"/>
        <v>3.333333333333333</v>
      </c>
      <c r="M64" s="109">
        <v>0.25295499999999999</v>
      </c>
      <c r="N64" s="109">
        <v>8.5133622116805918E-2</v>
      </c>
      <c r="O64" s="109">
        <v>0.42272699999999996</v>
      </c>
      <c r="P64" s="110">
        <v>2.9578043583333335</v>
      </c>
      <c r="Q64" s="108">
        <f t="shared" si="1"/>
        <v>1.4799861473296612</v>
      </c>
      <c r="R64" s="107">
        <f t="shared" si="2"/>
        <v>37.43698958977744</v>
      </c>
      <c r="T64" s="45"/>
      <c r="U64" s="45"/>
      <c r="V64" s="91"/>
      <c r="W64" s="91"/>
      <c r="X64" s="91"/>
      <c r="Y64" s="91"/>
      <c r="Z64" s="91"/>
      <c r="AU64" s="92"/>
    </row>
    <row r="65" spans="1:47" s="86" customFormat="1">
      <c r="A65" s="70">
        <v>202</v>
      </c>
      <c r="B65" s="70">
        <v>51</v>
      </c>
      <c r="C65" s="73">
        <v>1.855</v>
      </c>
      <c r="D65" s="72">
        <v>91.7</v>
      </c>
      <c r="E65" s="73">
        <v>26.649036260997814</v>
      </c>
      <c r="F65" s="70">
        <v>25</v>
      </c>
      <c r="G65" s="70">
        <v>21</v>
      </c>
      <c r="H65" s="72">
        <v>96.609200000000001</v>
      </c>
      <c r="I65" s="70" t="s">
        <v>3</v>
      </c>
      <c r="J65" s="70" t="s">
        <v>5</v>
      </c>
      <c r="K65" s="110">
        <v>12</v>
      </c>
      <c r="L65" s="108">
        <f t="shared" si="0"/>
        <v>3.333333333333333</v>
      </c>
      <c r="M65" s="109">
        <v>0.2653335</v>
      </c>
      <c r="N65" s="109">
        <v>0.11369941016414659</v>
      </c>
      <c r="O65" s="109">
        <v>0.49202800000000002</v>
      </c>
      <c r="P65" s="110">
        <v>2.6382933333333329</v>
      </c>
      <c r="Q65" s="108">
        <f t="shared" si="1"/>
        <v>1.3203734280129105</v>
      </c>
      <c r="R65" s="107">
        <f t="shared" si="2"/>
        <v>35.033930296166361</v>
      </c>
      <c r="T65" s="94"/>
      <c r="U65" s="45"/>
      <c r="V65" s="91"/>
      <c r="W65" s="91"/>
      <c r="X65" s="91"/>
      <c r="Y65" s="91"/>
      <c r="Z65" s="91"/>
      <c r="AU65" s="92"/>
    </row>
    <row r="66" spans="1:47" s="86" customFormat="1">
      <c r="A66" s="70">
        <v>203</v>
      </c>
      <c r="B66" s="72">
        <v>36</v>
      </c>
      <c r="C66" s="73">
        <v>1.798</v>
      </c>
      <c r="D66" s="72">
        <v>75.900000000000006</v>
      </c>
      <c r="E66" s="73">
        <v>23.478070430499344</v>
      </c>
      <c r="F66" s="72">
        <v>50</v>
      </c>
      <c r="G66" s="70">
        <v>15</v>
      </c>
      <c r="H66" s="72">
        <v>94.512600000000006</v>
      </c>
      <c r="I66" s="70" t="s">
        <v>3</v>
      </c>
      <c r="J66" s="70" t="s">
        <v>4</v>
      </c>
      <c r="K66" s="110">
        <v>12</v>
      </c>
      <c r="L66" s="108">
        <f t="shared" si="0"/>
        <v>3.333333333333333</v>
      </c>
      <c r="M66" s="109">
        <v>0.25246550000000001</v>
      </c>
      <c r="N66" s="109">
        <v>9.2032353254450416E-2</v>
      </c>
      <c r="O66" s="109">
        <v>0.43635400000000002</v>
      </c>
      <c r="P66" s="110">
        <v>2.902775708333333</v>
      </c>
      <c r="Q66" s="108">
        <f t="shared" si="1"/>
        <v>1.4517591328352346</v>
      </c>
      <c r="R66" s="107">
        <f t="shared" si="2"/>
        <v>36.651909535081394</v>
      </c>
      <c r="T66" s="45"/>
      <c r="U66" s="45"/>
      <c r="V66" s="91"/>
      <c r="W66" s="91"/>
      <c r="X66" s="91"/>
      <c r="Y66" s="91"/>
      <c r="Z66" s="91"/>
      <c r="AU66" s="92"/>
    </row>
    <row r="67" spans="1:47" s="86" customFormat="1">
      <c r="A67" s="70">
        <v>204</v>
      </c>
      <c r="B67" s="72">
        <v>26</v>
      </c>
      <c r="C67" s="73">
        <v>1.655</v>
      </c>
      <c r="D67" s="72">
        <v>59.3</v>
      </c>
      <c r="E67" s="73">
        <v>21.650039703909236</v>
      </c>
      <c r="F67" s="72">
        <v>50</v>
      </c>
      <c r="G67" s="70">
        <v>13</v>
      </c>
      <c r="H67" s="72">
        <v>88.520350000000008</v>
      </c>
      <c r="I67" s="70" t="s">
        <v>6</v>
      </c>
      <c r="J67" s="70" t="s">
        <v>4</v>
      </c>
      <c r="K67" s="110">
        <v>12</v>
      </c>
      <c r="L67" s="108">
        <f t="shared" ref="L67:L130" si="3">K67/3.6</f>
        <v>3.333333333333333</v>
      </c>
      <c r="M67" s="109">
        <v>0.24470449999999999</v>
      </c>
      <c r="N67" s="109">
        <v>0.1029381857903981</v>
      </c>
      <c r="O67" s="109">
        <v>0.45079550000000002</v>
      </c>
      <c r="P67" s="110">
        <v>2.8765167250000001</v>
      </c>
      <c r="Q67" s="108">
        <f t="shared" si="1"/>
        <v>1.4378145219266714</v>
      </c>
      <c r="R67" s="107">
        <f t="shared" ref="R67:R130" si="4">M67/(M67+O67)*100</f>
        <v>35.183968368080514</v>
      </c>
      <c r="T67" s="45"/>
      <c r="U67" s="45"/>
      <c r="V67" s="91"/>
      <c r="W67" s="91"/>
      <c r="X67" s="91"/>
      <c r="Y67" s="91"/>
      <c r="Z67" s="91"/>
      <c r="AU67" s="92"/>
    </row>
    <row r="68" spans="1:47" s="86" customFormat="1">
      <c r="A68" s="70">
        <v>205</v>
      </c>
      <c r="B68" s="72">
        <v>45</v>
      </c>
      <c r="C68" s="73">
        <v>1.8</v>
      </c>
      <c r="D68" s="72">
        <v>77.5</v>
      </c>
      <c r="E68" s="73">
        <v>23.919753086419753</v>
      </c>
      <c r="F68" s="72">
        <v>50</v>
      </c>
      <c r="G68" s="70">
        <v>21</v>
      </c>
      <c r="H68" s="72">
        <v>92.803349999999995</v>
      </c>
      <c r="I68" s="70" t="s">
        <v>3</v>
      </c>
      <c r="J68" s="70" t="s">
        <v>5</v>
      </c>
      <c r="K68" s="110">
        <v>12</v>
      </c>
      <c r="L68" s="108">
        <f t="shared" si="3"/>
        <v>3.333333333333333</v>
      </c>
      <c r="M68" s="109">
        <v>0.2318865</v>
      </c>
      <c r="N68" s="109">
        <v>0.12402602368942639</v>
      </c>
      <c r="O68" s="109">
        <v>0.48</v>
      </c>
      <c r="P68" s="110">
        <v>2.8096791583333331</v>
      </c>
      <c r="Q68" s="108">
        <f t="shared" ref="Q68:Q131" si="5">1/(M68+O68)</f>
        <v>1.4047183083258357</v>
      </c>
      <c r="R68" s="107">
        <f t="shared" si="4"/>
        <v>32.573521200359892</v>
      </c>
      <c r="T68" s="45"/>
      <c r="U68" s="45"/>
      <c r="V68" s="91"/>
      <c r="W68" s="91"/>
      <c r="X68" s="91"/>
      <c r="Y68" s="91"/>
      <c r="Z68" s="91"/>
      <c r="AU68" s="92"/>
    </row>
    <row r="69" spans="1:47" s="86" customFormat="1">
      <c r="A69" s="70">
        <v>206</v>
      </c>
      <c r="B69" s="72">
        <v>33</v>
      </c>
      <c r="C69" s="73">
        <v>1.77</v>
      </c>
      <c r="D69" s="72">
        <v>69.900000000000006</v>
      </c>
      <c r="E69" s="73">
        <v>22.31159628459255</v>
      </c>
      <c r="F69" s="72">
        <v>50</v>
      </c>
      <c r="G69" s="70">
        <v>23</v>
      </c>
      <c r="H69" s="72">
        <v>90.413449999999997</v>
      </c>
      <c r="I69" s="70" t="s">
        <v>3</v>
      </c>
      <c r="J69" s="70" t="s">
        <v>5</v>
      </c>
      <c r="K69" s="110">
        <v>12</v>
      </c>
      <c r="L69" s="108">
        <f t="shared" si="3"/>
        <v>3.333333333333333</v>
      </c>
      <c r="M69" s="109">
        <v>0.2346405</v>
      </c>
      <c r="N69" s="109">
        <v>9.5211077675148276E-2</v>
      </c>
      <c r="O69" s="109">
        <v>0.42469699999999999</v>
      </c>
      <c r="P69" s="110">
        <v>3.0316665666666665</v>
      </c>
      <c r="Q69" s="108">
        <f t="shared" si="5"/>
        <v>1.5166739340626008</v>
      </c>
      <c r="R69" s="107">
        <f t="shared" si="4"/>
        <v>35.587313022541565</v>
      </c>
      <c r="T69" s="45"/>
      <c r="U69" s="45"/>
      <c r="V69" s="45"/>
      <c r="W69" s="45"/>
      <c r="X69" s="45"/>
      <c r="Y69" s="45"/>
      <c r="Z69" s="45"/>
      <c r="AU69" s="92"/>
    </row>
    <row r="70" spans="1:47" s="86" customFormat="1">
      <c r="A70" s="70">
        <v>207</v>
      </c>
      <c r="B70" s="72">
        <v>20</v>
      </c>
      <c r="C70" s="73">
        <v>1.74</v>
      </c>
      <c r="D70" s="72">
        <v>61</v>
      </c>
      <c r="E70" s="73">
        <v>20.147971991015986</v>
      </c>
      <c r="F70" s="72">
        <v>30</v>
      </c>
      <c r="G70" s="70">
        <v>23</v>
      </c>
      <c r="H70" s="72">
        <v>88.518450000000001</v>
      </c>
      <c r="I70" s="70" t="s">
        <v>3</v>
      </c>
      <c r="J70" s="70" t="s">
        <v>5</v>
      </c>
      <c r="K70" s="110">
        <v>12</v>
      </c>
      <c r="L70" s="108">
        <f t="shared" si="3"/>
        <v>3.333333333333333</v>
      </c>
      <c r="M70" s="109">
        <v>0.25011349999999999</v>
      </c>
      <c r="N70" s="109">
        <v>9.8139348109737956E-2</v>
      </c>
      <c r="O70" s="109">
        <v>0.44750000000000001</v>
      </c>
      <c r="P70" s="110">
        <v>2.8714768749999999</v>
      </c>
      <c r="Q70" s="108">
        <f t="shared" si="5"/>
        <v>1.4334584981511969</v>
      </c>
      <c r="R70" s="107">
        <f t="shared" si="4"/>
        <v>35.852732207733936</v>
      </c>
      <c r="T70" s="45"/>
      <c r="U70" s="45"/>
      <c r="V70" s="45"/>
      <c r="W70" s="45"/>
      <c r="X70" s="45"/>
      <c r="Y70" s="45"/>
      <c r="Z70" s="45"/>
      <c r="AU70" s="92"/>
    </row>
    <row r="71" spans="1:47" s="86" customFormat="1">
      <c r="A71" s="70">
        <v>208</v>
      </c>
      <c r="B71" s="72">
        <v>44</v>
      </c>
      <c r="C71" s="73">
        <v>1.7519999999999998</v>
      </c>
      <c r="D71" s="72">
        <v>70</v>
      </c>
      <c r="E71" s="73">
        <v>22.804987385584127</v>
      </c>
      <c r="F71" s="72">
        <v>85</v>
      </c>
      <c r="G71" s="70">
        <v>13</v>
      </c>
      <c r="H71" s="72">
        <v>89.902799999999999</v>
      </c>
      <c r="I71" s="70" t="s">
        <v>3</v>
      </c>
      <c r="J71" s="70" t="s">
        <v>4</v>
      </c>
      <c r="K71" s="110">
        <v>12</v>
      </c>
      <c r="L71" s="108">
        <f t="shared" si="3"/>
        <v>3.333333333333333</v>
      </c>
      <c r="M71" s="109">
        <v>0.23431849999999999</v>
      </c>
      <c r="N71" s="109">
        <v>0.10456027095718456</v>
      </c>
      <c r="O71" s="109">
        <v>0.44295450000000003</v>
      </c>
      <c r="P71" s="110">
        <v>2.9509077749999997</v>
      </c>
      <c r="Q71" s="108">
        <f t="shared" si="5"/>
        <v>1.4765094725465211</v>
      </c>
      <c r="R71" s="107">
        <f t="shared" si="4"/>
        <v>34.597348484289199</v>
      </c>
      <c r="T71" s="45"/>
      <c r="U71" s="45"/>
      <c r="V71" s="45"/>
      <c r="W71" s="45"/>
      <c r="X71" s="45"/>
      <c r="Y71" s="45"/>
      <c r="Z71" s="45"/>
      <c r="AU71" s="92"/>
    </row>
    <row r="72" spans="1:47" s="86" customFormat="1">
      <c r="A72" s="70">
        <v>209</v>
      </c>
      <c r="B72" s="72">
        <v>33</v>
      </c>
      <c r="C72" s="73">
        <v>1.81</v>
      </c>
      <c r="D72" s="72">
        <v>70.3</v>
      </c>
      <c r="E72" s="73">
        <v>21.458441439516498</v>
      </c>
      <c r="F72" s="124">
        <v>50</v>
      </c>
      <c r="G72" s="70">
        <v>13</v>
      </c>
      <c r="H72" s="72">
        <v>94.176949999999991</v>
      </c>
      <c r="I72" s="70" t="s">
        <v>3</v>
      </c>
      <c r="J72" s="70" t="s">
        <v>4</v>
      </c>
      <c r="K72" s="110">
        <v>12</v>
      </c>
      <c r="L72" s="108">
        <f t="shared" si="3"/>
        <v>3.333333333333333</v>
      </c>
      <c r="M72" s="109">
        <v>0.25694450000000002</v>
      </c>
      <c r="N72" s="109">
        <v>0.13820059848206229</v>
      </c>
      <c r="O72" s="109">
        <v>0.53305550000000002</v>
      </c>
      <c r="P72" s="110">
        <v>2.5307159416666667</v>
      </c>
      <c r="Q72" s="108">
        <f t="shared" si="5"/>
        <v>1.2658227848101264</v>
      </c>
      <c r="R72" s="107">
        <f t="shared" si="4"/>
        <v>32.524620253164557</v>
      </c>
      <c r="T72" s="94"/>
      <c r="U72" s="45"/>
      <c r="V72" s="91"/>
      <c r="W72" s="91"/>
      <c r="X72" s="91"/>
      <c r="Y72" s="91"/>
      <c r="Z72" s="91"/>
      <c r="AU72" s="92"/>
    </row>
    <row r="73" spans="1:47" s="86" customFormat="1">
      <c r="A73" s="70">
        <v>210</v>
      </c>
      <c r="B73" s="72">
        <v>44</v>
      </c>
      <c r="C73" s="73">
        <v>1.6519999999999999</v>
      </c>
      <c r="D73" s="72">
        <v>53.3</v>
      </c>
      <c r="E73" s="73">
        <v>19.530219441985356</v>
      </c>
      <c r="F73" s="72">
        <v>50</v>
      </c>
      <c r="G73" s="70">
        <v>11</v>
      </c>
      <c r="H73" s="72">
        <v>86.273799999999994</v>
      </c>
      <c r="I73" s="70" t="s">
        <v>6</v>
      </c>
      <c r="J73" s="70" t="s">
        <v>4</v>
      </c>
      <c r="K73" s="110">
        <v>12</v>
      </c>
      <c r="L73" s="108">
        <f t="shared" si="3"/>
        <v>3.333333333333333</v>
      </c>
      <c r="M73" s="109">
        <v>0.24727300000000002</v>
      </c>
      <c r="N73" s="109">
        <v>8.1425623395099844E-2</v>
      </c>
      <c r="O73" s="109">
        <v>0.41136349999999999</v>
      </c>
      <c r="P73" s="110">
        <v>3.0423005416666666</v>
      </c>
      <c r="Q73" s="108">
        <f t="shared" si="5"/>
        <v>1.5182881604648391</v>
      </c>
      <c r="R73" s="107">
        <f t="shared" si="4"/>
        <v>37.543166830262216</v>
      </c>
      <c r="T73" s="45"/>
      <c r="U73" s="45"/>
      <c r="V73" s="91"/>
      <c r="W73" s="91"/>
      <c r="X73" s="91"/>
      <c r="Y73" s="91"/>
      <c r="Z73" s="91"/>
      <c r="AU73" s="92"/>
    </row>
    <row r="74" spans="1:47" s="86" customFormat="1">
      <c r="A74" s="70">
        <v>211</v>
      </c>
      <c r="B74" s="72">
        <v>38</v>
      </c>
      <c r="C74" s="73">
        <v>1.72</v>
      </c>
      <c r="D74" s="72">
        <v>67.5</v>
      </c>
      <c r="E74" s="73">
        <v>22.816387236343971</v>
      </c>
      <c r="F74" s="72">
        <v>65</v>
      </c>
      <c r="G74" s="70">
        <v>15</v>
      </c>
      <c r="H74" s="72">
        <v>89.443649999999991</v>
      </c>
      <c r="I74" s="70" t="s">
        <v>3</v>
      </c>
      <c r="J74" s="70" t="s">
        <v>4</v>
      </c>
      <c r="K74" s="110">
        <v>12</v>
      </c>
      <c r="L74" s="108">
        <f t="shared" si="3"/>
        <v>3.333333333333333</v>
      </c>
      <c r="M74" s="109">
        <v>0.27818200000000004</v>
      </c>
      <c r="N74" s="109">
        <v>6.4698446971635792E-2</v>
      </c>
      <c r="O74" s="109">
        <v>0.40749999999999997</v>
      </c>
      <c r="P74" s="110">
        <v>2.9164684333333337</v>
      </c>
      <c r="Q74" s="108">
        <f t="shared" si="5"/>
        <v>1.458401999760822</v>
      </c>
      <c r="R74" s="107">
        <f t="shared" si="4"/>
        <v>40.570118509746507</v>
      </c>
      <c r="T74" s="45"/>
      <c r="U74" s="45"/>
      <c r="V74" s="91"/>
      <c r="W74" s="91"/>
      <c r="X74" s="91"/>
      <c r="Y74" s="91"/>
      <c r="Z74" s="91"/>
      <c r="AU74" s="92"/>
    </row>
    <row r="75" spans="1:47" s="86" customFormat="1">
      <c r="A75" s="70">
        <v>212</v>
      </c>
      <c r="B75" s="72">
        <v>32</v>
      </c>
      <c r="C75" s="73">
        <v>1.76</v>
      </c>
      <c r="D75" s="72">
        <v>70.099999999999994</v>
      </c>
      <c r="E75" s="73">
        <v>22.630423553719009</v>
      </c>
      <c r="F75" s="72">
        <v>45</v>
      </c>
      <c r="G75" s="70">
        <v>19</v>
      </c>
      <c r="H75" s="72">
        <v>90.266750000000002</v>
      </c>
      <c r="I75" s="70" t="s">
        <v>3</v>
      </c>
      <c r="J75" s="70" t="s">
        <v>5</v>
      </c>
      <c r="K75" s="110">
        <v>12</v>
      </c>
      <c r="L75" s="108">
        <f t="shared" si="3"/>
        <v>3.333333333333333</v>
      </c>
      <c r="M75" s="109">
        <v>0.25613649999999999</v>
      </c>
      <c r="N75" s="109">
        <v>7.4159416488002505E-2</v>
      </c>
      <c r="O75" s="109">
        <v>0.403864</v>
      </c>
      <c r="P75" s="110">
        <v>3.0275881416666666</v>
      </c>
      <c r="Q75" s="108">
        <f t="shared" si="5"/>
        <v>1.5151503673103279</v>
      </c>
      <c r="R75" s="107">
        <f t="shared" si="4"/>
        <v>38.808531205658177</v>
      </c>
      <c r="T75" s="45"/>
      <c r="U75" s="45"/>
      <c r="V75" s="91"/>
      <c r="W75" s="91"/>
      <c r="X75" s="91"/>
      <c r="Y75" s="91"/>
      <c r="Z75" s="91"/>
      <c r="AU75" s="92"/>
    </row>
    <row r="76" spans="1:47" s="86" customFormat="1">
      <c r="A76" s="70">
        <v>213</v>
      </c>
      <c r="B76" s="72">
        <v>19</v>
      </c>
      <c r="C76" s="73">
        <v>1.724</v>
      </c>
      <c r="D76" s="72">
        <v>60.8</v>
      </c>
      <c r="E76" s="73">
        <v>20.456392891941796</v>
      </c>
      <c r="F76" s="72">
        <v>70</v>
      </c>
      <c r="G76" s="70">
        <v>13</v>
      </c>
      <c r="H76" s="72">
        <v>88.246300000000005</v>
      </c>
      <c r="I76" s="70" t="s">
        <v>3</v>
      </c>
      <c r="J76" s="70" t="s">
        <v>4</v>
      </c>
      <c r="K76" s="110">
        <v>12</v>
      </c>
      <c r="L76" s="108">
        <f t="shared" si="3"/>
        <v>3.333333333333333</v>
      </c>
      <c r="M76" s="109">
        <v>0.2179545</v>
      </c>
      <c r="N76" s="109">
        <v>0.1071055696787388</v>
      </c>
      <c r="O76" s="109">
        <v>0.43464049999999999</v>
      </c>
      <c r="P76" s="110">
        <v>3.0763544750000005</v>
      </c>
      <c r="Q76" s="108">
        <f t="shared" si="5"/>
        <v>1.5323439499229996</v>
      </c>
      <c r="R76" s="107">
        <f t="shared" si="4"/>
        <v>33.398125943349243</v>
      </c>
      <c r="T76" s="94"/>
      <c r="U76" s="45"/>
      <c r="V76" s="91"/>
      <c r="W76" s="91"/>
      <c r="X76" s="91"/>
      <c r="Y76" s="91"/>
      <c r="Z76" s="91"/>
      <c r="AU76" s="92"/>
    </row>
    <row r="77" spans="1:47" s="86" customFormat="1">
      <c r="A77" s="70">
        <v>214</v>
      </c>
      <c r="B77" s="72">
        <v>29</v>
      </c>
      <c r="C77" s="73">
        <v>1.77</v>
      </c>
      <c r="D77" s="72">
        <v>58.2</v>
      </c>
      <c r="E77" s="73">
        <v>18.577037249832422</v>
      </c>
      <c r="F77" s="72">
        <v>60</v>
      </c>
      <c r="G77" s="70">
        <v>17</v>
      </c>
      <c r="H77" s="72">
        <v>89.115199999999987</v>
      </c>
      <c r="I77" s="70" t="s">
        <v>3</v>
      </c>
      <c r="J77" s="70" t="s">
        <v>5</v>
      </c>
      <c r="K77" s="110">
        <v>12</v>
      </c>
      <c r="L77" s="108">
        <f t="shared" si="3"/>
        <v>3.333333333333333</v>
      </c>
      <c r="M77" s="109">
        <v>0.25318200000000002</v>
      </c>
      <c r="N77" s="109">
        <v>9.1751563079399023E-2</v>
      </c>
      <c r="O77" s="109">
        <v>0.4375</v>
      </c>
      <c r="P77" s="110">
        <v>2.8991090083333337</v>
      </c>
      <c r="Q77" s="108">
        <f t="shared" si="5"/>
        <v>1.4478443046148588</v>
      </c>
      <c r="R77" s="107">
        <f t="shared" si="4"/>
        <v>36.656811673099924</v>
      </c>
      <c r="T77" s="45"/>
      <c r="U77" s="45"/>
      <c r="V77" s="91"/>
      <c r="W77" s="91"/>
      <c r="X77" s="91"/>
      <c r="Y77" s="91"/>
      <c r="Z77" s="91"/>
      <c r="AU77" s="92"/>
    </row>
    <row r="78" spans="1:47" s="86" customFormat="1">
      <c r="A78" s="70">
        <v>215</v>
      </c>
      <c r="B78" s="72">
        <v>44</v>
      </c>
      <c r="C78" s="73">
        <v>1.58</v>
      </c>
      <c r="D78" s="72">
        <v>44</v>
      </c>
      <c r="E78" s="73">
        <v>17.625380547989103</v>
      </c>
      <c r="F78" s="72">
        <v>65</v>
      </c>
      <c r="G78" s="70">
        <v>12</v>
      </c>
      <c r="H78" s="72">
        <v>82.03264999999999</v>
      </c>
      <c r="I78" s="70" t="s">
        <v>6</v>
      </c>
      <c r="J78" s="70" t="s">
        <v>4</v>
      </c>
      <c r="K78" s="110">
        <v>12</v>
      </c>
      <c r="L78" s="108">
        <f t="shared" si="3"/>
        <v>3.333333333333333</v>
      </c>
      <c r="M78" s="109">
        <v>0.21205099999999999</v>
      </c>
      <c r="N78" s="109">
        <v>9.8891853253702422E-2</v>
      </c>
      <c r="O78" s="109">
        <v>0.4097595</v>
      </c>
      <c r="P78" s="110">
        <v>3.2160250333333331</v>
      </c>
      <c r="Q78" s="108">
        <f t="shared" si="5"/>
        <v>1.6082070019724657</v>
      </c>
      <c r="R78" s="107">
        <f t="shared" si="4"/>
        <v>34.102190297526327</v>
      </c>
      <c r="T78" s="45"/>
      <c r="U78" s="45"/>
      <c r="V78" s="91"/>
      <c r="W78" s="91"/>
      <c r="X78" s="91"/>
      <c r="Y78" s="91"/>
      <c r="Z78" s="91"/>
      <c r="AU78" s="92"/>
    </row>
    <row r="79" spans="1:47" s="86" customFormat="1">
      <c r="A79" s="70">
        <v>216</v>
      </c>
      <c r="B79" s="72">
        <v>41</v>
      </c>
      <c r="C79" s="73">
        <v>1.91</v>
      </c>
      <c r="D79" s="72">
        <v>68</v>
      </c>
      <c r="E79" s="73">
        <v>18.639839916668951</v>
      </c>
      <c r="F79" s="72">
        <v>50</v>
      </c>
      <c r="G79" s="70">
        <v>14</v>
      </c>
      <c r="H79" s="72">
        <v>103.66425000000001</v>
      </c>
      <c r="I79" s="70" t="s">
        <v>3</v>
      </c>
      <c r="J79" s="70" t="s">
        <v>4</v>
      </c>
      <c r="K79" s="110">
        <v>12</v>
      </c>
      <c r="L79" s="108">
        <f t="shared" si="3"/>
        <v>3.333333333333333</v>
      </c>
      <c r="M79" s="109">
        <v>0.26477249999999997</v>
      </c>
      <c r="N79" s="109">
        <v>7.6420357713238185E-2</v>
      </c>
      <c r="O79" s="109">
        <v>0.41704549999999996</v>
      </c>
      <c r="P79" s="110">
        <v>2.9308937083333335</v>
      </c>
      <c r="Q79" s="108">
        <f t="shared" si="5"/>
        <v>1.4666670577778822</v>
      </c>
      <c r="R79" s="107">
        <f t="shared" si="4"/>
        <v>38.833310355549429</v>
      </c>
      <c r="T79" s="45"/>
      <c r="U79" s="45"/>
      <c r="V79" s="91"/>
      <c r="W79" s="91"/>
      <c r="X79" s="91"/>
      <c r="Y79" s="91"/>
      <c r="Z79" s="91"/>
      <c r="AU79" s="92"/>
    </row>
    <row r="80" spans="1:47" s="86" customFormat="1">
      <c r="A80" s="70">
        <v>217</v>
      </c>
      <c r="B80" s="72">
        <v>40</v>
      </c>
      <c r="C80" s="73">
        <v>1.64</v>
      </c>
      <c r="D80" s="72">
        <v>57</v>
      </c>
      <c r="E80" s="73">
        <v>21.192742415229034</v>
      </c>
      <c r="F80" s="72">
        <v>40</v>
      </c>
      <c r="G80" s="70">
        <v>17</v>
      </c>
      <c r="H80" s="72">
        <v>86.192300000000003</v>
      </c>
      <c r="I80" s="70" t="s">
        <v>3</v>
      </c>
      <c r="J80" s="70" t="s">
        <v>5</v>
      </c>
      <c r="K80" s="110">
        <v>12</v>
      </c>
      <c r="L80" s="108">
        <f t="shared" si="3"/>
        <v>3.333333333333333</v>
      </c>
      <c r="M80" s="109">
        <v>0.24136400000000002</v>
      </c>
      <c r="N80" s="109">
        <v>9.920998932454933E-2</v>
      </c>
      <c r="O80" s="109">
        <v>0.43954549999999998</v>
      </c>
      <c r="P80" s="110">
        <v>2.9362195333333334</v>
      </c>
      <c r="Q80" s="108">
        <f t="shared" si="5"/>
        <v>1.4686239507599761</v>
      </c>
      <c r="R80" s="107">
        <f t="shared" si="4"/>
        <v>35.447295125123091</v>
      </c>
      <c r="T80" s="45"/>
      <c r="U80" s="45"/>
      <c r="V80" s="45"/>
      <c r="W80" s="45"/>
      <c r="X80" s="45"/>
      <c r="Y80" s="45"/>
      <c r="Z80" s="45"/>
      <c r="AU80" s="92"/>
    </row>
    <row r="81" spans="1:47" s="86" customFormat="1">
      <c r="A81" s="70">
        <v>218</v>
      </c>
      <c r="B81" s="72">
        <v>20</v>
      </c>
      <c r="C81" s="73">
        <v>1.724</v>
      </c>
      <c r="D81" s="72">
        <v>58.7</v>
      </c>
      <c r="E81" s="73">
        <v>19.749839847976705</v>
      </c>
      <c r="F81" s="72">
        <v>45</v>
      </c>
      <c r="G81" s="70">
        <v>20</v>
      </c>
      <c r="H81" s="72">
        <v>93.016500000000008</v>
      </c>
      <c r="I81" s="70" t="s">
        <v>3</v>
      </c>
      <c r="J81" s="70" t="s">
        <v>5</v>
      </c>
      <c r="K81" s="110">
        <v>12</v>
      </c>
      <c r="L81" s="108">
        <f t="shared" si="3"/>
        <v>3.333333333333333</v>
      </c>
      <c r="M81" s="109">
        <v>0.22633350000000002</v>
      </c>
      <c r="N81" s="109">
        <v>0.14134024220467323</v>
      </c>
      <c r="O81" s="109">
        <v>0.50947199999999992</v>
      </c>
      <c r="P81" s="110">
        <v>2.7198026</v>
      </c>
      <c r="Q81" s="108">
        <f t="shared" si="5"/>
        <v>1.3590548045645217</v>
      </c>
      <c r="R81" s="107">
        <f t="shared" si="4"/>
        <v>30.759963060890421</v>
      </c>
      <c r="T81" s="45"/>
      <c r="U81" s="45"/>
      <c r="V81" s="45"/>
      <c r="W81" s="45"/>
      <c r="X81" s="45"/>
      <c r="Y81" s="45"/>
      <c r="Z81" s="45"/>
      <c r="AU81" s="92"/>
    </row>
    <row r="82" spans="1:47" s="86" customFormat="1">
      <c r="A82" s="70">
        <v>219</v>
      </c>
      <c r="B82" s="72">
        <v>14</v>
      </c>
      <c r="C82" s="73">
        <v>1.5449999999999999</v>
      </c>
      <c r="D82" s="72">
        <v>49.3</v>
      </c>
      <c r="E82" s="73">
        <v>20.653323697908483</v>
      </c>
      <c r="F82" s="72">
        <v>10</v>
      </c>
      <c r="G82" s="70">
        <v>14</v>
      </c>
      <c r="H82" s="72">
        <v>79.461100000000002</v>
      </c>
      <c r="I82" s="70" t="s">
        <v>6</v>
      </c>
      <c r="J82" s="70" t="s">
        <v>4</v>
      </c>
      <c r="K82" s="110">
        <v>12</v>
      </c>
      <c r="L82" s="108">
        <f t="shared" si="3"/>
        <v>3.333333333333333</v>
      </c>
      <c r="M82" s="109">
        <v>0.2336365</v>
      </c>
      <c r="N82" s="109">
        <v>0.10889028067042592</v>
      </c>
      <c r="O82" s="109">
        <v>0.450909</v>
      </c>
      <c r="P82" s="110">
        <v>2.9194797500000003</v>
      </c>
      <c r="Q82" s="108">
        <f t="shared" si="5"/>
        <v>1.4608232761737532</v>
      </c>
      <c r="R82" s="107">
        <f t="shared" si="4"/>
        <v>34.130163736376907</v>
      </c>
      <c r="T82" s="45"/>
      <c r="U82" s="45"/>
      <c r="V82" s="45"/>
      <c r="W82" s="45"/>
      <c r="X82" s="45"/>
      <c r="Y82" s="45"/>
      <c r="Z82" s="45"/>
      <c r="AU82" s="92"/>
    </row>
    <row r="83" spans="1:47" s="86" customFormat="1">
      <c r="A83" s="70">
        <v>220</v>
      </c>
      <c r="B83" s="72">
        <v>23</v>
      </c>
      <c r="C83" s="73">
        <v>1.661</v>
      </c>
      <c r="D83" s="72">
        <v>57</v>
      </c>
      <c r="E83" s="73">
        <v>20.660250873439292</v>
      </c>
      <c r="F83" s="72">
        <v>45</v>
      </c>
      <c r="G83" s="70">
        <v>25</v>
      </c>
      <c r="H83" s="72">
        <v>85.183849999999993</v>
      </c>
      <c r="I83" s="70" t="s">
        <v>3</v>
      </c>
      <c r="J83" s="70" t="s">
        <v>5</v>
      </c>
      <c r="K83" s="110">
        <v>12</v>
      </c>
      <c r="L83" s="108">
        <f t="shared" si="3"/>
        <v>3.333333333333333</v>
      </c>
      <c r="M83" s="109">
        <v>0.23297200000000001</v>
      </c>
      <c r="N83" s="109">
        <v>0.14425706896649898</v>
      </c>
      <c r="O83" s="109">
        <v>0.52230549999999998</v>
      </c>
      <c r="P83" s="110">
        <v>2.6509091750000002</v>
      </c>
      <c r="Q83" s="108">
        <f t="shared" si="5"/>
        <v>1.3240166693698674</v>
      </c>
      <c r="R83" s="107">
        <f t="shared" si="4"/>
        <v>30.845881149643674</v>
      </c>
      <c r="T83" s="94"/>
      <c r="U83" s="45"/>
      <c r="V83" s="91"/>
      <c r="W83" s="91"/>
      <c r="X83" s="91"/>
      <c r="Y83" s="91"/>
      <c r="Z83" s="91"/>
      <c r="AU83" s="92"/>
    </row>
    <row r="84" spans="1:47" s="86" customFormat="1">
      <c r="A84" s="70">
        <v>221</v>
      </c>
      <c r="B84" s="72">
        <v>36</v>
      </c>
      <c r="C84" s="73">
        <v>1.63</v>
      </c>
      <c r="D84" s="72">
        <v>50.2</v>
      </c>
      <c r="E84" s="73">
        <v>18.894200007527573</v>
      </c>
      <c r="F84" s="72">
        <v>45</v>
      </c>
      <c r="G84" s="70">
        <v>12</v>
      </c>
      <c r="H84" s="72">
        <v>80.71390000000001</v>
      </c>
      <c r="I84" s="70" t="s">
        <v>6</v>
      </c>
      <c r="J84" s="70" t="s">
        <v>4</v>
      </c>
      <c r="K84" s="110">
        <v>12</v>
      </c>
      <c r="L84" s="108">
        <f t="shared" si="3"/>
        <v>3.333333333333333</v>
      </c>
      <c r="M84" s="109">
        <v>0.26068150000000001</v>
      </c>
      <c r="N84" s="109">
        <v>7.8545432013139016E-2</v>
      </c>
      <c r="O84" s="109">
        <v>0.41840900000000003</v>
      </c>
      <c r="P84" s="110">
        <v>2.9478791499999999</v>
      </c>
      <c r="Q84" s="108">
        <f t="shared" si="5"/>
        <v>1.4725577813266419</v>
      </c>
      <c r="R84" s="107">
        <f t="shared" si="4"/>
        <v>38.386857127290099</v>
      </c>
      <c r="T84" s="45"/>
      <c r="U84" s="45"/>
      <c r="V84" s="91"/>
      <c r="W84" s="91"/>
      <c r="X84" s="91"/>
      <c r="Y84" s="91"/>
      <c r="Z84" s="91"/>
      <c r="AU84" s="92"/>
    </row>
    <row r="85" spans="1:47" s="86" customFormat="1">
      <c r="A85" s="70">
        <v>222</v>
      </c>
      <c r="B85" s="72">
        <v>28</v>
      </c>
      <c r="C85" s="73">
        <v>1.66</v>
      </c>
      <c r="D85" s="72">
        <v>51</v>
      </c>
      <c r="E85" s="73">
        <v>18.507766003774133</v>
      </c>
      <c r="F85" s="72">
        <v>120</v>
      </c>
      <c r="G85" s="70">
        <v>25</v>
      </c>
      <c r="H85" s="72">
        <v>88.041750000000008</v>
      </c>
      <c r="I85" s="70" t="s">
        <v>3</v>
      </c>
      <c r="J85" s="70" t="s">
        <v>5</v>
      </c>
      <c r="K85" s="110">
        <v>12</v>
      </c>
      <c r="L85" s="108">
        <f t="shared" si="3"/>
        <v>3.333333333333333</v>
      </c>
      <c r="M85" s="109">
        <v>0.20613599999999999</v>
      </c>
      <c r="N85" s="109">
        <v>0.1333619080563278</v>
      </c>
      <c r="O85" s="109">
        <v>0.47295500000000001</v>
      </c>
      <c r="P85" s="110">
        <v>2.9455262499999999</v>
      </c>
      <c r="Q85" s="108">
        <f t="shared" si="5"/>
        <v>1.4725566971142305</v>
      </c>
      <c r="R85" s="107">
        <f t="shared" si="4"/>
        <v>30.354694731633902</v>
      </c>
      <c r="T85" s="45"/>
      <c r="U85" s="45"/>
      <c r="V85" s="91"/>
      <c r="W85" s="91"/>
      <c r="X85" s="91"/>
      <c r="Y85" s="91"/>
      <c r="Z85" s="91"/>
      <c r="AU85" s="92"/>
    </row>
    <row r="86" spans="1:47" s="86" customFormat="1">
      <c r="A86" s="70">
        <v>223</v>
      </c>
      <c r="B86" s="72">
        <v>18</v>
      </c>
      <c r="C86" s="73">
        <v>1.722</v>
      </c>
      <c r="D86" s="72">
        <v>58.2</v>
      </c>
      <c r="E86" s="73">
        <v>19.627125091559527</v>
      </c>
      <c r="F86" s="72">
        <v>35</v>
      </c>
      <c r="G86" s="70">
        <v>10</v>
      </c>
      <c r="H86" s="72">
        <v>91.598700000000008</v>
      </c>
      <c r="I86" s="70" t="s">
        <v>3</v>
      </c>
      <c r="J86" s="70" t="s">
        <v>4</v>
      </c>
      <c r="K86" s="110">
        <v>12</v>
      </c>
      <c r="L86" s="108">
        <f t="shared" si="3"/>
        <v>3.333333333333333</v>
      </c>
      <c r="M86" s="109">
        <v>0.25777300000000003</v>
      </c>
      <c r="N86" s="109">
        <v>9.7344471069045757E-2</v>
      </c>
      <c r="O86" s="109">
        <v>0.45272699999999999</v>
      </c>
      <c r="P86" s="110">
        <v>2.8159695916666663</v>
      </c>
      <c r="Q86" s="108">
        <f t="shared" si="5"/>
        <v>1.4074595355383532</v>
      </c>
      <c r="R86" s="107">
        <f t="shared" si="4"/>
        <v>36.280506685432798</v>
      </c>
      <c r="T86" s="45"/>
      <c r="U86" s="45"/>
      <c r="V86" s="91"/>
      <c r="W86" s="91"/>
      <c r="X86" s="91"/>
      <c r="Y86" s="91"/>
      <c r="Z86" s="91"/>
      <c r="AU86" s="92"/>
    </row>
    <row r="87" spans="1:47" s="86" customFormat="1">
      <c r="A87" s="70">
        <v>224</v>
      </c>
      <c r="B87" s="72">
        <v>35</v>
      </c>
      <c r="C87" s="73">
        <v>1.65</v>
      </c>
      <c r="D87" s="72">
        <v>52.3</v>
      </c>
      <c r="E87" s="73">
        <v>19.21028466483012</v>
      </c>
      <c r="F87" s="72">
        <v>35</v>
      </c>
      <c r="G87" s="70">
        <v>12</v>
      </c>
      <c r="H87" s="72">
        <v>86.187949999999987</v>
      </c>
      <c r="I87" s="70" t="s">
        <v>6</v>
      </c>
      <c r="J87" s="70" t="s">
        <v>4</v>
      </c>
      <c r="K87" s="110">
        <v>12</v>
      </c>
      <c r="L87" s="108">
        <f t="shared" si="3"/>
        <v>3.333333333333333</v>
      </c>
      <c r="M87" s="109">
        <v>0.24926150000000002</v>
      </c>
      <c r="N87" s="109">
        <v>7.1800056217148078E-2</v>
      </c>
      <c r="O87" s="109">
        <v>0.39376900000000004</v>
      </c>
      <c r="P87" s="110">
        <v>3.1146675166666662</v>
      </c>
      <c r="Q87" s="108">
        <f t="shared" si="5"/>
        <v>1.5551361871637503</v>
      </c>
      <c r="R87" s="107">
        <f t="shared" si="4"/>
        <v>38.763557871671715</v>
      </c>
      <c r="T87" s="94"/>
      <c r="U87" s="45"/>
      <c r="V87" s="91"/>
      <c r="W87" s="91"/>
      <c r="X87" s="91"/>
      <c r="Y87" s="91"/>
      <c r="Z87" s="91"/>
      <c r="AU87" s="92"/>
    </row>
    <row r="88" spans="1:47" s="86" customFormat="1">
      <c r="A88" s="70">
        <v>225</v>
      </c>
      <c r="B88" s="72">
        <v>40</v>
      </c>
      <c r="C88" s="73">
        <v>1.83</v>
      </c>
      <c r="D88" s="72">
        <v>73.3</v>
      </c>
      <c r="E88" s="73">
        <v>21.887784048493533</v>
      </c>
      <c r="F88" s="72">
        <v>70</v>
      </c>
      <c r="G88" s="70">
        <v>9</v>
      </c>
      <c r="H88" s="72">
        <v>96.086349999999996</v>
      </c>
      <c r="I88" s="70" t="s">
        <v>3</v>
      </c>
      <c r="J88" s="70" t="s">
        <v>4</v>
      </c>
      <c r="K88" s="110">
        <v>12</v>
      </c>
      <c r="L88" s="108">
        <f t="shared" si="3"/>
        <v>3.333333333333333</v>
      </c>
      <c r="M88" s="109">
        <v>0.27600000000000002</v>
      </c>
      <c r="N88" s="109">
        <v>7.6838059547685356E-2</v>
      </c>
      <c r="O88" s="109">
        <v>0.42945449999999996</v>
      </c>
      <c r="P88" s="110">
        <v>2.8341613750000003</v>
      </c>
      <c r="Q88" s="108">
        <f t="shared" si="5"/>
        <v>1.4175258645313058</v>
      </c>
      <c r="R88" s="107">
        <f t="shared" si="4"/>
        <v>39.12371386106404</v>
      </c>
      <c r="T88" s="45"/>
      <c r="U88" s="45"/>
      <c r="V88" s="91"/>
      <c r="W88" s="91"/>
      <c r="X88" s="91"/>
      <c r="Y88" s="91"/>
      <c r="Z88" s="91"/>
      <c r="AU88" s="92"/>
    </row>
    <row r="89" spans="1:47" s="86" customFormat="1">
      <c r="A89" s="70">
        <v>226</v>
      </c>
      <c r="B89" s="72">
        <v>45</v>
      </c>
      <c r="C89" s="73">
        <v>1.8280000000000001</v>
      </c>
      <c r="D89" s="72">
        <v>78.5</v>
      </c>
      <c r="E89" s="73">
        <v>23.491852965539696</v>
      </c>
      <c r="F89" s="72">
        <v>35</v>
      </c>
      <c r="G89" s="70">
        <v>19</v>
      </c>
      <c r="H89" s="72">
        <v>93.340599999999995</v>
      </c>
      <c r="I89" s="70" t="s">
        <v>3</v>
      </c>
      <c r="J89" s="70" t="s">
        <v>5</v>
      </c>
      <c r="K89" s="110">
        <v>12</v>
      </c>
      <c r="L89" s="108">
        <f t="shared" si="3"/>
        <v>3.333333333333333</v>
      </c>
      <c r="M89" s="109">
        <v>0.27250000000000002</v>
      </c>
      <c r="N89" s="109">
        <v>9.5617113023748812E-2</v>
      </c>
      <c r="O89" s="109">
        <v>0.46300000000000002</v>
      </c>
      <c r="P89" s="110">
        <v>2.7165267916666664</v>
      </c>
      <c r="Q89" s="108">
        <f t="shared" si="5"/>
        <v>1.3596193065941535</v>
      </c>
      <c r="R89" s="107">
        <f t="shared" si="4"/>
        <v>37.049626104690688</v>
      </c>
      <c r="T89" s="45"/>
      <c r="U89" s="45"/>
      <c r="V89" s="91"/>
      <c r="W89" s="91"/>
      <c r="X89" s="91"/>
      <c r="Y89" s="91"/>
      <c r="Z89" s="91"/>
      <c r="AU89" s="92"/>
    </row>
    <row r="90" spans="1:47" s="86" customFormat="1">
      <c r="A90" s="70">
        <v>227</v>
      </c>
      <c r="B90" s="72">
        <v>26</v>
      </c>
      <c r="C90" s="73">
        <v>1.6369999999999998</v>
      </c>
      <c r="D90" s="72">
        <v>51.8</v>
      </c>
      <c r="E90" s="73">
        <v>19.330024341650347</v>
      </c>
      <c r="F90" s="72">
        <v>30</v>
      </c>
      <c r="G90" s="70">
        <v>17</v>
      </c>
      <c r="H90" s="72">
        <v>83.56049999999999</v>
      </c>
      <c r="I90" s="70" t="s">
        <v>6</v>
      </c>
      <c r="J90" s="70" t="s">
        <v>5</v>
      </c>
      <c r="K90" s="110">
        <v>12</v>
      </c>
      <c r="L90" s="108">
        <f t="shared" si="3"/>
        <v>3.333333333333333</v>
      </c>
      <c r="M90" s="109">
        <v>0.2207045</v>
      </c>
      <c r="N90" s="109">
        <v>0.12415969433391635</v>
      </c>
      <c r="O90" s="109">
        <v>0.46929549999999998</v>
      </c>
      <c r="P90" s="110">
        <v>2.8996921583333335</v>
      </c>
      <c r="Q90" s="108">
        <f t="shared" si="5"/>
        <v>1.4492753623188408</v>
      </c>
      <c r="R90" s="107">
        <f t="shared" si="4"/>
        <v>31.986159420289855</v>
      </c>
      <c r="T90" s="45"/>
      <c r="U90" s="45"/>
      <c r="V90" s="91"/>
      <c r="W90" s="91"/>
      <c r="X90" s="91"/>
      <c r="Y90" s="91"/>
      <c r="Z90" s="91"/>
      <c r="AU90" s="92"/>
    </row>
    <row r="91" spans="1:47" s="86" customFormat="1">
      <c r="A91" s="70">
        <v>228</v>
      </c>
      <c r="B91" s="72">
        <v>38</v>
      </c>
      <c r="C91" s="73">
        <v>1.756</v>
      </c>
      <c r="D91" s="72">
        <v>79.599999999999994</v>
      </c>
      <c r="E91" s="73">
        <v>25.814519434830661</v>
      </c>
      <c r="F91" s="72">
        <v>45</v>
      </c>
      <c r="G91" s="70">
        <v>16</v>
      </c>
      <c r="H91" s="72">
        <v>92.915649999999999</v>
      </c>
      <c r="I91" s="70" t="s">
        <v>3</v>
      </c>
      <c r="J91" s="70" t="s">
        <v>5</v>
      </c>
      <c r="K91" s="110">
        <v>12</v>
      </c>
      <c r="L91" s="108">
        <f t="shared" si="3"/>
        <v>3.333333333333333</v>
      </c>
      <c r="M91" s="109">
        <v>0.24270849999999999</v>
      </c>
      <c r="N91" s="109">
        <v>9.1892384203470234E-2</v>
      </c>
      <c r="O91" s="109">
        <v>0.42774599999999996</v>
      </c>
      <c r="P91" s="110">
        <v>2.9886352583333333</v>
      </c>
      <c r="Q91" s="108">
        <f t="shared" si="5"/>
        <v>1.4915255248491883</v>
      </c>
      <c r="R91" s="107">
        <f t="shared" si="4"/>
        <v>36.20059228478592</v>
      </c>
      <c r="T91" s="45"/>
      <c r="U91" s="45"/>
      <c r="V91" s="45"/>
      <c r="W91" s="45"/>
      <c r="X91" s="45"/>
      <c r="Y91" s="45"/>
      <c r="Z91" s="45"/>
      <c r="AU91" s="92"/>
    </row>
    <row r="92" spans="1:47" s="86" customFormat="1" ht="20">
      <c r="A92" s="70">
        <v>229</v>
      </c>
      <c r="B92" s="72">
        <v>46</v>
      </c>
      <c r="C92" s="73">
        <v>1.6130000000000002</v>
      </c>
      <c r="D92" s="72">
        <v>51.8</v>
      </c>
      <c r="E92" s="73">
        <v>19.909530784631524</v>
      </c>
      <c r="F92" s="72">
        <v>50</v>
      </c>
      <c r="G92" s="70">
        <v>16</v>
      </c>
      <c r="H92" s="72">
        <v>84.833749999999995</v>
      </c>
      <c r="I92" s="70" t="s">
        <v>6</v>
      </c>
      <c r="J92" s="70" t="s">
        <v>5</v>
      </c>
      <c r="K92" s="110">
        <v>12</v>
      </c>
      <c r="L92" s="108">
        <f t="shared" si="3"/>
        <v>3.333333333333333</v>
      </c>
      <c r="M92" s="109">
        <v>0.22481799999999999</v>
      </c>
      <c r="N92" s="109">
        <v>0.12363308194714287</v>
      </c>
      <c r="O92" s="109">
        <v>0.47231800000000002</v>
      </c>
      <c r="P92" s="110">
        <v>2.8698432916666672</v>
      </c>
      <c r="Q92" s="108">
        <f t="shared" si="5"/>
        <v>1.4344403387574305</v>
      </c>
      <c r="R92" s="107">
        <f t="shared" si="4"/>
        <v>32.248800807876798</v>
      </c>
      <c r="T92" s="90"/>
      <c r="U92" s="91"/>
      <c r="V92" s="91"/>
      <c r="W92" s="45"/>
      <c r="X92" s="45"/>
      <c r="Y92" s="45"/>
      <c r="Z92" s="45"/>
      <c r="AU92" s="92"/>
    </row>
    <row r="93" spans="1:47" s="86" customFormat="1" ht="20">
      <c r="A93" s="70">
        <v>230</v>
      </c>
      <c r="B93" s="72">
        <v>23</v>
      </c>
      <c r="C93" s="73">
        <v>1.78</v>
      </c>
      <c r="D93" s="72">
        <v>68.599999999999994</v>
      </c>
      <c r="E93" s="73">
        <v>21.651306653200351</v>
      </c>
      <c r="F93" s="72">
        <v>75</v>
      </c>
      <c r="G93" s="70">
        <v>22</v>
      </c>
      <c r="H93" s="72">
        <v>93.221949999999993</v>
      </c>
      <c r="I93" s="70" t="s">
        <v>3</v>
      </c>
      <c r="J93" s="70" t="s">
        <v>5</v>
      </c>
      <c r="K93" s="110">
        <v>12</v>
      </c>
      <c r="L93" s="108">
        <f t="shared" si="3"/>
        <v>3.333333333333333</v>
      </c>
      <c r="M93" s="109">
        <v>0.25909100000000002</v>
      </c>
      <c r="N93" s="109">
        <v>0.10182457206688156</v>
      </c>
      <c r="O93" s="109">
        <v>0.46306800000000004</v>
      </c>
      <c r="P93" s="110">
        <v>2.7707310999999999</v>
      </c>
      <c r="Q93" s="108">
        <f t="shared" si="5"/>
        <v>1.3847366023271883</v>
      </c>
      <c r="R93" s="107">
        <f t="shared" si="4"/>
        <v>35.877279103355356</v>
      </c>
      <c r="T93" s="93"/>
      <c r="U93" s="131"/>
      <c r="V93" s="131"/>
      <c r="W93" s="45"/>
      <c r="X93" s="45"/>
      <c r="Y93" s="45"/>
      <c r="Z93" s="45"/>
      <c r="AU93" s="92"/>
    </row>
    <row r="94" spans="1:47" s="86" customFormat="1" ht="20">
      <c r="A94" s="70">
        <v>231</v>
      </c>
      <c r="B94" s="72">
        <v>26</v>
      </c>
      <c r="C94" s="73">
        <v>1.663</v>
      </c>
      <c r="D94" s="72">
        <v>69.599999999999994</v>
      </c>
      <c r="E94" s="73">
        <v>25.166611283247676</v>
      </c>
      <c r="F94" s="72">
        <v>80</v>
      </c>
      <c r="G94" s="70">
        <v>8</v>
      </c>
      <c r="H94" s="72">
        <v>88.005949999999999</v>
      </c>
      <c r="I94" s="70" t="s">
        <v>3</v>
      </c>
      <c r="J94" s="70" t="s">
        <v>4</v>
      </c>
      <c r="K94" s="110">
        <v>12</v>
      </c>
      <c r="L94" s="108">
        <f t="shared" si="3"/>
        <v>3.333333333333333</v>
      </c>
      <c r="M94" s="109">
        <v>0.24781799999999998</v>
      </c>
      <c r="N94" s="109">
        <v>0.10837644913813083</v>
      </c>
      <c r="O94" s="109">
        <v>0.46259099999999997</v>
      </c>
      <c r="P94" s="110">
        <v>2.8074553166666667</v>
      </c>
      <c r="Q94" s="108">
        <f t="shared" si="5"/>
        <v>1.4076398243828556</v>
      </c>
      <c r="R94" s="107">
        <f t="shared" si="4"/>
        <v>34.883848599891046</v>
      </c>
      <c r="T94" s="93"/>
      <c r="U94" s="45"/>
      <c r="V94" s="45"/>
      <c r="W94" s="45"/>
      <c r="X94" s="45"/>
      <c r="Y94" s="45"/>
      <c r="Z94" s="45"/>
      <c r="AU94" s="92"/>
    </row>
    <row r="95" spans="1:47" s="86" customFormat="1">
      <c r="A95" s="70">
        <v>232</v>
      </c>
      <c r="B95" s="72">
        <v>36</v>
      </c>
      <c r="C95" s="73">
        <v>1.75</v>
      </c>
      <c r="D95" s="72">
        <v>57.6</v>
      </c>
      <c r="E95" s="73">
        <v>18.808163265306124</v>
      </c>
      <c r="F95" s="72">
        <v>60</v>
      </c>
      <c r="G95" s="70">
        <v>19</v>
      </c>
      <c r="H95" s="72">
        <v>89.736150000000009</v>
      </c>
      <c r="I95" s="70" t="s">
        <v>3</v>
      </c>
      <c r="J95" s="70" t="s">
        <v>5</v>
      </c>
      <c r="K95" s="110">
        <v>12</v>
      </c>
      <c r="L95" s="108">
        <f t="shared" si="3"/>
        <v>3.333333333333333</v>
      </c>
      <c r="M95" s="109">
        <v>0.23472750000000001</v>
      </c>
      <c r="N95" s="109">
        <v>7.3483721588396139E-2</v>
      </c>
      <c r="O95" s="109">
        <v>0.38227599999999995</v>
      </c>
      <c r="P95" s="110">
        <v>3.2445282</v>
      </c>
      <c r="Q95" s="108">
        <f t="shared" si="5"/>
        <v>1.6207363491455076</v>
      </c>
      <c r="R95" s="107">
        <f t="shared" si="4"/>
        <v>38.043139139405213</v>
      </c>
      <c r="T95" s="45"/>
      <c r="U95" s="45"/>
      <c r="V95" s="45"/>
      <c r="W95" s="45"/>
      <c r="X95" s="45"/>
      <c r="Y95" s="45"/>
      <c r="Z95" s="45"/>
      <c r="AU95" s="92"/>
    </row>
    <row r="96" spans="1:47" s="86" customFormat="1">
      <c r="A96" s="70">
        <v>233</v>
      </c>
      <c r="B96" s="72">
        <v>34</v>
      </c>
      <c r="C96" s="73">
        <v>1.6240000000000001</v>
      </c>
      <c r="D96" s="72">
        <v>54</v>
      </c>
      <c r="E96" s="73">
        <v>20.474896260525611</v>
      </c>
      <c r="F96" s="72">
        <v>70</v>
      </c>
      <c r="G96" s="70">
        <v>19</v>
      </c>
      <c r="H96" s="72">
        <v>81.697850000000003</v>
      </c>
      <c r="I96" s="70" t="s">
        <v>3</v>
      </c>
      <c r="J96" s="70" t="s">
        <v>5</v>
      </c>
      <c r="K96" s="110">
        <v>12</v>
      </c>
      <c r="L96" s="108">
        <f t="shared" si="3"/>
        <v>3.333333333333333</v>
      </c>
      <c r="M96" s="109">
        <v>0.22064400000000001</v>
      </c>
      <c r="N96" s="109">
        <v>0.10817713193337131</v>
      </c>
      <c r="O96" s="109">
        <v>0.43806800000000001</v>
      </c>
      <c r="P96" s="110">
        <v>3.0411670750000002</v>
      </c>
      <c r="Q96" s="108">
        <f t="shared" si="5"/>
        <v>1.5181141378933434</v>
      </c>
      <c r="R96" s="107">
        <f t="shared" si="4"/>
        <v>33.496277584133885</v>
      </c>
      <c r="T96" s="94"/>
      <c r="U96" s="94"/>
      <c r="V96" s="94"/>
      <c r="W96" s="45"/>
      <c r="X96" s="45"/>
      <c r="Y96" s="45"/>
      <c r="Z96" s="45"/>
      <c r="AU96" s="92"/>
    </row>
    <row r="97" spans="1:47" s="86" customFormat="1">
      <c r="A97" s="70">
        <v>234</v>
      </c>
      <c r="B97" s="72">
        <v>41</v>
      </c>
      <c r="C97" s="73">
        <v>1.86</v>
      </c>
      <c r="D97" s="72">
        <v>92</v>
      </c>
      <c r="E97" s="73">
        <v>26.592669672794539</v>
      </c>
      <c r="F97" s="72">
        <v>35</v>
      </c>
      <c r="G97" s="70">
        <v>17</v>
      </c>
      <c r="H97" s="72">
        <v>98.064149999999998</v>
      </c>
      <c r="I97" s="70" t="s">
        <v>3</v>
      </c>
      <c r="J97" s="70" t="s">
        <v>5</v>
      </c>
      <c r="K97" s="110">
        <v>12</v>
      </c>
      <c r="L97" s="108">
        <f t="shared" si="3"/>
        <v>3.333333333333333</v>
      </c>
      <c r="M97" s="109">
        <v>0.25722250000000002</v>
      </c>
      <c r="N97" s="109">
        <v>0.1408849661114005</v>
      </c>
      <c r="O97" s="109">
        <v>0.53888899999999995</v>
      </c>
      <c r="P97" s="110">
        <v>2.5118845666666667</v>
      </c>
      <c r="Q97" s="108">
        <f t="shared" si="5"/>
        <v>1.2561054575897974</v>
      </c>
      <c r="R97" s="107">
        <f t="shared" si="4"/>
        <v>32.309858606489172</v>
      </c>
      <c r="T97" s="95"/>
      <c r="U97" s="95"/>
      <c r="V97" s="95"/>
      <c r="W97" s="45"/>
      <c r="X97" s="45"/>
      <c r="Y97" s="45"/>
      <c r="Z97" s="45"/>
      <c r="AU97" s="92"/>
    </row>
    <row r="98" spans="1:47" s="86" customFormat="1">
      <c r="A98" s="70">
        <v>235</v>
      </c>
      <c r="B98" s="72">
        <v>34</v>
      </c>
      <c r="C98" s="73">
        <v>1.69</v>
      </c>
      <c r="D98" s="72">
        <v>57</v>
      </c>
      <c r="E98" s="73">
        <v>19.957284408809219</v>
      </c>
      <c r="F98" s="72">
        <v>50</v>
      </c>
      <c r="G98" s="70">
        <v>20</v>
      </c>
      <c r="H98" s="72">
        <v>85.989499999999992</v>
      </c>
      <c r="I98" s="70" t="s">
        <v>3</v>
      </c>
      <c r="J98" s="70" t="s">
        <v>5</v>
      </c>
      <c r="K98" s="110">
        <v>12</v>
      </c>
      <c r="L98" s="108">
        <f t="shared" si="3"/>
        <v>3.333333333333333</v>
      </c>
      <c r="M98" s="109">
        <v>0.24727300000000002</v>
      </c>
      <c r="N98" s="109">
        <v>9.2261830435018288E-2</v>
      </c>
      <c r="O98" s="109">
        <v>0.43113650000000003</v>
      </c>
      <c r="P98" s="110">
        <v>2.9452059416666665</v>
      </c>
      <c r="Q98" s="108">
        <f t="shared" si="5"/>
        <v>1.474035962055366</v>
      </c>
      <c r="R98" s="107">
        <f t="shared" si="4"/>
        <v>36.448929444531657</v>
      </c>
      <c r="T98" s="95"/>
      <c r="U98" s="95"/>
      <c r="V98" s="95"/>
      <c r="W98" s="45"/>
      <c r="X98" s="45"/>
      <c r="Y98" s="45"/>
      <c r="Z98" s="45"/>
      <c r="AU98" s="92"/>
    </row>
    <row r="99" spans="1:47" s="86" customFormat="1">
      <c r="A99" s="70">
        <v>236</v>
      </c>
      <c r="B99" s="72">
        <v>35</v>
      </c>
      <c r="C99" s="73">
        <v>1.58</v>
      </c>
      <c r="D99" s="72">
        <v>40</v>
      </c>
      <c r="E99" s="73">
        <v>16.023073225444637</v>
      </c>
      <c r="F99" s="72">
        <v>75</v>
      </c>
      <c r="G99" s="70">
        <v>10</v>
      </c>
      <c r="H99" s="72">
        <v>83.25685</v>
      </c>
      <c r="I99" s="70" t="s">
        <v>6</v>
      </c>
      <c r="J99" s="70" t="s">
        <v>4</v>
      </c>
      <c r="K99" s="110">
        <v>12</v>
      </c>
      <c r="L99" s="108">
        <f t="shared" si="3"/>
        <v>3.333333333333333</v>
      </c>
      <c r="M99" s="109">
        <v>0.21041700000000002</v>
      </c>
      <c r="N99" s="109">
        <v>0.1143301407130578</v>
      </c>
      <c r="O99" s="109">
        <v>0.4375</v>
      </c>
      <c r="P99" s="110">
        <v>3.0793188750000002</v>
      </c>
      <c r="Q99" s="108">
        <f t="shared" si="5"/>
        <v>1.5434075660925703</v>
      </c>
      <c r="R99" s="107">
        <f t="shared" si="4"/>
        <v>32.475918983450043</v>
      </c>
      <c r="T99" s="95"/>
      <c r="U99" s="95"/>
      <c r="V99" s="95"/>
      <c r="W99" s="45"/>
      <c r="X99" s="45"/>
      <c r="Y99" s="45"/>
      <c r="Z99" s="45"/>
      <c r="AU99" s="92"/>
    </row>
    <row r="100" spans="1:47" s="86" customFormat="1">
      <c r="A100" s="70">
        <v>237</v>
      </c>
      <c r="B100" s="72">
        <v>21</v>
      </c>
      <c r="C100" s="73">
        <v>1.6519999999999999</v>
      </c>
      <c r="D100" s="72">
        <v>56</v>
      </c>
      <c r="E100" s="73">
        <v>20.519555136044655</v>
      </c>
      <c r="F100" s="72">
        <v>40</v>
      </c>
      <c r="G100" s="70">
        <v>17</v>
      </c>
      <c r="H100" s="72">
        <v>84.690850000000012</v>
      </c>
      <c r="I100" s="70" t="s">
        <v>3</v>
      </c>
      <c r="J100" s="70" t="s">
        <v>5</v>
      </c>
      <c r="K100" s="110">
        <v>12</v>
      </c>
      <c r="L100" s="108">
        <f t="shared" si="3"/>
        <v>3.333333333333333</v>
      </c>
      <c r="M100" s="109">
        <v>0.21748149999999999</v>
      </c>
      <c r="N100" s="109">
        <v>0.12057065929027888</v>
      </c>
      <c r="O100" s="109">
        <v>0.45969700000000002</v>
      </c>
      <c r="P100" s="110">
        <v>2.9581233916666667</v>
      </c>
      <c r="Q100" s="108">
        <f t="shared" si="5"/>
        <v>1.4767155188772236</v>
      </c>
      <c r="R100" s="107">
        <f t="shared" si="4"/>
        <v>32.11583061186969</v>
      </c>
      <c r="T100" s="95"/>
      <c r="U100" s="95"/>
      <c r="V100" s="95"/>
      <c r="W100" s="45"/>
      <c r="X100" s="45"/>
      <c r="Y100" s="45"/>
      <c r="Z100" s="45"/>
      <c r="AU100" s="92"/>
    </row>
    <row r="101" spans="1:47" s="86" customFormat="1">
      <c r="A101" s="70">
        <v>238</v>
      </c>
      <c r="B101" s="72">
        <v>29</v>
      </c>
      <c r="C101" s="73">
        <v>1.766</v>
      </c>
      <c r="D101" s="72">
        <v>67.7</v>
      </c>
      <c r="E101" s="73">
        <v>21.70737306797967</v>
      </c>
      <c r="F101" s="72">
        <v>60</v>
      </c>
      <c r="G101" s="70">
        <v>20</v>
      </c>
      <c r="H101" s="72">
        <v>94.729700000000008</v>
      </c>
      <c r="I101" s="70" t="s">
        <v>3</v>
      </c>
      <c r="J101" s="70" t="s">
        <v>5</v>
      </c>
      <c r="K101" s="110">
        <v>12</v>
      </c>
      <c r="L101" s="108">
        <f t="shared" si="3"/>
        <v>3.333333333333333</v>
      </c>
      <c r="M101" s="109">
        <v>0.2264775</v>
      </c>
      <c r="N101" s="109">
        <v>0.10137984341216344</v>
      </c>
      <c r="O101" s="109">
        <v>0.429394</v>
      </c>
      <c r="P101" s="110">
        <v>3.050107066666667</v>
      </c>
      <c r="Q101" s="108">
        <f t="shared" si="5"/>
        <v>1.5246889062872835</v>
      </c>
      <c r="R101" s="107">
        <f t="shared" si="4"/>
        <v>34.530773177367827</v>
      </c>
      <c r="T101" s="95"/>
      <c r="U101" s="95"/>
      <c r="V101" s="95"/>
      <c r="W101" s="45"/>
      <c r="X101" s="45"/>
      <c r="Y101" s="45"/>
      <c r="Z101" s="45"/>
      <c r="AU101" s="92"/>
    </row>
    <row r="102" spans="1:47" s="86" customFormat="1">
      <c r="A102" s="70">
        <v>239</v>
      </c>
      <c r="B102" s="72">
        <v>37</v>
      </c>
      <c r="C102" s="73">
        <v>1.5449999999999999</v>
      </c>
      <c r="D102" s="72">
        <v>52.6</v>
      </c>
      <c r="E102" s="73">
        <v>22.035797697971326</v>
      </c>
      <c r="F102" s="72">
        <v>40</v>
      </c>
      <c r="G102" s="70">
        <v>8</v>
      </c>
      <c r="H102" s="72">
        <v>80.103649999999988</v>
      </c>
      <c r="I102" s="70" t="s">
        <v>6</v>
      </c>
      <c r="J102" s="70" t="s">
        <v>4</v>
      </c>
      <c r="K102" s="110">
        <v>12</v>
      </c>
      <c r="L102" s="108">
        <f t="shared" si="3"/>
        <v>3.333333333333333</v>
      </c>
      <c r="M102" s="109">
        <v>0.24711499999999997</v>
      </c>
      <c r="N102" s="109">
        <v>5.3359373917822805E-2</v>
      </c>
      <c r="O102" s="109">
        <v>0.353269</v>
      </c>
      <c r="P102" s="110">
        <v>3.3280708333333333</v>
      </c>
      <c r="Q102" s="108">
        <f t="shared" si="5"/>
        <v>1.6656006822300393</v>
      </c>
      <c r="R102" s="107">
        <f t="shared" si="4"/>
        <v>41.159491258927609</v>
      </c>
      <c r="T102" s="95"/>
      <c r="U102" s="95"/>
      <c r="V102" s="95"/>
      <c r="W102" s="45"/>
      <c r="X102" s="45"/>
      <c r="Y102" s="45"/>
      <c r="Z102" s="45"/>
      <c r="AU102" s="92"/>
    </row>
    <row r="103" spans="1:47" s="86" customFormat="1">
      <c r="A103" s="70">
        <v>240</v>
      </c>
      <c r="B103" s="72">
        <v>26</v>
      </c>
      <c r="C103" s="73">
        <v>1.59</v>
      </c>
      <c r="D103" s="72">
        <v>48</v>
      </c>
      <c r="E103" s="73">
        <v>18.986590720303784</v>
      </c>
      <c r="F103" s="72">
        <v>50</v>
      </c>
      <c r="G103" s="70">
        <v>14</v>
      </c>
      <c r="H103" s="72">
        <v>79.968900000000005</v>
      </c>
      <c r="I103" s="70" t="s">
        <v>6</v>
      </c>
      <c r="J103" s="70" t="s">
        <v>4</v>
      </c>
      <c r="K103" s="110">
        <v>12</v>
      </c>
      <c r="L103" s="108">
        <f t="shared" si="3"/>
        <v>3.333333333333333</v>
      </c>
      <c r="M103" s="109">
        <v>0.23024050000000001</v>
      </c>
      <c r="N103" s="109">
        <v>7.5866399217642544E-2</v>
      </c>
      <c r="O103" s="109">
        <v>0.38357399999999997</v>
      </c>
      <c r="P103" s="110">
        <v>3.266832608333333</v>
      </c>
      <c r="Q103" s="108">
        <f t="shared" si="5"/>
        <v>1.6291566914760081</v>
      </c>
      <c r="R103" s="107">
        <f t="shared" si="4"/>
        <v>37.509785122378183</v>
      </c>
      <c r="T103" s="45"/>
      <c r="U103" s="45"/>
      <c r="V103" s="45"/>
      <c r="W103" s="45"/>
      <c r="X103" s="45"/>
      <c r="Y103" s="45"/>
      <c r="Z103" s="45"/>
      <c r="AU103" s="92"/>
    </row>
    <row r="104" spans="1:47" s="86" customFormat="1">
      <c r="A104" s="70">
        <v>241</v>
      </c>
      <c r="B104" s="72">
        <v>33</v>
      </c>
      <c r="C104" s="73">
        <v>1.58</v>
      </c>
      <c r="D104" s="72">
        <v>51</v>
      </c>
      <c r="E104" s="73">
        <v>20.429418362441915</v>
      </c>
      <c r="F104" s="72">
        <v>50</v>
      </c>
      <c r="G104" s="70">
        <v>17</v>
      </c>
      <c r="H104" s="72">
        <v>81.991199999999992</v>
      </c>
      <c r="I104" s="70" t="s">
        <v>6</v>
      </c>
      <c r="J104" s="70" t="s">
        <v>5</v>
      </c>
      <c r="K104" s="110">
        <v>12</v>
      </c>
      <c r="L104" s="108">
        <f t="shared" si="3"/>
        <v>3.333333333333333</v>
      </c>
      <c r="M104" s="109">
        <v>0.19903399999999999</v>
      </c>
      <c r="N104" s="109">
        <v>0.12796737677389664</v>
      </c>
      <c r="O104" s="109">
        <v>0.45596599999999998</v>
      </c>
      <c r="P104" s="110">
        <v>3.0580911</v>
      </c>
      <c r="Q104" s="108">
        <f t="shared" si="5"/>
        <v>1.5267175572519083</v>
      </c>
      <c r="R104" s="107">
        <f t="shared" si="4"/>
        <v>30.386870229007627</v>
      </c>
      <c r="AU104" s="92"/>
    </row>
    <row r="105" spans="1:47" s="86" customFormat="1">
      <c r="A105" s="70">
        <v>242</v>
      </c>
      <c r="B105" s="72">
        <v>31</v>
      </c>
      <c r="C105" s="73">
        <v>1.645</v>
      </c>
      <c r="D105" s="72">
        <v>53.7</v>
      </c>
      <c r="E105" s="73">
        <v>19.844606018052311</v>
      </c>
      <c r="F105" s="72">
        <v>65</v>
      </c>
      <c r="G105" s="70">
        <v>13</v>
      </c>
      <c r="H105" s="72">
        <v>88.848600000000005</v>
      </c>
      <c r="I105" s="70" t="s">
        <v>6</v>
      </c>
      <c r="J105" s="70" t="s">
        <v>4</v>
      </c>
      <c r="K105" s="110">
        <v>12</v>
      </c>
      <c r="L105" s="108">
        <f t="shared" si="3"/>
        <v>3.333333333333333</v>
      </c>
      <c r="M105" s="109">
        <v>0.25879550000000001</v>
      </c>
      <c r="N105" s="109">
        <v>9.5632869375287088E-2</v>
      </c>
      <c r="O105" s="109">
        <v>0.45047749999999998</v>
      </c>
      <c r="P105" s="110">
        <v>2.8214445750000001</v>
      </c>
      <c r="Q105" s="108">
        <f t="shared" si="5"/>
        <v>1.4098943566158586</v>
      </c>
      <c r="R105" s="107">
        <f t="shared" si="4"/>
        <v>36.487431496757949</v>
      </c>
      <c r="AU105" s="92"/>
    </row>
    <row r="106" spans="1:47" s="86" customFormat="1">
      <c r="A106" s="70">
        <v>243</v>
      </c>
      <c r="B106" s="72">
        <v>20</v>
      </c>
      <c r="C106" s="73">
        <v>1.62</v>
      </c>
      <c r="D106" s="72">
        <v>48.9</v>
      </c>
      <c r="E106" s="73">
        <v>18.63283036122542</v>
      </c>
      <c r="F106" s="72">
        <v>60</v>
      </c>
      <c r="G106" s="70">
        <v>20</v>
      </c>
      <c r="H106" s="72">
        <v>81.666849999999997</v>
      </c>
      <c r="I106" s="70" t="s">
        <v>3</v>
      </c>
      <c r="J106" s="70" t="s">
        <v>5</v>
      </c>
      <c r="K106" s="110">
        <v>12</v>
      </c>
      <c r="L106" s="108">
        <f t="shared" si="3"/>
        <v>3.333333333333333</v>
      </c>
      <c r="M106" s="109">
        <v>0.20977299999999999</v>
      </c>
      <c r="N106" s="109">
        <v>0.13265980403989441</v>
      </c>
      <c r="O106" s="109">
        <v>0.47568199999999999</v>
      </c>
      <c r="P106" s="110">
        <v>2.9202809666666667</v>
      </c>
      <c r="Q106" s="108">
        <f t="shared" si="5"/>
        <v>1.4588849742142083</v>
      </c>
      <c r="R106" s="107">
        <f t="shared" si="4"/>
        <v>30.603467769583709</v>
      </c>
      <c r="AU106" s="92"/>
    </row>
    <row r="107" spans="1:47" s="86" customFormat="1">
      <c r="A107" s="70">
        <v>244</v>
      </c>
      <c r="B107" s="72">
        <v>24</v>
      </c>
      <c r="C107" s="73">
        <v>1.64</v>
      </c>
      <c r="D107" s="72">
        <v>48.8</v>
      </c>
      <c r="E107" s="73">
        <v>18.143961927424154</v>
      </c>
      <c r="F107" s="72">
        <v>50</v>
      </c>
      <c r="G107" s="70">
        <v>17</v>
      </c>
      <c r="H107" s="72">
        <v>83.975200000000001</v>
      </c>
      <c r="I107" s="70" t="s">
        <v>6</v>
      </c>
      <c r="J107" s="70" t="s">
        <v>5</v>
      </c>
      <c r="K107" s="110">
        <v>12</v>
      </c>
      <c r="L107" s="108">
        <f t="shared" si="3"/>
        <v>3.333333333333333</v>
      </c>
      <c r="M107" s="109">
        <v>0.22770850000000001</v>
      </c>
      <c r="N107" s="109">
        <v>8.8919188830698132E-2</v>
      </c>
      <c r="O107" s="109">
        <v>0.40541650000000001</v>
      </c>
      <c r="P107" s="110">
        <v>3.1582834833333333</v>
      </c>
      <c r="Q107" s="108">
        <f t="shared" si="5"/>
        <v>1.5794669299111548</v>
      </c>
      <c r="R107" s="107">
        <f t="shared" si="4"/>
        <v>35.965804540967419</v>
      </c>
      <c r="AU107" s="92"/>
    </row>
    <row r="108" spans="1:47" s="86" customFormat="1">
      <c r="A108" s="70">
        <v>245</v>
      </c>
      <c r="B108" s="72">
        <v>36</v>
      </c>
      <c r="C108" s="73">
        <v>1.6</v>
      </c>
      <c r="D108" s="72">
        <v>43.5</v>
      </c>
      <c r="E108" s="73">
        <v>16.992187499999996</v>
      </c>
      <c r="F108" s="72">
        <v>70</v>
      </c>
      <c r="G108" s="70">
        <v>17</v>
      </c>
      <c r="H108" s="72">
        <v>83.169549999999987</v>
      </c>
      <c r="I108" s="70" t="s">
        <v>6</v>
      </c>
      <c r="J108" s="70" t="s">
        <v>5</v>
      </c>
      <c r="K108" s="110">
        <v>12</v>
      </c>
      <c r="L108" s="108">
        <f t="shared" si="3"/>
        <v>3.333333333333333</v>
      </c>
      <c r="M108" s="109">
        <v>0.26024999999999998</v>
      </c>
      <c r="N108" s="109">
        <v>0.11752463189450979</v>
      </c>
      <c r="O108" s="109">
        <v>0.495</v>
      </c>
      <c r="P108" s="110">
        <v>2.6470808666666668</v>
      </c>
      <c r="Q108" s="108">
        <f t="shared" si="5"/>
        <v>1.3240648791790799</v>
      </c>
      <c r="R108" s="107">
        <f t="shared" si="4"/>
        <v>34.458788480635548</v>
      </c>
      <c r="AU108" s="92"/>
    </row>
    <row r="109" spans="1:47" s="86" customFormat="1">
      <c r="A109" s="70">
        <v>246</v>
      </c>
      <c r="B109" s="72">
        <v>16</v>
      </c>
      <c r="C109" s="73">
        <v>1.64</v>
      </c>
      <c r="D109" s="72">
        <v>58.5</v>
      </c>
      <c r="E109" s="73">
        <v>21.75044616299822</v>
      </c>
      <c r="F109" s="72">
        <v>5</v>
      </c>
      <c r="G109" s="70">
        <v>11</v>
      </c>
      <c r="H109" s="72">
        <v>85.4238</v>
      </c>
      <c r="I109" s="70" t="s">
        <v>6</v>
      </c>
      <c r="J109" s="70" t="s">
        <v>4</v>
      </c>
      <c r="K109" s="110">
        <v>12</v>
      </c>
      <c r="L109" s="108">
        <f t="shared" si="3"/>
        <v>3.333333333333333</v>
      </c>
      <c r="M109" s="109">
        <v>0.26324999999999998</v>
      </c>
      <c r="N109" s="109">
        <v>0.10150493881682726</v>
      </c>
      <c r="O109" s="109">
        <v>0.46650000000000003</v>
      </c>
      <c r="P109" s="110">
        <v>2.7415667166666666</v>
      </c>
      <c r="Q109" s="108">
        <f t="shared" si="5"/>
        <v>1.3703323055841041</v>
      </c>
      <c r="R109" s="107">
        <f t="shared" si="4"/>
        <v>36.073997944501542</v>
      </c>
      <c r="AU109" s="92"/>
    </row>
    <row r="110" spans="1:47" s="86" customFormat="1">
      <c r="A110" s="70">
        <v>247</v>
      </c>
      <c r="B110" s="72">
        <v>16</v>
      </c>
      <c r="C110" s="73">
        <v>1.79</v>
      </c>
      <c r="D110" s="72">
        <v>63.1</v>
      </c>
      <c r="E110" s="73">
        <v>19.693517680471896</v>
      </c>
      <c r="F110" s="72">
        <v>10</v>
      </c>
      <c r="G110" s="70">
        <v>16</v>
      </c>
      <c r="H110" s="72">
        <v>94.393450000000001</v>
      </c>
      <c r="I110" s="70" t="s">
        <v>3</v>
      </c>
      <c r="J110" s="70" t="s">
        <v>5</v>
      </c>
      <c r="K110" s="110">
        <v>12</v>
      </c>
      <c r="L110" s="108">
        <f t="shared" si="3"/>
        <v>3.333333333333333</v>
      </c>
      <c r="M110" s="109">
        <v>0.26188650000000002</v>
      </c>
      <c r="N110" s="109">
        <v>9.8444206117113686E-2</v>
      </c>
      <c r="O110" s="109">
        <v>0.45906800000000003</v>
      </c>
      <c r="P110" s="110">
        <v>2.7752283749999997</v>
      </c>
      <c r="Q110" s="108">
        <f t="shared" si="5"/>
        <v>1.3870500842979687</v>
      </c>
      <c r="R110" s="107">
        <f t="shared" si="4"/>
        <v>36.32496919015</v>
      </c>
      <c r="AU110" s="92"/>
    </row>
    <row r="111" spans="1:47" s="86" customFormat="1">
      <c r="A111" s="70">
        <v>194</v>
      </c>
      <c r="B111" s="72">
        <v>25</v>
      </c>
      <c r="C111" s="73">
        <v>1.6980000000000002</v>
      </c>
      <c r="D111" s="72">
        <v>55.7</v>
      </c>
      <c r="E111" s="73">
        <v>19.318785628765774</v>
      </c>
      <c r="F111" s="72">
        <v>45</v>
      </c>
      <c r="G111" s="70">
        <v>19</v>
      </c>
      <c r="H111" s="72">
        <v>87.846650000000011</v>
      </c>
      <c r="I111" s="70" t="s">
        <v>3</v>
      </c>
      <c r="J111" s="70" t="s">
        <v>5</v>
      </c>
      <c r="K111" s="110">
        <v>14</v>
      </c>
      <c r="L111" s="108">
        <f t="shared" si="3"/>
        <v>3.8888888888888888</v>
      </c>
      <c r="M111" s="109">
        <v>0.1952275</v>
      </c>
      <c r="N111" s="109">
        <v>0.14924620975068353</v>
      </c>
      <c r="O111" s="109">
        <v>0.4942955</v>
      </c>
      <c r="P111" s="110">
        <v>2.9029791583333329</v>
      </c>
      <c r="Q111" s="108">
        <f t="shared" si="5"/>
        <v>1.4502779457683066</v>
      </c>
      <c r="R111" s="107">
        <f t="shared" si="4"/>
        <v>28.313413765748209</v>
      </c>
      <c r="AU111" s="92"/>
    </row>
    <row r="112" spans="1:47" s="86" customFormat="1">
      <c r="A112" s="70">
        <v>195</v>
      </c>
      <c r="B112" s="72">
        <v>30</v>
      </c>
      <c r="C112" s="73">
        <v>1.6469999999999998</v>
      </c>
      <c r="D112" s="72">
        <v>55.6</v>
      </c>
      <c r="E112" s="73">
        <v>20.496872199421301</v>
      </c>
      <c r="F112" s="72">
        <v>100</v>
      </c>
      <c r="G112" s="70">
        <v>13</v>
      </c>
      <c r="H112" s="72">
        <v>85.987949999999998</v>
      </c>
      <c r="I112" s="70" t="s">
        <v>6</v>
      </c>
      <c r="J112" s="70" t="s">
        <v>4</v>
      </c>
      <c r="K112" s="110">
        <v>14</v>
      </c>
      <c r="L112" s="108">
        <f t="shared" si="3"/>
        <v>3.8888888888888888</v>
      </c>
      <c r="M112" s="109">
        <v>0.22831400000000002</v>
      </c>
      <c r="N112" s="109">
        <v>9.9746043342527457E-2</v>
      </c>
      <c r="O112" s="109">
        <v>0.42822000000000005</v>
      </c>
      <c r="P112" s="110">
        <v>3.0482224833333333</v>
      </c>
      <c r="Q112" s="108">
        <f t="shared" si="5"/>
        <v>1.5231503623574711</v>
      </c>
      <c r="R112" s="107">
        <f t="shared" si="4"/>
        <v>34.775655183128364</v>
      </c>
      <c r="AU112" s="92"/>
    </row>
    <row r="113" spans="1:47" s="86" customFormat="1">
      <c r="A113" s="70">
        <v>196</v>
      </c>
      <c r="B113" s="72">
        <v>26</v>
      </c>
      <c r="C113" s="73">
        <v>1.75</v>
      </c>
      <c r="D113" s="72">
        <v>63.3</v>
      </c>
      <c r="E113" s="73">
        <v>20.66938775510204</v>
      </c>
      <c r="F113" s="72">
        <v>40</v>
      </c>
      <c r="G113" s="70">
        <v>10</v>
      </c>
      <c r="H113" s="72">
        <v>90.762749999999997</v>
      </c>
      <c r="I113" s="70" t="s">
        <v>3</v>
      </c>
      <c r="J113" s="70" t="s">
        <v>4</v>
      </c>
      <c r="K113" s="110">
        <v>14</v>
      </c>
      <c r="L113" s="108">
        <f t="shared" si="3"/>
        <v>3.8888888888888888</v>
      </c>
      <c r="M113" s="109">
        <v>0.29270849999999998</v>
      </c>
      <c r="N113" s="109">
        <v>2.9363897602153854E-2</v>
      </c>
      <c r="O113" s="109">
        <v>0.35187499999999999</v>
      </c>
      <c r="P113" s="110">
        <v>3.1048919666666666</v>
      </c>
      <c r="Q113" s="108">
        <f t="shared" si="5"/>
        <v>1.5513893855489631</v>
      </c>
      <c r="R113" s="107">
        <f t="shared" si="4"/>
        <v>45.410485995995863</v>
      </c>
      <c r="AU113" s="92"/>
    </row>
    <row r="114" spans="1:47" s="86" customFormat="1">
      <c r="A114" s="70">
        <v>197</v>
      </c>
      <c r="B114" s="72">
        <v>31</v>
      </c>
      <c r="C114" s="73">
        <v>1.6569999999999998</v>
      </c>
      <c r="D114" s="72">
        <v>57</v>
      </c>
      <c r="E114" s="73">
        <v>20.760119010113826</v>
      </c>
      <c r="F114" s="72">
        <v>36</v>
      </c>
      <c r="G114" s="70">
        <v>6</v>
      </c>
      <c r="H114" s="72">
        <v>83.4101</v>
      </c>
      <c r="I114" s="70" t="s">
        <v>6</v>
      </c>
      <c r="J114" s="70" t="s">
        <v>4</v>
      </c>
      <c r="K114" s="110">
        <v>14</v>
      </c>
      <c r="L114" s="108">
        <f t="shared" si="3"/>
        <v>3.8888888888888888</v>
      </c>
      <c r="M114" s="109">
        <v>0.22375</v>
      </c>
      <c r="N114" s="109">
        <v>8.4866731920502703E-2</v>
      </c>
      <c r="O114" s="109">
        <v>0.39479149999999996</v>
      </c>
      <c r="P114" s="110">
        <v>3.2402650166666671</v>
      </c>
      <c r="Q114" s="108">
        <f t="shared" si="5"/>
        <v>1.6167063972263787</v>
      </c>
      <c r="R114" s="107">
        <f t="shared" si="4"/>
        <v>36.17380563794022</v>
      </c>
      <c r="AU114" s="92"/>
    </row>
    <row r="115" spans="1:47" s="86" customFormat="1">
      <c r="A115" s="70">
        <v>198</v>
      </c>
      <c r="B115" s="72">
        <v>35</v>
      </c>
      <c r="C115" s="73">
        <v>1.84</v>
      </c>
      <c r="D115" s="72">
        <v>78.599999999999994</v>
      </c>
      <c r="E115" s="73">
        <v>23.215973534971642</v>
      </c>
      <c r="F115" s="72">
        <v>45</v>
      </c>
      <c r="G115" s="70">
        <v>20</v>
      </c>
      <c r="H115" s="72">
        <v>98.850200000000001</v>
      </c>
      <c r="I115" s="70" t="s">
        <v>3</v>
      </c>
      <c r="J115" s="70" t="s">
        <v>5</v>
      </c>
      <c r="K115" s="110">
        <v>14</v>
      </c>
      <c r="L115" s="108">
        <f t="shared" si="3"/>
        <v>3.8888888888888888</v>
      </c>
      <c r="M115" s="109">
        <v>0.22075</v>
      </c>
      <c r="N115" s="109">
        <v>0.15754624293667713</v>
      </c>
      <c r="O115" s="109">
        <v>0.53675000000000006</v>
      </c>
      <c r="P115" s="110">
        <v>2.6434309583333335</v>
      </c>
      <c r="Q115" s="108">
        <f t="shared" si="5"/>
        <v>1.3201320132013201</v>
      </c>
      <c r="R115" s="107">
        <f t="shared" si="4"/>
        <v>29.14191419141914</v>
      </c>
      <c r="AU115" s="92"/>
    </row>
    <row r="116" spans="1:47" s="86" customFormat="1">
      <c r="A116" s="70">
        <v>199</v>
      </c>
      <c r="B116" s="72">
        <v>43</v>
      </c>
      <c r="C116" s="73">
        <v>1.65</v>
      </c>
      <c r="D116" s="72">
        <v>56.7</v>
      </c>
      <c r="E116" s="73">
        <v>20.826446280991739</v>
      </c>
      <c r="F116" s="72">
        <v>55</v>
      </c>
      <c r="G116" s="70">
        <v>8</v>
      </c>
      <c r="H116" s="72">
        <v>81.995949999999993</v>
      </c>
      <c r="I116" s="70" t="s">
        <v>6</v>
      </c>
      <c r="J116" s="70" t="s">
        <v>4</v>
      </c>
      <c r="K116" s="110">
        <v>14</v>
      </c>
      <c r="L116" s="108">
        <f t="shared" si="3"/>
        <v>3.8888888888888888</v>
      </c>
      <c r="M116" s="109">
        <v>0.22318949999999999</v>
      </c>
      <c r="N116" s="109">
        <v>8.807828325372169E-2</v>
      </c>
      <c r="O116" s="109">
        <v>0.40001600000000004</v>
      </c>
      <c r="P116" s="110">
        <v>3.2126678499999999</v>
      </c>
      <c r="Q116" s="108">
        <f t="shared" si="5"/>
        <v>1.6046071480434623</v>
      </c>
      <c r="R116" s="107">
        <f t="shared" si="4"/>
        <v>35.813146706824625</v>
      </c>
      <c r="AU116" s="92"/>
    </row>
    <row r="117" spans="1:47" s="86" customFormat="1">
      <c r="A117" s="70">
        <v>200</v>
      </c>
      <c r="B117" s="72">
        <v>23</v>
      </c>
      <c r="C117" s="73">
        <v>1.62</v>
      </c>
      <c r="D117" s="72">
        <v>52.3</v>
      </c>
      <c r="E117" s="73">
        <v>19.928364578570335</v>
      </c>
      <c r="F117" s="72">
        <v>55</v>
      </c>
      <c r="G117" s="70">
        <v>9</v>
      </c>
      <c r="H117" s="72">
        <v>83.734999999999999</v>
      </c>
      <c r="I117" s="70" t="s">
        <v>6</v>
      </c>
      <c r="J117" s="70" t="s">
        <v>4</v>
      </c>
      <c r="K117" s="110">
        <v>14</v>
      </c>
      <c r="L117" s="108">
        <f t="shared" si="3"/>
        <v>3.8888888888888888</v>
      </c>
      <c r="M117" s="109">
        <v>0.21608949999999999</v>
      </c>
      <c r="N117" s="109">
        <v>8.869885071492617E-2</v>
      </c>
      <c r="O117" s="109">
        <v>0.39431050000000001</v>
      </c>
      <c r="P117" s="110">
        <v>3.2809652916666665</v>
      </c>
      <c r="Q117" s="108">
        <f t="shared" si="5"/>
        <v>1.63826998689384</v>
      </c>
      <c r="R117" s="107">
        <f t="shared" si="4"/>
        <v>35.40129423328964</v>
      </c>
      <c r="AU117" s="92"/>
    </row>
    <row r="118" spans="1:47" s="86" customFormat="1">
      <c r="A118" s="70">
        <v>201</v>
      </c>
      <c r="B118" s="72">
        <v>32</v>
      </c>
      <c r="C118" s="73">
        <v>1.6780000000000002</v>
      </c>
      <c r="D118" s="72">
        <v>62.5</v>
      </c>
      <c r="E118" s="73">
        <v>22.197093139713118</v>
      </c>
      <c r="F118" s="72">
        <v>65</v>
      </c>
      <c r="G118" s="70">
        <v>11</v>
      </c>
      <c r="H118" s="72">
        <v>87.201599999999999</v>
      </c>
      <c r="I118" s="70" t="s">
        <v>6</v>
      </c>
      <c r="J118" s="70" t="s">
        <v>4</v>
      </c>
      <c r="K118" s="110">
        <v>14</v>
      </c>
      <c r="L118" s="108">
        <f t="shared" si="3"/>
        <v>3.8888888888888888</v>
      </c>
      <c r="M118" s="109">
        <v>0.230322</v>
      </c>
      <c r="N118" s="109">
        <v>9.2609069644662728E-2</v>
      </c>
      <c r="O118" s="109">
        <v>0.4166475</v>
      </c>
      <c r="P118" s="110">
        <v>3.0966360750000002</v>
      </c>
      <c r="Q118" s="108">
        <f t="shared" si="5"/>
        <v>1.5456679178848463</v>
      </c>
      <c r="R118" s="107">
        <f t="shared" si="4"/>
        <v>35.600132618307356</v>
      </c>
      <c r="AU118" s="92"/>
    </row>
    <row r="119" spans="1:47" s="86" customFormat="1">
      <c r="A119" s="70">
        <v>202</v>
      </c>
      <c r="B119" s="70">
        <v>51</v>
      </c>
      <c r="C119" s="73">
        <v>1.855</v>
      </c>
      <c r="D119" s="72">
        <v>91.7</v>
      </c>
      <c r="E119" s="73">
        <v>26.649036260997814</v>
      </c>
      <c r="F119" s="70">
        <v>25</v>
      </c>
      <c r="G119" s="70">
        <v>21</v>
      </c>
      <c r="H119" s="72">
        <v>96.609200000000001</v>
      </c>
      <c r="I119" s="70" t="s">
        <v>3</v>
      </c>
      <c r="J119" s="70" t="s">
        <v>5</v>
      </c>
      <c r="K119" s="110">
        <v>14</v>
      </c>
      <c r="L119" s="108">
        <f t="shared" si="3"/>
        <v>3.8888888888888888</v>
      </c>
      <c r="M119" s="109">
        <v>0.24178549999999999</v>
      </c>
      <c r="N119" s="109">
        <v>0.11621207635640807</v>
      </c>
      <c r="O119" s="109">
        <v>0.47321449999999998</v>
      </c>
      <c r="P119" s="110">
        <v>2.7933150000000002</v>
      </c>
      <c r="Q119" s="108">
        <f t="shared" si="5"/>
        <v>1.3986013986013988</v>
      </c>
      <c r="R119" s="107">
        <f t="shared" si="4"/>
        <v>33.816153846153846</v>
      </c>
      <c r="AU119" s="92"/>
    </row>
    <row r="120" spans="1:47" s="86" customFormat="1">
      <c r="A120" s="70">
        <v>203</v>
      </c>
      <c r="B120" s="72">
        <v>36</v>
      </c>
      <c r="C120" s="73">
        <v>1.798</v>
      </c>
      <c r="D120" s="72">
        <v>75.900000000000006</v>
      </c>
      <c r="E120" s="73">
        <v>23.478070430499344</v>
      </c>
      <c r="F120" s="72">
        <v>50</v>
      </c>
      <c r="G120" s="70">
        <v>15</v>
      </c>
      <c r="H120" s="72">
        <v>94.512600000000006</v>
      </c>
      <c r="I120" s="70" t="s">
        <v>3</v>
      </c>
      <c r="J120" s="70" t="s">
        <v>4</v>
      </c>
      <c r="K120" s="110">
        <v>14</v>
      </c>
      <c r="L120" s="108">
        <f t="shared" si="3"/>
        <v>3.8888888888888888</v>
      </c>
      <c r="M120" s="109">
        <v>0.22318199999999999</v>
      </c>
      <c r="N120" s="109">
        <v>0.11031916501545097</v>
      </c>
      <c r="O120" s="109">
        <v>0.44386349999999997</v>
      </c>
      <c r="P120" s="110">
        <v>2.9984902750000004</v>
      </c>
      <c r="Q120" s="108">
        <f t="shared" si="5"/>
        <v>1.4991481090870113</v>
      </c>
      <c r="R120" s="107">
        <f t="shared" si="4"/>
        <v>33.458287328225737</v>
      </c>
      <c r="AU120" s="92"/>
    </row>
    <row r="121" spans="1:47" s="86" customFormat="1">
      <c r="A121" s="70">
        <v>204</v>
      </c>
      <c r="B121" s="72">
        <v>26</v>
      </c>
      <c r="C121" s="73">
        <v>1.655</v>
      </c>
      <c r="D121" s="72">
        <v>59.3</v>
      </c>
      <c r="E121" s="73">
        <v>21.650039703909236</v>
      </c>
      <c r="F121" s="72">
        <v>50</v>
      </c>
      <c r="G121" s="70">
        <v>13</v>
      </c>
      <c r="H121" s="72">
        <v>88.520350000000008</v>
      </c>
      <c r="I121" s="70" t="s">
        <v>6</v>
      </c>
      <c r="J121" s="70" t="s">
        <v>4</v>
      </c>
      <c r="K121" s="110">
        <v>14</v>
      </c>
      <c r="L121" s="108">
        <f t="shared" si="3"/>
        <v>3.8888888888888888</v>
      </c>
      <c r="M121" s="109">
        <v>0.22590900000000003</v>
      </c>
      <c r="N121" s="109">
        <v>0.10863725587497725</v>
      </c>
      <c r="O121" s="109">
        <v>0.44295450000000003</v>
      </c>
      <c r="P121" s="110">
        <v>2.9891232749999999</v>
      </c>
      <c r="Q121" s="108">
        <f t="shared" si="5"/>
        <v>1.4950733595120678</v>
      </c>
      <c r="R121" s="107">
        <f t="shared" si="4"/>
        <v>33.775052757401177</v>
      </c>
      <c r="AU121" s="92"/>
    </row>
    <row r="122" spans="1:47" s="86" customFormat="1">
      <c r="A122" s="70">
        <v>205</v>
      </c>
      <c r="B122" s="72">
        <v>45</v>
      </c>
      <c r="C122" s="73">
        <v>1.8</v>
      </c>
      <c r="D122" s="72">
        <v>77.5</v>
      </c>
      <c r="E122" s="73">
        <v>23.919753086419753</v>
      </c>
      <c r="F122" s="72">
        <v>50</v>
      </c>
      <c r="G122" s="70">
        <v>21</v>
      </c>
      <c r="H122" s="72">
        <v>92.803349999999995</v>
      </c>
      <c r="I122" s="70" t="s">
        <v>3</v>
      </c>
      <c r="J122" s="70" t="s">
        <v>5</v>
      </c>
      <c r="K122" s="110">
        <v>14</v>
      </c>
      <c r="L122" s="108">
        <f t="shared" si="3"/>
        <v>3.8888888888888888</v>
      </c>
      <c r="M122" s="109">
        <v>0.2145455</v>
      </c>
      <c r="N122" s="109">
        <v>0.12931056338775632</v>
      </c>
      <c r="O122" s="109">
        <v>0.47431800000000002</v>
      </c>
      <c r="P122" s="110">
        <v>2.9081935916666666</v>
      </c>
      <c r="Q122" s="108">
        <f t="shared" si="5"/>
        <v>1.4516664041569918</v>
      </c>
      <c r="R122" s="107">
        <f t="shared" si="4"/>
        <v>31.144849451306388</v>
      </c>
      <c r="AU122" s="92"/>
    </row>
    <row r="123" spans="1:47" s="86" customFormat="1">
      <c r="A123" s="70">
        <v>206</v>
      </c>
      <c r="B123" s="72">
        <v>33</v>
      </c>
      <c r="C123" s="73">
        <v>1.77</v>
      </c>
      <c r="D123" s="72">
        <v>69.900000000000006</v>
      </c>
      <c r="E123" s="73">
        <v>22.31159628459255</v>
      </c>
      <c r="F123" s="72">
        <v>50</v>
      </c>
      <c r="G123" s="70">
        <v>23</v>
      </c>
      <c r="H123" s="72">
        <v>90.413449999999997</v>
      </c>
      <c r="I123" s="70" t="s">
        <v>3</v>
      </c>
      <c r="J123" s="70" t="s">
        <v>5</v>
      </c>
      <c r="K123" s="110">
        <v>14</v>
      </c>
      <c r="L123" s="108">
        <f t="shared" si="3"/>
        <v>3.8888888888888888</v>
      </c>
      <c r="M123" s="109">
        <v>0.21799249999999998</v>
      </c>
      <c r="N123" s="109">
        <v>0.10456573169964734</v>
      </c>
      <c r="O123" s="109">
        <v>0.42700749999999998</v>
      </c>
      <c r="P123" s="110">
        <v>3.1002154083333333</v>
      </c>
      <c r="Q123" s="108">
        <f t="shared" si="5"/>
        <v>1.5503875968992247</v>
      </c>
      <c r="R123" s="107">
        <f t="shared" si="4"/>
        <v>33.797286821705427</v>
      </c>
      <c r="AU123" s="92"/>
    </row>
    <row r="124" spans="1:47" s="86" customFormat="1">
      <c r="A124" s="70">
        <v>207</v>
      </c>
      <c r="B124" s="72">
        <v>20</v>
      </c>
      <c r="C124" s="73">
        <v>1.74</v>
      </c>
      <c r="D124" s="72">
        <v>61</v>
      </c>
      <c r="E124" s="73">
        <v>20.147971991015986</v>
      </c>
      <c r="F124" s="72">
        <v>30</v>
      </c>
      <c r="G124" s="70">
        <v>23</v>
      </c>
      <c r="H124" s="72">
        <v>88.518450000000001</v>
      </c>
      <c r="I124" s="70" t="s">
        <v>3</v>
      </c>
      <c r="J124" s="70" t="s">
        <v>5</v>
      </c>
      <c r="K124" s="110">
        <v>14</v>
      </c>
      <c r="L124" s="108">
        <f t="shared" si="3"/>
        <v>3.8888888888888888</v>
      </c>
      <c r="M124" s="109">
        <v>0.22071000000000002</v>
      </c>
      <c r="N124" s="109">
        <v>0.1077554983699982</v>
      </c>
      <c r="O124" s="109">
        <v>0.43820999999999999</v>
      </c>
      <c r="P124" s="110">
        <v>3.0444597833333331</v>
      </c>
      <c r="Q124" s="108">
        <f t="shared" si="5"/>
        <v>1.5176349177441877</v>
      </c>
      <c r="R124" s="107">
        <f t="shared" si="4"/>
        <v>33.495720269531965</v>
      </c>
      <c r="AU124" s="92"/>
    </row>
    <row r="125" spans="1:47" s="86" customFormat="1">
      <c r="A125" s="70">
        <v>208</v>
      </c>
      <c r="B125" s="72">
        <v>44</v>
      </c>
      <c r="C125" s="73">
        <v>1.7519999999999998</v>
      </c>
      <c r="D125" s="72">
        <v>70</v>
      </c>
      <c r="E125" s="73">
        <v>22.804987385584127</v>
      </c>
      <c r="F125" s="72">
        <v>85</v>
      </c>
      <c r="G125" s="70">
        <v>13</v>
      </c>
      <c r="H125" s="72">
        <v>89.902799999999999</v>
      </c>
      <c r="I125" s="70" t="s">
        <v>3</v>
      </c>
      <c r="J125" s="70" t="s">
        <v>4</v>
      </c>
      <c r="K125" s="110">
        <v>14</v>
      </c>
      <c r="L125" s="108">
        <f t="shared" si="3"/>
        <v>3.8888888888888888</v>
      </c>
      <c r="M125" s="109">
        <v>0.20589049999999998</v>
      </c>
      <c r="N125" s="109">
        <v>0.1251314148838219</v>
      </c>
      <c r="O125" s="109">
        <v>0.4554165</v>
      </c>
      <c r="P125" s="110">
        <v>3.0209480250000005</v>
      </c>
      <c r="Q125" s="108">
        <f t="shared" si="5"/>
        <v>1.512156986089668</v>
      </c>
      <c r="R125" s="107">
        <f t="shared" si="4"/>
        <v>31.133875794449473</v>
      </c>
      <c r="AU125" s="92"/>
    </row>
    <row r="126" spans="1:47" s="86" customFormat="1">
      <c r="A126" s="70">
        <v>209</v>
      </c>
      <c r="B126" s="72">
        <v>33</v>
      </c>
      <c r="C126" s="73">
        <v>1.81</v>
      </c>
      <c r="D126" s="72">
        <v>70.3</v>
      </c>
      <c r="E126" s="73">
        <v>21.458441439516498</v>
      </c>
      <c r="F126" s="124">
        <v>50</v>
      </c>
      <c r="G126" s="70">
        <v>13</v>
      </c>
      <c r="H126" s="72">
        <v>94.176949999999991</v>
      </c>
      <c r="I126" s="70" t="s">
        <v>3</v>
      </c>
      <c r="J126" s="70" t="s">
        <v>4</v>
      </c>
      <c r="K126" s="110">
        <v>14</v>
      </c>
      <c r="L126" s="108">
        <f t="shared" si="3"/>
        <v>3.8888888888888888</v>
      </c>
      <c r="M126" s="109">
        <v>0.22838900000000001</v>
      </c>
      <c r="N126" s="109">
        <v>0.15302202468249004</v>
      </c>
      <c r="O126" s="109">
        <v>0.53530549999999999</v>
      </c>
      <c r="P126" s="110">
        <v>2.6218434583333332</v>
      </c>
      <c r="Q126" s="108">
        <f t="shared" si="5"/>
        <v>1.3094241218183449</v>
      </c>
      <c r="R126" s="107">
        <f t="shared" si="4"/>
        <v>29.905806575797001</v>
      </c>
      <c r="AU126" s="92"/>
    </row>
    <row r="127" spans="1:47" s="86" customFormat="1">
      <c r="A127" s="70">
        <v>210</v>
      </c>
      <c r="B127" s="72">
        <v>44</v>
      </c>
      <c r="C127" s="73">
        <v>1.6519999999999999</v>
      </c>
      <c r="D127" s="72">
        <v>53.3</v>
      </c>
      <c r="E127" s="73">
        <v>19.530219441985356</v>
      </c>
      <c r="F127" s="72">
        <v>50</v>
      </c>
      <c r="G127" s="70">
        <v>11</v>
      </c>
      <c r="H127" s="72">
        <v>86.273799999999994</v>
      </c>
      <c r="I127" s="70" t="s">
        <v>6</v>
      </c>
      <c r="J127" s="70" t="s">
        <v>4</v>
      </c>
      <c r="K127" s="110">
        <v>14</v>
      </c>
      <c r="L127" s="108">
        <f t="shared" si="3"/>
        <v>3.8888888888888888</v>
      </c>
      <c r="M127" s="109">
        <v>0.21109849999999999</v>
      </c>
      <c r="N127" s="109">
        <v>0.10913174383742449</v>
      </c>
      <c r="O127" s="109">
        <v>0.43</v>
      </c>
      <c r="P127" s="110">
        <v>3.1227531416666663</v>
      </c>
      <c r="Q127" s="108">
        <f t="shared" si="5"/>
        <v>1.5598227105507187</v>
      </c>
      <c r="R127" s="107">
        <f t="shared" si="4"/>
        <v>32.927623446319089</v>
      </c>
      <c r="AU127" s="92"/>
    </row>
    <row r="128" spans="1:47" s="86" customFormat="1">
      <c r="A128" s="70">
        <v>211</v>
      </c>
      <c r="B128" s="72">
        <v>38</v>
      </c>
      <c r="C128" s="73">
        <v>1.72</v>
      </c>
      <c r="D128" s="72">
        <v>67.5</v>
      </c>
      <c r="E128" s="73">
        <v>22.816387236343971</v>
      </c>
      <c r="F128" s="72">
        <v>65</v>
      </c>
      <c r="G128" s="70">
        <v>15</v>
      </c>
      <c r="H128" s="72">
        <v>89.443649999999991</v>
      </c>
      <c r="I128" s="70" t="s">
        <v>3</v>
      </c>
      <c r="J128" s="70" t="s">
        <v>4</v>
      </c>
      <c r="K128" s="110">
        <v>14</v>
      </c>
      <c r="L128" s="108">
        <f t="shared" si="3"/>
        <v>3.8888888888888888</v>
      </c>
      <c r="M128" s="109">
        <v>0.25143899999999997</v>
      </c>
      <c r="N128" s="109">
        <v>7.5665813369408419E-2</v>
      </c>
      <c r="O128" s="109">
        <v>0.40268950000000003</v>
      </c>
      <c r="P128" s="110">
        <v>3.0571240749999995</v>
      </c>
      <c r="Q128" s="108">
        <f t="shared" si="5"/>
        <v>1.5287516137884223</v>
      </c>
      <c r="R128" s="107">
        <f t="shared" si="4"/>
        <v>38.438777701934704</v>
      </c>
      <c r="AU128" s="92"/>
    </row>
    <row r="129" spans="1:47" s="86" customFormat="1">
      <c r="A129" s="70">
        <v>212</v>
      </c>
      <c r="B129" s="72">
        <v>32</v>
      </c>
      <c r="C129" s="73">
        <v>1.76</v>
      </c>
      <c r="D129" s="72">
        <v>70.099999999999994</v>
      </c>
      <c r="E129" s="73">
        <v>22.630423553719009</v>
      </c>
      <c r="F129" s="72">
        <v>45</v>
      </c>
      <c r="G129" s="70">
        <v>19</v>
      </c>
      <c r="H129" s="72">
        <v>90.266750000000002</v>
      </c>
      <c r="I129" s="70" t="s">
        <v>3</v>
      </c>
      <c r="J129" s="70" t="s">
        <v>5</v>
      </c>
      <c r="K129" s="110">
        <v>14</v>
      </c>
      <c r="L129" s="108">
        <f t="shared" si="3"/>
        <v>3.8888888888888888</v>
      </c>
      <c r="M129" s="109">
        <v>0.23812499999999998</v>
      </c>
      <c r="N129" s="109">
        <v>8.1859778964034291E-2</v>
      </c>
      <c r="O129" s="109">
        <v>0.40145799999999998</v>
      </c>
      <c r="P129" s="110">
        <v>3.1251486499999999</v>
      </c>
      <c r="Q129" s="108">
        <f t="shared" si="5"/>
        <v>1.5635187301726281</v>
      </c>
      <c r="R129" s="107">
        <f t="shared" si="4"/>
        <v>37.231289762235704</v>
      </c>
      <c r="AU129" s="92"/>
    </row>
    <row r="130" spans="1:47" s="86" customFormat="1">
      <c r="A130" s="70">
        <v>213</v>
      </c>
      <c r="B130" s="72">
        <v>19</v>
      </c>
      <c r="C130" s="73">
        <v>1.724</v>
      </c>
      <c r="D130" s="72">
        <v>60.8</v>
      </c>
      <c r="E130" s="73">
        <v>20.456392891941796</v>
      </c>
      <c r="F130" s="72">
        <v>70</v>
      </c>
      <c r="G130" s="70">
        <v>13</v>
      </c>
      <c r="H130" s="72">
        <v>88.246300000000005</v>
      </c>
      <c r="I130" s="70" t="s">
        <v>3</v>
      </c>
      <c r="J130" s="70" t="s">
        <v>4</v>
      </c>
      <c r="K130" s="110">
        <v>14</v>
      </c>
      <c r="L130" s="108">
        <f t="shared" si="3"/>
        <v>3.8888888888888888</v>
      </c>
      <c r="M130" s="109">
        <v>0.19346150000000001</v>
      </c>
      <c r="N130" s="109">
        <v>0.10753606915366476</v>
      </c>
      <c r="O130" s="109">
        <v>0.41000000000000003</v>
      </c>
      <c r="P130" s="110">
        <v>3.3222859666666666</v>
      </c>
      <c r="Q130" s="108">
        <f t="shared" si="5"/>
        <v>1.6571065428366181</v>
      </c>
      <c r="R130" s="107">
        <f t="shared" si="4"/>
        <v>32.058631743698641</v>
      </c>
      <c r="AU130" s="92"/>
    </row>
    <row r="131" spans="1:47" s="86" customFormat="1">
      <c r="A131" s="70">
        <v>214</v>
      </c>
      <c r="B131" s="72">
        <v>29</v>
      </c>
      <c r="C131" s="73">
        <v>1.77</v>
      </c>
      <c r="D131" s="72">
        <v>58.2</v>
      </c>
      <c r="E131" s="73">
        <v>18.577037249832422</v>
      </c>
      <c r="F131" s="72">
        <v>60</v>
      </c>
      <c r="G131" s="70">
        <v>17</v>
      </c>
      <c r="H131" s="72">
        <v>89.115199999999987</v>
      </c>
      <c r="I131" s="70" t="s">
        <v>3</v>
      </c>
      <c r="J131" s="70" t="s">
        <v>5</v>
      </c>
      <c r="K131" s="110">
        <v>14</v>
      </c>
      <c r="L131" s="108">
        <f t="shared" ref="L131:L194" si="6">K131/3.6</f>
        <v>3.8888888888888888</v>
      </c>
      <c r="M131" s="109">
        <v>0.23477300000000001</v>
      </c>
      <c r="N131" s="109">
        <v>0.10497896713416133</v>
      </c>
      <c r="O131" s="109">
        <v>0.44545449999999998</v>
      </c>
      <c r="P131" s="110">
        <v>2.9433236500000004</v>
      </c>
      <c r="Q131" s="108">
        <f t="shared" si="5"/>
        <v>1.470096401571533</v>
      </c>
      <c r="R131" s="107">
        <f t="shared" ref="R131:R194" si="7">M131/(M131+O131)*100</f>
        <v>34.513894248615358</v>
      </c>
      <c r="AU131" s="92"/>
    </row>
    <row r="132" spans="1:47" s="86" customFormat="1">
      <c r="A132" s="70">
        <v>215</v>
      </c>
      <c r="B132" s="72">
        <v>44</v>
      </c>
      <c r="C132" s="73">
        <v>1.58</v>
      </c>
      <c r="D132" s="72">
        <v>44</v>
      </c>
      <c r="E132" s="73">
        <v>17.625380547989103</v>
      </c>
      <c r="F132" s="72">
        <v>65</v>
      </c>
      <c r="G132" s="70">
        <v>12</v>
      </c>
      <c r="H132" s="72">
        <v>82.03264999999999</v>
      </c>
      <c r="I132" s="70" t="s">
        <v>6</v>
      </c>
      <c r="J132" s="70" t="s">
        <v>4</v>
      </c>
      <c r="K132" s="110">
        <v>14</v>
      </c>
      <c r="L132" s="108">
        <f t="shared" si="6"/>
        <v>3.8888888888888888</v>
      </c>
      <c r="M132" s="109">
        <v>0.19538499999999998</v>
      </c>
      <c r="N132" s="109">
        <v>0.10428695884598999</v>
      </c>
      <c r="O132" s="109">
        <v>0.40461550000000002</v>
      </c>
      <c r="P132" s="110">
        <v>3.3369822249999999</v>
      </c>
      <c r="Q132" s="108">
        <f t="shared" ref="Q132:Q195" si="8">1/(M132+O132)</f>
        <v>1.6666652777789353</v>
      </c>
      <c r="R132" s="107">
        <f t="shared" si="7"/>
        <v>32.564139529883725</v>
      </c>
      <c r="AU132" s="92"/>
    </row>
    <row r="133" spans="1:47" s="86" customFormat="1">
      <c r="A133" s="70">
        <v>216</v>
      </c>
      <c r="B133" s="72">
        <v>41</v>
      </c>
      <c r="C133" s="73">
        <v>1.91</v>
      </c>
      <c r="D133" s="72">
        <v>68</v>
      </c>
      <c r="E133" s="73">
        <v>18.639839916668951</v>
      </c>
      <c r="F133" s="72">
        <v>50</v>
      </c>
      <c r="G133" s="70">
        <v>14</v>
      </c>
      <c r="H133" s="72">
        <v>103.66425000000001</v>
      </c>
      <c r="I133" s="70" t="s">
        <v>3</v>
      </c>
      <c r="J133" s="70" t="s">
        <v>4</v>
      </c>
      <c r="K133" s="110">
        <v>14</v>
      </c>
      <c r="L133" s="108">
        <f t="shared" si="6"/>
        <v>3.8888888888888888</v>
      </c>
      <c r="M133" s="109">
        <v>0.24763250000000001</v>
      </c>
      <c r="N133" s="109">
        <v>8.4727699287828556E-2</v>
      </c>
      <c r="O133" s="109">
        <v>0.41799249999999999</v>
      </c>
      <c r="P133" s="110">
        <v>3.0087838499999999</v>
      </c>
      <c r="Q133" s="108">
        <f t="shared" si="8"/>
        <v>1.5023474178403755</v>
      </c>
      <c r="R133" s="107">
        <f t="shared" si="7"/>
        <v>37.203004694835677</v>
      </c>
      <c r="AU133" s="92"/>
    </row>
    <row r="134" spans="1:47" s="86" customFormat="1">
      <c r="A134" s="70">
        <v>217</v>
      </c>
      <c r="B134" s="72">
        <v>40</v>
      </c>
      <c r="C134" s="73">
        <v>1.64</v>
      </c>
      <c r="D134" s="72">
        <v>57</v>
      </c>
      <c r="E134" s="73">
        <v>21.192742415229034</v>
      </c>
      <c r="F134" s="72">
        <v>40</v>
      </c>
      <c r="G134" s="70">
        <v>17</v>
      </c>
      <c r="H134" s="72">
        <v>86.192300000000003</v>
      </c>
      <c r="I134" s="70" t="s">
        <v>3</v>
      </c>
      <c r="J134" s="70" t="s">
        <v>5</v>
      </c>
      <c r="K134" s="110">
        <v>14</v>
      </c>
      <c r="L134" s="108">
        <f t="shared" si="6"/>
        <v>3.8888888888888888</v>
      </c>
      <c r="M134" s="109">
        <v>0.22162900000000002</v>
      </c>
      <c r="N134" s="109">
        <v>0.11016216890191938</v>
      </c>
      <c r="O134" s="109">
        <v>0.44185649999999999</v>
      </c>
      <c r="P134" s="110">
        <v>3.0139439916666664</v>
      </c>
      <c r="Q134" s="108">
        <f t="shared" si="8"/>
        <v>1.5071919431547487</v>
      </c>
      <c r="R134" s="107">
        <f t="shared" si="7"/>
        <v>33.403744316944383</v>
      </c>
      <c r="AU134" s="92"/>
    </row>
    <row r="135" spans="1:47" s="86" customFormat="1">
      <c r="A135" s="70">
        <v>218</v>
      </c>
      <c r="B135" s="72">
        <v>20</v>
      </c>
      <c r="C135" s="73">
        <v>1.724</v>
      </c>
      <c r="D135" s="72">
        <v>58.7</v>
      </c>
      <c r="E135" s="73">
        <v>19.749839847976705</v>
      </c>
      <c r="F135" s="72">
        <v>45</v>
      </c>
      <c r="G135" s="70">
        <v>20</v>
      </c>
      <c r="H135" s="72">
        <v>93.016500000000008</v>
      </c>
      <c r="I135" s="70" t="s">
        <v>3</v>
      </c>
      <c r="J135" s="70" t="s">
        <v>5</v>
      </c>
      <c r="K135" s="110">
        <v>14</v>
      </c>
      <c r="L135" s="108">
        <f t="shared" si="6"/>
        <v>3.8888888888888888</v>
      </c>
      <c r="M135" s="109">
        <v>0.205818</v>
      </c>
      <c r="N135" s="109">
        <v>0.15512135803403981</v>
      </c>
      <c r="O135" s="109">
        <v>0.51656799999999992</v>
      </c>
      <c r="P135" s="110">
        <v>2.7705485083333334</v>
      </c>
      <c r="Q135" s="108">
        <f t="shared" si="8"/>
        <v>1.384301467636416</v>
      </c>
      <c r="R135" s="107">
        <f t="shared" si="7"/>
        <v>28.491415946599187</v>
      </c>
      <c r="AU135" s="92"/>
    </row>
    <row r="136" spans="1:47" s="86" customFormat="1">
      <c r="A136" s="70">
        <v>219</v>
      </c>
      <c r="B136" s="72">
        <v>14</v>
      </c>
      <c r="C136" s="73">
        <v>1.5449999999999999</v>
      </c>
      <c r="D136" s="72">
        <v>49.3</v>
      </c>
      <c r="E136" s="73">
        <v>20.653323697908483</v>
      </c>
      <c r="F136" s="72">
        <v>10</v>
      </c>
      <c r="G136" s="70">
        <v>14</v>
      </c>
      <c r="H136" s="72">
        <v>79.461100000000002</v>
      </c>
      <c r="I136" s="70" t="s">
        <v>6</v>
      </c>
      <c r="J136" s="70" t="s">
        <v>4</v>
      </c>
      <c r="K136" s="110">
        <v>14</v>
      </c>
      <c r="L136" s="108">
        <f t="shared" si="6"/>
        <v>3.8888888888888888</v>
      </c>
      <c r="M136" s="109">
        <v>0.2050005</v>
      </c>
      <c r="N136" s="109">
        <v>0.12778404019689768</v>
      </c>
      <c r="O136" s="109">
        <v>0.46068200000000004</v>
      </c>
      <c r="P136" s="110">
        <v>3.0049472833333328</v>
      </c>
      <c r="Q136" s="108">
        <f t="shared" si="8"/>
        <v>1.5022176488040468</v>
      </c>
      <c r="R136" s="107">
        <f t="shared" si="7"/>
        <v>30.795536911365399</v>
      </c>
      <c r="AU136" s="92"/>
    </row>
    <row r="137" spans="1:47" s="86" customFormat="1">
      <c r="A137" s="70">
        <v>220</v>
      </c>
      <c r="B137" s="72">
        <v>23</v>
      </c>
      <c r="C137" s="73">
        <v>1.661</v>
      </c>
      <c r="D137" s="72">
        <v>57</v>
      </c>
      <c r="E137" s="73">
        <v>20.660250873439292</v>
      </c>
      <c r="F137" s="72">
        <v>45</v>
      </c>
      <c r="G137" s="70">
        <v>25</v>
      </c>
      <c r="H137" s="72">
        <v>85.183849999999993</v>
      </c>
      <c r="I137" s="70" t="s">
        <v>3</v>
      </c>
      <c r="J137" s="70" t="s">
        <v>5</v>
      </c>
      <c r="K137" s="110">
        <v>14</v>
      </c>
      <c r="L137" s="108">
        <f t="shared" si="6"/>
        <v>3.8888888888888888</v>
      </c>
      <c r="M137" s="109">
        <v>0.21024999999999999</v>
      </c>
      <c r="N137" s="109">
        <v>0.1485508620441871</v>
      </c>
      <c r="O137" s="109">
        <v>0.50700000000000001</v>
      </c>
      <c r="P137" s="110">
        <v>2.7870613083333335</v>
      </c>
      <c r="Q137" s="108">
        <f t="shared" si="8"/>
        <v>1.3942140118508193</v>
      </c>
      <c r="R137" s="107">
        <f t="shared" si="7"/>
        <v>29.313349599163473</v>
      </c>
      <c r="AU137" s="92"/>
    </row>
    <row r="138" spans="1:47" s="86" customFormat="1">
      <c r="A138" s="70">
        <v>221</v>
      </c>
      <c r="B138" s="72">
        <v>36</v>
      </c>
      <c r="C138" s="73">
        <v>1.63</v>
      </c>
      <c r="D138" s="72">
        <v>50.2</v>
      </c>
      <c r="E138" s="73">
        <v>18.894200007527573</v>
      </c>
      <c r="F138" s="72">
        <v>45</v>
      </c>
      <c r="G138" s="70">
        <v>12</v>
      </c>
      <c r="H138" s="72">
        <v>80.71390000000001</v>
      </c>
      <c r="I138" s="70" t="s">
        <v>6</v>
      </c>
      <c r="J138" s="70" t="s">
        <v>4</v>
      </c>
      <c r="K138" s="110">
        <v>14</v>
      </c>
      <c r="L138" s="108">
        <f t="shared" si="6"/>
        <v>3.8888888888888888</v>
      </c>
      <c r="M138" s="109">
        <v>0.23772700000000002</v>
      </c>
      <c r="N138" s="109">
        <v>9.3693802388377379E-2</v>
      </c>
      <c r="O138" s="109">
        <v>0.42568150000000005</v>
      </c>
      <c r="P138" s="110">
        <v>3.0173121083333334</v>
      </c>
      <c r="Q138" s="108">
        <f t="shared" si="8"/>
        <v>1.5073668787783092</v>
      </c>
      <c r="R138" s="107">
        <f t="shared" si="7"/>
        <v>35.834180599133113</v>
      </c>
      <c r="AU138" s="92"/>
    </row>
    <row r="139" spans="1:47" s="86" customFormat="1">
      <c r="A139" s="70">
        <v>222</v>
      </c>
      <c r="B139" s="72">
        <v>28</v>
      </c>
      <c r="C139" s="73">
        <v>1.66</v>
      </c>
      <c r="D139" s="72">
        <v>51</v>
      </c>
      <c r="E139" s="73">
        <v>18.507766003774133</v>
      </c>
      <c r="F139" s="72">
        <v>120</v>
      </c>
      <c r="G139" s="70">
        <v>25</v>
      </c>
      <c r="H139" s="72">
        <v>88.041750000000008</v>
      </c>
      <c r="I139" s="70" t="s">
        <v>3</v>
      </c>
      <c r="J139" s="70" t="s">
        <v>5</v>
      </c>
      <c r="K139" s="110">
        <v>14</v>
      </c>
      <c r="L139" s="108">
        <f t="shared" si="6"/>
        <v>3.8888888888888888</v>
      </c>
      <c r="M139" s="109">
        <v>0.187727</v>
      </c>
      <c r="N139" s="109">
        <v>0.14251928917862741</v>
      </c>
      <c r="O139" s="109">
        <v>0.47340899999999997</v>
      </c>
      <c r="P139" s="110">
        <v>3.0280431083333337</v>
      </c>
      <c r="Q139" s="108">
        <f t="shared" si="8"/>
        <v>1.5125480990295492</v>
      </c>
      <c r="R139" s="107">
        <f t="shared" si="7"/>
        <v>28.394611698652021</v>
      </c>
      <c r="AU139" s="92"/>
    </row>
    <row r="140" spans="1:47" s="86" customFormat="1">
      <c r="A140" s="70">
        <v>223</v>
      </c>
      <c r="B140" s="72">
        <v>18</v>
      </c>
      <c r="C140" s="73">
        <v>1.722</v>
      </c>
      <c r="D140" s="72">
        <v>58.2</v>
      </c>
      <c r="E140" s="73">
        <v>19.627125091559527</v>
      </c>
      <c r="F140" s="72">
        <v>35</v>
      </c>
      <c r="G140" s="70">
        <v>10</v>
      </c>
      <c r="H140" s="72">
        <v>91.598700000000008</v>
      </c>
      <c r="I140" s="70" t="s">
        <v>3</v>
      </c>
      <c r="J140" s="70" t="s">
        <v>4</v>
      </c>
      <c r="K140" s="110">
        <v>14</v>
      </c>
      <c r="L140" s="108">
        <f t="shared" si="6"/>
        <v>3.8888888888888888</v>
      </c>
      <c r="M140" s="109">
        <v>0.24863650000000001</v>
      </c>
      <c r="N140" s="109">
        <v>9.7141490797510638E-2</v>
      </c>
      <c r="O140" s="109">
        <v>0.44318150000000001</v>
      </c>
      <c r="P140" s="110">
        <v>2.8920290666666668</v>
      </c>
      <c r="Q140" s="108">
        <f t="shared" si="8"/>
        <v>1.4454668713447756</v>
      </c>
      <c r="R140" s="107">
        <f t="shared" si="7"/>
        <v>35.939582375711531</v>
      </c>
      <c r="AU140" s="92"/>
    </row>
    <row r="141" spans="1:47" s="86" customFormat="1">
      <c r="A141" s="70">
        <v>224</v>
      </c>
      <c r="B141" s="72">
        <v>35</v>
      </c>
      <c r="C141" s="73">
        <v>1.65</v>
      </c>
      <c r="D141" s="72">
        <v>52.3</v>
      </c>
      <c r="E141" s="73">
        <v>19.21028466483012</v>
      </c>
      <c r="F141" s="72">
        <v>35</v>
      </c>
      <c r="G141" s="70">
        <v>12</v>
      </c>
      <c r="H141" s="72">
        <v>86.187949999999987</v>
      </c>
      <c r="I141" s="70" t="s">
        <v>6</v>
      </c>
      <c r="J141" s="70" t="s">
        <v>4</v>
      </c>
      <c r="K141" s="110">
        <v>14</v>
      </c>
      <c r="L141" s="108">
        <f t="shared" si="6"/>
        <v>3.8888888888888888</v>
      </c>
      <c r="M141" s="109">
        <v>0.2002565</v>
      </c>
      <c r="N141" s="109">
        <v>9.621107256714595E-2</v>
      </c>
      <c r="O141" s="109">
        <v>0.39232400000000001</v>
      </c>
      <c r="P141" s="110">
        <v>3.3730501833333335</v>
      </c>
      <c r="Q141" s="108">
        <f t="shared" si="8"/>
        <v>1.6875344362495899</v>
      </c>
      <c r="R141" s="107">
        <f t="shared" si="7"/>
        <v>33.793973983281603</v>
      </c>
      <c r="AU141" s="92"/>
    </row>
    <row r="142" spans="1:47" s="86" customFormat="1">
      <c r="A142" s="70">
        <v>225</v>
      </c>
      <c r="B142" s="72">
        <v>40</v>
      </c>
      <c r="C142" s="73">
        <v>1.83</v>
      </c>
      <c r="D142" s="72">
        <v>73.3</v>
      </c>
      <c r="E142" s="73">
        <v>21.887784048493533</v>
      </c>
      <c r="F142" s="72">
        <v>70</v>
      </c>
      <c r="G142" s="70">
        <v>9</v>
      </c>
      <c r="H142" s="72">
        <v>96.086349999999996</v>
      </c>
      <c r="I142" s="70" t="s">
        <v>3</v>
      </c>
      <c r="J142" s="70" t="s">
        <v>4</v>
      </c>
      <c r="K142" s="110">
        <v>14</v>
      </c>
      <c r="L142" s="108">
        <f t="shared" si="6"/>
        <v>3.8888888888888888</v>
      </c>
      <c r="M142" s="109">
        <v>0.25090899999999999</v>
      </c>
      <c r="N142" s="109">
        <v>8.9554732428599459E-2</v>
      </c>
      <c r="O142" s="109">
        <v>0.43</v>
      </c>
      <c r="P142" s="110">
        <v>2.937170408333333</v>
      </c>
      <c r="Q142" s="108">
        <f t="shared" si="8"/>
        <v>1.4686250291889225</v>
      </c>
      <c r="R142" s="107">
        <f t="shared" si="7"/>
        <v>36.84912374487633</v>
      </c>
      <c r="AU142" s="92"/>
    </row>
    <row r="143" spans="1:47" s="86" customFormat="1">
      <c r="A143" s="70">
        <v>226</v>
      </c>
      <c r="B143" s="72">
        <v>45</v>
      </c>
      <c r="C143" s="73">
        <v>1.8280000000000001</v>
      </c>
      <c r="D143" s="72">
        <v>78.5</v>
      </c>
      <c r="E143" s="73">
        <v>23.491852965539696</v>
      </c>
      <c r="F143" s="72">
        <v>35</v>
      </c>
      <c r="G143" s="70">
        <v>19</v>
      </c>
      <c r="H143" s="72">
        <v>93.340599999999995</v>
      </c>
      <c r="I143" s="70" t="s">
        <v>3</v>
      </c>
      <c r="J143" s="70" t="s">
        <v>5</v>
      </c>
      <c r="K143" s="110">
        <v>14</v>
      </c>
      <c r="L143" s="108">
        <f t="shared" si="6"/>
        <v>3.8888888888888888</v>
      </c>
      <c r="M143" s="109">
        <v>0.23304550000000002</v>
      </c>
      <c r="N143" s="109">
        <v>0.12096385701602042</v>
      </c>
      <c r="O143" s="109">
        <v>0.47504550000000001</v>
      </c>
      <c r="P143" s="110">
        <v>2.8247840916666669</v>
      </c>
      <c r="Q143" s="108">
        <f t="shared" si="8"/>
        <v>1.4122478607975528</v>
      </c>
      <c r="R143" s="107">
        <f t="shared" si="7"/>
        <v>32.91180088434961</v>
      </c>
      <c r="AU143" s="92"/>
    </row>
    <row r="144" spans="1:47" s="86" customFormat="1">
      <c r="A144" s="70">
        <v>227</v>
      </c>
      <c r="B144" s="72">
        <v>26</v>
      </c>
      <c r="C144" s="73">
        <v>1.6369999999999998</v>
      </c>
      <c r="D144" s="72">
        <v>51.8</v>
      </c>
      <c r="E144" s="73">
        <v>19.330024341650347</v>
      </c>
      <c r="F144" s="72">
        <v>30</v>
      </c>
      <c r="G144" s="70">
        <v>17</v>
      </c>
      <c r="H144" s="72">
        <v>83.56049999999999</v>
      </c>
      <c r="I144" s="70" t="s">
        <v>6</v>
      </c>
      <c r="J144" s="70" t="s">
        <v>5</v>
      </c>
      <c r="K144" s="110">
        <v>14</v>
      </c>
      <c r="L144" s="108">
        <f t="shared" si="6"/>
        <v>3.8888888888888888</v>
      </c>
      <c r="M144" s="109">
        <v>0.20772699999999999</v>
      </c>
      <c r="N144" s="109">
        <v>0.1268569299940675</v>
      </c>
      <c r="O144" s="109">
        <v>0.46250000000000002</v>
      </c>
      <c r="P144" s="110">
        <v>2.9887866999999999</v>
      </c>
      <c r="Q144" s="108">
        <f t="shared" si="8"/>
        <v>1.4920318041499372</v>
      </c>
      <c r="R144" s="107">
        <f t="shared" si="7"/>
        <v>30.993529058065398</v>
      </c>
      <c r="AU144" s="92"/>
    </row>
    <row r="145" spans="1:47" s="86" customFormat="1">
      <c r="A145" s="70">
        <v>228</v>
      </c>
      <c r="B145" s="72">
        <v>38</v>
      </c>
      <c r="C145" s="73">
        <v>1.756</v>
      </c>
      <c r="D145" s="72">
        <v>79.599999999999994</v>
      </c>
      <c r="E145" s="73">
        <v>25.814519434830661</v>
      </c>
      <c r="F145" s="72">
        <v>45</v>
      </c>
      <c r="G145" s="70">
        <v>16</v>
      </c>
      <c r="H145" s="72">
        <v>92.915649999999999</v>
      </c>
      <c r="I145" s="70" t="s">
        <v>3</v>
      </c>
      <c r="J145" s="70" t="s">
        <v>5</v>
      </c>
      <c r="K145" s="110">
        <v>14</v>
      </c>
      <c r="L145" s="108">
        <f t="shared" si="6"/>
        <v>3.8888888888888888</v>
      </c>
      <c r="M145" s="109">
        <v>0.22278399999999998</v>
      </c>
      <c r="N145" s="109">
        <v>0.10019848833896622</v>
      </c>
      <c r="O145" s="109">
        <v>0.42373099999999997</v>
      </c>
      <c r="P145" s="110">
        <v>3.0961430916666668</v>
      </c>
      <c r="Q145" s="108">
        <f t="shared" si="8"/>
        <v>1.5467545223235348</v>
      </c>
      <c r="R145" s="107">
        <f t="shared" si="7"/>
        <v>34.459215950132631</v>
      </c>
      <c r="AU145" s="92"/>
    </row>
    <row r="146" spans="1:47" s="86" customFormat="1">
      <c r="A146" s="70">
        <v>229</v>
      </c>
      <c r="B146" s="72">
        <v>46</v>
      </c>
      <c r="C146" s="73">
        <v>1.6130000000000002</v>
      </c>
      <c r="D146" s="72">
        <v>51.8</v>
      </c>
      <c r="E146" s="73">
        <v>19.909530784631524</v>
      </c>
      <c r="F146" s="72">
        <v>50</v>
      </c>
      <c r="G146" s="70">
        <v>16</v>
      </c>
      <c r="H146" s="72">
        <v>84.833749999999995</v>
      </c>
      <c r="I146" s="70" t="s">
        <v>6</v>
      </c>
      <c r="J146" s="70" t="s">
        <v>5</v>
      </c>
      <c r="K146" s="110">
        <v>14</v>
      </c>
      <c r="L146" s="108">
        <f t="shared" si="6"/>
        <v>3.8888888888888888</v>
      </c>
      <c r="M146" s="109">
        <v>0.21522749999999999</v>
      </c>
      <c r="N146" s="109">
        <v>0.11869714152313179</v>
      </c>
      <c r="O146" s="109">
        <v>0.45280300000000001</v>
      </c>
      <c r="P146" s="110">
        <v>2.9946876500000004</v>
      </c>
      <c r="Q146" s="108">
        <f t="shared" si="8"/>
        <v>1.4969376398233314</v>
      </c>
      <c r="R146" s="107">
        <f t="shared" si="7"/>
        <v>32.218214587507603</v>
      </c>
      <c r="AU146" s="92"/>
    </row>
    <row r="147" spans="1:47" s="86" customFormat="1">
      <c r="A147" s="70">
        <v>230</v>
      </c>
      <c r="B147" s="72">
        <v>23</v>
      </c>
      <c r="C147" s="73">
        <v>1.78</v>
      </c>
      <c r="D147" s="72">
        <v>68.599999999999994</v>
      </c>
      <c r="E147" s="73">
        <v>21.651306653200351</v>
      </c>
      <c r="F147" s="72">
        <v>75</v>
      </c>
      <c r="G147" s="70">
        <v>22</v>
      </c>
      <c r="H147" s="72">
        <v>93.221949999999993</v>
      </c>
      <c r="I147" s="70" t="s">
        <v>3</v>
      </c>
      <c r="J147" s="70" t="s">
        <v>5</v>
      </c>
      <c r="K147" s="110">
        <v>14</v>
      </c>
      <c r="L147" s="108">
        <f t="shared" si="6"/>
        <v>3.8888888888888888</v>
      </c>
      <c r="M147" s="109">
        <v>0.2381365</v>
      </c>
      <c r="N147" s="109">
        <v>0.11974570022863126</v>
      </c>
      <c r="O147" s="109">
        <v>0.47759099999999999</v>
      </c>
      <c r="P147" s="110">
        <v>2.7942155249999998</v>
      </c>
      <c r="Q147" s="108">
        <f t="shared" si="8"/>
        <v>1.3971797925886598</v>
      </c>
      <c r="R147" s="107">
        <f t="shared" si="7"/>
        <v>33.271950567778944</v>
      </c>
      <c r="AU147" s="92"/>
    </row>
    <row r="148" spans="1:47" s="86" customFormat="1">
      <c r="A148" s="70">
        <v>231</v>
      </c>
      <c r="B148" s="72">
        <v>26</v>
      </c>
      <c r="C148" s="73">
        <v>1.663</v>
      </c>
      <c r="D148" s="72">
        <v>69.599999999999994</v>
      </c>
      <c r="E148" s="73">
        <v>25.166611283247676</v>
      </c>
      <c r="F148" s="72">
        <v>80</v>
      </c>
      <c r="G148" s="70">
        <v>8</v>
      </c>
      <c r="H148" s="72">
        <v>88.005949999999999</v>
      </c>
      <c r="I148" s="70" t="s">
        <v>3</v>
      </c>
      <c r="J148" s="70" t="s">
        <v>4</v>
      </c>
      <c r="K148" s="110">
        <v>14</v>
      </c>
      <c r="L148" s="108">
        <f t="shared" si="6"/>
        <v>3.8888888888888888</v>
      </c>
      <c r="M148" s="109">
        <v>0.24181800000000001</v>
      </c>
      <c r="N148" s="109">
        <v>0.10047769869427967</v>
      </c>
      <c r="O148" s="109">
        <v>0.44295450000000003</v>
      </c>
      <c r="P148" s="110">
        <v>2.921450675</v>
      </c>
      <c r="Q148" s="108">
        <f t="shared" si="8"/>
        <v>1.4603390177029598</v>
      </c>
      <c r="R148" s="107">
        <f t="shared" si="7"/>
        <v>35.313626058289429</v>
      </c>
      <c r="AU148" s="92"/>
    </row>
    <row r="149" spans="1:47" s="86" customFormat="1">
      <c r="A149" s="70">
        <v>232</v>
      </c>
      <c r="B149" s="72">
        <v>36</v>
      </c>
      <c r="C149" s="73">
        <v>1.75</v>
      </c>
      <c r="D149" s="72">
        <v>57.6</v>
      </c>
      <c r="E149" s="73">
        <v>18.808163265306124</v>
      </c>
      <c r="F149" s="72">
        <v>60</v>
      </c>
      <c r="G149" s="70">
        <v>19</v>
      </c>
      <c r="H149" s="72">
        <v>89.736150000000009</v>
      </c>
      <c r="I149" s="70" t="s">
        <v>3</v>
      </c>
      <c r="J149" s="70" t="s">
        <v>5</v>
      </c>
      <c r="K149" s="110">
        <v>14</v>
      </c>
      <c r="L149" s="108">
        <f t="shared" si="6"/>
        <v>3.8888888888888888</v>
      </c>
      <c r="M149" s="109">
        <v>0.2164585</v>
      </c>
      <c r="N149" s="109">
        <v>9.3594312897560372E-2</v>
      </c>
      <c r="O149" s="109">
        <v>0.40395800000000004</v>
      </c>
      <c r="P149" s="110">
        <v>3.2252569833333333</v>
      </c>
      <c r="Q149" s="108">
        <f t="shared" si="8"/>
        <v>1.6118204464259089</v>
      </c>
      <c r="R149" s="107">
        <f t="shared" si="7"/>
        <v>34.88922361026826</v>
      </c>
      <c r="AU149" s="92"/>
    </row>
    <row r="150" spans="1:47" s="86" customFormat="1">
      <c r="A150" s="70">
        <v>233</v>
      </c>
      <c r="B150" s="72">
        <v>34</v>
      </c>
      <c r="C150" s="73">
        <v>1.6240000000000001</v>
      </c>
      <c r="D150" s="72">
        <v>54</v>
      </c>
      <c r="E150" s="73">
        <v>20.474896260525611</v>
      </c>
      <c r="F150" s="72">
        <v>70</v>
      </c>
      <c r="G150" s="70">
        <v>19</v>
      </c>
      <c r="H150" s="72">
        <v>81.697850000000003</v>
      </c>
      <c r="I150" s="70" t="s">
        <v>3</v>
      </c>
      <c r="J150" s="70" t="s">
        <v>5</v>
      </c>
      <c r="K150" s="110">
        <v>14</v>
      </c>
      <c r="L150" s="108">
        <f t="shared" si="6"/>
        <v>3.8888888888888888</v>
      </c>
      <c r="M150" s="109">
        <v>0.19770850000000001</v>
      </c>
      <c r="N150" s="109">
        <v>0.11791668247080861</v>
      </c>
      <c r="O150" s="109">
        <v>0.4347915</v>
      </c>
      <c r="P150" s="110">
        <v>3.1683150000000002</v>
      </c>
      <c r="Q150" s="108">
        <f t="shared" si="8"/>
        <v>1.5810276679841895</v>
      </c>
      <c r="R150" s="107">
        <f t="shared" si="7"/>
        <v>31.258260869565213</v>
      </c>
      <c r="AU150" s="92"/>
    </row>
    <row r="151" spans="1:47" s="86" customFormat="1">
      <c r="A151" s="70">
        <v>234</v>
      </c>
      <c r="B151" s="72">
        <v>41</v>
      </c>
      <c r="C151" s="73">
        <v>1.86</v>
      </c>
      <c r="D151" s="72">
        <v>92</v>
      </c>
      <c r="E151" s="73">
        <v>26.592669672794539</v>
      </c>
      <c r="F151" s="72">
        <v>35</v>
      </c>
      <c r="G151" s="70">
        <v>17</v>
      </c>
      <c r="H151" s="72">
        <v>98.064149999999998</v>
      </c>
      <c r="I151" s="70" t="s">
        <v>3</v>
      </c>
      <c r="J151" s="70" t="s">
        <v>5</v>
      </c>
      <c r="K151" s="110">
        <v>14</v>
      </c>
      <c r="L151" s="108">
        <f t="shared" si="6"/>
        <v>3.8888888888888888</v>
      </c>
      <c r="M151" s="109">
        <v>0.24861149999999999</v>
      </c>
      <c r="N151" s="109">
        <v>0.13901620786501112</v>
      </c>
      <c r="O151" s="109">
        <v>0.52833350000000001</v>
      </c>
      <c r="P151" s="110">
        <v>2.5797949416666666</v>
      </c>
      <c r="Q151" s="108">
        <f t="shared" si="8"/>
        <v>1.2870923939274981</v>
      </c>
      <c r="R151" s="107">
        <f t="shared" si="7"/>
        <v>31.998597069290618</v>
      </c>
      <c r="AU151" s="92"/>
    </row>
    <row r="152" spans="1:47" s="86" customFormat="1">
      <c r="A152" s="70">
        <v>235</v>
      </c>
      <c r="B152" s="72">
        <v>34</v>
      </c>
      <c r="C152" s="73">
        <v>1.69</v>
      </c>
      <c r="D152" s="72">
        <v>57</v>
      </c>
      <c r="E152" s="73">
        <v>19.957284408809219</v>
      </c>
      <c r="F152" s="72">
        <v>50</v>
      </c>
      <c r="G152" s="70">
        <v>20</v>
      </c>
      <c r="H152" s="72">
        <v>85.989499999999992</v>
      </c>
      <c r="I152" s="70" t="s">
        <v>3</v>
      </c>
      <c r="J152" s="70" t="s">
        <v>5</v>
      </c>
      <c r="K152" s="110">
        <v>14</v>
      </c>
      <c r="L152" s="108">
        <f t="shared" si="6"/>
        <v>3.8888888888888888</v>
      </c>
      <c r="M152" s="109">
        <v>0.21943200000000002</v>
      </c>
      <c r="N152" s="109">
        <v>0.11323499671853116</v>
      </c>
      <c r="O152" s="109">
        <v>0.44687500000000002</v>
      </c>
      <c r="P152" s="110">
        <v>3.0060090416666667</v>
      </c>
      <c r="Q152" s="108">
        <f t="shared" si="8"/>
        <v>1.5008096868260428</v>
      </c>
      <c r="R152" s="107">
        <f t="shared" si="7"/>
        <v>32.93256711996122</v>
      </c>
      <c r="AU152" s="92"/>
    </row>
    <row r="153" spans="1:47" s="86" customFormat="1">
      <c r="A153" s="70">
        <v>236</v>
      </c>
      <c r="B153" s="72">
        <v>35</v>
      </c>
      <c r="C153" s="73">
        <v>1.58</v>
      </c>
      <c r="D153" s="72">
        <v>40</v>
      </c>
      <c r="E153" s="73">
        <v>16.023073225444637</v>
      </c>
      <c r="F153" s="72">
        <v>75</v>
      </c>
      <c r="G153" s="70">
        <v>10</v>
      </c>
      <c r="H153" s="72">
        <v>83.25685</v>
      </c>
      <c r="I153" s="70" t="s">
        <v>6</v>
      </c>
      <c r="J153" s="70" t="s">
        <v>4</v>
      </c>
      <c r="K153" s="110">
        <v>14</v>
      </c>
      <c r="L153" s="108">
        <f t="shared" si="6"/>
        <v>3.8888888888888888</v>
      </c>
      <c r="M153" s="109">
        <v>0.19500000000000001</v>
      </c>
      <c r="N153" s="109">
        <v>0.11007609866508816</v>
      </c>
      <c r="O153" s="109">
        <v>0.41538450000000005</v>
      </c>
      <c r="P153" s="110">
        <v>3.2778706833333335</v>
      </c>
      <c r="Q153" s="108">
        <f t="shared" si="8"/>
        <v>1.6383115888427702</v>
      </c>
      <c r="R153" s="107">
        <f t="shared" si="7"/>
        <v>31.947075982434018</v>
      </c>
      <c r="AU153" s="92"/>
    </row>
    <row r="154" spans="1:47" s="86" customFormat="1">
      <c r="A154" s="70">
        <v>237</v>
      </c>
      <c r="B154" s="72">
        <v>21</v>
      </c>
      <c r="C154" s="73">
        <v>1.6519999999999999</v>
      </c>
      <c r="D154" s="72">
        <v>56</v>
      </c>
      <c r="E154" s="73">
        <v>20.519555136044655</v>
      </c>
      <c r="F154" s="72">
        <v>40</v>
      </c>
      <c r="G154" s="70">
        <v>17</v>
      </c>
      <c r="H154" s="72">
        <v>84.690850000000012</v>
      </c>
      <c r="I154" s="70" t="s">
        <v>3</v>
      </c>
      <c r="J154" s="70" t="s">
        <v>5</v>
      </c>
      <c r="K154" s="110">
        <v>14</v>
      </c>
      <c r="L154" s="108">
        <f t="shared" si="6"/>
        <v>3.8888888888888888</v>
      </c>
      <c r="M154" s="109">
        <v>0.19927250000000002</v>
      </c>
      <c r="N154" s="109">
        <v>0.1286055921711548</v>
      </c>
      <c r="O154" s="109">
        <v>0.45740900000000001</v>
      </c>
      <c r="P154" s="110">
        <v>3.0499140499999999</v>
      </c>
      <c r="Q154" s="108">
        <f t="shared" si="8"/>
        <v>1.5228082411336392</v>
      </c>
      <c r="R154" s="107">
        <f t="shared" si="7"/>
        <v>30.345380523130316</v>
      </c>
      <c r="AU154" s="92"/>
    </row>
    <row r="155" spans="1:47" s="86" customFormat="1">
      <c r="A155" s="70">
        <v>238</v>
      </c>
      <c r="B155" s="72">
        <v>29</v>
      </c>
      <c r="C155" s="73">
        <v>1.766</v>
      </c>
      <c r="D155" s="72">
        <v>67.7</v>
      </c>
      <c r="E155" s="73">
        <v>21.70737306797967</v>
      </c>
      <c r="F155" s="72">
        <v>60</v>
      </c>
      <c r="G155" s="70">
        <v>20</v>
      </c>
      <c r="H155" s="72">
        <v>94.729700000000008</v>
      </c>
      <c r="I155" s="70" t="s">
        <v>3</v>
      </c>
      <c r="J155" s="70" t="s">
        <v>5</v>
      </c>
      <c r="K155" s="110">
        <v>14</v>
      </c>
      <c r="L155" s="108">
        <f t="shared" si="6"/>
        <v>3.8888888888888888</v>
      </c>
      <c r="M155" s="109">
        <v>0.20104149999999998</v>
      </c>
      <c r="N155" s="109">
        <v>0.12042640044296643</v>
      </c>
      <c r="O155" s="109">
        <v>0.44166699999999998</v>
      </c>
      <c r="P155" s="110">
        <v>3.1107304916666667</v>
      </c>
      <c r="Q155" s="108">
        <f t="shared" si="8"/>
        <v>1.5559153177529161</v>
      </c>
      <c r="R155" s="107">
        <f t="shared" si="7"/>
        <v>31.280354935402286</v>
      </c>
      <c r="AU155" s="92"/>
    </row>
    <row r="156" spans="1:47" s="86" customFormat="1">
      <c r="A156" s="70">
        <v>239</v>
      </c>
      <c r="B156" s="72">
        <v>37</v>
      </c>
      <c r="C156" s="73">
        <v>1.5449999999999999</v>
      </c>
      <c r="D156" s="72">
        <v>52.6</v>
      </c>
      <c r="E156" s="73">
        <v>22.035797697971326</v>
      </c>
      <c r="F156" s="72">
        <v>40</v>
      </c>
      <c r="G156" s="70">
        <v>8</v>
      </c>
      <c r="H156" s="72">
        <v>80.103649999999988</v>
      </c>
      <c r="I156" s="70" t="s">
        <v>6</v>
      </c>
      <c r="J156" s="70" t="s">
        <v>4</v>
      </c>
      <c r="K156" s="110">
        <v>14</v>
      </c>
      <c r="L156" s="108">
        <f t="shared" si="6"/>
        <v>3.8888888888888888</v>
      </c>
      <c r="M156" s="109">
        <v>0.21961550000000002</v>
      </c>
      <c r="N156" s="109">
        <v>7.1547298525213854E-2</v>
      </c>
      <c r="O156" s="109">
        <v>0.36307699999999998</v>
      </c>
      <c r="P156" s="110">
        <v>3.4345046999999997</v>
      </c>
      <c r="Q156" s="108">
        <f t="shared" si="8"/>
        <v>1.7161710507686299</v>
      </c>
      <c r="R156" s="107">
        <f t="shared" si="7"/>
        <v>37.689776340007811</v>
      </c>
      <c r="AU156" s="92"/>
    </row>
    <row r="157" spans="1:47" s="86" customFormat="1">
      <c r="A157" s="70">
        <v>240</v>
      </c>
      <c r="B157" s="72">
        <v>26</v>
      </c>
      <c r="C157" s="73">
        <v>1.59</v>
      </c>
      <c r="D157" s="72">
        <v>48</v>
      </c>
      <c r="E157" s="73">
        <v>18.986590720303784</v>
      </c>
      <c r="F157" s="72">
        <v>50</v>
      </c>
      <c r="G157" s="70">
        <v>14</v>
      </c>
      <c r="H157" s="72">
        <v>79.968900000000005</v>
      </c>
      <c r="I157" s="70" t="s">
        <v>6</v>
      </c>
      <c r="J157" s="70" t="s">
        <v>4</v>
      </c>
      <c r="K157" s="110">
        <v>14</v>
      </c>
      <c r="L157" s="108">
        <f t="shared" si="6"/>
        <v>3.8888888888888888</v>
      </c>
      <c r="M157" s="109">
        <v>0.21244550000000001</v>
      </c>
      <c r="N157" s="109">
        <v>7.9542614760049812E-2</v>
      </c>
      <c r="O157" s="109">
        <v>0.37219749999999996</v>
      </c>
      <c r="P157" s="110">
        <v>3.4247969333333335</v>
      </c>
      <c r="Q157" s="108">
        <f t="shared" si="8"/>
        <v>1.7104455197445279</v>
      </c>
      <c r="R157" s="107">
        <f t="shared" si="7"/>
        <v>36.337645366488609</v>
      </c>
      <c r="AU157" s="92"/>
    </row>
    <row r="158" spans="1:47" s="86" customFormat="1">
      <c r="A158" s="70">
        <v>241</v>
      </c>
      <c r="B158" s="72">
        <v>33</v>
      </c>
      <c r="C158" s="73">
        <v>1.58</v>
      </c>
      <c r="D158" s="72">
        <v>51</v>
      </c>
      <c r="E158" s="73">
        <v>20.429418362441915</v>
      </c>
      <c r="F158" s="72">
        <v>50</v>
      </c>
      <c r="G158" s="70">
        <v>17</v>
      </c>
      <c r="H158" s="72">
        <v>81.991199999999992</v>
      </c>
      <c r="I158" s="70" t="s">
        <v>6</v>
      </c>
      <c r="J158" s="70" t="s">
        <v>5</v>
      </c>
      <c r="K158" s="110">
        <v>14</v>
      </c>
      <c r="L158" s="108">
        <f t="shared" si="6"/>
        <v>3.8888888888888888</v>
      </c>
      <c r="M158" s="109">
        <v>0.18080099999999999</v>
      </c>
      <c r="N158" s="109">
        <v>0.1275967271642624</v>
      </c>
      <c r="O158" s="109">
        <v>0.43719549999999996</v>
      </c>
      <c r="P158" s="110">
        <v>3.2425660500000002</v>
      </c>
      <c r="Q158" s="108">
        <f t="shared" si="8"/>
        <v>1.6181321415250736</v>
      </c>
      <c r="R158" s="107">
        <f t="shared" si="7"/>
        <v>29.25599093198748</v>
      </c>
      <c r="AU158" s="92"/>
    </row>
    <row r="159" spans="1:47" s="86" customFormat="1">
      <c r="A159" s="70">
        <v>242</v>
      </c>
      <c r="B159" s="72">
        <v>31</v>
      </c>
      <c r="C159" s="73">
        <v>1.645</v>
      </c>
      <c r="D159" s="72">
        <v>53.7</v>
      </c>
      <c r="E159" s="73">
        <v>19.844606018052311</v>
      </c>
      <c r="F159" s="72">
        <v>65</v>
      </c>
      <c r="G159" s="70">
        <v>13</v>
      </c>
      <c r="H159" s="72">
        <v>88.848600000000005</v>
      </c>
      <c r="I159" s="70" t="s">
        <v>6</v>
      </c>
      <c r="J159" s="70" t="s">
        <v>4</v>
      </c>
      <c r="K159" s="110">
        <v>14</v>
      </c>
      <c r="L159" s="108">
        <f t="shared" si="6"/>
        <v>3.8888888888888888</v>
      </c>
      <c r="M159" s="109">
        <v>0.23409099999999999</v>
      </c>
      <c r="N159" s="109">
        <v>0.10914096883838137</v>
      </c>
      <c r="O159" s="109">
        <v>0.4527275</v>
      </c>
      <c r="P159" s="110">
        <v>2.9134815250000003</v>
      </c>
      <c r="Q159" s="108">
        <f t="shared" si="8"/>
        <v>1.4559887364711346</v>
      </c>
      <c r="R159" s="107">
        <f t="shared" si="7"/>
        <v>34.083385930926433</v>
      </c>
      <c r="AU159" s="92"/>
    </row>
    <row r="160" spans="1:47" s="86" customFormat="1">
      <c r="A160" s="70">
        <v>243</v>
      </c>
      <c r="B160" s="72">
        <v>20</v>
      </c>
      <c r="C160" s="73">
        <v>1.62</v>
      </c>
      <c r="D160" s="72">
        <v>48.9</v>
      </c>
      <c r="E160" s="73">
        <v>18.63283036122542</v>
      </c>
      <c r="F160" s="72">
        <v>60</v>
      </c>
      <c r="G160" s="70">
        <v>20</v>
      </c>
      <c r="H160" s="72">
        <v>81.666849999999997</v>
      </c>
      <c r="I160" s="70" t="s">
        <v>3</v>
      </c>
      <c r="J160" s="70" t="s">
        <v>5</v>
      </c>
      <c r="K160" s="110">
        <v>14</v>
      </c>
      <c r="L160" s="108">
        <f t="shared" si="6"/>
        <v>3.8888888888888888</v>
      </c>
      <c r="M160" s="109">
        <v>0.21068200000000001</v>
      </c>
      <c r="N160" s="109">
        <v>0.1221915055713316</v>
      </c>
      <c r="O160" s="109">
        <v>0.45568150000000002</v>
      </c>
      <c r="P160" s="110">
        <v>3.0041441666666668</v>
      </c>
      <c r="Q160" s="108">
        <f t="shared" si="8"/>
        <v>1.5006824353374697</v>
      </c>
      <c r="R160" s="107">
        <f t="shared" si="7"/>
        <v>31.616677684176882</v>
      </c>
      <c r="AU160" s="92"/>
    </row>
    <row r="161" spans="1:47" s="86" customFormat="1">
      <c r="A161" s="70">
        <v>244</v>
      </c>
      <c r="B161" s="72">
        <v>24</v>
      </c>
      <c r="C161" s="73">
        <v>1.64</v>
      </c>
      <c r="D161" s="72">
        <v>48.8</v>
      </c>
      <c r="E161" s="73">
        <v>18.143961927424154</v>
      </c>
      <c r="F161" s="72">
        <v>50</v>
      </c>
      <c r="G161" s="70">
        <v>17</v>
      </c>
      <c r="H161" s="72">
        <v>83.975200000000001</v>
      </c>
      <c r="I161" s="70" t="s">
        <v>6</v>
      </c>
      <c r="J161" s="70" t="s">
        <v>5</v>
      </c>
      <c r="K161" s="110">
        <v>14</v>
      </c>
      <c r="L161" s="108">
        <f t="shared" si="6"/>
        <v>3.8888888888888888</v>
      </c>
      <c r="M161" s="109">
        <v>0.21060899999999999</v>
      </c>
      <c r="N161" s="109">
        <v>9.1169559857034232E-2</v>
      </c>
      <c r="O161" s="109">
        <v>0.39301249999999999</v>
      </c>
      <c r="P161" s="110">
        <v>3.3136880249999998</v>
      </c>
      <c r="Q161" s="108">
        <f t="shared" si="8"/>
        <v>1.6566672989613525</v>
      </c>
      <c r="R161" s="107">
        <f t="shared" si="7"/>
        <v>34.890904316695142</v>
      </c>
      <c r="AU161" s="92"/>
    </row>
    <row r="162" spans="1:47" s="86" customFormat="1">
      <c r="A162" s="70">
        <v>245</v>
      </c>
      <c r="B162" s="72">
        <v>36</v>
      </c>
      <c r="C162" s="73">
        <v>1.6</v>
      </c>
      <c r="D162" s="72">
        <v>43.5</v>
      </c>
      <c r="E162" s="73">
        <v>16.992187499999996</v>
      </c>
      <c r="F162" s="72">
        <v>70</v>
      </c>
      <c r="G162" s="70">
        <v>17</v>
      </c>
      <c r="H162" s="72">
        <v>83.169549999999987</v>
      </c>
      <c r="I162" s="70" t="s">
        <v>6</v>
      </c>
      <c r="J162" s="70" t="s">
        <v>5</v>
      </c>
      <c r="K162" s="110">
        <v>14</v>
      </c>
      <c r="L162" s="108">
        <f t="shared" si="6"/>
        <v>3.8888888888888888</v>
      </c>
      <c r="M162" s="109">
        <v>0.23615900000000001</v>
      </c>
      <c r="N162" s="109">
        <v>0.12843764047773043</v>
      </c>
      <c r="O162" s="109">
        <v>0.49288650000000001</v>
      </c>
      <c r="P162" s="110">
        <v>2.7427570333333335</v>
      </c>
      <c r="Q162" s="108">
        <f t="shared" si="8"/>
        <v>1.371656501548943</v>
      </c>
      <c r="R162" s="107">
        <f t="shared" si="7"/>
        <v>32.392902774929688</v>
      </c>
      <c r="AU162" s="92"/>
    </row>
    <row r="163" spans="1:47" s="86" customFormat="1">
      <c r="A163" s="70">
        <v>246</v>
      </c>
      <c r="B163" s="72">
        <v>16</v>
      </c>
      <c r="C163" s="73">
        <v>1.64</v>
      </c>
      <c r="D163" s="72">
        <v>58.5</v>
      </c>
      <c r="E163" s="73">
        <v>21.75044616299822</v>
      </c>
      <c r="F163" s="72">
        <v>5</v>
      </c>
      <c r="G163" s="70">
        <v>11</v>
      </c>
      <c r="H163" s="72">
        <v>85.4238</v>
      </c>
      <c r="I163" s="70" t="s">
        <v>6</v>
      </c>
      <c r="J163" s="70" t="s">
        <v>4</v>
      </c>
      <c r="K163" s="110">
        <v>14</v>
      </c>
      <c r="L163" s="108">
        <f t="shared" si="6"/>
        <v>3.8888888888888888</v>
      </c>
      <c r="M163" s="109">
        <v>0.231568</v>
      </c>
      <c r="N163" s="109">
        <v>0.11494527070893318</v>
      </c>
      <c r="O163" s="109">
        <v>0.46152300000000002</v>
      </c>
      <c r="P163" s="110">
        <v>2.8858923583333338</v>
      </c>
      <c r="Q163" s="108">
        <f t="shared" si="8"/>
        <v>1.4428119828420798</v>
      </c>
      <c r="R163" s="107">
        <f t="shared" si="7"/>
        <v>33.410908524277474</v>
      </c>
      <c r="AU163" s="92"/>
    </row>
    <row r="164" spans="1:47" s="86" customFormat="1">
      <c r="A164" s="70">
        <v>247</v>
      </c>
      <c r="B164" s="72">
        <v>16</v>
      </c>
      <c r="C164" s="73">
        <v>1.79</v>
      </c>
      <c r="D164" s="72">
        <v>63.1</v>
      </c>
      <c r="E164" s="73">
        <v>19.693517680471896</v>
      </c>
      <c r="F164" s="72">
        <v>10</v>
      </c>
      <c r="G164" s="70">
        <v>16</v>
      </c>
      <c r="H164" s="72">
        <v>94.393450000000001</v>
      </c>
      <c r="I164" s="70" t="s">
        <v>3</v>
      </c>
      <c r="J164" s="70" t="s">
        <v>5</v>
      </c>
      <c r="K164" s="110">
        <v>14</v>
      </c>
      <c r="L164" s="108">
        <f t="shared" si="6"/>
        <v>3.8888888888888888</v>
      </c>
      <c r="M164" s="109">
        <v>0.24268200000000001</v>
      </c>
      <c r="N164" s="109">
        <v>0.110491363026894</v>
      </c>
      <c r="O164" s="109">
        <v>0.46375</v>
      </c>
      <c r="P164" s="110">
        <v>2.8314706166666666</v>
      </c>
      <c r="Q164" s="108">
        <f t="shared" si="8"/>
        <v>1.4155644138430876</v>
      </c>
      <c r="R164" s="107">
        <f t="shared" si="7"/>
        <v>34.353200308026821</v>
      </c>
      <c r="AU164" s="92"/>
    </row>
    <row r="165" spans="1:47" s="86" customFormat="1">
      <c r="A165" s="70">
        <v>194</v>
      </c>
      <c r="B165" s="72">
        <v>25</v>
      </c>
      <c r="C165" s="73">
        <v>1.6980000000000002</v>
      </c>
      <c r="D165" s="72">
        <v>55.7</v>
      </c>
      <c r="E165" s="73">
        <v>19.318785628765774</v>
      </c>
      <c r="F165" s="72">
        <v>45</v>
      </c>
      <c r="G165" s="70">
        <v>19</v>
      </c>
      <c r="H165" s="72">
        <v>87.846650000000011</v>
      </c>
      <c r="I165" s="70" t="s">
        <v>3</v>
      </c>
      <c r="J165" s="70" t="s">
        <v>5</v>
      </c>
      <c r="K165" s="110">
        <v>16</v>
      </c>
      <c r="L165" s="108">
        <f t="shared" si="6"/>
        <v>4.4444444444444446</v>
      </c>
      <c r="M165" s="109">
        <v>0.18161349999999998</v>
      </c>
      <c r="N165" s="109">
        <v>0.15732294708598332</v>
      </c>
      <c r="O165" s="109">
        <v>0.49670449999999999</v>
      </c>
      <c r="P165" s="110">
        <v>2.9504056250000001</v>
      </c>
      <c r="Q165" s="108">
        <f t="shared" si="8"/>
        <v>1.4742347984278761</v>
      </c>
      <c r="R165" s="107">
        <f t="shared" si="7"/>
        <v>26.774094156428102</v>
      </c>
      <c r="AU165" s="92"/>
    </row>
    <row r="166" spans="1:47" s="86" customFormat="1">
      <c r="A166" s="70">
        <v>195</v>
      </c>
      <c r="B166" s="72">
        <v>30</v>
      </c>
      <c r="C166" s="73">
        <v>1.6469999999999998</v>
      </c>
      <c r="D166" s="72">
        <v>55.6</v>
      </c>
      <c r="E166" s="73">
        <v>20.496872199421301</v>
      </c>
      <c r="F166" s="72">
        <v>100</v>
      </c>
      <c r="G166" s="70">
        <v>13</v>
      </c>
      <c r="H166" s="72">
        <v>85.987949999999998</v>
      </c>
      <c r="I166" s="70" t="s">
        <v>6</v>
      </c>
      <c r="J166" s="70" t="s">
        <v>4</v>
      </c>
      <c r="K166" s="110">
        <v>16</v>
      </c>
      <c r="L166" s="108">
        <f t="shared" si="6"/>
        <v>4.4444444444444446</v>
      </c>
      <c r="M166" s="109">
        <v>0.20250000000000001</v>
      </c>
      <c r="N166" s="109">
        <v>0.11580819787007357</v>
      </c>
      <c r="O166" s="109">
        <v>0.43354150000000002</v>
      </c>
      <c r="P166" s="110">
        <v>3.1416093166666665</v>
      </c>
      <c r="Q166" s="108">
        <f t="shared" si="8"/>
        <v>1.5722244539074886</v>
      </c>
      <c r="R166" s="107">
        <f t="shared" si="7"/>
        <v>31.837545191626649</v>
      </c>
      <c r="AU166" s="92"/>
    </row>
    <row r="167" spans="1:47" s="86" customFormat="1">
      <c r="A167" s="70">
        <v>196</v>
      </c>
      <c r="B167" s="72">
        <v>26</v>
      </c>
      <c r="C167" s="73">
        <v>1.75</v>
      </c>
      <c r="D167" s="72">
        <v>63.3</v>
      </c>
      <c r="E167" s="73">
        <v>20.66938775510204</v>
      </c>
      <c r="F167" s="72">
        <v>40</v>
      </c>
      <c r="G167" s="70">
        <v>10</v>
      </c>
      <c r="H167" s="72">
        <v>90.762749999999997</v>
      </c>
      <c r="I167" s="70" t="s">
        <v>3</v>
      </c>
      <c r="J167" s="70" t="s">
        <v>4</v>
      </c>
      <c r="K167" s="110">
        <v>16</v>
      </c>
      <c r="L167" s="108">
        <f t="shared" si="6"/>
        <v>4.4444444444444446</v>
      </c>
      <c r="M167" s="109">
        <v>0.22500000000000001</v>
      </c>
      <c r="N167" s="109">
        <v>9.1396457807713744E-2</v>
      </c>
      <c r="O167" s="109">
        <v>0.40770850000000003</v>
      </c>
      <c r="P167" s="110">
        <v>3.1605916416666662</v>
      </c>
      <c r="Q167" s="108">
        <f t="shared" si="8"/>
        <v>1.5805066630209645</v>
      </c>
      <c r="R167" s="107">
        <f t="shared" si="7"/>
        <v>35.561399917971706</v>
      </c>
      <c r="AU167" s="92"/>
    </row>
    <row r="168" spans="1:47" s="86" customFormat="1">
      <c r="A168" s="70">
        <v>197</v>
      </c>
      <c r="B168" s="72">
        <v>31</v>
      </c>
      <c r="C168" s="73">
        <v>1.6569999999999998</v>
      </c>
      <c r="D168" s="72">
        <v>57</v>
      </c>
      <c r="E168" s="73">
        <v>20.760119010113826</v>
      </c>
      <c r="F168" s="72">
        <v>36</v>
      </c>
      <c r="G168" s="70">
        <v>6</v>
      </c>
      <c r="H168" s="72">
        <v>83.4101</v>
      </c>
      <c r="I168" s="70" t="s">
        <v>6</v>
      </c>
      <c r="J168" s="70" t="s">
        <v>4</v>
      </c>
      <c r="K168" s="110">
        <v>16</v>
      </c>
      <c r="L168" s="108">
        <f t="shared" si="6"/>
        <v>4.4444444444444446</v>
      </c>
      <c r="M168" s="109">
        <v>0.205848</v>
      </c>
      <c r="N168" s="109">
        <v>9.5143946802442453E-2</v>
      </c>
      <c r="O168" s="109">
        <v>0.39687499999999998</v>
      </c>
      <c r="P168" s="110">
        <v>3.3223480250000006</v>
      </c>
      <c r="Q168" s="108">
        <f t="shared" si="8"/>
        <v>1.6591369501412754</v>
      </c>
      <c r="R168" s="107">
        <f t="shared" si="7"/>
        <v>34.15300229126813</v>
      </c>
      <c r="AU168" s="92"/>
    </row>
    <row r="169" spans="1:47" s="86" customFormat="1">
      <c r="A169" s="70">
        <v>198</v>
      </c>
      <c r="B169" s="72">
        <v>35</v>
      </c>
      <c r="C169" s="73">
        <v>1.84</v>
      </c>
      <c r="D169" s="72">
        <v>78.599999999999994</v>
      </c>
      <c r="E169" s="73">
        <v>23.215973534971642</v>
      </c>
      <c r="F169" s="72">
        <v>45</v>
      </c>
      <c r="G169" s="70">
        <v>20</v>
      </c>
      <c r="H169" s="72">
        <v>98.850200000000001</v>
      </c>
      <c r="I169" s="70" t="s">
        <v>3</v>
      </c>
      <c r="J169" s="70" t="s">
        <v>5</v>
      </c>
      <c r="K169" s="110">
        <v>16</v>
      </c>
      <c r="L169" s="108">
        <f t="shared" si="6"/>
        <v>4.4444444444444446</v>
      </c>
      <c r="M169" s="109">
        <v>0.20774999999999999</v>
      </c>
      <c r="N169" s="109">
        <v>0.16121702592422282</v>
      </c>
      <c r="O169" s="109">
        <v>0.53225</v>
      </c>
      <c r="P169" s="110">
        <v>2.7102692916666666</v>
      </c>
      <c r="Q169" s="108">
        <f t="shared" si="8"/>
        <v>1.3513513513513513</v>
      </c>
      <c r="R169" s="107">
        <f t="shared" si="7"/>
        <v>28.074324324324323</v>
      </c>
      <c r="AU169" s="92"/>
    </row>
    <row r="170" spans="1:47" s="86" customFormat="1">
      <c r="A170" s="70">
        <v>199</v>
      </c>
      <c r="B170" s="72">
        <v>43</v>
      </c>
      <c r="C170" s="73">
        <v>1.65</v>
      </c>
      <c r="D170" s="72">
        <v>56.7</v>
      </c>
      <c r="E170" s="73">
        <v>20.826446280991739</v>
      </c>
      <c r="F170" s="72">
        <v>55</v>
      </c>
      <c r="G170" s="70">
        <v>8</v>
      </c>
      <c r="H170" s="72">
        <v>81.995949999999993</v>
      </c>
      <c r="I170" s="70" t="s">
        <v>6</v>
      </c>
      <c r="J170" s="70" t="s">
        <v>4</v>
      </c>
      <c r="K170" s="110">
        <v>16</v>
      </c>
      <c r="L170" s="108">
        <f t="shared" si="6"/>
        <v>4.4444444444444446</v>
      </c>
      <c r="M170" s="109">
        <v>0.210341</v>
      </c>
      <c r="N170" s="109">
        <v>9.2858916585660256E-2</v>
      </c>
      <c r="O170" s="109">
        <v>0.39586350000000003</v>
      </c>
      <c r="P170" s="110">
        <v>3.298153941666667</v>
      </c>
      <c r="Q170" s="108">
        <f t="shared" si="8"/>
        <v>1.6496083417394625</v>
      </c>
      <c r="R170" s="107">
        <f t="shared" si="7"/>
        <v>34.698026820982022</v>
      </c>
      <c r="AU170" s="92"/>
    </row>
    <row r="171" spans="1:47" s="86" customFormat="1">
      <c r="A171" s="70">
        <v>200</v>
      </c>
      <c r="B171" s="72">
        <v>23</v>
      </c>
      <c r="C171" s="73">
        <v>1.62</v>
      </c>
      <c r="D171" s="72">
        <v>52.3</v>
      </c>
      <c r="E171" s="73">
        <v>19.928364578570335</v>
      </c>
      <c r="F171" s="72">
        <v>55</v>
      </c>
      <c r="G171" s="70">
        <v>9</v>
      </c>
      <c r="H171" s="72">
        <v>83.734999999999999</v>
      </c>
      <c r="I171" s="70" t="s">
        <v>6</v>
      </c>
      <c r="J171" s="70" t="s">
        <v>4</v>
      </c>
      <c r="K171" s="110">
        <v>16</v>
      </c>
      <c r="L171" s="108">
        <f t="shared" si="6"/>
        <v>4.4444444444444446</v>
      </c>
      <c r="M171" s="109">
        <v>0.21</v>
      </c>
      <c r="N171" s="109">
        <v>8.359687672034008E-2</v>
      </c>
      <c r="O171" s="109">
        <v>0.37743150000000003</v>
      </c>
      <c r="P171" s="110">
        <v>3.4060307833333336</v>
      </c>
      <c r="Q171" s="108">
        <f t="shared" si="8"/>
        <v>1.7023261435588661</v>
      </c>
      <c r="R171" s="107">
        <f t="shared" si="7"/>
        <v>35.74884901473618</v>
      </c>
      <c r="AU171" s="92"/>
    </row>
    <row r="172" spans="1:47" s="86" customFormat="1">
      <c r="A172" s="70">
        <v>201</v>
      </c>
      <c r="B172" s="72">
        <v>32</v>
      </c>
      <c r="C172" s="73">
        <v>1.6780000000000002</v>
      </c>
      <c r="D172" s="72">
        <v>62.5</v>
      </c>
      <c r="E172" s="73">
        <v>22.197093139713118</v>
      </c>
      <c r="F172" s="72">
        <v>65</v>
      </c>
      <c r="G172" s="70">
        <v>11</v>
      </c>
      <c r="H172" s="72">
        <v>87.201599999999999</v>
      </c>
      <c r="I172" s="70" t="s">
        <v>6</v>
      </c>
      <c r="J172" s="70" t="s">
        <v>4</v>
      </c>
      <c r="K172" s="110">
        <v>16</v>
      </c>
      <c r="L172" s="108">
        <f t="shared" si="6"/>
        <v>4.4444444444444446</v>
      </c>
      <c r="M172" s="109">
        <v>0.20643149999999999</v>
      </c>
      <c r="N172" s="109">
        <v>0.10522863680243788</v>
      </c>
      <c r="O172" s="109">
        <v>0.41811350000000003</v>
      </c>
      <c r="P172" s="110">
        <v>3.2086233750000002</v>
      </c>
      <c r="Q172" s="108">
        <f t="shared" si="8"/>
        <v>1.601165648592175</v>
      </c>
      <c r="R172" s="107">
        <f t="shared" si="7"/>
        <v>33.053102658735554</v>
      </c>
      <c r="AU172" s="92"/>
    </row>
    <row r="173" spans="1:47" s="86" customFormat="1">
      <c r="A173" s="70">
        <v>202</v>
      </c>
      <c r="B173" s="70">
        <v>51</v>
      </c>
      <c r="C173" s="73">
        <v>1.855</v>
      </c>
      <c r="D173" s="72">
        <v>91.7</v>
      </c>
      <c r="E173" s="73">
        <v>26.649036260997814</v>
      </c>
      <c r="F173" s="70">
        <v>25</v>
      </c>
      <c r="G173" s="70">
        <v>21</v>
      </c>
      <c r="H173" s="72">
        <v>96.609200000000001</v>
      </c>
      <c r="I173" s="70" t="s">
        <v>3</v>
      </c>
      <c r="J173" s="70" t="s">
        <v>5</v>
      </c>
      <c r="K173" s="110">
        <v>16</v>
      </c>
      <c r="L173" s="108">
        <f t="shared" si="6"/>
        <v>4.4444444444444446</v>
      </c>
      <c r="M173" s="109">
        <v>0.22143200000000002</v>
      </c>
      <c r="N173" s="109">
        <v>0.12165765765890674</v>
      </c>
      <c r="O173" s="109">
        <v>0.46572750000000002</v>
      </c>
      <c r="P173" s="110">
        <v>2.9146900166666669</v>
      </c>
      <c r="Q173" s="108">
        <f t="shared" si="8"/>
        <v>1.4552662082093022</v>
      </c>
      <c r="R173" s="107">
        <f t="shared" si="7"/>
        <v>32.224250701620221</v>
      </c>
      <c r="AU173" s="92"/>
    </row>
    <row r="174" spans="1:47" s="86" customFormat="1">
      <c r="A174" s="70">
        <v>203</v>
      </c>
      <c r="B174" s="72">
        <v>36</v>
      </c>
      <c r="C174" s="73">
        <v>1.798</v>
      </c>
      <c r="D174" s="72">
        <v>75.900000000000006</v>
      </c>
      <c r="E174" s="73">
        <v>23.478070430499344</v>
      </c>
      <c r="F174" s="72">
        <v>50</v>
      </c>
      <c r="G174" s="70">
        <v>15</v>
      </c>
      <c r="H174" s="72">
        <v>94.512600000000006</v>
      </c>
      <c r="I174" s="70" t="s">
        <v>3</v>
      </c>
      <c r="J174" s="70" t="s">
        <v>4</v>
      </c>
      <c r="K174" s="110">
        <v>16</v>
      </c>
      <c r="L174" s="108">
        <f t="shared" si="6"/>
        <v>4.4444444444444446</v>
      </c>
      <c r="M174" s="109">
        <v>0.20979199999999998</v>
      </c>
      <c r="N174" s="109">
        <v>0.11574182324907767</v>
      </c>
      <c r="O174" s="109">
        <v>0.44083349999999999</v>
      </c>
      <c r="P174" s="110">
        <v>3.0718774166666667</v>
      </c>
      <c r="Q174" s="108">
        <f t="shared" si="8"/>
        <v>1.5369824883900185</v>
      </c>
      <c r="R174" s="107">
        <f t="shared" si="7"/>
        <v>32.244663020431872</v>
      </c>
      <c r="AU174" s="92"/>
    </row>
    <row r="175" spans="1:47" s="86" customFormat="1">
      <c r="A175" s="70">
        <v>204</v>
      </c>
      <c r="B175" s="72">
        <v>26</v>
      </c>
      <c r="C175" s="73">
        <v>1.655</v>
      </c>
      <c r="D175" s="72">
        <v>59.3</v>
      </c>
      <c r="E175" s="73">
        <v>21.650039703909236</v>
      </c>
      <c r="F175" s="72">
        <v>50</v>
      </c>
      <c r="G175" s="70">
        <v>13</v>
      </c>
      <c r="H175" s="72">
        <v>88.520350000000008</v>
      </c>
      <c r="I175" s="70" t="s">
        <v>6</v>
      </c>
      <c r="J175" s="70" t="s">
        <v>4</v>
      </c>
      <c r="K175" s="110">
        <v>16</v>
      </c>
      <c r="L175" s="108">
        <f t="shared" si="6"/>
        <v>4.4444444444444446</v>
      </c>
      <c r="M175" s="109">
        <v>0.19500000000000001</v>
      </c>
      <c r="N175" s="109">
        <v>0.1262411232176599</v>
      </c>
      <c r="O175" s="109">
        <v>0.44645849999999998</v>
      </c>
      <c r="P175" s="110">
        <v>3.1129264833333332</v>
      </c>
      <c r="Q175" s="108">
        <f t="shared" si="8"/>
        <v>1.5589473052426619</v>
      </c>
      <c r="R175" s="107">
        <f t="shared" si="7"/>
        <v>30.399472452231912</v>
      </c>
      <c r="AU175" s="92"/>
    </row>
    <row r="176" spans="1:47" s="86" customFormat="1">
      <c r="A176" s="70">
        <v>205</v>
      </c>
      <c r="B176" s="72">
        <v>45</v>
      </c>
      <c r="C176" s="73">
        <v>1.8</v>
      </c>
      <c r="D176" s="72">
        <v>77.5</v>
      </c>
      <c r="E176" s="73">
        <v>23.919753086419753</v>
      </c>
      <c r="F176" s="72">
        <v>50</v>
      </c>
      <c r="G176" s="70">
        <v>21</v>
      </c>
      <c r="H176" s="72">
        <v>92.803349999999995</v>
      </c>
      <c r="I176" s="70" t="s">
        <v>3</v>
      </c>
      <c r="J176" s="70" t="s">
        <v>5</v>
      </c>
      <c r="K176" s="110">
        <v>16</v>
      </c>
      <c r="L176" s="108">
        <f t="shared" si="6"/>
        <v>4.4444444444444446</v>
      </c>
      <c r="M176" s="109">
        <v>0.19136350000000002</v>
      </c>
      <c r="N176" s="109">
        <v>0.14554818923023205</v>
      </c>
      <c r="O176" s="109">
        <v>0.48386399999999996</v>
      </c>
      <c r="P176" s="110">
        <v>2.96813685</v>
      </c>
      <c r="Q176" s="108">
        <f t="shared" si="8"/>
        <v>1.4809823355831924</v>
      </c>
      <c r="R176" s="107">
        <f t="shared" si="7"/>
        <v>28.340596317537425</v>
      </c>
      <c r="AU176" s="92"/>
    </row>
    <row r="177" spans="1:47" s="86" customFormat="1">
      <c r="A177" s="70">
        <v>206</v>
      </c>
      <c r="B177" s="72">
        <v>33</v>
      </c>
      <c r="C177" s="73">
        <v>1.77</v>
      </c>
      <c r="D177" s="72">
        <v>69.900000000000006</v>
      </c>
      <c r="E177" s="73">
        <v>22.31159628459255</v>
      </c>
      <c r="F177" s="72">
        <v>50</v>
      </c>
      <c r="G177" s="70">
        <v>23</v>
      </c>
      <c r="H177" s="72">
        <v>90.413449999999997</v>
      </c>
      <c r="I177" s="70" t="s">
        <v>3</v>
      </c>
      <c r="J177" s="70" t="s">
        <v>5</v>
      </c>
      <c r="K177" s="110">
        <v>16</v>
      </c>
      <c r="L177" s="108">
        <f t="shared" si="6"/>
        <v>4.4444444444444446</v>
      </c>
      <c r="M177" s="109">
        <v>0.18681799999999998</v>
      </c>
      <c r="N177" s="109">
        <v>0.13579395499841751</v>
      </c>
      <c r="O177" s="109">
        <v>0.45795450000000004</v>
      </c>
      <c r="P177" s="110">
        <v>3.0996991416666666</v>
      </c>
      <c r="Q177" s="108">
        <f t="shared" si="8"/>
        <v>1.5509346319825985</v>
      </c>
      <c r="R177" s="107">
        <f t="shared" si="7"/>
        <v>28.974250607772507</v>
      </c>
      <c r="AU177" s="92"/>
    </row>
    <row r="178" spans="1:47" s="86" customFormat="1">
      <c r="A178" s="70">
        <v>207</v>
      </c>
      <c r="B178" s="72">
        <v>20</v>
      </c>
      <c r="C178" s="73">
        <v>1.74</v>
      </c>
      <c r="D178" s="72">
        <v>61</v>
      </c>
      <c r="E178" s="73">
        <v>20.147971991015986</v>
      </c>
      <c r="F178" s="72">
        <v>30</v>
      </c>
      <c r="G178" s="70">
        <v>23</v>
      </c>
      <c r="H178" s="72">
        <v>88.518450000000001</v>
      </c>
      <c r="I178" s="70" t="s">
        <v>3</v>
      </c>
      <c r="J178" s="70" t="s">
        <v>5</v>
      </c>
      <c r="K178" s="110">
        <v>16</v>
      </c>
      <c r="L178" s="108">
        <f t="shared" si="6"/>
        <v>4.4444444444444446</v>
      </c>
      <c r="M178" s="109">
        <v>0.20194450000000003</v>
      </c>
      <c r="N178" s="109">
        <v>0.11544417242525912</v>
      </c>
      <c r="O178" s="109">
        <v>0.432222</v>
      </c>
      <c r="P178" s="110">
        <v>3.1507110583333335</v>
      </c>
      <c r="Q178" s="108">
        <f t="shared" si="8"/>
        <v>1.5768729505579369</v>
      </c>
      <c r="R178" s="107">
        <f t="shared" si="7"/>
        <v>31.844081956394731</v>
      </c>
      <c r="AU178" s="92"/>
    </row>
    <row r="179" spans="1:47" s="86" customFormat="1">
      <c r="A179" s="70">
        <v>208</v>
      </c>
      <c r="B179" s="72">
        <v>44</v>
      </c>
      <c r="C179" s="73">
        <v>1.7519999999999998</v>
      </c>
      <c r="D179" s="72">
        <v>70</v>
      </c>
      <c r="E179" s="73">
        <v>22.804987385584127</v>
      </c>
      <c r="F179" s="72">
        <v>85</v>
      </c>
      <c r="G179" s="70">
        <v>13</v>
      </c>
      <c r="H179" s="72">
        <v>89.902799999999999</v>
      </c>
      <c r="I179" s="70" t="s">
        <v>3</v>
      </c>
      <c r="J179" s="70" t="s">
        <v>4</v>
      </c>
      <c r="K179" s="110">
        <v>16</v>
      </c>
      <c r="L179" s="108">
        <f t="shared" si="6"/>
        <v>4.4444444444444446</v>
      </c>
      <c r="M179" s="109">
        <v>0.1991665</v>
      </c>
      <c r="N179" s="109">
        <v>0.1200107376837882</v>
      </c>
      <c r="O179" s="109">
        <v>0.44041649999999999</v>
      </c>
      <c r="P179" s="110">
        <v>3.1330555000000002</v>
      </c>
      <c r="Q179" s="108">
        <f t="shared" si="8"/>
        <v>1.5635187301726281</v>
      </c>
      <c r="R179" s="107">
        <f t="shared" si="7"/>
        <v>31.140055317292671</v>
      </c>
      <c r="AU179" s="92"/>
    </row>
    <row r="180" spans="1:47" s="86" customFormat="1">
      <c r="A180" s="70">
        <v>209</v>
      </c>
      <c r="B180" s="72">
        <v>33</v>
      </c>
      <c r="C180" s="73">
        <v>1.81</v>
      </c>
      <c r="D180" s="72">
        <v>70.3</v>
      </c>
      <c r="E180" s="73">
        <v>21.458441439516498</v>
      </c>
      <c r="F180" s="124">
        <v>50</v>
      </c>
      <c r="G180" s="70">
        <v>13</v>
      </c>
      <c r="H180" s="72">
        <v>94.176949999999991</v>
      </c>
      <c r="I180" s="70" t="s">
        <v>3</v>
      </c>
      <c r="J180" s="70" t="s">
        <v>4</v>
      </c>
      <c r="K180" s="110">
        <v>16</v>
      </c>
      <c r="L180" s="108">
        <f t="shared" si="6"/>
        <v>4.4444444444444446</v>
      </c>
      <c r="M180" s="109">
        <v>0.21299999999999999</v>
      </c>
      <c r="N180" s="109">
        <v>0.15598847436826171</v>
      </c>
      <c r="O180" s="109">
        <v>0.52499999999999991</v>
      </c>
      <c r="P180" s="110">
        <v>2.7101117500000003</v>
      </c>
      <c r="Q180" s="108">
        <f t="shared" si="8"/>
        <v>1.3550135501355016</v>
      </c>
      <c r="R180" s="107">
        <f t="shared" si="7"/>
        <v>28.86178861788618</v>
      </c>
      <c r="AU180" s="92"/>
    </row>
    <row r="181" spans="1:47" s="86" customFormat="1">
      <c r="A181" s="70">
        <v>210</v>
      </c>
      <c r="B181" s="72">
        <v>44</v>
      </c>
      <c r="C181" s="73">
        <v>1.6519999999999999</v>
      </c>
      <c r="D181" s="72">
        <v>53.3</v>
      </c>
      <c r="E181" s="73">
        <v>19.530219441985356</v>
      </c>
      <c r="F181" s="72">
        <v>50</v>
      </c>
      <c r="G181" s="70">
        <v>11</v>
      </c>
      <c r="H181" s="72">
        <v>86.273799999999994</v>
      </c>
      <c r="I181" s="70" t="s">
        <v>6</v>
      </c>
      <c r="J181" s="70" t="s">
        <v>4</v>
      </c>
      <c r="K181" s="110">
        <v>16</v>
      </c>
      <c r="L181" s="108">
        <f t="shared" si="6"/>
        <v>4.4444444444444446</v>
      </c>
      <c r="M181" s="109">
        <v>0.190577</v>
      </c>
      <c r="N181" s="109">
        <v>0.10141602635975078</v>
      </c>
      <c r="O181" s="109">
        <v>0.39384600000000003</v>
      </c>
      <c r="P181" s="110">
        <v>3.4247393249999996</v>
      </c>
      <c r="Q181" s="108">
        <f t="shared" si="8"/>
        <v>1.7110893992878444</v>
      </c>
      <c r="R181" s="107">
        <f t="shared" si="7"/>
        <v>32.609428444807953</v>
      </c>
      <c r="AU181" s="92"/>
    </row>
    <row r="182" spans="1:47" s="86" customFormat="1">
      <c r="A182" s="70">
        <v>211</v>
      </c>
      <c r="B182" s="72">
        <v>38</v>
      </c>
      <c r="C182" s="73">
        <v>1.72</v>
      </c>
      <c r="D182" s="72">
        <v>67.5</v>
      </c>
      <c r="E182" s="73">
        <v>22.816387236343971</v>
      </c>
      <c r="F182" s="72">
        <v>65</v>
      </c>
      <c r="G182" s="70">
        <v>15</v>
      </c>
      <c r="H182" s="72">
        <v>89.443649999999991</v>
      </c>
      <c r="I182" s="70" t="s">
        <v>3</v>
      </c>
      <c r="J182" s="70" t="s">
        <v>4</v>
      </c>
      <c r="K182" s="110">
        <v>16</v>
      </c>
      <c r="L182" s="108">
        <f t="shared" si="6"/>
        <v>4.4444444444444446</v>
      </c>
      <c r="M182" s="109">
        <v>0.23104150000000001</v>
      </c>
      <c r="N182" s="109">
        <v>8.637818690065957E-2</v>
      </c>
      <c r="O182" s="109">
        <v>0.4035415</v>
      </c>
      <c r="P182" s="110">
        <v>3.1504032083333331</v>
      </c>
      <c r="Q182" s="108">
        <f t="shared" si="8"/>
        <v>1.5758379912477958</v>
      </c>
      <c r="R182" s="107">
        <f t="shared" si="7"/>
        <v>36.408397325487762</v>
      </c>
      <c r="AU182" s="92"/>
    </row>
    <row r="183" spans="1:47" s="86" customFormat="1">
      <c r="A183" s="70">
        <v>212</v>
      </c>
      <c r="B183" s="72">
        <v>32</v>
      </c>
      <c r="C183" s="73">
        <v>1.76</v>
      </c>
      <c r="D183" s="72">
        <v>70.099999999999994</v>
      </c>
      <c r="E183" s="73">
        <v>22.630423553719009</v>
      </c>
      <c r="F183" s="72">
        <v>45</v>
      </c>
      <c r="G183" s="70">
        <v>19</v>
      </c>
      <c r="H183" s="72">
        <v>90.266750000000002</v>
      </c>
      <c r="I183" s="70" t="s">
        <v>3</v>
      </c>
      <c r="J183" s="70" t="s">
        <v>5</v>
      </c>
      <c r="K183" s="110">
        <v>16</v>
      </c>
      <c r="L183" s="108">
        <f t="shared" si="6"/>
        <v>4.4444444444444446</v>
      </c>
      <c r="M183" s="109">
        <v>0.2227085</v>
      </c>
      <c r="N183" s="109">
        <v>8.7057134212300907E-2</v>
      </c>
      <c r="O183" s="109">
        <v>0.39729150000000002</v>
      </c>
      <c r="P183" s="110">
        <v>3.2282470666666665</v>
      </c>
      <c r="Q183" s="108">
        <f t="shared" si="8"/>
        <v>1.6129032258064517</v>
      </c>
      <c r="R183" s="107">
        <f t="shared" si="7"/>
        <v>35.920725806451614</v>
      </c>
      <c r="AU183" s="92"/>
    </row>
    <row r="184" spans="1:47" s="86" customFormat="1">
      <c r="A184" s="70">
        <v>213</v>
      </c>
      <c r="B184" s="72">
        <v>19</v>
      </c>
      <c r="C184" s="73">
        <v>1.724</v>
      </c>
      <c r="D184" s="72">
        <v>60.8</v>
      </c>
      <c r="E184" s="73">
        <v>20.456392891941796</v>
      </c>
      <c r="F184" s="72">
        <v>70</v>
      </c>
      <c r="G184" s="70">
        <v>13</v>
      </c>
      <c r="H184" s="72">
        <v>88.246300000000005</v>
      </c>
      <c r="I184" s="70" t="s">
        <v>3</v>
      </c>
      <c r="J184" s="70" t="s">
        <v>4</v>
      </c>
      <c r="K184" s="110">
        <v>16</v>
      </c>
      <c r="L184" s="108">
        <f t="shared" si="6"/>
        <v>4.4444444444444446</v>
      </c>
      <c r="M184" s="109">
        <v>0.17736250000000001</v>
      </c>
      <c r="N184" s="109">
        <v>0.108233822873088</v>
      </c>
      <c r="O184" s="109">
        <v>0.39597550000000004</v>
      </c>
      <c r="P184" s="110">
        <v>3.5014456416666664</v>
      </c>
      <c r="Q184" s="108">
        <f t="shared" si="8"/>
        <v>1.7441718497640135</v>
      </c>
      <c r="R184" s="107">
        <f t="shared" si="7"/>
        <v>30.935067970376984</v>
      </c>
      <c r="AU184" s="92"/>
    </row>
    <row r="185" spans="1:47" s="86" customFormat="1">
      <c r="A185" s="70">
        <v>214</v>
      </c>
      <c r="B185" s="72">
        <v>29</v>
      </c>
      <c r="C185" s="73">
        <v>1.77</v>
      </c>
      <c r="D185" s="72">
        <v>58.2</v>
      </c>
      <c r="E185" s="73">
        <v>18.577037249832422</v>
      </c>
      <c r="F185" s="72">
        <v>60</v>
      </c>
      <c r="G185" s="70">
        <v>17</v>
      </c>
      <c r="H185" s="72">
        <v>89.115199999999987</v>
      </c>
      <c r="I185" s="70" t="s">
        <v>3</v>
      </c>
      <c r="J185" s="70" t="s">
        <v>5</v>
      </c>
      <c r="K185" s="110">
        <v>16</v>
      </c>
      <c r="L185" s="108">
        <f t="shared" si="6"/>
        <v>4.4444444444444446</v>
      </c>
      <c r="M185" s="109">
        <v>0.20484849999999999</v>
      </c>
      <c r="N185" s="109">
        <v>0.12429706132755575</v>
      </c>
      <c r="O185" s="109">
        <v>0.453428</v>
      </c>
      <c r="P185" s="110">
        <v>3.0381694833333333</v>
      </c>
      <c r="Q185" s="108">
        <f t="shared" si="8"/>
        <v>1.5191184859249875</v>
      </c>
      <c r="R185" s="107">
        <f t="shared" si="7"/>
        <v>31.118914316400481</v>
      </c>
      <c r="AU185" s="92"/>
    </row>
    <row r="186" spans="1:47" s="86" customFormat="1">
      <c r="A186" s="70">
        <v>215</v>
      </c>
      <c r="B186" s="72">
        <v>44</v>
      </c>
      <c r="C186" s="73">
        <v>1.58</v>
      </c>
      <c r="D186" s="72">
        <v>44</v>
      </c>
      <c r="E186" s="73">
        <v>17.625380547989103</v>
      </c>
      <c r="F186" s="72">
        <v>65</v>
      </c>
      <c r="G186" s="70">
        <v>12</v>
      </c>
      <c r="H186" s="72">
        <v>82.03264999999999</v>
      </c>
      <c r="I186" s="70" t="s">
        <v>6</v>
      </c>
      <c r="J186" s="70" t="s">
        <v>4</v>
      </c>
      <c r="K186" s="110">
        <v>16</v>
      </c>
      <c r="L186" s="108">
        <f t="shared" si="6"/>
        <v>4.4444444444444446</v>
      </c>
      <c r="M186" s="109">
        <v>0.17346149999999999</v>
      </c>
      <c r="N186" s="109">
        <v>0.11164184386806819</v>
      </c>
      <c r="O186" s="109">
        <v>0.39747250000000001</v>
      </c>
      <c r="P186" s="110">
        <v>3.5075000750000003</v>
      </c>
      <c r="Q186" s="108">
        <f t="shared" si="8"/>
        <v>1.7515159370435109</v>
      </c>
      <c r="R186" s="107">
        <f t="shared" si="7"/>
        <v>30.3820581713473</v>
      </c>
      <c r="AU186" s="92"/>
    </row>
    <row r="187" spans="1:47" s="86" customFormat="1">
      <c r="A187" s="70">
        <v>216</v>
      </c>
      <c r="B187" s="72">
        <v>41</v>
      </c>
      <c r="C187" s="73">
        <v>1.91</v>
      </c>
      <c r="D187" s="72">
        <v>68</v>
      </c>
      <c r="E187" s="73">
        <v>18.639839916668951</v>
      </c>
      <c r="F187" s="72">
        <v>50</v>
      </c>
      <c r="G187" s="70">
        <v>14</v>
      </c>
      <c r="H187" s="72">
        <v>103.66425000000001</v>
      </c>
      <c r="I187" s="70" t="s">
        <v>3</v>
      </c>
      <c r="J187" s="70" t="s">
        <v>4</v>
      </c>
      <c r="K187" s="110">
        <v>16</v>
      </c>
      <c r="L187" s="108">
        <f t="shared" si="6"/>
        <v>4.4444444444444446</v>
      </c>
      <c r="M187" s="109">
        <v>0.22645850000000001</v>
      </c>
      <c r="N187" s="109">
        <v>9.7572238463136673E-2</v>
      </c>
      <c r="O187" s="109">
        <v>0.42200749999999998</v>
      </c>
      <c r="P187" s="110">
        <v>3.0861269666666669</v>
      </c>
      <c r="Q187" s="108">
        <f t="shared" si="8"/>
        <v>1.5421008965774614</v>
      </c>
      <c r="R187" s="107">
        <f t="shared" si="7"/>
        <v>34.922185588758701</v>
      </c>
      <c r="AU187" s="92"/>
    </row>
    <row r="188" spans="1:47" s="86" customFormat="1">
      <c r="A188" s="70">
        <v>217</v>
      </c>
      <c r="B188" s="72">
        <v>40</v>
      </c>
      <c r="C188" s="73">
        <v>1.64</v>
      </c>
      <c r="D188" s="72">
        <v>57</v>
      </c>
      <c r="E188" s="73">
        <v>21.192742415229034</v>
      </c>
      <c r="F188" s="72">
        <v>40</v>
      </c>
      <c r="G188" s="70">
        <v>17</v>
      </c>
      <c r="H188" s="72">
        <v>86.192300000000003</v>
      </c>
      <c r="I188" s="70" t="s">
        <v>3</v>
      </c>
      <c r="J188" s="70" t="s">
        <v>5</v>
      </c>
      <c r="K188" s="110">
        <v>16</v>
      </c>
      <c r="L188" s="108">
        <f t="shared" si="6"/>
        <v>4.4444444444444446</v>
      </c>
      <c r="M188" s="109">
        <v>0.20356099999999999</v>
      </c>
      <c r="N188" s="109">
        <v>0.11536268444325665</v>
      </c>
      <c r="O188" s="109">
        <v>0.43424249999999998</v>
      </c>
      <c r="P188" s="110">
        <v>3.135546366666667</v>
      </c>
      <c r="Q188" s="108">
        <f t="shared" si="8"/>
        <v>1.5678810166454089</v>
      </c>
      <c r="R188" s="107">
        <f t="shared" si="7"/>
        <v>31.915942762935607</v>
      </c>
      <c r="AU188" s="92"/>
    </row>
    <row r="189" spans="1:47" s="86" customFormat="1">
      <c r="A189" s="70">
        <v>218</v>
      </c>
      <c r="B189" s="72">
        <v>20</v>
      </c>
      <c r="C189" s="73">
        <v>1.724</v>
      </c>
      <c r="D189" s="72">
        <v>58.7</v>
      </c>
      <c r="E189" s="73">
        <v>19.749839847976705</v>
      </c>
      <c r="F189" s="72">
        <v>45</v>
      </c>
      <c r="G189" s="70">
        <v>20</v>
      </c>
      <c r="H189" s="72">
        <v>93.016500000000008</v>
      </c>
      <c r="I189" s="70" t="s">
        <v>3</v>
      </c>
      <c r="J189" s="70" t="s">
        <v>5</v>
      </c>
      <c r="K189" s="110">
        <v>16</v>
      </c>
      <c r="L189" s="108">
        <f t="shared" si="6"/>
        <v>4.4444444444444446</v>
      </c>
      <c r="M189" s="109">
        <v>0.19318200000000002</v>
      </c>
      <c r="N189" s="109">
        <v>0.15458513085164599</v>
      </c>
      <c r="O189" s="109">
        <v>0.50249999999999995</v>
      </c>
      <c r="P189" s="110">
        <v>2.8754873916666668</v>
      </c>
      <c r="Q189" s="108">
        <f t="shared" si="8"/>
        <v>1.4374383698298938</v>
      </c>
      <c r="R189" s="107">
        <f t="shared" si="7"/>
        <v>27.768721916047856</v>
      </c>
      <c r="AU189" s="92"/>
    </row>
    <row r="190" spans="1:47" s="86" customFormat="1">
      <c r="A190" s="70">
        <v>219</v>
      </c>
      <c r="B190" s="72">
        <v>14</v>
      </c>
      <c r="C190" s="73">
        <v>1.5449999999999999</v>
      </c>
      <c r="D190" s="72">
        <v>49.3</v>
      </c>
      <c r="E190" s="73">
        <v>20.653323697908483</v>
      </c>
      <c r="F190" s="72">
        <v>10</v>
      </c>
      <c r="G190" s="70">
        <v>14</v>
      </c>
      <c r="H190" s="72">
        <v>79.461100000000002</v>
      </c>
      <c r="I190" s="70" t="s">
        <v>6</v>
      </c>
      <c r="J190" s="70" t="s">
        <v>4</v>
      </c>
      <c r="K190" s="110">
        <v>16</v>
      </c>
      <c r="L190" s="108">
        <f t="shared" si="6"/>
        <v>4.4444444444444446</v>
      </c>
      <c r="M190" s="109">
        <v>0.1952275</v>
      </c>
      <c r="N190" s="109">
        <v>0.13749511911748424</v>
      </c>
      <c r="O190" s="109">
        <v>0.47250000000000003</v>
      </c>
      <c r="P190" s="110">
        <v>3.0055065166666664</v>
      </c>
      <c r="Q190" s="108">
        <f t="shared" si="8"/>
        <v>1.4976169170806952</v>
      </c>
      <c r="R190" s="107">
        <f t="shared" si="7"/>
        <v>29.237600667937141</v>
      </c>
      <c r="AU190" s="92"/>
    </row>
    <row r="191" spans="1:47" s="86" customFormat="1">
      <c r="A191" s="70">
        <v>220</v>
      </c>
      <c r="B191" s="72">
        <v>23</v>
      </c>
      <c r="C191" s="73">
        <v>1.661</v>
      </c>
      <c r="D191" s="72">
        <v>57</v>
      </c>
      <c r="E191" s="73">
        <v>20.660250873439292</v>
      </c>
      <c r="F191" s="72">
        <v>45</v>
      </c>
      <c r="G191" s="70">
        <v>25</v>
      </c>
      <c r="H191" s="72">
        <v>85.183849999999993</v>
      </c>
      <c r="I191" s="70" t="s">
        <v>3</v>
      </c>
      <c r="J191" s="70" t="s">
        <v>5</v>
      </c>
      <c r="K191" s="110">
        <v>16</v>
      </c>
      <c r="L191" s="108">
        <f t="shared" si="6"/>
        <v>4.4444444444444446</v>
      </c>
      <c r="M191" s="109">
        <v>0.1823485</v>
      </c>
      <c r="N191" s="109">
        <v>0.15139629709591515</v>
      </c>
      <c r="O191" s="109">
        <v>0.48482950000000002</v>
      </c>
      <c r="P191" s="110">
        <v>2.996301391666667</v>
      </c>
      <c r="Q191" s="108">
        <f t="shared" si="8"/>
        <v>1.4988503817571921</v>
      </c>
      <c r="R191" s="107">
        <f t="shared" si="7"/>
        <v>27.331311883785137</v>
      </c>
      <c r="AU191" s="92"/>
    </row>
    <row r="192" spans="1:47" s="86" customFormat="1">
      <c r="A192" s="70">
        <v>221</v>
      </c>
      <c r="B192" s="72">
        <v>36</v>
      </c>
      <c r="C192" s="73">
        <v>1.63</v>
      </c>
      <c r="D192" s="72">
        <v>50.2</v>
      </c>
      <c r="E192" s="73">
        <v>18.894200007527573</v>
      </c>
      <c r="F192" s="72">
        <v>45</v>
      </c>
      <c r="G192" s="70">
        <v>12</v>
      </c>
      <c r="H192" s="72">
        <v>80.71390000000001</v>
      </c>
      <c r="I192" s="70" t="s">
        <v>6</v>
      </c>
      <c r="J192" s="70" t="s">
        <v>4</v>
      </c>
      <c r="K192" s="110">
        <v>16</v>
      </c>
      <c r="L192" s="108">
        <f t="shared" si="6"/>
        <v>4.4444444444444446</v>
      </c>
      <c r="M192" s="109">
        <v>0.21958349999999999</v>
      </c>
      <c r="N192" s="109">
        <v>0.10263289079175053</v>
      </c>
      <c r="O192" s="109">
        <v>0.42520800000000003</v>
      </c>
      <c r="P192" s="110">
        <v>3.1035044416666664</v>
      </c>
      <c r="Q192" s="108">
        <f t="shared" si="8"/>
        <v>1.5508889307628901</v>
      </c>
      <c r="R192" s="107">
        <f t="shared" si="7"/>
        <v>34.054961952817308</v>
      </c>
      <c r="AU192" s="92"/>
    </row>
    <row r="193" spans="1:47" s="86" customFormat="1">
      <c r="A193" s="70">
        <v>222</v>
      </c>
      <c r="B193" s="72">
        <v>28</v>
      </c>
      <c r="C193" s="73">
        <v>1.66</v>
      </c>
      <c r="D193" s="72">
        <v>51</v>
      </c>
      <c r="E193" s="73">
        <v>18.507766003774133</v>
      </c>
      <c r="F193" s="72">
        <v>120</v>
      </c>
      <c r="G193" s="70">
        <v>25</v>
      </c>
      <c r="H193" s="72">
        <v>88.041750000000008</v>
      </c>
      <c r="I193" s="70" t="s">
        <v>3</v>
      </c>
      <c r="J193" s="70" t="s">
        <v>5</v>
      </c>
      <c r="K193" s="110">
        <v>16</v>
      </c>
      <c r="L193" s="108">
        <f t="shared" si="6"/>
        <v>4.4444444444444446</v>
      </c>
      <c r="M193" s="109">
        <v>0.1741665</v>
      </c>
      <c r="N193" s="109">
        <v>0.14670528296457208</v>
      </c>
      <c r="O193" s="109">
        <v>0.46708349999999998</v>
      </c>
      <c r="P193" s="110">
        <v>3.116509625</v>
      </c>
      <c r="Q193" s="108">
        <f t="shared" si="8"/>
        <v>1.5594541910331385</v>
      </c>
      <c r="R193" s="107">
        <f t="shared" si="7"/>
        <v>27.160467836257311</v>
      </c>
      <c r="AU193" s="92"/>
    </row>
    <row r="194" spans="1:47" s="86" customFormat="1">
      <c r="A194" s="70">
        <v>223</v>
      </c>
      <c r="B194" s="72">
        <v>18</v>
      </c>
      <c r="C194" s="73">
        <v>1.722</v>
      </c>
      <c r="D194" s="72">
        <v>58.2</v>
      </c>
      <c r="E194" s="73">
        <v>19.627125091559527</v>
      </c>
      <c r="F194" s="72">
        <v>35</v>
      </c>
      <c r="G194" s="70">
        <v>10</v>
      </c>
      <c r="H194" s="72">
        <v>91.598700000000008</v>
      </c>
      <c r="I194" s="70" t="s">
        <v>3</v>
      </c>
      <c r="J194" s="70" t="s">
        <v>4</v>
      </c>
      <c r="K194" s="110">
        <v>16</v>
      </c>
      <c r="L194" s="108">
        <f t="shared" si="6"/>
        <v>4.4444444444444446</v>
      </c>
      <c r="M194" s="109">
        <v>0.209091</v>
      </c>
      <c r="N194" s="109">
        <v>0.13485997377851919</v>
      </c>
      <c r="O194" s="109">
        <v>0.47931849999999998</v>
      </c>
      <c r="P194" s="110">
        <v>2.9073910999999999</v>
      </c>
      <c r="Q194" s="108">
        <f t="shared" si="8"/>
        <v>1.4526237653605885</v>
      </c>
      <c r="R194" s="107">
        <f t="shared" si="7"/>
        <v>30.373055572301077</v>
      </c>
      <c r="AU194" s="92"/>
    </row>
    <row r="195" spans="1:47" s="86" customFormat="1">
      <c r="A195" s="70">
        <v>224</v>
      </c>
      <c r="B195" s="72">
        <v>35</v>
      </c>
      <c r="C195" s="73">
        <v>1.65</v>
      </c>
      <c r="D195" s="72">
        <v>52.3</v>
      </c>
      <c r="E195" s="73">
        <v>19.21028466483012</v>
      </c>
      <c r="F195" s="72">
        <v>35</v>
      </c>
      <c r="G195" s="70">
        <v>12</v>
      </c>
      <c r="H195" s="72">
        <v>86.187949999999987</v>
      </c>
      <c r="I195" s="70" t="s">
        <v>6</v>
      </c>
      <c r="J195" s="70" t="s">
        <v>4</v>
      </c>
      <c r="K195" s="110">
        <v>16</v>
      </c>
      <c r="L195" s="108">
        <f t="shared" ref="L195:L258" si="9">K195/3.6</f>
        <v>4.4444444444444446</v>
      </c>
      <c r="M195" s="109">
        <v>0.18625</v>
      </c>
      <c r="N195" s="109">
        <v>9.7176301254080139E-2</v>
      </c>
      <c r="O195" s="109">
        <v>0.3842855</v>
      </c>
      <c r="P195" s="110">
        <v>3.5282540666666669</v>
      </c>
      <c r="Q195" s="108">
        <f t="shared" si="8"/>
        <v>1.75273931245295</v>
      </c>
      <c r="R195" s="107">
        <f t="shared" ref="R195:R210" si="10">M195/(M195+O195)*100</f>
        <v>32.644769694436192</v>
      </c>
      <c r="AU195" s="92"/>
    </row>
    <row r="196" spans="1:47" s="86" customFormat="1">
      <c r="A196" s="70">
        <v>225</v>
      </c>
      <c r="B196" s="72">
        <v>40</v>
      </c>
      <c r="C196" s="73">
        <v>1.83</v>
      </c>
      <c r="D196" s="72">
        <v>73.3</v>
      </c>
      <c r="E196" s="73">
        <v>21.887784048493533</v>
      </c>
      <c r="F196" s="72">
        <v>70</v>
      </c>
      <c r="G196" s="70">
        <v>9</v>
      </c>
      <c r="H196" s="72">
        <v>96.086349999999996</v>
      </c>
      <c r="I196" s="70" t="s">
        <v>3</v>
      </c>
      <c r="J196" s="70" t="s">
        <v>4</v>
      </c>
      <c r="K196" s="110">
        <v>16</v>
      </c>
      <c r="L196" s="108">
        <f t="shared" si="9"/>
        <v>4.4444444444444446</v>
      </c>
      <c r="M196" s="109">
        <v>0.231572</v>
      </c>
      <c r="N196" s="109">
        <v>9.8826574420460334E-2</v>
      </c>
      <c r="O196" s="109">
        <v>0.429981</v>
      </c>
      <c r="P196" s="110">
        <v>3.0266474416666664</v>
      </c>
      <c r="Q196" s="108">
        <f t="shared" ref="Q196:Q210" si="11">1/(M196+O196)</f>
        <v>1.5115946870469938</v>
      </c>
      <c r="R196" s="107">
        <f t="shared" si="10"/>
        <v>35.004300486884645</v>
      </c>
      <c r="AU196" s="92"/>
    </row>
    <row r="197" spans="1:47" s="86" customFormat="1">
      <c r="A197" s="70">
        <v>226</v>
      </c>
      <c r="B197" s="72">
        <v>45</v>
      </c>
      <c r="C197" s="73">
        <v>1.8280000000000001</v>
      </c>
      <c r="D197" s="72">
        <v>78.5</v>
      </c>
      <c r="E197" s="73">
        <v>23.491852965539696</v>
      </c>
      <c r="F197" s="72">
        <v>35</v>
      </c>
      <c r="G197" s="70">
        <v>19</v>
      </c>
      <c r="H197" s="72">
        <v>93.340599999999995</v>
      </c>
      <c r="I197" s="70" t="s">
        <v>3</v>
      </c>
      <c r="J197" s="70" t="s">
        <v>5</v>
      </c>
      <c r="K197" s="110">
        <v>16</v>
      </c>
      <c r="L197" s="108">
        <f t="shared" si="9"/>
        <v>4.4444444444444446</v>
      </c>
      <c r="M197" s="109">
        <v>0.21136349999999998</v>
      </c>
      <c r="N197" s="109">
        <v>0.13507123477057753</v>
      </c>
      <c r="O197" s="109">
        <v>0.48270449999999998</v>
      </c>
      <c r="P197" s="110">
        <v>2.8865465833333332</v>
      </c>
      <c r="Q197" s="108">
        <f t="shared" si="11"/>
        <v>1.4407810185745491</v>
      </c>
      <c r="R197" s="107">
        <f t="shared" si="10"/>
        <v>30.452851881948167</v>
      </c>
      <c r="AU197" s="92"/>
    </row>
    <row r="198" spans="1:47" s="86" customFormat="1">
      <c r="A198" s="70">
        <v>227</v>
      </c>
      <c r="B198" s="72">
        <v>26</v>
      </c>
      <c r="C198" s="73">
        <v>1.6369999999999998</v>
      </c>
      <c r="D198" s="72">
        <v>51.8</v>
      </c>
      <c r="E198" s="73">
        <v>19.330024341650347</v>
      </c>
      <c r="F198" s="72">
        <v>30</v>
      </c>
      <c r="G198" s="70">
        <v>17</v>
      </c>
      <c r="H198" s="72">
        <v>83.56049999999999</v>
      </c>
      <c r="I198" s="70" t="s">
        <v>6</v>
      </c>
      <c r="J198" s="70" t="s">
        <v>5</v>
      </c>
      <c r="K198" s="110">
        <v>16</v>
      </c>
      <c r="L198" s="108">
        <f t="shared" si="9"/>
        <v>4.4444444444444446</v>
      </c>
      <c r="M198" s="109">
        <v>0.18791649999999999</v>
      </c>
      <c r="N198" s="109">
        <v>0.1358342989090548</v>
      </c>
      <c r="O198" s="109">
        <v>0.46124999999999999</v>
      </c>
      <c r="P198" s="110">
        <v>3.0887954666666664</v>
      </c>
      <c r="Q198" s="108">
        <f t="shared" si="11"/>
        <v>1.5404368524869969</v>
      </c>
      <c r="R198" s="107">
        <f t="shared" si="10"/>
        <v>28.947350179037272</v>
      </c>
      <c r="AU198" s="92"/>
    </row>
    <row r="199" spans="1:47" s="86" customFormat="1">
      <c r="A199" s="70">
        <v>228</v>
      </c>
      <c r="B199" s="72">
        <v>38</v>
      </c>
      <c r="C199" s="73">
        <v>1.756</v>
      </c>
      <c r="D199" s="72">
        <v>79.599999999999994</v>
      </c>
      <c r="E199" s="73">
        <v>25.814519434830661</v>
      </c>
      <c r="F199" s="72">
        <v>45</v>
      </c>
      <c r="G199" s="70">
        <v>16</v>
      </c>
      <c r="H199" s="72">
        <v>92.915649999999999</v>
      </c>
      <c r="I199" s="70" t="s">
        <v>3</v>
      </c>
      <c r="J199" s="70" t="s">
        <v>5</v>
      </c>
      <c r="K199" s="110">
        <v>16</v>
      </c>
      <c r="L199" s="108">
        <f t="shared" si="9"/>
        <v>4.4444444444444446</v>
      </c>
      <c r="M199" s="109">
        <v>0.20916649999999998</v>
      </c>
      <c r="N199" s="109">
        <v>0.10601115165623032</v>
      </c>
      <c r="O199" s="109">
        <v>0.42229149999999999</v>
      </c>
      <c r="P199" s="110">
        <v>3.172813791666667</v>
      </c>
      <c r="Q199" s="108">
        <f t="shared" si="11"/>
        <v>1.583636599742184</v>
      </c>
      <c r="R199" s="107">
        <f t="shared" si="10"/>
        <v>33.124372483997348</v>
      </c>
      <c r="AU199" s="92"/>
    </row>
    <row r="200" spans="1:47" s="86" customFormat="1">
      <c r="A200" s="70">
        <v>229</v>
      </c>
      <c r="B200" s="72">
        <v>46</v>
      </c>
      <c r="C200" s="73">
        <v>1.6130000000000002</v>
      </c>
      <c r="D200" s="72">
        <v>51.8</v>
      </c>
      <c r="E200" s="73">
        <v>19.909530784631524</v>
      </c>
      <c r="F200" s="72">
        <v>50</v>
      </c>
      <c r="G200" s="70">
        <v>16</v>
      </c>
      <c r="H200" s="72">
        <v>84.833749999999995</v>
      </c>
      <c r="I200" s="70" t="s">
        <v>6</v>
      </c>
      <c r="J200" s="70" t="s">
        <v>5</v>
      </c>
      <c r="K200" s="110">
        <v>16</v>
      </c>
      <c r="L200" s="108">
        <f t="shared" si="9"/>
        <v>4.4444444444444446</v>
      </c>
      <c r="M200" s="109">
        <v>0.19979150000000001</v>
      </c>
      <c r="N200" s="109">
        <v>0.1222448924041673</v>
      </c>
      <c r="O200" s="109">
        <v>0.44520800000000005</v>
      </c>
      <c r="P200" s="110">
        <v>3.1052391083333335</v>
      </c>
      <c r="Q200" s="108">
        <f t="shared" si="11"/>
        <v>1.5503887987510065</v>
      </c>
      <c r="R200" s="107">
        <f t="shared" si="10"/>
        <v>30.975450368566175</v>
      </c>
      <c r="AU200" s="92"/>
    </row>
    <row r="201" spans="1:47" s="86" customFormat="1">
      <c r="A201" s="70">
        <v>230</v>
      </c>
      <c r="B201" s="72">
        <v>23</v>
      </c>
      <c r="C201" s="73">
        <v>1.78</v>
      </c>
      <c r="D201" s="72">
        <v>68.599999999999994</v>
      </c>
      <c r="E201" s="73">
        <v>21.651306653200351</v>
      </c>
      <c r="F201" s="72">
        <v>75</v>
      </c>
      <c r="G201" s="70">
        <v>22</v>
      </c>
      <c r="H201" s="72">
        <v>93.221949999999993</v>
      </c>
      <c r="I201" s="70" t="s">
        <v>3</v>
      </c>
      <c r="J201" s="70" t="s">
        <v>5</v>
      </c>
      <c r="K201" s="110">
        <v>16</v>
      </c>
      <c r="L201" s="108">
        <f t="shared" si="9"/>
        <v>4.4444444444444446</v>
      </c>
      <c r="M201" s="109">
        <v>0.21047749999999998</v>
      </c>
      <c r="N201" s="109">
        <v>0.14417363002327016</v>
      </c>
      <c r="O201" s="109">
        <v>0.49906799999999996</v>
      </c>
      <c r="P201" s="110">
        <v>2.8196723916666664</v>
      </c>
      <c r="Q201" s="108">
        <f t="shared" si="11"/>
        <v>1.4093528885744466</v>
      </c>
      <c r="R201" s="107">
        <f t="shared" si="10"/>
        <v>29.66370726049281</v>
      </c>
      <c r="AU201" s="92"/>
    </row>
    <row r="202" spans="1:47" s="86" customFormat="1">
      <c r="A202" s="70">
        <v>231</v>
      </c>
      <c r="B202" s="72">
        <v>26</v>
      </c>
      <c r="C202" s="73">
        <v>1.663</v>
      </c>
      <c r="D202" s="72">
        <v>69.599999999999994</v>
      </c>
      <c r="E202" s="73">
        <v>25.166611283247676</v>
      </c>
      <c r="F202" s="72">
        <v>80</v>
      </c>
      <c r="G202" s="70">
        <v>8</v>
      </c>
      <c r="H202" s="72">
        <v>88.005949999999999</v>
      </c>
      <c r="I202" s="70" t="s">
        <v>3</v>
      </c>
      <c r="J202" s="70" t="s">
        <v>4</v>
      </c>
      <c r="K202" s="110">
        <v>16</v>
      </c>
      <c r="L202" s="108">
        <f t="shared" si="9"/>
        <v>4.4444444444444446</v>
      </c>
      <c r="M202" s="109">
        <v>0.22204550000000001</v>
      </c>
      <c r="N202" s="109">
        <v>0.11381532881098827</v>
      </c>
      <c r="O202" s="109">
        <v>0.45159050000000001</v>
      </c>
      <c r="P202" s="110">
        <v>2.977423725</v>
      </c>
      <c r="Q202" s="108">
        <f t="shared" si="11"/>
        <v>1.48448123318825</v>
      </c>
      <c r="R202" s="107">
        <f t="shared" si="10"/>
        <v>32.96223776639016</v>
      </c>
      <c r="AU202" s="92"/>
    </row>
    <row r="203" spans="1:47" s="86" customFormat="1">
      <c r="A203" s="70">
        <v>232</v>
      </c>
      <c r="B203" s="72">
        <v>36</v>
      </c>
      <c r="C203" s="73">
        <v>1.75</v>
      </c>
      <c r="D203" s="72">
        <v>57.6</v>
      </c>
      <c r="E203" s="73">
        <v>18.808163265306124</v>
      </c>
      <c r="F203" s="72">
        <v>60</v>
      </c>
      <c r="G203" s="70">
        <v>19</v>
      </c>
      <c r="H203" s="72">
        <v>89.736150000000009</v>
      </c>
      <c r="I203" s="70" t="s">
        <v>3</v>
      </c>
      <c r="J203" s="70" t="s">
        <v>5</v>
      </c>
      <c r="K203" s="110">
        <v>16</v>
      </c>
      <c r="L203" s="108">
        <f t="shared" si="9"/>
        <v>4.4444444444444446</v>
      </c>
      <c r="M203" s="109">
        <v>0.19615350000000001</v>
      </c>
      <c r="N203" s="109">
        <v>0.1042440784480578</v>
      </c>
      <c r="O203" s="109">
        <v>0.40538449999999998</v>
      </c>
      <c r="P203" s="110">
        <v>3.3289216416666667</v>
      </c>
      <c r="Q203" s="108">
        <f t="shared" si="11"/>
        <v>1.6624053675744508</v>
      </c>
      <c r="R203" s="107">
        <f t="shared" si="10"/>
        <v>32.608663126851503</v>
      </c>
      <c r="AU203" s="92"/>
    </row>
    <row r="204" spans="1:47" s="86" customFormat="1">
      <c r="A204" s="70">
        <v>233</v>
      </c>
      <c r="B204" s="72">
        <v>34</v>
      </c>
      <c r="C204" s="73">
        <v>1.6240000000000001</v>
      </c>
      <c r="D204" s="72">
        <v>54</v>
      </c>
      <c r="E204" s="73">
        <v>20.474896260525611</v>
      </c>
      <c r="F204" s="72">
        <v>70</v>
      </c>
      <c r="G204" s="70">
        <v>19</v>
      </c>
      <c r="H204" s="72">
        <v>81.697850000000003</v>
      </c>
      <c r="I204" s="70" t="s">
        <v>3</v>
      </c>
      <c r="J204" s="70" t="s">
        <v>5</v>
      </c>
      <c r="K204" s="110">
        <v>16</v>
      </c>
      <c r="L204" s="108">
        <f t="shared" si="9"/>
        <v>4.4444444444444446</v>
      </c>
      <c r="M204" s="109">
        <v>0.175401</v>
      </c>
      <c r="N204" s="109">
        <v>0.13477302357534018</v>
      </c>
      <c r="O204" s="109">
        <v>0.44602599999999998</v>
      </c>
      <c r="P204" s="110">
        <v>3.2239966083333331</v>
      </c>
      <c r="Q204" s="108">
        <f t="shared" si="11"/>
        <v>1.6091994715388938</v>
      </c>
      <c r="R204" s="107">
        <f t="shared" si="10"/>
        <v>28.225519650739351</v>
      </c>
      <c r="AU204" s="92"/>
    </row>
    <row r="205" spans="1:47" s="86" customFormat="1">
      <c r="A205" s="70">
        <v>234</v>
      </c>
      <c r="B205" s="72">
        <v>41</v>
      </c>
      <c r="C205" s="73">
        <v>1.86</v>
      </c>
      <c r="D205" s="72">
        <v>92</v>
      </c>
      <c r="E205" s="73">
        <v>26.592669672794539</v>
      </c>
      <c r="F205" s="72">
        <v>35</v>
      </c>
      <c r="G205" s="70">
        <v>17</v>
      </c>
      <c r="H205" s="72">
        <v>98.064149999999998</v>
      </c>
      <c r="I205" s="70" t="s">
        <v>3</v>
      </c>
      <c r="J205" s="70" t="s">
        <v>5</v>
      </c>
      <c r="K205" s="110">
        <v>16</v>
      </c>
      <c r="L205" s="108">
        <f t="shared" si="9"/>
        <v>4.4444444444444446</v>
      </c>
      <c r="M205" s="109">
        <v>0.22825000000000001</v>
      </c>
      <c r="N205" s="109">
        <v>0.14711793095382181</v>
      </c>
      <c r="O205" s="109">
        <v>0.52200000000000002</v>
      </c>
      <c r="P205" s="110">
        <v>2.6640528333333333</v>
      </c>
      <c r="Q205" s="108">
        <f t="shared" si="11"/>
        <v>1.3328890369876707</v>
      </c>
      <c r="R205" s="107">
        <f t="shared" si="10"/>
        <v>30.423192269243582</v>
      </c>
      <c r="AU205" s="92"/>
    </row>
    <row r="206" spans="1:47" s="86" customFormat="1">
      <c r="A206" s="70">
        <v>235</v>
      </c>
      <c r="B206" s="72">
        <v>34</v>
      </c>
      <c r="C206" s="73">
        <v>1.69</v>
      </c>
      <c r="D206" s="72">
        <v>57</v>
      </c>
      <c r="E206" s="73">
        <v>19.957284408809219</v>
      </c>
      <c r="F206" s="72">
        <v>50</v>
      </c>
      <c r="G206" s="70">
        <v>20</v>
      </c>
      <c r="H206" s="72">
        <v>85.989499999999992</v>
      </c>
      <c r="I206" s="70" t="s">
        <v>3</v>
      </c>
      <c r="J206" s="70" t="s">
        <v>5</v>
      </c>
      <c r="K206" s="110">
        <v>16</v>
      </c>
      <c r="L206" s="108">
        <f t="shared" si="9"/>
        <v>4.4444444444444446</v>
      </c>
      <c r="M206" s="109">
        <v>0.20102249999999999</v>
      </c>
      <c r="N206" s="109">
        <v>0.12607166032608041</v>
      </c>
      <c r="O206" s="109">
        <v>0.4533335</v>
      </c>
      <c r="P206" s="110">
        <v>3.0572236416666665</v>
      </c>
      <c r="Q206" s="108">
        <f t="shared" si="11"/>
        <v>1.5282201125992581</v>
      </c>
      <c r="R206" s="107">
        <f t="shared" si="10"/>
        <v>30.720662758498435</v>
      </c>
      <c r="AU206" s="92"/>
    </row>
    <row r="207" spans="1:47" s="86" customFormat="1">
      <c r="A207" s="70">
        <v>236</v>
      </c>
      <c r="B207" s="72">
        <v>35</v>
      </c>
      <c r="C207" s="73">
        <v>1.58</v>
      </c>
      <c r="D207" s="72">
        <v>40</v>
      </c>
      <c r="E207" s="73">
        <v>16.023073225444637</v>
      </c>
      <c r="F207" s="72">
        <v>75</v>
      </c>
      <c r="G207" s="70">
        <v>10</v>
      </c>
      <c r="H207" s="72">
        <v>83.25685</v>
      </c>
      <c r="I207" s="70" t="s">
        <v>6</v>
      </c>
      <c r="J207" s="70" t="s">
        <v>4</v>
      </c>
      <c r="K207" s="110">
        <v>16</v>
      </c>
      <c r="L207" s="108">
        <f t="shared" si="9"/>
        <v>4.4444444444444446</v>
      </c>
      <c r="M207" s="109">
        <v>0.19407049999999998</v>
      </c>
      <c r="N207" s="109">
        <v>0.10437055806636608</v>
      </c>
      <c r="O207" s="109">
        <v>0.40314099999999997</v>
      </c>
      <c r="P207" s="110">
        <v>3.3507453916666661</v>
      </c>
      <c r="Q207" s="108">
        <f t="shared" si="11"/>
        <v>1.6744486668458327</v>
      </c>
      <c r="R207" s="107">
        <f t="shared" si="10"/>
        <v>32.496108999910412</v>
      </c>
      <c r="AU207" s="92"/>
    </row>
    <row r="208" spans="1:47" s="86" customFormat="1">
      <c r="A208" s="70">
        <v>237</v>
      </c>
      <c r="B208" s="72">
        <v>21</v>
      </c>
      <c r="C208" s="73">
        <v>1.6519999999999999</v>
      </c>
      <c r="D208" s="72">
        <v>56</v>
      </c>
      <c r="E208" s="73">
        <v>20.519555136044655</v>
      </c>
      <c r="F208" s="72">
        <v>40</v>
      </c>
      <c r="G208" s="70">
        <v>17</v>
      </c>
      <c r="H208" s="72">
        <v>84.690850000000012</v>
      </c>
      <c r="I208" s="70" t="s">
        <v>3</v>
      </c>
      <c r="J208" s="70" t="s">
        <v>5</v>
      </c>
      <c r="K208" s="110">
        <v>16</v>
      </c>
      <c r="L208" s="108">
        <f t="shared" si="9"/>
        <v>4.4444444444444446</v>
      </c>
      <c r="M208" s="109">
        <v>0.189583</v>
      </c>
      <c r="N208" s="109">
        <v>0.13202108226212195</v>
      </c>
      <c r="O208" s="109">
        <v>0.45416699999999999</v>
      </c>
      <c r="P208" s="110">
        <v>3.1094132666666665</v>
      </c>
      <c r="Q208" s="108">
        <f t="shared" si="11"/>
        <v>1.5533980582524272</v>
      </c>
      <c r="R208" s="107">
        <f t="shared" si="10"/>
        <v>29.449786407766986</v>
      </c>
      <c r="AU208" s="92"/>
    </row>
    <row r="209" spans="1:47" s="86" customFormat="1">
      <c r="A209" s="70">
        <v>238</v>
      </c>
      <c r="B209" s="72">
        <v>29</v>
      </c>
      <c r="C209" s="73">
        <v>1.766</v>
      </c>
      <c r="D209" s="72">
        <v>67.7</v>
      </c>
      <c r="E209" s="73">
        <v>21.70737306797967</v>
      </c>
      <c r="F209" s="72">
        <v>60</v>
      </c>
      <c r="G209" s="70">
        <v>20</v>
      </c>
      <c r="H209" s="72">
        <v>94.729700000000008</v>
      </c>
      <c r="I209" s="70" t="s">
        <v>3</v>
      </c>
      <c r="J209" s="70" t="s">
        <v>5</v>
      </c>
      <c r="K209" s="110">
        <v>16</v>
      </c>
      <c r="L209" s="108">
        <f t="shared" si="9"/>
        <v>4.4444444444444446</v>
      </c>
      <c r="M209" s="109">
        <v>0.1825</v>
      </c>
      <c r="N209" s="109">
        <v>0.12744778340687724</v>
      </c>
      <c r="O209" s="109">
        <v>0.4377085</v>
      </c>
      <c r="P209" s="110">
        <v>3.2263499000000002</v>
      </c>
      <c r="Q209" s="108">
        <f t="shared" si="11"/>
        <v>1.6123610044041643</v>
      </c>
      <c r="R209" s="107">
        <f t="shared" si="10"/>
        <v>29.425588330375994</v>
      </c>
      <c r="AU209" s="92"/>
    </row>
    <row r="210" spans="1:47" s="86" customFormat="1">
      <c r="A210" s="70">
        <v>239</v>
      </c>
      <c r="B210" s="72">
        <v>37</v>
      </c>
      <c r="C210" s="73">
        <v>1.5449999999999999</v>
      </c>
      <c r="D210" s="72">
        <v>52.6</v>
      </c>
      <c r="E210" s="73">
        <v>22.035797697971326</v>
      </c>
      <c r="F210" s="72">
        <v>40</v>
      </c>
      <c r="G210" s="70">
        <v>8</v>
      </c>
      <c r="H210" s="72">
        <v>80.103649999999988</v>
      </c>
      <c r="I210" s="70" t="s">
        <v>6</v>
      </c>
      <c r="J210" s="70" t="s">
        <v>4</v>
      </c>
      <c r="K210" s="110">
        <v>16</v>
      </c>
      <c r="L210" s="108">
        <f t="shared" si="9"/>
        <v>4.4444444444444446</v>
      </c>
      <c r="M210" s="109">
        <v>0.17375000000000002</v>
      </c>
      <c r="N210" s="109">
        <v>0.1061431336294581</v>
      </c>
      <c r="O210" s="109">
        <v>0.385714</v>
      </c>
      <c r="P210" s="110">
        <v>3.5727921833333331</v>
      </c>
      <c r="Q210" s="108">
        <f t="shared" si="11"/>
        <v>1.7874251068880216</v>
      </c>
      <c r="R210" s="107">
        <f t="shared" si="10"/>
        <v>31.056511232179378</v>
      </c>
      <c r="AU210" s="92"/>
    </row>
    <row r="211" spans="1:47" s="86" customFormat="1">
      <c r="A211" s="70">
        <v>240</v>
      </c>
      <c r="B211" s="72">
        <v>26</v>
      </c>
      <c r="C211" s="73">
        <v>1.59</v>
      </c>
      <c r="D211" s="72">
        <v>48</v>
      </c>
      <c r="E211" s="73">
        <v>18.986590720303784</v>
      </c>
      <c r="F211" s="72">
        <v>50</v>
      </c>
      <c r="G211" s="70">
        <v>14</v>
      </c>
      <c r="H211" s="72">
        <v>79.968900000000005</v>
      </c>
      <c r="I211" s="70" t="s">
        <v>6</v>
      </c>
      <c r="J211" s="70" t="s">
        <v>4</v>
      </c>
      <c r="K211" s="110">
        <v>16</v>
      </c>
      <c r="L211" s="110">
        <f t="shared" si="9"/>
        <v>4.4444444444444446</v>
      </c>
      <c r="M211" s="125">
        <v>0.20542098000000003</v>
      </c>
      <c r="N211" s="125">
        <v>0.10967574776503831</v>
      </c>
      <c r="O211" s="125">
        <v>0.42533658000000002</v>
      </c>
      <c r="P211" s="126">
        <v>3.188110769333333</v>
      </c>
      <c r="Q211" s="126">
        <v>1.5925376151535664</v>
      </c>
      <c r="R211" s="127">
        <v>32.596894051781277</v>
      </c>
      <c r="S211" s="92"/>
      <c r="T211" s="92"/>
      <c r="U211" s="92"/>
      <c r="V211" s="92"/>
      <c r="W211" s="92"/>
      <c r="X211" s="92"/>
      <c r="Y211" s="92"/>
      <c r="AU211" s="92"/>
    </row>
    <row r="212" spans="1:47" s="86" customFormat="1">
      <c r="A212" s="70">
        <v>241</v>
      </c>
      <c r="B212" s="72">
        <v>33</v>
      </c>
      <c r="C212" s="73">
        <v>1.58</v>
      </c>
      <c r="D212" s="72">
        <v>51</v>
      </c>
      <c r="E212" s="73">
        <v>20.429418362441915</v>
      </c>
      <c r="F212" s="72">
        <v>50</v>
      </c>
      <c r="G212" s="70">
        <v>17</v>
      </c>
      <c r="H212" s="72">
        <v>81.991199999999992</v>
      </c>
      <c r="I212" s="70" t="s">
        <v>6</v>
      </c>
      <c r="J212" s="70" t="s">
        <v>5</v>
      </c>
      <c r="K212" s="110">
        <v>16</v>
      </c>
      <c r="L212" s="108">
        <f t="shared" si="9"/>
        <v>4.4444444444444446</v>
      </c>
      <c r="M212" s="109">
        <v>0.1640385</v>
      </c>
      <c r="N212" s="109">
        <v>0.13151059636836634</v>
      </c>
      <c r="O212" s="109">
        <v>0.42749999999999999</v>
      </c>
      <c r="P212" s="110">
        <v>3.3835325916666665</v>
      </c>
      <c r="Q212" s="108">
        <f t="shared" ref="Q212:Q272" si="12">1/(M212+O212)</f>
        <v>1.6905070422297113</v>
      </c>
      <c r="R212" s="107">
        <f t="shared" ref="R212:R224" si="13">M212/(M212+O212)*100</f>
        <v>27.730823944679848</v>
      </c>
      <c r="AU212" s="92"/>
    </row>
    <row r="213" spans="1:47" s="86" customFormat="1">
      <c r="A213" s="70">
        <v>242</v>
      </c>
      <c r="B213" s="72">
        <v>31</v>
      </c>
      <c r="C213" s="73">
        <v>1.645</v>
      </c>
      <c r="D213" s="72">
        <v>53.7</v>
      </c>
      <c r="E213" s="73">
        <v>19.844606018052311</v>
      </c>
      <c r="F213" s="72">
        <v>65</v>
      </c>
      <c r="G213" s="70">
        <v>13</v>
      </c>
      <c r="H213" s="72">
        <v>88.848600000000005</v>
      </c>
      <c r="I213" s="70" t="s">
        <v>6</v>
      </c>
      <c r="J213" s="70" t="s">
        <v>4</v>
      </c>
      <c r="K213" s="110">
        <v>16</v>
      </c>
      <c r="L213" s="110">
        <f t="shared" si="9"/>
        <v>4.4444444444444446</v>
      </c>
      <c r="M213" s="109">
        <v>0.2145455</v>
      </c>
      <c r="N213" s="109">
        <v>0.12179829529026864</v>
      </c>
      <c r="O213" s="109">
        <v>0.45818199999999998</v>
      </c>
      <c r="P213" s="110">
        <v>2.9731483500000002</v>
      </c>
      <c r="Q213" s="108">
        <f t="shared" si="12"/>
        <v>1.4864859842952758</v>
      </c>
      <c r="R213" s="107">
        <f t="shared" si="13"/>
        <v>31.891887874362208</v>
      </c>
      <c r="AU213" s="92"/>
    </row>
    <row r="214" spans="1:47" s="86" customFormat="1">
      <c r="A214" s="70">
        <v>243</v>
      </c>
      <c r="B214" s="72">
        <v>20</v>
      </c>
      <c r="C214" s="73">
        <v>1.62</v>
      </c>
      <c r="D214" s="72">
        <v>48.9</v>
      </c>
      <c r="E214" s="73">
        <v>18.63283036122542</v>
      </c>
      <c r="F214" s="72">
        <v>60</v>
      </c>
      <c r="G214" s="70">
        <v>20</v>
      </c>
      <c r="H214" s="72">
        <v>81.666849999999997</v>
      </c>
      <c r="I214" s="70" t="s">
        <v>3</v>
      </c>
      <c r="J214" s="70" t="s">
        <v>5</v>
      </c>
      <c r="K214" s="110">
        <v>16</v>
      </c>
      <c r="L214" s="108">
        <f t="shared" si="9"/>
        <v>4.4444444444444446</v>
      </c>
      <c r="M214" s="109">
        <v>0.18187500000000001</v>
      </c>
      <c r="N214" s="109">
        <v>0.13383493638144861</v>
      </c>
      <c r="O214" s="109">
        <v>0.44958300000000001</v>
      </c>
      <c r="P214" s="110">
        <v>3.1674644499999998</v>
      </c>
      <c r="Q214" s="108">
        <f t="shared" si="12"/>
        <v>1.5836365997421837</v>
      </c>
      <c r="R214" s="107">
        <f t="shared" si="13"/>
        <v>28.802390657810967</v>
      </c>
      <c r="AU214" s="92"/>
    </row>
    <row r="215" spans="1:47" s="86" customFormat="1">
      <c r="A215" s="70">
        <v>244</v>
      </c>
      <c r="B215" s="72">
        <v>24</v>
      </c>
      <c r="C215" s="73">
        <v>1.64</v>
      </c>
      <c r="D215" s="72">
        <v>48.8</v>
      </c>
      <c r="E215" s="73">
        <v>18.143961927424154</v>
      </c>
      <c r="F215" s="72">
        <v>50</v>
      </c>
      <c r="G215" s="70">
        <v>17</v>
      </c>
      <c r="H215" s="72">
        <v>83.975200000000001</v>
      </c>
      <c r="I215" s="70" t="s">
        <v>6</v>
      </c>
      <c r="J215" s="70" t="s">
        <v>5</v>
      </c>
      <c r="K215" s="110">
        <v>16</v>
      </c>
      <c r="L215" s="108">
        <f t="shared" si="9"/>
        <v>4.4444444444444446</v>
      </c>
      <c r="M215" s="109">
        <v>0.19192300000000001</v>
      </c>
      <c r="N215" s="109">
        <v>0.10422032693405442</v>
      </c>
      <c r="O215" s="109">
        <v>0.4</v>
      </c>
      <c r="P215" s="110">
        <v>3.3767433166666669</v>
      </c>
      <c r="Q215" s="108">
        <f t="shared" si="12"/>
        <v>1.6894089264988859</v>
      </c>
      <c r="R215" s="107">
        <f t="shared" si="13"/>
        <v>32.423642940044566</v>
      </c>
      <c r="AU215" s="92"/>
    </row>
    <row r="216" spans="1:47" s="86" customFormat="1">
      <c r="A216" s="70">
        <v>245</v>
      </c>
      <c r="B216" s="72">
        <v>36</v>
      </c>
      <c r="C216" s="73">
        <v>1.6</v>
      </c>
      <c r="D216" s="72">
        <v>43.5</v>
      </c>
      <c r="E216" s="73">
        <v>16.992187499999996</v>
      </c>
      <c r="F216" s="72">
        <v>70</v>
      </c>
      <c r="G216" s="70">
        <v>17</v>
      </c>
      <c r="H216" s="72">
        <v>83.169549999999987</v>
      </c>
      <c r="I216" s="70" t="s">
        <v>6</v>
      </c>
      <c r="J216" s="70" t="s">
        <v>5</v>
      </c>
      <c r="K216" s="110">
        <v>16</v>
      </c>
      <c r="L216" s="108">
        <f t="shared" si="9"/>
        <v>4.4444444444444446</v>
      </c>
      <c r="M216" s="109">
        <v>0.21363599999999999</v>
      </c>
      <c r="N216" s="109">
        <v>0.1263543423476654</v>
      </c>
      <c r="O216" s="109">
        <v>0.46590949999999998</v>
      </c>
      <c r="P216" s="110">
        <v>2.9412600166666665</v>
      </c>
      <c r="Q216" s="108">
        <f t="shared" si="12"/>
        <v>1.4715718079216185</v>
      </c>
      <c r="R216" s="107">
        <f t="shared" si="13"/>
        <v>31.438071475714285</v>
      </c>
      <c r="AU216" s="92"/>
    </row>
    <row r="217" spans="1:47" s="86" customFormat="1">
      <c r="A217" s="70">
        <v>246</v>
      </c>
      <c r="B217" s="72">
        <v>16</v>
      </c>
      <c r="C217" s="73">
        <v>1.64</v>
      </c>
      <c r="D217" s="72">
        <v>58.5</v>
      </c>
      <c r="E217" s="73">
        <v>21.75044616299822</v>
      </c>
      <c r="F217" s="72">
        <v>5</v>
      </c>
      <c r="G217" s="70">
        <v>11</v>
      </c>
      <c r="H217" s="72">
        <v>85.4238</v>
      </c>
      <c r="I217" s="70" t="s">
        <v>6</v>
      </c>
      <c r="J217" s="70" t="s">
        <v>4</v>
      </c>
      <c r="K217" s="110">
        <v>16</v>
      </c>
      <c r="L217" s="110">
        <f t="shared" si="9"/>
        <v>4.4444444444444446</v>
      </c>
      <c r="M217" s="109">
        <v>0.21340900000000002</v>
      </c>
      <c r="N217" s="109">
        <v>0.11751820939442337</v>
      </c>
      <c r="O217" s="109">
        <v>0.448409</v>
      </c>
      <c r="P217" s="110">
        <v>3.0218125666666666</v>
      </c>
      <c r="Q217" s="108">
        <f t="shared" si="12"/>
        <v>1.5109894260959962</v>
      </c>
      <c r="R217" s="107">
        <f t="shared" si="13"/>
        <v>32.24587424337205</v>
      </c>
      <c r="AU217" s="92"/>
    </row>
    <row r="218" spans="1:47" s="86" customFormat="1">
      <c r="A218" s="70">
        <v>247</v>
      </c>
      <c r="B218" s="72">
        <v>16</v>
      </c>
      <c r="C218" s="73">
        <v>1.79</v>
      </c>
      <c r="D218" s="72">
        <v>63.1</v>
      </c>
      <c r="E218" s="73">
        <v>19.693517680471896</v>
      </c>
      <c r="F218" s="72">
        <v>10</v>
      </c>
      <c r="G218" s="70">
        <v>16</v>
      </c>
      <c r="H218" s="72">
        <v>94.393450000000001</v>
      </c>
      <c r="I218" s="70" t="s">
        <v>3</v>
      </c>
      <c r="J218" s="70" t="s">
        <v>5</v>
      </c>
      <c r="K218" s="110">
        <v>16</v>
      </c>
      <c r="L218" s="108">
        <f t="shared" si="9"/>
        <v>4.4444444444444446</v>
      </c>
      <c r="M218" s="109">
        <v>0.2195455</v>
      </c>
      <c r="N218" s="109">
        <v>0.12345753184667385</v>
      </c>
      <c r="O218" s="109">
        <v>0.46447749999999999</v>
      </c>
      <c r="P218" s="110">
        <v>2.9154261250000002</v>
      </c>
      <c r="Q218" s="108">
        <f t="shared" si="12"/>
        <v>1.4619391453211368</v>
      </c>
      <c r="R218" s="107">
        <f t="shared" si="13"/>
        <v>32.096216062910166</v>
      </c>
      <c r="AU218" s="92"/>
    </row>
    <row r="219" spans="1:47" s="86" customFormat="1">
      <c r="A219" s="70">
        <v>194</v>
      </c>
      <c r="B219" s="72">
        <v>25</v>
      </c>
      <c r="C219" s="73">
        <v>1.6980000000000002</v>
      </c>
      <c r="D219" s="72">
        <v>55.7</v>
      </c>
      <c r="E219" s="73">
        <v>19.318785628765774</v>
      </c>
      <c r="F219" s="72">
        <v>45</v>
      </c>
      <c r="G219" s="70">
        <v>19</v>
      </c>
      <c r="H219" s="72">
        <v>87.846650000000011</v>
      </c>
      <c r="I219" s="70" t="s">
        <v>3</v>
      </c>
      <c r="J219" s="70" t="s">
        <v>5</v>
      </c>
      <c r="K219" s="110">
        <v>18</v>
      </c>
      <c r="L219" s="108">
        <f t="shared" si="9"/>
        <v>5</v>
      </c>
      <c r="M219" s="109">
        <v>0.17111100000000001</v>
      </c>
      <c r="N219" s="109">
        <v>0.15935631242200982</v>
      </c>
      <c r="O219" s="109">
        <v>0.48972199999999999</v>
      </c>
      <c r="P219" s="110">
        <v>3.0260178916666671</v>
      </c>
      <c r="Q219" s="108">
        <f t="shared" si="12"/>
        <v>1.5132416208028352</v>
      </c>
      <c r="R219" s="107">
        <f t="shared" si="13"/>
        <v>25.893228697719394</v>
      </c>
      <c r="U219" s="70"/>
      <c r="V219" s="108"/>
      <c r="AU219" s="92"/>
    </row>
    <row r="220" spans="1:47" s="86" customFormat="1">
      <c r="A220" s="70">
        <v>195</v>
      </c>
      <c r="B220" s="72">
        <v>30</v>
      </c>
      <c r="C220" s="73">
        <v>1.6469999999999998</v>
      </c>
      <c r="D220" s="72">
        <v>55.6</v>
      </c>
      <c r="E220" s="73">
        <v>20.496872199421301</v>
      </c>
      <c r="F220" s="72">
        <v>100</v>
      </c>
      <c r="G220" s="70">
        <v>13</v>
      </c>
      <c r="H220" s="72">
        <v>85.987949999999998</v>
      </c>
      <c r="I220" s="70" t="s">
        <v>6</v>
      </c>
      <c r="J220" s="70" t="s">
        <v>4</v>
      </c>
      <c r="K220" s="110">
        <v>18</v>
      </c>
      <c r="L220" s="110">
        <f t="shared" si="9"/>
        <v>5</v>
      </c>
      <c r="M220" s="109">
        <v>0.18445050000000002</v>
      </c>
      <c r="N220" s="109">
        <v>0.12251875813388718</v>
      </c>
      <c r="O220" s="109">
        <v>0.43032199999999998</v>
      </c>
      <c r="P220" s="110">
        <v>3.2576552000000003</v>
      </c>
      <c r="Q220" s="108">
        <f t="shared" si="12"/>
        <v>1.6266179765685682</v>
      </c>
      <c r="R220" s="107">
        <f t="shared" si="13"/>
        <v>30.003049908706071</v>
      </c>
      <c r="U220" s="70"/>
      <c r="V220" s="108"/>
      <c r="AU220" s="92"/>
    </row>
    <row r="221" spans="1:47" s="86" customFormat="1">
      <c r="A221" s="70">
        <v>196</v>
      </c>
      <c r="B221" s="72">
        <v>26</v>
      </c>
      <c r="C221" s="73">
        <v>1.75</v>
      </c>
      <c r="D221" s="72">
        <v>63.3</v>
      </c>
      <c r="E221" s="73">
        <v>20.66938775510204</v>
      </c>
      <c r="F221" s="72">
        <v>40</v>
      </c>
      <c r="G221" s="70">
        <v>10</v>
      </c>
      <c r="H221" s="72">
        <v>90.762749999999997</v>
      </c>
      <c r="I221" s="70" t="s">
        <v>3</v>
      </c>
      <c r="J221" s="70" t="s">
        <v>4</v>
      </c>
      <c r="K221" s="110">
        <v>18</v>
      </c>
      <c r="L221" s="110">
        <f t="shared" si="9"/>
        <v>5</v>
      </c>
      <c r="M221" s="109">
        <v>0.2135415</v>
      </c>
      <c r="N221" s="109">
        <v>9.6608156022450209E-2</v>
      </c>
      <c r="O221" s="109">
        <v>0.40666649999999999</v>
      </c>
      <c r="P221" s="110">
        <v>3.2242499083333334</v>
      </c>
      <c r="Q221" s="108">
        <f t="shared" si="12"/>
        <v>1.6123623042592163</v>
      </c>
      <c r="R221" s="107">
        <f t="shared" si="13"/>
        <v>34.430626499496938</v>
      </c>
      <c r="U221" s="70"/>
      <c r="V221" s="108"/>
      <c r="AU221" s="92"/>
    </row>
    <row r="222" spans="1:47" s="86" customFormat="1">
      <c r="A222" s="70">
        <v>197</v>
      </c>
      <c r="B222" s="72">
        <v>31</v>
      </c>
      <c r="C222" s="73">
        <v>1.6569999999999998</v>
      </c>
      <c r="D222" s="72">
        <v>57</v>
      </c>
      <c r="E222" s="73">
        <v>20.760119010113826</v>
      </c>
      <c r="F222" s="72">
        <v>36</v>
      </c>
      <c r="G222" s="70">
        <v>6</v>
      </c>
      <c r="H222" s="72">
        <v>83.4101</v>
      </c>
      <c r="I222" s="70" t="s">
        <v>6</v>
      </c>
      <c r="J222" s="70" t="s">
        <v>4</v>
      </c>
      <c r="K222" s="110">
        <v>18</v>
      </c>
      <c r="L222" s="110">
        <f t="shared" si="9"/>
        <v>5</v>
      </c>
      <c r="M222" s="109">
        <v>0.21096150000000002</v>
      </c>
      <c r="N222" s="109">
        <v>8.693207220889293E-2</v>
      </c>
      <c r="O222" s="109">
        <v>0.38576949999999999</v>
      </c>
      <c r="P222" s="110">
        <v>3.3569035833333336</v>
      </c>
      <c r="Q222" s="108">
        <f t="shared" si="12"/>
        <v>1.6757969671426489</v>
      </c>
      <c r="R222" s="107">
        <f t="shared" si="13"/>
        <v>35.352864188386398</v>
      </c>
      <c r="U222" s="70"/>
      <c r="V222" s="108"/>
      <c r="AU222" s="92"/>
    </row>
    <row r="223" spans="1:47" s="86" customFormat="1">
      <c r="A223" s="70">
        <v>198</v>
      </c>
      <c r="B223" s="72">
        <v>35</v>
      </c>
      <c r="C223" s="73">
        <v>1.84</v>
      </c>
      <c r="D223" s="72">
        <v>78.599999999999994</v>
      </c>
      <c r="E223" s="73">
        <v>23.215973534971642</v>
      </c>
      <c r="F223" s="72">
        <v>45</v>
      </c>
      <c r="G223" s="70">
        <v>20</v>
      </c>
      <c r="H223" s="72">
        <v>98.850200000000001</v>
      </c>
      <c r="I223" s="70" t="s">
        <v>3</v>
      </c>
      <c r="J223" s="70" t="s">
        <v>5</v>
      </c>
      <c r="K223" s="110">
        <v>18</v>
      </c>
      <c r="L223" s="108">
        <f t="shared" si="9"/>
        <v>5</v>
      </c>
      <c r="M223" s="109">
        <v>0.19700000000000001</v>
      </c>
      <c r="N223" s="109">
        <v>0.16064758943229823</v>
      </c>
      <c r="O223" s="109">
        <v>0.51974999999999993</v>
      </c>
      <c r="P223" s="110">
        <v>2.7960484833333328</v>
      </c>
      <c r="Q223" s="108">
        <f t="shared" si="12"/>
        <v>1.3951866062085805</v>
      </c>
      <c r="R223" s="107">
        <f t="shared" si="13"/>
        <v>27.485176142309037</v>
      </c>
      <c r="U223" s="70"/>
      <c r="V223" s="108"/>
      <c r="AU223" s="92"/>
    </row>
    <row r="224" spans="1:47" s="86" customFormat="1">
      <c r="A224" s="70">
        <v>199</v>
      </c>
      <c r="B224" s="72">
        <v>43</v>
      </c>
      <c r="C224" s="73">
        <v>1.65</v>
      </c>
      <c r="D224" s="72">
        <v>56.7</v>
      </c>
      <c r="E224" s="73">
        <v>20.826446280991739</v>
      </c>
      <c r="F224" s="72">
        <v>55</v>
      </c>
      <c r="G224" s="70">
        <v>8</v>
      </c>
      <c r="H224" s="72">
        <v>81.995949999999993</v>
      </c>
      <c r="I224" s="70" t="s">
        <v>6</v>
      </c>
      <c r="J224" s="70" t="s">
        <v>4</v>
      </c>
      <c r="K224" s="110">
        <v>18</v>
      </c>
      <c r="L224" s="110">
        <f t="shared" si="9"/>
        <v>5</v>
      </c>
      <c r="M224" s="109">
        <v>0.19096150000000001</v>
      </c>
      <c r="N224" s="109">
        <v>0.10371874509361445</v>
      </c>
      <c r="O224" s="109">
        <v>0.39865400000000001</v>
      </c>
      <c r="P224" s="110">
        <v>3.3935087833333331</v>
      </c>
      <c r="Q224" s="108">
        <f t="shared" si="12"/>
        <v>1.696020542200807</v>
      </c>
      <c r="R224" s="107">
        <f t="shared" si="13"/>
        <v>32.387462676947941</v>
      </c>
      <c r="U224" s="70"/>
      <c r="V224" s="108"/>
      <c r="AU224" s="92"/>
    </row>
    <row r="225" spans="1:47" s="86" customFormat="1">
      <c r="A225" s="70">
        <v>200</v>
      </c>
      <c r="B225" s="72">
        <v>23</v>
      </c>
      <c r="C225" s="73">
        <v>1.62</v>
      </c>
      <c r="D225" s="72">
        <v>52.3</v>
      </c>
      <c r="E225" s="73">
        <v>19.928364578570335</v>
      </c>
      <c r="F225" s="72">
        <v>55</v>
      </c>
      <c r="G225" s="70">
        <v>9</v>
      </c>
      <c r="H225" s="72">
        <v>83.734999999999999</v>
      </c>
      <c r="I225" s="70" t="s">
        <v>6</v>
      </c>
      <c r="J225" s="70" t="s">
        <v>4</v>
      </c>
      <c r="K225" s="110">
        <v>18</v>
      </c>
      <c r="L225" s="110">
        <f t="shared" si="9"/>
        <v>5</v>
      </c>
      <c r="M225" s="125">
        <v>0.18935172916666665</v>
      </c>
      <c r="N225" s="125">
        <v>0.11372658846566747</v>
      </c>
      <c r="O225" s="125">
        <v>0.41738972916666661</v>
      </c>
      <c r="P225" s="126">
        <v>3.320813730208334</v>
      </c>
      <c r="Q225" s="126">
        <v>1.6587578255153488</v>
      </c>
      <c r="R225" s="127">
        <v>31.267306928141121</v>
      </c>
      <c r="S225" s="92"/>
      <c r="T225" s="92"/>
      <c r="U225" s="92"/>
      <c r="V225" s="92"/>
      <c r="W225" s="92"/>
      <c r="X225" s="92"/>
      <c r="Y225" s="92"/>
      <c r="AU225" s="92"/>
    </row>
    <row r="226" spans="1:47" s="86" customFormat="1">
      <c r="A226" s="70">
        <v>201</v>
      </c>
      <c r="B226" s="72">
        <v>32</v>
      </c>
      <c r="C226" s="73">
        <v>1.6780000000000002</v>
      </c>
      <c r="D226" s="72">
        <v>62.5</v>
      </c>
      <c r="E226" s="73">
        <v>22.197093139713118</v>
      </c>
      <c r="F226" s="72">
        <v>65</v>
      </c>
      <c r="G226" s="70">
        <v>11</v>
      </c>
      <c r="H226" s="72">
        <v>87.201599999999999</v>
      </c>
      <c r="I226" s="70" t="s">
        <v>6</v>
      </c>
      <c r="J226" s="70" t="s">
        <v>4</v>
      </c>
      <c r="K226" s="110">
        <v>18</v>
      </c>
      <c r="L226" s="110">
        <f t="shared" si="9"/>
        <v>5</v>
      </c>
      <c r="M226" s="109">
        <v>0.19750000000000001</v>
      </c>
      <c r="N226" s="109">
        <v>0.10283379473363941</v>
      </c>
      <c r="O226" s="109">
        <v>0.40346150000000003</v>
      </c>
      <c r="P226" s="110">
        <v>3.3296286249999998</v>
      </c>
      <c r="Q226" s="108">
        <f t="shared" si="12"/>
        <v>1.6640001064960066</v>
      </c>
      <c r="R226" s="107">
        <f t="shared" ref="R226:R264" si="14">M226/(M226+O226)*100</f>
        <v>32.864002103296137</v>
      </c>
      <c r="U226" s="70"/>
      <c r="V226" s="108"/>
      <c r="AU226" s="92"/>
    </row>
    <row r="227" spans="1:47" s="86" customFormat="1">
      <c r="A227" s="70">
        <v>202</v>
      </c>
      <c r="B227" s="70">
        <v>51</v>
      </c>
      <c r="C227" s="73">
        <v>1.855</v>
      </c>
      <c r="D227" s="72">
        <v>91.7</v>
      </c>
      <c r="E227" s="73">
        <v>26.649036260997814</v>
      </c>
      <c r="F227" s="70">
        <v>25</v>
      </c>
      <c r="G227" s="70">
        <v>21</v>
      </c>
      <c r="H227" s="72">
        <v>96.609200000000001</v>
      </c>
      <c r="I227" s="70" t="s">
        <v>3</v>
      </c>
      <c r="J227" s="70" t="s">
        <v>5</v>
      </c>
      <c r="K227" s="110">
        <v>18</v>
      </c>
      <c r="L227" s="108">
        <f t="shared" si="9"/>
        <v>5</v>
      </c>
      <c r="M227" s="109">
        <v>0.20666649999999998</v>
      </c>
      <c r="N227" s="109">
        <v>0.11935454268587808</v>
      </c>
      <c r="O227" s="109">
        <v>0.44592799999999999</v>
      </c>
      <c r="P227" s="110">
        <v>3.0672866750000001</v>
      </c>
      <c r="Q227" s="108">
        <f t="shared" si="12"/>
        <v>1.5323451239628898</v>
      </c>
      <c r="R227" s="107">
        <f t="shared" si="14"/>
        <v>31.668440356147652</v>
      </c>
      <c r="U227" s="70"/>
      <c r="V227" s="108"/>
      <c r="AU227" s="92"/>
    </row>
    <row r="228" spans="1:47" s="86" customFormat="1">
      <c r="A228" s="70">
        <v>203</v>
      </c>
      <c r="B228" s="72">
        <v>36</v>
      </c>
      <c r="C228" s="73">
        <v>1.798</v>
      </c>
      <c r="D228" s="72">
        <v>75.900000000000006</v>
      </c>
      <c r="E228" s="73">
        <v>23.478070430499344</v>
      </c>
      <c r="F228" s="72">
        <v>50</v>
      </c>
      <c r="G228" s="70">
        <v>15</v>
      </c>
      <c r="H228" s="72">
        <v>94.512600000000006</v>
      </c>
      <c r="I228" s="70" t="s">
        <v>3</v>
      </c>
      <c r="J228" s="70" t="s">
        <v>4</v>
      </c>
      <c r="K228" s="110">
        <v>18</v>
      </c>
      <c r="L228" s="110">
        <f t="shared" si="9"/>
        <v>5</v>
      </c>
      <c r="M228" s="109">
        <v>0.19645800000000002</v>
      </c>
      <c r="N228" s="109">
        <v>0.12138958362890417</v>
      </c>
      <c r="O228" s="109">
        <v>0.43916650000000002</v>
      </c>
      <c r="P228" s="110">
        <v>3.1461620333333333</v>
      </c>
      <c r="Q228" s="108">
        <f t="shared" si="12"/>
        <v>1.5732559081659061</v>
      </c>
      <c r="R228" s="107">
        <f t="shared" si="14"/>
        <v>30.90787092064576</v>
      </c>
      <c r="U228" s="70"/>
      <c r="V228" s="108"/>
      <c r="AU228" s="92"/>
    </row>
    <row r="229" spans="1:47" s="86" customFormat="1">
      <c r="A229" s="70">
        <v>204</v>
      </c>
      <c r="B229" s="72">
        <v>26</v>
      </c>
      <c r="C229" s="73">
        <v>1.655</v>
      </c>
      <c r="D229" s="72">
        <v>59.3</v>
      </c>
      <c r="E229" s="73">
        <v>21.650039703909236</v>
      </c>
      <c r="F229" s="72">
        <v>50</v>
      </c>
      <c r="G229" s="70">
        <v>13</v>
      </c>
      <c r="H229" s="72">
        <v>88.520350000000008</v>
      </c>
      <c r="I229" s="70" t="s">
        <v>6</v>
      </c>
      <c r="J229" s="70" t="s">
        <v>4</v>
      </c>
      <c r="K229" s="110">
        <v>18</v>
      </c>
      <c r="L229" s="110">
        <f t="shared" si="9"/>
        <v>5</v>
      </c>
      <c r="M229" s="109">
        <v>0.17725950000000001</v>
      </c>
      <c r="N229" s="109">
        <v>0.1274745000276698</v>
      </c>
      <c r="O229" s="109">
        <v>0.43274049999999997</v>
      </c>
      <c r="P229" s="110">
        <v>3.2815504666666668</v>
      </c>
      <c r="Q229" s="108">
        <f t="shared" si="12"/>
        <v>1.639344262295082</v>
      </c>
      <c r="R229" s="107">
        <f t="shared" si="14"/>
        <v>29.058934426229509</v>
      </c>
      <c r="U229" s="70"/>
      <c r="V229" s="108"/>
      <c r="AU229" s="92"/>
    </row>
    <row r="230" spans="1:47" s="86" customFormat="1">
      <c r="A230" s="70">
        <v>205</v>
      </c>
      <c r="B230" s="72">
        <v>45</v>
      </c>
      <c r="C230" s="73">
        <v>1.8</v>
      </c>
      <c r="D230" s="72">
        <v>77.5</v>
      </c>
      <c r="E230" s="73">
        <v>23.919753086419753</v>
      </c>
      <c r="F230" s="72">
        <v>50</v>
      </c>
      <c r="G230" s="70">
        <v>21</v>
      </c>
      <c r="H230" s="72">
        <v>92.803349999999995</v>
      </c>
      <c r="I230" s="70" t="s">
        <v>3</v>
      </c>
      <c r="J230" s="70" t="s">
        <v>5</v>
      </c>
      <c r="K230" s="110">
        <v>18</v>
      </c>
      <c r="L230" s="108">
        <f t="shared" si="9"/>
        <v>5</v>
      </c>
      <c r="M230" s="109">
        <v>0.17736750000000001</v>
      </c>
      <c r="N230" s="109">
        <v>0.15134056210375646</v>
      </c>
      <c r="O230" s="109">
        <v>0.47981099999999999</v>
      </c>
      <c r="P230" s="110">
        <v>3.0422131833333332</v>
      </c>
      <c r="Q230" s="108">
        <f t="shared" si="12"/>
        <v>1.5216565971041354</v>
      </c>
      <c r="R230" s="107">
        <f t="shared" si="14"/>
        <v>26.989242648686773</v>
      </c>
      <c r="U230" s="70"/>
      <c r="V230" s="108"/>
      <c r="AU230" s="92"/>
    </row>
    <row r="231" spans="1:47" s="86" customFormat="1">
      <c r="A231" s="70">
        <v>206</v>
      </c>
      <c r="B231" s="72">
        <v>33</v>
      </c>
      <c r="C231" s="73">
        <v>1.77</v>
      </c>
      <c r="D231" s="72">
        <v>69.900000000000006</v>
      </c>
      <c r="E231" s="73">
        <v>22.31159628459255</v>
      </c>
      <c r="F231" s="72">
        <v>50</v>
      </c>
      <c r="G231" s="70">
        <v>23</v>
      </c>
      <c r="H231" s="72">
        <v>90.413449999999997</v>
      </c>
      <c r="I231" s="70" t="s">
        <v>3</v>
      </c>
      <c r="J231" s="70" t="s">
        <v>5</v>
      </c>
      <c r="K231" s="110">
        <v>18</v>
      </c>
      <c r="L231" s="108">
        <f t="shared" si="9"/>
        <v>5</v>
      </c>
      <c r="M231" s="109">
        <v>0.16778850000000001</v>
      </c>
      <c r="N231" s="109">
        <v>0.14290699432371629</v>
      </c>
      <c r="O231" s="109">
        <v>0.45320499999999997</v>
      </c>
      <c r="P231" s="110">
        <v>3.2185854583333335</v>
      </c>
      <c r="Q231" s="108">
        <f t="shared" si="12"/>
        <v>1.6103228133627809</v>
      </c>
      <c r="R231" s="107">
        <f t="shared" si="14"/>
        <v>27.019364936992098</v>
      </c>
      <c r="U231" s="70"/>
      <c r="V231" s="108"/>
      <c r="AU231" s="92"/>
    </row>
    <row r="232" spans="1:47" s="86" customFormat="1">
      <c r="A232" s="70">
        <v>207</v>
      </c>
      <c r="B232" s="72">
        <v>20</v>
      </c>
      <c r="C232" s="73">
        <v>1.74</v>
      </c>
      <c r="D232" s="72">
        <v>61</v>
      </c>
      <c r="E232" s="73">
        <v>20.147971991015986</v>
      </c>
      <c r="F232" s="72">
        <v>30</v>
      </c>
      <c r="G232" s="70">
        <v>23</v>
      </c>
      <c r="H232" s="72">
        <v>88.518450000000001</v>
      </c>
      <c r="I232" s="70" t="s">
        <v>3</v>
      </c>
      <c r="J232" s="70" t="s">
        <v>5</v>
      </c>
      <c r="K232" s="110">
        <v>18</v>
      </c>
      <c r="L232" s="108">
        <f t="shared" si="9"/>
        <v>5</v>
      </c>
      <c r="M232" s="109">
        <v>0.18865500000000002</v>
      </c>
      <c r="N232" s="109">
        <v>0.12160388534003858</v>
      </c>
      <c r="O232" s="109">
        <v>0.43221600000000004</v>
      </c>
      <c r="P232" s="110">
        <v>3.2231147833333336</v>
      </c>
      <c r="Q232" s="108">
        <f t="shared" si="12"/>
        <v>1.6106405356346163</v>
      </c>
      <c r="R232" s="107">
        <f t="shared" si="14"/>
        <v>30.385539025014857</v>
      </c>
      <c r="U232" s="70"/>
      <c r="V232" s="108"/>
      <c r="AU232" s="92"/>
    </row>
    <row r="233" spans="1:47" s="86" customFormat="1">
      <c r="A233" s="70">
        <v>208</v>
      </c>
      <c r="B233" s="72">
        <v>44</v>
      </c>
      <c r="C233" s="73">
        <v>1.7519999999999998</v>
      </c>
      <c r="D233" s="72">
        <v>70</v>
      </c>
      <c r="E233" s="73">
        <v>22.804987385584127</v>
      </c>
      <c r="F233" s="72">
        <v>85</v>
      </c>
      <c r="G233" s="70">
        <v>13</v>
      </c>
      <c r="H233" s="72">
        <v>89.902799999999999</v>
      </c>
      <c r="I233" s="70" t="s">
        <v>3</v>
      </c>
      <c r="J233" s="70" t="s">
        <v>4</v>
      </c>
      <c r="K233" s="110">
        <v>18</v>
      </c>
      <c r="L233" s="110">
        <f t="shared" si="9"/>
        <v>5</v>
      </c>
      <c r="M233" s="109">
        <v>0.1889585</v>
      </c>
      <c r="N233" s="109">
        <v>0.12172738328241281</v>
      </c>
      <c r="O233" s="109">
        <v>0.43270799999999998</v>
      </c>
      <c r="P233" s="110">
        <v>3.2186850250000001</v>
      </c>
      <c r="Q233" s="108">
        <f t="shared" si="12"/>
        <v>1.6085795197264128</v>
      </c>
      <c r="R233" s="107">
        <f t="shared" si="14"/>
        <v>30.395477317822341</v>
      </c>
      <c r="U233" s="70"/>
      <c r="V233" s="108"/>
      <c r="AU233" s="92"/>
    </row>
    <row r="234" spans="1:47" s="86" customFormat="1">
      <c r="A234" s="70">
        <v>209</v>
      </c>
      <c r="B234" s="72">
        <v>33</v>
      </c>
      <c r="C234" s="73">
        <v>1.81</v>
      </c>
      <c r="D234" s="72">
        <v>70.3</v>
      </c>
      <c r="E234" s="73">
        <v>21.458441439516498</v>
      </c>
      <c r="F234" s="124">
        <v>50</v>
      </c>
      <c r="G234" s="70">
        <v>13</v>
      </c>
      <c r="H234" s="72">
        <v>94.176949999999991</v>
      </c>
      <c r="I234" s="70" t="s">
        <v>3</v>
      </c>
      <c r="J234" s="70" t="s">
        <v>4</v>
      </c>
      <c r="K234" s="110">
        <v>18</v>
      </c>
      <c r="L234" s="110">
        <f t="shared" si="9"/>
        <v>5</v>
      </c>
      <c r="M234" s="109">
        <v>0.20524999999999999</v>
      </c>
      <c r="N234" s="109">
        <v>0.15581138869535749</v>
      </c>
      <c r="O234" s="109">
        <v>0.51724999999999999</v>
      </c>
      <c r="P234" s="110">
        <v>2.7696121250000001</v>
      </c>
      <c r="Q234" s="108">
        <f t="shared" si="12"/>
        <v>1.3840830449826991</v>
      </c>
      <c r="R234" s="107">
        <f t="shared" si="14"/>
        <v>28.408304498269899</v>
      </c>
      <c r="U234" s="70"/>
      <c r="V234" s="108"/>
      <c r="AU234" s="92"/>
    </row>
    <row r="235" spans="1:47" s="86" customFormat="1">
      <c r="A235" s="70">
        <v>210</v>
      </c>
      <c r="B235" s="72">
        <v>44</v>
      </c>
      <c r="C235" s="73">
        <v>1.6519999999999999</v>
      </c>
      <c r="D235" s="72">
        <v>53.3</v>
      </c>
      <c r="E235" s="73">
        <v>19.530219441985356</v>
      </c>
      <c r="F235" s="72">
        <v>50</v>
      </c>
      <c r="G235" s="70">
        <v>11</v>
      </c>
      <c r="H235" s="72">
        <v>86.273799999999994</v>
      </c>
      <c r="I235" s="70" t="s">
        <v>6</v>
      </c>
      <c r="J235" s="70" t="s">
        <v>4</v>
      </c>
      <c r="K235" s="110">
        <v>18</v>
      </c>
      <c r="L235" s="110">
        <f t="shared" si="9"/>
        <v>5</v>
      </c>
      <c r="M235" s="109">
        <v>0.16875000000000001</v>
      </c>
      <c r="N235" s="109">
        <v>9.3728064462079708E-2</v>
      </c>
      <c r="O235" s="109">
        <v>0.35750000000000004</v>
      </c>
      <c r="P235" s="110">
        <v>3.809842175</v>
      </c>
      <c r="Q235" s="108">
        <f t="shared" si="12"/>
        <v>1.9002375296912111</v>
      </c>
      <c r="R235" s="107">
        <f t="shared" si="14"/>
        <v>32.066508313539188</v>
      </c>
      <c r="U235" s="70"/>
      <c r="V235" s="108"/>
      <c r="AU235" s="92"/>
    </row>
    <row r="236" spans="1:47" s="86" customFormat="1">
      <c r="A236" s="70">
        <v>211</v>
      </c>
      <c r="B236" s="72">
        <v>38</v>
      </c>
      <c r="C236" s="73">
        <v>1.72</v>
      </c>
      <c r="D236" s="72">
        <v>67.5</v>
      </c>
      <c r="E236" s="73">
        <v>22.816387236343971</v>
      </c>
      <c r="F236" s="72">
        <v>65</v>
      </c>
      <c r="G236" s="70">
        <v>15</v>
      </c>
      <c r="H236" s="72">
        <v>89.443649999999991</v>
      </c>
      <c r="I236" s="70" t="s">
        <v>3</v>
      </c>
      <c r="J236" s="70" t="s">
        <v>4</v>
      </c>
      <c r="K236" s="110">
        <v>18</v>
      </c>
      <c r="L236" s="110">
        <f t="shared" si="9"/>
        <v>5</v>
      </c>
      <c r="M236" s="109">
        <v>0.213974</v>
      </c>
      <c r="N236" s="109">
        <v>8.8954529753900224E-2</v>
      </c>
      <c r="O236" s="109">
        <v>0.39241999999999999</v>
      </c>
      <c r="P236" s="110">
        <v>3.3011086833333332</v>
      </c>
      <c r="Q236" s="108">
        <f t="shared" si="12"/>
        <v>1.649092834031999</v>
      </c>
      <c r="R236" s="107">
        <f t="shared" si="14"/>
        <v>35.286299006916295</v>
      </c>
      <c r="U236" s="70"/>
      <c r="V236" s="108"/>
      <c r="AU236" s="92"/>
    </row>
    <row r="237" spans="1:47" s="86" customFormat="1">
      <c r="A237" s="70">
        <v>212</v>
      </c>
      <c r="B237" s="72">
        <v>32</v>
      </c>
      <c r="C237" s="73">
        <v>1.76</v>
      </c>
      <c r="D237" s="72">
        <v>70.099999999999994</v>
      </c>
      <c r="E237" s="73">
        <v>22.630423553719009</v>
      </c>
      <c r="F237" s="72">
        <v>45</v>
      </c>
      <c r="G237" s="70">
        <v>19</v>
      </c>
      <c r="H237" s="72">
        <v>90.266750000000002</v>
      </c>
      <c r="I237" s="70" t="s">
        <v>3</v>
      </c>
      <c r="J237" s="70" t="s">
        <v>5</v>
      </c>
      <c r="K237" s="110">
        <v>18</v>
      </c>
      <c r="L237" s="108">
        <f t="shared" si="9"/>
        <v>5</v>
      </c>
      <c r="M237" s="109">
        <v>0.20850950000000001</v>
      </c>
      <c r="N237" s="109">
        <v>9.2778338293956431E-2</v>
      </c>
      <c r="O237" s="109">
        <v>0.39368550000000002</v>
      </c>
      <c r="P237" s="110">
        <v>3.3190851833333332</v>
      </c>
      <c r="Q237" s="108">
        <f t="shared" si="12"/>
        <v>1.6605916688115974</v>
      </c>
      <c r="R237" s="107">
        <f t="shared" si="14"/>
        <v>34.624913856807183</v>
      </c>
      <c r="U237" s="70"/>
      <c r="V237" s="108"/>
      <c r="AU237" s="92"/>
    </row>
    <row r="238" spans="1:47" s="86" customFormat="1">
      <c r="A238" s="70">
        <v>213</v>
      </c>
      <c r="B238" s="72">
        <v>19</v>
      </c>
      <c r="C238" s="73">
        <v>1.724</v>
      </c>
      <c r="D238" s="72">
        <v>60.8</v>
      </c>
      <c r="E238" s="73">
        <v>20.456392891941796</v>
      </c>
      <c r="F238" s="72">
        <v>70</v>
      </c>
      <c r="G238" s="70">
        <v>13</v>
      </c>
      <c r="H238" s="72">
        <v>88.246300000000005</v>
      </c>
      <c r="I238" s="70" t="s">
        <v>3</v>
      </c>
      <c r="J238" s="70" t="s">
        <v>4</v>
      </c>
      <c r="K238" s="110">
        <v>18</v>
      </c>
      <c r="L238" s="110">
        <f t="shared" si="9"/>
        <v>5</v>
      </c>
      <c r="M238" s="109">
        <v>0.1670875</v>
      </c>
      <c r="N238" s="109">
        <v>0.11434806321937946</v>
      </c>
      <c r="O238" s="109">
        <v>0.39772000000000002</v>
      </c>
      <c r="P238" s="110">
        <v>3.5532112166666669</v>
      </c>
      <c r="Q238" s="108">
        <f t="shared" si="12"/>
        <v>1.7705147328957211</v>
      </c>
      <c r="R238" s="107">
        <f t="shared" si="14"/>
        <v>29.583088043271378</v>
      </c>
      <c r="U238" s="70"/>
      <c r="V238" s="108"/>
      <c r="AU238" s="92"/>
    </row>
    <row r="239" spans="1:47" s="86" customFormat="1">
      <c r="A239" s="70">
        <v>214</v>
      </c>
      <c r="B239" s="72">
        <v>29</v>
      </c>
      <c r="C239" s="73">
        <v>1.77</v>
      </c>
      <c r="D239" s="72">
        <v>58.2</v>
      </c>
      <c r="E239" s="73">
        <v>18.577037249832422</v>
      </c>
      <c r="F239" s="72">
        <v>60</v>
      </c>
      <c r="G239" s="70">
        <v>17</v>
      </c>
      <c r="H239" s="72">
        <v>89.115199999999987</v>
      </c>
      <c r="I239" s="70" t="s">
        <v>3</v>
      </c>
      <c r="J239" s="70" t="s">
        <v>5</v>
      </c>
      <c r="K239" s="110">
        <v>18</v>
      </c>
      <c r="L239" s="108">
        <f t="shared" si="9"/>
        <v>5</v>
      </c>
      <c r="M239" s="109">
        <v>0.19375000000000001</v>
      </c>
      <c r="N239" s="109">
        <v>0.1283104871731158</v>
      </c>
      <c r="O239" s="109">
        <v>0.450625</v>
      </c>
      <c r="P239" s="110">
        <v>3.1050067916666668</v>
      </c>
      <c r="Q239" s="108">
        <f t="shared" si="12"/>
        <v>1.5518913676042676</v>
      </c>
      <c r="R239" s="107">
        <f t="shared" si="14"/>
        <v>30.067895247332686</v>
      </c>
      <c r="U239" s="70"/>
      <c r="V239" s="108"/>
      <c r="AU239" s="92"/>
    </row>
    <row r="240" spans="1:47" s="86" customFormat="1">
      <c r="A240" s="70">
        <v>215</v>
      </c>
      <c r="B240" s="72">
        <v>44</v>
      </c>
      <c r="C240" s="73">
        <v>1.58</v>
      </c>
      <c r="D240" s="72">
        <v>44</v>
      </c>
      <c r="E240" s="73">
        <v>17.625380547989103</v>
      </c>
      <c r="F240" s="72">
        <v>65</v>
      </c>
      <c r="G240" s="70">
        <v>12</v>
      </c>
      <c r="H240" s="72">
        <v>82.03264999999999</v>
      </c>
      <c r="I240" s="70" t="s">
        <v>6</v>
      </c>
      <c r="J240" s="70" t="s">
        <v>4</v>
      </c>
      <c r="K240" s="110">
        <v>18</v>
      </c>
      <c r="L240" s="110">
        <f t="shared" si="9"/>
        <v>5</v>
      </c>
      <c r="M240" s="109">
        <v>0.167689</v>
      </c>
      <c r="N240" s="109">
        <v>0.10707897636112482</v>
      </c>
      <c r="O240" s="109">
        <v>0.38208350000000002</v>
      </c>
      <c r="P240" s="110">
        <v>3.6394343083333336</v>
      </c>
      <c r="Q240" s="108">
        <f t="shared" si="12"/>
        <v>1.8189341955081419</v>
      </c>
      <c r="R240" s="107">
        <f t="shared" si="14"/>
        <v>30.501525631056481</v>
      </c>
      <c r="U240" s="70"/>
      <c r="V240" s="108"/>
      <c r="AU240" s="92"/>
    </row>
    <row r="241" spans="1:47" s="86" customFormat="1">
      <c r="A241" s="70">
        <v>216</v>
      </c>
      <c r="B241" s="72">
        <v>41</v>
      </c>
      <c r="C241" s="73">
        <v>1.91</v>
      </c>
      <c r="D241" s="72">
        <v>68</v>
      </c>
      <c r="E241" s="73">
        <v>18.639839916668951</v>
      </c>
      <c r="F241" s="72">
        <v>50</v>
      </c>
      <c r="G241" s="70">
        <v>14</v>
      </c>
      <c r="H241" s="72">
        <v>103.66425000000001</v>
      </c>
      <c r="I241" s="70" t="s">
        <v>3</v>
      </c>
      <c r="J241" s="70" t="s">
        <v>4</v>
      </c>
      <c r="K241" s="110">
        <v>18</v>
      </c>
      <c r="L241" s="110">
        <f t="shared" si="9"/>
        <v>5</v>
      </c>
      <c r="M241" s="109">
        <v>0.2135415</v>
      </c>
      <c r="N241" s="109">
        <v>9.9629546444218731E-2</v>
      </c>
      <c r="O241" s="109">
        <v>0.41416649999999999</v>
      </c>
      <c r="P241" s="110">
        <v>3.1931432083333333</v>
      </c>
      <c r="Q241" s="108">
        <f t="shared" si="12"/>
        <v>1.5930974274662744</v>
      </c>
      <c r="R241" s="107">
        <f t="shared" si="14"/>
        <v>34.01924143072894</v>
      </c>
      <c r="U241" s="70"/>
      <c r="V241" s="108"/>
      <c r="AU241" s="92"/>
    </row>
    <row r="242" spans="1:47" s="86" customFormat="1">
      <c r="A242" s="70">
        <v>217</v>
      </c>
      <c r="B242" s="72">
        <v>40</v>
      </c>
      <c r="C242" s="73">
        <v>1.64</v>
      </c>
      <c r="D242" s="72">
        <v>57</v>
      </c>
      <c r="E242" s="73">
        <v>21.192742415229034</v>
      </c>
      <c r="F242" s="72">
        <v>40</v>
      </c>
      <c r="G242" s="70">
        <v>17</v>
      </c>
      <c r="H242" s="72">
        <v>86.192300000000003</v>
      </c>
      <c r="I242" s="70" t="s">
        <v>3</v>
      </c>
      <c r="J242" s="70" t="s">
        <v>5</v>
      </c>
      <c r="K242" s="110">
        <v>18</v>
      </c>
      <c r="L242" s="108">
        <f t="shared" si="9"/>
        <v>5</v>
      </c>
      <c r="M242" s="109">
        <v>0.19283650000000002</v>
      </c>
      <c r="N242" s="109">
        <v>0.11351010951464319</v>
      </c>
      <c r="O242" s="109">
        <v>0.42118549999999999</v>
      </c>
      <c r="P242" s="110">
        <v>3.2642763750000001</v>
      </c>
      <c r="Q242" s="108">
        <f t="shared" si="12"/>
        <v>1.6286061411480368</v>
      </c>
      <c r="R242" s="107">
        <f t="shared" si="14"/>
        <v>31.405470813749343</v>
      </c>
      <c r="U242" s="70"/>
      <c r="V242" s="108"/>
      <c r="AU242" s="92"/>
    </row>
    <row r="243" spans="1:47" s="86" customFormat="1">
      <c r="A243" s="70">
        <v>218</v>
      </c>
      <c r="B243" s="72">
        <v>20</v>
      </c>
      <c r="C243" s="73">
        <v>1.724</v>
      </c>
      <c r="D243" s="72">
        <v>58.7</v>
      </c>
      <c r="E243" s="73">
        <v>19.749839847976705</v>
      </c>
      <c r="F243" s="72">
        <v>45</v>
      </c>
      <c r="G243" s="70">
        <v>20</v>
      </c>
      <c r="H243" s="72">
        <v>93.016500000000008</v>
      </c>
      <c r="I243" s="70" t="s">
        <v>3</v>
      </c>
      <c r="J243" s="70" t="s">
        <v>5</v>
      </c>
      <c r="K243" s="110">
        <v>18</v>
      </c>
      <c r="L243" s="108">
        <f t="shared" si="9"/>
        <v>5</v>
      </c>
      <c r="M243" s="109">
        <v>0.18090899999999999</v>
      </c>
      <c r="N243" s="109">
        <v>0.15566073177916645</v>
      </c>
      <c r="O243" s="109">
        <v>0.4922725</v>
      </c>
      <c r="P243" s="110">
        <v>2.9711525000000005</v>
      </c>
      <c r="Q243" s="108">
        <f t="shared" si="12"/>
        <v>1.4854834840232538</v>
      </c>
      <c r="R243" s="107">
        <f t="shared" si="14"/>
        <v>26.873733161116281</v>
      </c>
      <c r="U243" s="70"/>
      <c r="V243" s="108"/>
      <c r="AU243" s="92"/>
    </row>
    <row r="244" spans="1:47" s="86" customFormat="1">
      <c r="A244" s="70">
        <v>219</v>
      </c>
      <c r="B244" s="72">
        <v>14</v>
      </c>
      <c r="C244" s="73">
        <v>1.5449999999999999</v>
      </c>
      <c r="D244" s="72">
        <v>49.3</v>
      </c>
      <c r="E244" s="73">
        <v>20.653323697908483</v>
      </c>
      <c r="F244" s="72">
        <v>10</v>
      </c>
      <c r="G244" s="70">
        <v>14</v>
      </c>
      <c r="H244" s="72">
        <v>79.461100000000002</v>
      </c>
      <c r="I244" s="70" t="s">
        <v>6</v>
      </c>
      <c r="J244" s="70" t="s">
        <v>4</v>
      </c>
      <c r="K244" s="110">
        <v>18</v>
      </c>
      <c r="L244" s="110">
        <f t="shared" si="9"/>
        <v>5</v>
      </c>
      <c r="M244" s="109">
        <v>0.1759375</v>
      </c>
      <c r="N244" s="109">
        <v>0.129776110836932</v>
      </c>
      <c r="O244" s="109">
        <v>0.43677100000000002</v>
      </c>
      <c r="P244" s="110">
        <v>3.2710352583333333</v>
      </c>
      <c r="Q244" s="108">
        <f t="shared" si="12"/>
        <v>1.6320974819184</v>
      </c>
      <c r="R244" s="107">
        <f t="shared" si="14"/>
        <v>28.71471507250185</v>
      </c>
      <c r="U244" s="70"/>
      <c r="V244" s="108"/>
      <c r="AU244" s="92"/>
    </row>
    <row r="245" spans="1:47" s="86" customFormat="1">
      <c r="A245" s="70">
        <v>220</v>
      </c>
      <c r="B245" s="72">
        <v>23</v>
      </c>
      <c r="C245" s="73">
        <v>1.661</v>
      </c>
      <c r="D245" s="72">
        <v>57</v>
      </c>
      <c r="E245" s="73">
        <v>20.660250873439292</v>
      </c>
      <c r="F245" s="72">
        <v>45</v>
      </c>
      <c r="G245" s="70">
        <v>25</v>
      </c>
      <c r="H245" s="72">
        <v>85.183849999999993</v>
      </c>
      <c r="I245" s="70" t="s">
        <v>3</v>
      </c>
      <c r="J245" s="70" t="s">
        <v>5</v>
      </c>
      <c r="K245" s="110">
        <v>18</v>
      </c>
      <c r="L245" s="108">
        <f t="shared" si="9"/>
        <v>5</v>
      </c>
      <c r="M245" s="109">
        <v>0.168352</v>
      </c>
      <c r="N245" s="109">
        <v>0.15020024376254798</v>
      </c>
      <c r="O245" s="109">
        <v>0.46839049999999999</v>
      </c>
      <c r="P245" s="110">
        <v>3.1392025000000001</v>
      </c>
      <c r="Q245" s="108">
        <f t="shared" si="12"/>
        <v>1.5704935668657267</v>
      </c>
      <c r="R245" s="107">
        <f t="shared" si="14"/>
        <v>26.439573296897883</v>
      </c>
      <c r="U245" s="70"/>
      <c r="V245" s="108"/>
      <c r="AU245" s="92"/>
    </row>
    <row r="246" spans="1:47" s="86" customFormat="1">
      <c r="A246" s="70">
        <v>221</v>
      </c>
      <c r="B246" s="72">
        <v>36</v>
      </c>
      <c r="C246" s="73">
        <v>1.63</v>
      </c>
      <c r="D246" s="72">
        <v>50.2</v>
      </c>
      <c r="E246" s="73">
        <v>18.894200007527573</v>
      </c>
      <c r="F246" s="72">
        <v>45</v>
      </c>
      <c r="G246" s="70">
        <v>12</v>
      </c>
      <c r="H246" s="72">
        <v>80.71390000000001</v>
      </c>
      <c r="I246" s="70" t="s">
        <v>6</v>
      </c>
      <c r="J246" s="70" t="s">
        <v>4</v>
      </c>
      <c r="K246" s="110">
        <v>18</v>
      </c>
      <c r="L246" s="110">
        <f t="shared" si="9"/>
        <v>5</v>
      </c>
      <c r="M246" s="109">
        <v>0.1998395</v>
      </c>
      <c r="N246" s="109">
        <v>0.10929193181883956</v>
      </c>
      <c r="O246" s="109">
        <v>0.418734</v>
      </c>
      <c r="P246" s="110">
        <v>3.2348700166666666</v>
      </c>
      <c r="Q246" s="108">
        <f t="shared" si="12"/>
        <v>1.6166227618868252</v>
      </c>
      <c r="R246" s="107">
        <f t="shared" si="14"/>
        <v>32.306508442408223</v>
      </c>
      <c r="U246" s="70"/>
      <c r="V246" s="108"/>
      <c r="AU246" s="92"/>
    </row>
    <row r="247" spans="1:47" s="86" customFormat="1">
      <c r="A247" s="70">
        <v>222</v>
      </c>
      <c r="B247" s="72">
        <v>28</v>
      </c>
      <c r="C247" s="73">
        <v>1.66</v>
      </c>
      <c r="D247" s="72">
        <v>51</v>
      </c>
      <c r="E247" s="73">
        <v>18.507766003774133</v>
      </c>
      <c r="F247" s="72">
        <v>120</v>
      </c>
      <c r="G247" s="70">
        <v>25</v>
      </c>
      <c r="H247" s="72">
        <v>88.041750000000008</v>
      </c>
      <c r="I247" s="70" t="s">
        <v>3</v>
      </c>
      <c r="J247" s="70" t="s">
        <v>5</v>
      </c>
      <c r="K247" s="110">
        <v>18</v>
      </c>
      <c r="L247" s="108">
        <f t="shared" si="9"/>
        <v>5</v>
      </c>
      <c r="M247" s="109">
        <v>0.16115400000000002</v>
      </c>
      <c r="N247" s="109">
        <v>0.14870522155658372</v>
      </c>
      <c r="O247" s="109">
        <v>0.45825300000000002</v>
      </c>
      <c r="P247" s="110">
        <v>3.2272720333333336</v>
      </c>
      <c r="Q247" s="108">
        <f t="shared" si="12"/>
        <v>1.6144473665941779</v>
      </c>
      <c r="R247" s="107">
        <f t="shared" si="14"/>
        <v>26.017465091611818</v>
      </c>
      <c r="U247" s="70"/>
      <c r="V247" s="108"/>
      <c r="AU247" s="92"/>
    </row>
    <row r="248" spans="1:47" s="86" customFormat="1">
      <c r="A248" s="70">
        <v>223</v>
      </c>
      <c r="B248" s="72">
        <v>18</v>
      </c>
      <c r="C248" s="73">
        <v>1.722</v>
      </c>
      <c r="D248" s="72">
        <v>58.2</v>
      </c>
      <c r="E248" s="73">
        <v>19.627125091559527</v>
      </c>
      <c r="F248" s="72">
        <v>35</v>
      </c>
      <c r="G248" s="70">
        <v>10</v>
      </c>
      <c r="H248" s="72">
        <v>91.598700000000008</v>
      </c>
      <c r="I248" s="70" t="s">
        <v>3</v>
      </c>
      <c r="J248" s="70" t="s">
        <v>4</v>
      </c>
      <c r="K248" s="110">
        <v>18</v>
      </c>
      <c r="L248" s="110">
        <f t="shared" si="9"/>
        <v>5</v>
      </c>
      <c r="M248" s="109">
        <v>0.19500000000000001</v>
      </c>
      <c r="N248" s="109">
        <v>0.14595340032186854</v>
      </c>
      <c r="O248" s="109">
        <v>0.48704550000000002</v>
      </c>
      <c r="P248" s="110">
        <v>2.9329521249999999</v>
      </c>
      <c r="Q248" s="108">
        <f t="shared" si="12"/>
        <v>1.466177842973819</v>
      </c>
      <c r="R248" s="107">
        <f t="shared" si="14"/>
        <v>28.590467937989473</v>
      </c>
      <c r="U248" s="70"/>
      <c r="V248" s="108"/>
      <c r="AU248" s="92"/>
    </row>
    <row r="249" spans="1:47" s="86" customFormat="1">
      <c r="A249" s="70">
        <v>224</v>
      </c>
      <c r="B249" s="72">
        <v>35</v>
      </c>
      <c r="C249" s="73">
        <v>1.65</v>
      </c>
      <c r="D249" s="72">
        <v>52.3</v>
      </c>
      <c r="E249" s="73">
        <v>19.21028466483012</v>
      </c>
      <c r="F249" s="72">
        <v>35</v>
      </c>
      <c r="G249" s="70">
        <v>12</v>
      </c>
      <c r="H249" s="72">
        <v>86.187949999999987</v>
      </c>
      <c r="I249" s="70" t="s">
        <v>6</v>
      </c>
      <c r="J249" s="70" t="s">
        <v>4</v>
      </c>
      <c r="K249" s="110">
        <v>18</v>
      </c>
      <c r="L249" s="110">
        <f t="shared" si="9"/>
        <v>5</v>
      </c>
      <c r="M249" s="109">
        <v>0.16484399999999999</v>
      </c>
      <c r="N249" s="109">
        <v>8.3675498416327099E-2</v>
      </c>
      <c r="O249" s="109">
        <v>0.332812</v>
      </c>
      <c r="P249" s="110">
        <v>4.0238291416666669</v>
      </c>
      <c r="Q249" s="108">
        <f t="shared" si="12"/>
        <v>2.0094201617181349</v>
      </c>
      <c r="R249" s="107">
        <f t="shared" si="14"/>
        <v>33.124085713826418</v>
      </c>
      <c r="U249" s="70"/>
      <c r="V249" s="108"/>
      <c r="AU249" s="92"/>
    </row>
    <row r="250" spans="1:47" s="86" customFormat="1">
      <c r="A250" s="70">
        <v>225</v>
      </c>
      <c r="B250" s="72">
        <v>40</v>
      </c>
      <c r="C250" s="73">
        <v>1.83</v>
      </c>
      <c r="D250" s="72">
        <v>73.3</v>
      </c>
      <c r="E250" s="73">
        <v>21.887784048493533</v>
      </c>
      <c r="F250" s="72">
        <v>70</v>
      </c>
      <c r="G250" s="70">
        <v>9</v>
      </c>
      <c r="H250" s="72">
        <v>96.086349999999996</v>
      </c>
      <c r="I250" s="70" t="s">
        <v>3</v>
      </c>
      <c r="J250" s="70" t="s">
        <v>4</v>
      </c>
      <c r="K250" s="110">
        <v>18</v>
      </c>
      <c r="L250" s="110">
        <f t="shared" si="9"/>
        <v>5</v>
      </c>
      <c r="M250" s="109">
        <v>0.1952275</v>
      </c>
      <c r="N250" s="109">
        <v>0.12774131373840003</v>
      </c>
      <c r="O250" s="109">
        <v>0.45151549999999996</v>
      </c>
      <c r="P250" s="110">
        <v>3.0962741833333336</v>
      </c>
      <c r="Q250" s="108">
        <f t="shared" si="12"/>
        <v>1.5462092361262512</v>
      </c>
      <c r="R250" s="107">
        <f t="shared" si="14"/>
        <v>30.18625636458377</v>
      </c>
      <c r="U250" s="70"/>
      <c r="V250" s="108"/>
      <c r="AU250" s="92"/>
    </row>
    <row r="251" spans="1:47" s="86" customFormat="1">
      <c r="A251" s="70">
        <v>226</v>
      </c>
      <c r="B251" s="72">
        <v>45</v>
      </c>
      <c r="C251" s="73">
        <v>1.8280000000000001</v>
      </c>
      <c r="D251" s="72">
        <v>78.5</v>
      </c>
      <c r="E251" s="73">
        <v>23.491852965539696</v>
      </c>
      <c r="F251" s="72">
        <v>35</v>
      </c>
      <c r="G251" s="70">
        <v>19</v>
      </c>
      <c r="H251" s="72">
        <v>93.340599999999995</v>
      </c>
      <c r="I251" s="70" t="s">
        <v>3</v>
      </c>
      <c r="J251" s="70" t="s">
        <v>5</v>
      </c>
      <c r="K251" s="110">
        <v>18</v>
      </c>
      <c r="L251" s="108">
        <f t="shared" si="9"/>
        <v>5</v>
      </c>
      <c r="M251" s="109">
        <v>0.192803</v>
      </c>
      <c r="N251" s="109">
        <v>0.14235378922276087</v>
      </c>
      <c r="O251" s="109">
        <v>0.47806799999999999</v>
      </c>
      <c r="P251" s="110">
        <v>2.9836781833333332</v>
      </c>
      <c r="Q251" s="108">
        <f t="shared" si="12"/>
        <v>1.4905995340385856</v>
      </c>
      <c r="R251" s="107">
        <f t="shared" si="14"/>
        <v>28.739206196124144</v>
      </c>
      <c r="U251" s="70"/>
      <c r="V251" s="108"/>
      <c r="AU251" s="92"/>
    </row>
    <row r="252" spans="1:47" s="86" customFormat="1">
      <c r="A252" s="70">
        <v>227</v>
      </c>
      <c r="B252" s="72">
        <v>26</v>
      </c>
      <c r="C252" s="73">
        <v>1.6369999999999998</v>
      </c>
      <c r="D252" s="72">
        <v>51.8</v>
      </c>
      <c r="E252" s="73">
        <v>19.330024341650347</v>
      </c>
      <c r="F252" s="72">
        <v>30</v>
      </c>
      <c r="G252" s="70">
        <v>17</v>
      </c>
      <c r="H252" s="72">
        <v>83.56049999999999</v>
      </c>
      <c r="I252" s="70" t="s">
        <v>6</v>
      </c>
      <c r="J252" s="70" t="s">
        <v>5</v>
      </c>
      <c r="K252" s="110">
        <v>18</v>
      </c>
      <c r="L252" s="108">
        <f t="shared" si="9"/>
        <v>5</v>
      </c>
      <c r="M252" s="109">
        <v>0.17625000000000002</v>
      </c>
      <c r="N252" s="109">
        <v>0.14015156333274176</v>
      </c>
      <c r="O252" s="109">
        <v>0.45645800000000003</v>
      </c>
      <c r="P252" s="110">
        <v>3.1605406416666662</v>
      </c>
      <c r="Q252" s="108">
        <f t="shared" si="12"/>
        <v>1.5805079120226075</v>
      </c>
      <c r="R252" s="107">
        <f t="shared" si="14"/>
        <v>27.856451949398458</v>
      </c>
      <c r="U252" s="70"/>
      <c r="V252" s="108"/>
      <c r="AU252" s="92"/>
    </row>
    <row r="253" spans="1:47" s="86" customFormat="1">
      <c r="A253" s="70">
        <v>228</v>
      </c>
      <c r="B253" s="72">
        <v>38</v>
      </c>
      <c r="C253" s="73">
        <v>1.756</v>
      </c>
      <c r="D253" s="72">
        <v>79.599999999999994</v>
      </c>
      <c r="E253" s="73">
        <v>25.814519434830661</v>
      </c>
      <c r="F253" s="72">
        <v>45</v>
      </c>
      <c r="G253" s="70">
        <v>16</v>
      </c>
      <c r="H253" s="72">
        <v>92.915649999999999</v>
      </c>
      <c r="I253" s="70" t="s">
        <v>3</v>
      </c>
      <c r="J253" s="70" t="s">
        <v>5</v>
      </c>
      <c r="K253" s="110">
        <v>18</v>
      </c>
      <c r="L253" s="108">
        <f t="shared" si="9"/>
        <v>5</v>
      </c>
      <c r="M253" s="109">
        <v>0.19612200000000002</v>
      </c>
      <c r="N253" s="109">
        <v>0.10634381932077247</v>
      </c>
      <c r="O253" s="109">
        <v>0.40967949999999997</v>
      </c>
      <c r="P253" s="110">
        <v>3.3061587000000001</v>
      </c>
      <c r="Q253" s="108">
        <f t="shared" si="12"/>
        <v>1.6507057179620717</v>
      </c>
      <c r="R253" s="107">
        <f t="shared" si="14"/>
        <v>32.373970681815742</v>
      </c>
      <c r="U253" s="70"/>
      <c r="V253" s="108"/>
      <c r="AU253" s="92"/>
    </row>
    <row r="254" spans="1:47" s="86" customFormat="1">
      <c r="A254" s="70">
        <v>229</v>
      </c>
      <c r="B254" s="72">
        <v>46</v>
      </c>
      <c r="C254" s="73">
        <v>1.6130000000000002</v>
      </c>
      <c r="D254" s="72">
        <v>51.8</v>
      </c>
      <c r="E254" s="73">
        <v>19.909530784631524</v>
      </c>
      <c r="F254" s="72">
        <v>50</v>
      </c>
      <c r="G254" s="70">
        <v>16</v>
      </c>
      <c r="H254" s="72">
        <v>84.833749999999995</v>
      </c>
      <c r="I254" s="70" t="s">
        <v>6</v>
      </c>
      <c r="J254" s="70" t="s">
        <v>5</v>
      </c>
      <c r="K254" s="110">
        <v>18</v>
      </c>
      <c r="L254" s="108">
        <f t="shared" si="9"/>
        <v>5</v>
      </c>
      <c r="M254" s="109">
        <v>0.184503</v>
      </c>
      <c r="N254" s="109">
        <v>0.11952850410929364</v>
      </c>
      <c r="O254" s="109">
        <v>0.422676</v>
      </c>
      <c r="P254" s="110">
        <v>3.2891328249999998</v>
      </c>
      <c r="Q254" s="108">
        <f t="shared" si="12"/>
        <v>1.6469607809229239</v>
      </c>
      <c r="R254" s="107">
        <f t="shared" si="14"/>
        <v>30.386920496262221</v>
      </c>
      <c r="U254" s="70"/>
      <c r="V254" s="108"/>
      <c r="AU254" s="92"/>
    </row>
    <row r="255" spans="1:47" s="86" customFormat="1">
      <c r="A255" s="70">
        <v>230</v>
      </c>
      <c r="B255" s="72">
        <v>23</v>
      </c>
      <c r="C255" s="73">
        <v>1.78</v>
      </c>
      <c r="D255" s="72">
        <v>68.599999999999994</v>
      </c>
      <c r="E255" s="73">
        <v>21.651306653200351</v>
      </c>
      <c r="F255" s="72">
        <v>75</v>
      </c>
      <c r="G255" s="70">
        <v>22</v>
      </c>
      <c r="H255" s="72">
        <v>93.221949999999993</v>
      </c>
      <c r="I255" s="70" t="s">
        <v>3</v>
      </c>
      <c r="J255" s="70" t="s">
        <v>5</v>
      </c>
      <c r="K255" s="110">
        <v>18</v>
      </c>
      <c r="L255" s="108">
        <f t="shared" si="9"/>
        <v>5</v>
      </c>
      <c r="M255" s="109">
        <v>0.19363649999999999</v>
      </c>
      <c r="N255" s="109">
        <v>0.14523054631918597</v>
      </c>
      <c r="O255" s="109">
        <v>0.48340899999999998</v>
      </c>
      <c r="P255" s="110">
        <v>2.9510098749999996</v>
      </c>
      <c r="Q255" s="108">
        <f t="shared" si="12"/>
        <v>1.4770056074517888</v>
      </c>
      <c r="R255" s="107">
        <f t="shared" si="14"/>
        <v>28.600219630733825</v>
      </c>
      <c r="U255" s="70"/>
      <c r="V255" s="108"/>
      <c r="AU255" s="92"/>
    </row>
    <row r="256" spans="1:47" s="86" customFormat="1">
      <c r="A256" s="70">
        <v>231</v>
      </c>
      <c r="B256" s="72">
        <v>26</v>
      </c>
      <c r="C256" s="73">
        <v>1.663</v>
      </c>
      <c r="D256" s="72">
        <v>69.599999999999994</v>
      </c>
      <c r="E256" s="73">
        <v>25.166611283247676</v>
      </c>
      <c r="F256" s="72">
        <v>80</v>
      </c>
      <c r="G256" s="70">
        <v>8</v>
      </c>
      <c r="H256" s="72">
        <v>88.005949999999999</v>
      </c>
      <c r="I256" s="70" t="s">
        <v>3</v>
      </c>
      <c r="J256" s="70" t="s">
        <v>4</v>
      </c>
      <c r="K256" s="110">
        <v>18</v>
      </c>
      <c r="L256" s="110">
        <f t="shared" si="9"/>
        <v>5</v>
      </c>
      <c r="M256" s="109">
        <v>0.1914585</v>
      </c>
      <c r="N256" s="109">
        <v>0.12303845575071334</v>
      </c>
      <c r="O256" s="109">
        <v>0.44</v>
      </c>
      <c r="P256" s="110">
        <v>3.1796810166666671</v>
      </c>
      <c r="Q256" s="108">
        <f t="shared" si="12"/>
        <v>1.5836353457907368</v>
      </c>
      <c r="R256" s="107">
        <f t="shared" si="14"/>
        <v>30.320044785207578</v>
      </c>
      <c r="U256" s="70"/>
      <c r="V256" s="108"/>
      <c r="AU256" s="92"/>
    </row>
    <row r="257" spans="1:47" s="86" customFormat="1">
      <c r="A257" s="70">
        <v>232</v>
      </c>
      <c r="B257" s="72">
        <v>36</v>
      </c>
      <c r="C257" s="73">
        <v>1.75</v>
      </c>
      <c r="D257" s="72">
        <v>57.6</v>
      </c>
      <c r="E257" s="73">
        <v>18.808163265306124</v>
      </c>
      <c r="F257" s="72">
        <v>60</v>
      </c>
      <c r="G257" s="70">
        <v>19</v>
      </c>
      <c r="H257" s="72">
        <v>89.736150000000009</v>
      </c>
      <c r="I257" s="70" t="s">
        <v>3</v>
      </c>
      <c r="J257" s="70" t="s">
        <v>5</v>
      </c>
      <c r="K257" s="110">
        <v>18</v>
      </c>
      <c r="L257" s="108">
        <f t="shared" si="9"/>
        <v>5</v>
      </c>
      <c r="M257" s="109">
        <v>0.178901</v>
      </c>
      <c r="N257" s="109">
        <v>0.10963721610526547</v>
      </c>
      <c r="O257" s="109">
        <v>0.39737600000000001</v>
      </c>
      <c r="P257" s="110">
        <v>3.4657454166666666</v>
      </c>
      <c r="Q257" s="108">
        <f t="shared" si="12"/>
        <v>1.7352766117682987</v>
      </c>
      <c r="R257" s="107">
        <f t="shared" si="14"/>
        <v>31.04427211219604</v>
      </c>
      <c r="U257" s="70"/>
      <c r="V257" s="108"/>
      <c r="AU257" s="92"/>
    </row>
    <row r="258" spans="1:47" s="86" customFormat="1">
      <c r="A258" s="70">
        <v>233</v>
      </c>
      <c r="B258" s="72">
        <v>34</v>
      </c>
      <c r="C258" s="73">
        <v>1.6240000000000001</v>
      </c>
      <c r="D258" s="72">
        <v>54</v>
      </c>
      <c r="E258" s="73">
        <v>20.474896260525611</v>
      </c>
      <c r="F258" s="72">
        <v>70</v>
      </c>
      <c r="G258" s="70">
        <v>19</v>
      </c>
      <c r="H258" s="72">
        <v>81.697850000000003</v>
      </c>
      <c r="I258" s="70" t="s">
        <v>3</v>
      </c>
      <c r="J258" s="70" t="s">
        <v>5</v>
      </c>
      <c r="K258" s="110">
        <v>18</v>
      </c>
      <c r="L258" s="108">
        <f t="shared" si="9"/>
        <v>5</v>
      </c>
      <c r="M258" s="109">
        <v>0.16346149999999998</v>
      </c>
      <c r="N258" s="109">
        <v>0.13836046868696172</v>
      </c>
      <c r="O258" s="109">
        <v>0.44019249999999999</v>
      </c>
      <c r="P258" s="110">
        <v>3.3132114416666667</v>
      </c>
      <c r="Q258" s="108">
        <f t="shared" si="12"/>
        <v>1.65657810600112</v>
      </c>
      <c r="R258" s="107">
        <f t="shared" si="14"/>
        <v>27.078674207410209</v>
      </c>
      <c r="U258" s="70"/>
      <c r="V258" s="108"/>
      <c r="AU258" s="92"/>
    </row>
    <row r="259" spans="1:47" s="86" customFormat="1">
      <c r="A259" s="70">
        <v>234</v>
      </c>
      <c r="B259" s="72">
        <v>41</v>
      </c>
      <c r="C259" s="73">
        <v>1.86</v>
      </c>
      <c r="D259" s="72">
        <v>92</v>
      </c>
      <c r="E259" s="73">
        <v>26.592669672794539</v>
      </c>
      <c r="F259" s="72">
        <v>35</v>
      </c>
      <c r="G259" s="70">
        <v>17</v>
      </c>
      <c r="H259" s="72">
        <v>98.064149999999998</v>
      </c>
      <c r="I259" s="70" t="s">
        <v>3</v>
      </c>
      <c r="J259" s="70" t="s">
        <v>5</v>
      </c>
      <c r="K259" s="110">
        <v>18</v>
      </c>
      <c r="L259" s="108">
        <f t="shared" ref="L259:L272" si="15">K259/3.6</f>
        <v>5</v>
      </c>
      <c r="M259" s="109">
        <v>0.21206799999999998</v>
      </c>
      <c r="N259" s="109">
        <v>0.14069431145317457</v>
      </c>
      <c r="O259" s="109">
        <v>0.49538650000000001</v>
      </c>
      <c r="P259" s="110">
        <v>2.8347699500000001</v>
      </c>
      <c r="Q259" s="108">
        <f t="shared" si="12"/>
        <v>1.4135184665586267</v>
      </c>
      <c r="R259" s="107">
        <f t="shared" si="14"/>
        <v>29.976203416615483</v>
      </c>
      <c r="U259" s="70"/>
      <c r="V259" s="108"/>
      <c r="AU259" s="92"/>
    </row>
    <row r="260" spans="1:47" s="86" customFormat="1">
      <c r="A260" s="70">
        <v>235</v>
      </c>
      <c r="B260" s="72">
        <v>34</v>
      </c>
      <c r="C260" s="73">
        <v>1.69</v>
      </c>
      <c r="D260" s="72">
        <v>57</v>
      </c>
      <c r="E260" s="73">
        <v>19.957284408809219</v>
      </c>
      <c r="F260" s="72">
        <v>50</v>
      </c>
      <c r="G260" s="70">
        <v>20</v>
      </c>
      <c r="H260" s="72">
        <v>85.989499999999992</v>
      </c>
      <c r="I260" s="70" t="s">
        <v>3</v>
      </c>
      <c r="J260" s="70" t="s">
        <v>5</v>
      </c>
      <c r="K260" s="110">
        <v>18</v>
      </c>
      <c r="L260" s="108">
        <f t="shared" si="15"/>
        <v>5</v>
      </c>
      <c r="M260" s="109">
        <v>0.18657200000000002</v>
      </c>
      <c r="N260" s="109">
        <v>0.1233630317544066</v>
      </c>
      <c r="O260" s="109">
        <v>0.4329925</v>
      </c>
      <c r="P260" s="110">
        <v>3.2264826416666663</v>
      </c>
      <c r="Q260" s="108">
        <f t="shared" si="12"/>
        <v>1.6140369566041952</v>
      </c>
      <c r="R260" s="107">
        <f t="shared" si="14"/>
        <v>30.113410306755796</v>
      </c>
      <c r="U260" s="70"/>
      <c r="V260" s="108"/>
      <c r="AU260" s="92"/>
    </row>
    <row r="261" spans="1:47" s="86" customFormat="1">
      <c r="A261" s="70">
        <v>236</v>
      </c>
      <c r="B261" s="72">
        <v>35</v>
      </c>
      <c r="C261" s="73">
        <v>1.58</v>
      </c>
      <c r="D261" s="72">
        <v>40</v>
      </c>
      <c r="E261" s="73">
        <v>16.023073225444637</v>
      </c>
      <c r="F261" s="72">
        <v>75</v>
      </c>
      <c r="G261" s="70">
        <v>10</v>
      </c>
      <c r="H261" s="72">
        <v>83.25685</v>
      </c>
      <c r="I261" s="70" t="s">
        <v>6</v>
      </c>
      <c r="J261" s="70" t="s">
        <v>4</v>
      </c>
      <c r="K261" s="110">
        <v>18</v>
      </c>
      <c r="L261" s="110">
        <f t="shared" si="15"/>
        <v>5</v>
      </c>
      <c r="M261" s="109">
        <v>0.183283</v>
      </c>
      <c r="N261" s="109">
        <v>0.10140437834878327</v>
      </c>
      <c r="O261" s="109">
        <v>0.38576900000000003</v>
      </c>
      <c r="P261" s="110">
        <v>3.5126249916666668</v>
      </c>
      <c r="Q261" s="108">
        <f t="shared" si="12"/>
        <v>1.7573086466614651</v>
      </c>
      <c r="R261" s="107">
        <f t="shared" si="14"/>
        <v>32.208480068605326</v>
      </c>
      <c r="U261" s="70"/>
      <c r="V261" s="108"/>
      <c r="AU261" s="92"/>
    </row>
    <row r="262" spans="1:47" s="86" customFormat="1">
      <c r="A262" s="70">
        <v>237</v>
      </c>
      <c r="B262" s="72">
        <v>21</v>
      </c>
      <c r="C262" s="73">
        <v>1.6519999999999999</v>
      </c>
      <c r="D262" s="72">
        <v>56</v>
      </c>
      <c r="E262" s="73">
        <v>20.519555136044655</v>
      </c>
      <c r="F262" s="72">
        <v>40</v>
      </c>
      <c r="G262" s="70">
        <v>17</v>
      </c>
      <c r="H262" s="72">
        <v>84.690850000000012</v>
      </c>
      <c r="I262" s="70" t="s">
        <v>3</v>
      </c>
      <c r="J262" s="70" t="s">
        <v>5</v>
      </c>
      <c r="K262" s="110">
        <v>18</v>
      </c>
      <c r="L262" s="108">
        <f t="shared" si="15"/>
        <v>5</v>
      </c>
      <c r="M262" s="109">
        <v>0.17916650000000001</v>
      </c>
      <c r="N262" s="109">
        <v>0.13038110427617933</v>
      </c>
      <c r="O262" s="109">
        <v>0.44104199999999999</v>
      </c>
      <c r="P262" s="110">
        <v>3.2305208833333334</v>
      </c>
      <c r="Q262" s="108">
        <f t="shared" si="12"/>
        <v>1.6123610044041643</v>
      </c>
      <c r="R262" s="107">
        <f t="shared" si="14"/>
        <v>28.888107789557871</v>
      </c>
      <c r="U262" s="70"/>
      <c r="V262" s="108"/>
      <c r="AU262" s="92"/>
    </row>
    <row r="263" spans="1:47" s="86" customFormat="1">
      <c r="A263" s="70">
        <v>238</v>
      </c>
      <c r="B263" s="72">
        <v>29</v>
      </c>
      <c r="C263" s="73">
        <v>1.766</v>
      </c>
      <c r="D263" s="72">
        <v>67.7</v>
      </c>
      <c r="E263" s="73">
        <v>21.70737306797967</v>
      </c>
      <c r="F263" s="72">
        <v>60</v>
      </c>
      <c r="G263" s="70">
        <v>20</v>
      </c>
      <c r="H263" s="72">
        <v>94.729700000000008</v>
      </c>
      <c r="I263" s="70" t="s">
        <v>3</v>
      </c>
      <c r="J263" s="70" t="s">
        <v>5</v>
      </c>
      <c r="K263" s="110">
        <v>18</v>
      </c>
      <c r="L263" s="108">
        <f t="shared" si="15"/>
        <v>5</v>
      </c>
      <c r="M263" s="109">
        <v>0.168269</v>
      </c>
      <c r="N263" s="109">
        <v>0.12556568857482431</v>
      </c>
      <c r="O263" s="109">
        <v>0.41980800000000001</v>
      </c>
      <c r="P263" s="110">
        <v>3.4032741500000001</v>
      </c>
      <c r="Q263" s="108">
        <f t="shared" si="12"/>
        <v>1.7004575931383137</v>
      </c>
      <c r="R263" s="107">
        <f t="shared" si="14"/>
        <v>28.61342987397909</v>
      </c>
      <c r="U263" s="70"/>
      <c r="V263" s="108"/>
      <c r="AU263" s="92"/>
    </row>
    <row r="264" spans="1:47" s="86" customFormat="1">
      <c r="A264" s="70">
        <v>239</v>
      </c>
      <c r="B264" s="72">
        <v>37</v>
      </c>
      <c r="C264" s="73">
        <v>1.5449999999999999</v>
      </c>
      <c r="D264" s="72">
        <v>52.6</v>
      </c>
      <c r="E264" s="73">
        <v>22.035797697971326</v>
      </c>
      <c r="F264" s="72">
        <v>40</v>
      </c>
      <c r="G264" s="70">
        <v>8</v>
      </c>
      <c r="H264" s="72">
        <v>80.103649999999988</v>
      </c>
      <c r="I264" s="70" t="s">
        <v>6</v>
      </c>
      <c r="J264" s="70" t="s">
        <v>4</v>
      </c>
      <c r="K264" s="110">
        <v>18</v>
      </c>
      <c r="L264" s="110">
        <f t="shared" si="15"/>
        <v>5</v>
      </c>
      <c r="M264" s="109">
        <v>0.16271449999999998</v>
      </c>
      <c r="N264" s="109">
        <v>0.10731166296994327</v>
      </c>
      <c r="O264" s="109">
        <v>0.37729800000000002</v>
      </c>
      <c r="P264" s="110">
        <v>3.7033448500000001</v>
      </c>
      <c r="Q264" s="108">
        <f t="shared" si="12"/>
        <v>1.8518089859031042</v>
      </c>
      <c r="R264" s="107">
        <f t="shared" si="14"/>
        <v>30.131617323673058</v>
      </c>
      <c r="U264" s="70"/>
      <c r="V264" s="108"/>
      <c r="AU264" s="92"/>
    </row>
    <row r="265" spans="1:47" s="86" customFormat="1">
      <c r="A265" s="70">
        <v>240</v>
      </c>
      <c r="B265" s="72">
        <v>26</v>
      </c>
      <c r="C265" s="73">
        <v>1.59</v>
      </c>
      <c r="D265" s="72">
        <v>48</v>
      </c>
      <c r="E265" s="73">
        <v>18.986590720303784</v>
      </c>
      <c r="F265" s="72">
        <v>50</v>
      </c>
      <c r="G265" s="70">
        <v>14</v>
      </c>
      <c r="H265" s="72">
        <v>79.968900000000005</v>
      </c>
      <c r="I265" s="70" t="s">
        <v>6</v>
      </c>
      <c r="J265" s="70" t="s">
        <v>4</v>
      </c>
      <c r="K265" s="110">
        <v>18</v>
      </c>
      <c r="L265" s="110">
        <f t="shared" si="15"/>
        <v>5</v>
      </c>
      <c r="M265" s="125">
        <v>0.1893517291666667</v>
      </c>
      <c r="N265" s="125">
        <v>0.11372658846566747</v>
      </c>
      <c r="O265" s="125">
        <v>0.41738972916666661</v>
      </c>
      <c r="P265" s="126">
        <v>3.320813730208334</v>
      </c>
      <c r="Q265" s="126">
        <v>1.6587578255153499</v>
      </c>
      <c r="R265" s="127">
        <v>31.267306928141121</v>
      </c>
      <c r="S265" s="92"/>
      <c r="T265" s="92"/>
      <c r="U265" s="92"/>
      <c r="V265" s="92"/>
      <c r="W265" s="92"/>
      <c r="X265" s="92"/>
      <c r="Y265" s="92"/>
      <c r="AU265" s="92"/>
    </row>
    <row r="266" spans="1:47" s="86" customFormat="1">
      <c r="A266" s="70">
        <v>241</v>
      </c>
      <c r="B266" s="72">
        <v>33</v>
      </c>
      <c r="C266" s="73">
        <v>1.58</v>
      </c>
      <c r="D266" s="72">
        <v>51</v>
      </c>
      <c r="E266" s="73">
        <v>20.429418362441915</v>
      </c>
      <c r="F266" s="72">
        <v>50</v>
      </c>
      <c r="G266" s="70">
        <v>17</v>
      </c>
      <c r="H266" s="72">
        <v>81.991199999999992</v>
      </c>
      <c r="I266" s="70" t="s">
        <v>6</v>
      </c>
      <c r="J266" s="70" t="s">
        <v>5</v>
      </c>
      <c r="K266" s="110">
        <v>18</v>
      </c>
      <c r="L266" s="108">
        <f t="shared" si="15"/>
        <v>5</v>
      </c>
      <c r="M266" s="109">
        <v>0.16321449999999998</v>
      </c>
      <c r="N266" s="109">
        <v>0.11543465108444745</v>
      </c>
      <c r="O266" s="109">
        <v>0.39482150000000005</v>
      </c>
      <c r="P266" s="110">
        <v>3.588742316666667</v>
      </c>
      <c r="Q266" s="108">
        <f t="shared" si="12"/>
        <v>1.7919990824964698</v>
      </c>
      <c r="R266" s="107">
        <f t="shared" ref="R266:R272" si="16">M266/(M266+O266)*100</f>
        <v>29.248023425012004</v>
      </c>
      <c r="U266" s="70"/>
      <c r="V266" s="108"/>
      <c r="AU266" s="92"/>
    </row>
    <row r="267" spans="1:47" s="86" customFormat="1">
      <c r="A267" s="70">
        <v>242</v>
      </c>
      <c r="B267" s="72">
        <v>31</v>
      </c>
      <c r="C267" s="73">
        <v>1.645</v>
      </c>
      <c r="D267" s="72">
        <v>53.7</v>
      </c>
      <c r="E267" s="73">
        <v>19.844606018052311</v>
      </c>
      <c r="F267" s="72">
        <v>65</v>
      </c>
      <c r="G267" s="70">
        <v>13</v>
      </c>
      <c r="H267" s="72">
        <v>88.848600000000005</v>
      </c>
      <c r="I267" s="70" t="s">
        <v>6</v>
      </c>
      <c r="J267" s="70" t="s">
        <v>4</v>
      </c>
      <c r="K267" s="110">
        <v>18</v>
      </c>
      <c r="L267" s="110">
        <f t="shared" si="15"/>
        <v>5</v>
      </c>
      <c r="M267" s="109">
        <v>0.18371199999999999</v>
      </c>
      <c r="N267" s="109">
        <v>0.14244311585062336</v>
      </c>
      <c r="O267" s="109">
        <v>0.468447</v>
      </c>
      <c r="P267" s="110">
        <v>3.0660257999999998</v>
      </c>
      <c r="Q267" s="108">
        <f t="shared" si="12"/>
        <v>1.5333683963573301</v>
      </c>
      <c r="R267" s="107">
        <f t="shared" si="16"/>
        <v>28.169817483159783</v>
      </c>
      <c r="U267" s="70"/>
      <c r="V267" s="108"/>
      <c r="AU267" s="92"/>
    </row>
    <row r="268" spans="1:47" s="86" customFormat="1">
      <c r="A268" s="70">
        <v>243</v>
      </c>
      <c r="B268" s="72">
        <v>20</v>
      </c>
      <c r="C268" s="73">
        <v>1.62</v>
      </c>
      <c r="D268" s="72">
        <v>48.9</v>
      </c>
      <c r="E268" s="73">
        <v>18.63283036122542</v>
      </c>
      <c r="F268" s="72">
        <v>60</v>
      </c>
      <c r="G268" s="70">
        <v>20</v>
      </c>
      <c r="H268" s="72">
        <v>81.666849999999997</v>
      </c>
      <c r="I268" s="70" t="s">
        <v>3</v>
      </c>
      <c r="J268" s="70" t="s">
        <v>5</v>
      </c>
      <c r="K268" s="110">
        <v>18</v>
      </c>
      <c r="L268" s="108">
        <f t="shared" si="15"/>
        <v>5</v>
      </c>
      <c r="M268" s="109">
        <v>0.17791699999999999</v>
      </c>
      <c r="N268" s="109">
        <v>0.13053415447715</v>
      </c>
      <c r="O268" s="109">
        <v>0.43854150000000003</v>
      </c>
      <c r="P268" s="110">
        <v>3.2420043999999999</v>
      </c>
      <c r="Q268" s="108">
        <f t="shared" si="12"/>
        <v>1.6221692133371508</v>
      </c>
      <c r="R268" s="107">
        <f t="shared" si="16"/>
        <v>28.861147992930587</v>
      </c>
      <c r="U268" s="70"/>
      <c r="V268" s="108"/>
      <c r="AU268" s="92"/>
    </row>
    <row r="269" spans="1:47" s="86" customFormat="1">
      <c r="A269" s="70">
        <v>244</v>
      </c>
      <c r="B269" s="72">
        <v>24</v>
      </c>
      <c r="C269" s="73">
        <v>1.64</v>
      </c>
      <c r="D269" s="72">
        <v>48.8</v>
      </c>
      <c r="E269" s="73">
        <v>18.143961927424154</v>
      </c>
      <c r="F269" s="72">
        <v>50</v>
      </c>
      <c r="G269" s="70">
        <v>17</v>
      </c>
      <c r="H269" s="72">
        <v>83.975200000000001</v>
      </c>
      <c r="I269" s="70" t="s">
        <v>6</v>
      </c>
      <c r="J269" s="70" t="s">
        <v>5</v>
      </c>
      <c r="K269" s="110">
        <v>18</v>
      </c>
      <c r="L269" s="108">
        <f t="shared" si="15"/>
        <v>5</v>
      </c>
      <c r="M269" s="109">
        <v>0.18053550000000002</v>
      </c>
      <c r="N269" s="109">
        <v>0.10763621737671208</v>
      </c>
      <c r="O269" s="109">
        <v>0.39633249999999998</v>
      </c>
      <c r="P269" s="110">
        <v>3.4701531749999996</v>
      </c>
      <c r="Q269" s="108">
        <f t="shared" si="12"/>
        <v>1.7334988246877971</v>
      </c>
      <c r="R269" s="107">
        <f t="shared" si="16"/>
        <v>31.295807706442382</v>
      </c>
      <c r="U269" s="70"/>
      <c r="V269" s="108"/>
      <c r="AU269" s="92"/>
    </row>
    <row r="270" spans="1:47" s="86" customFormat="1">
      <c r="A270" s="70">
        <v>245</v>
      </c>
      <c r="B270" s="72">
        <v>36</v>
      </c>
      <c r="C270" s="73">
        <v>1.6</v>
      </c>
      <c r="D270" s="72">
        <v>43.5</v>
      </c>
      <c r="E270" s="73">
        <v>16.992187499999996</v>
      </c>
      <c r="F270" s="72">
        <v>70</v>
      </c>
      <c r="G270" s="70">
        <v>17</v>
      </c>
      <c r="H270" s="72">
        <v>83.169549999999987</v>
      </c>
      <c r="I270" s="70" t="s">
        <v>6</v>
      </c>
      <c r="J270" s="70" t="s">
        <v>5</v>
      </c>
      <c r="K270" s="110">
        <v>18</v>
      </c>
      <c r="L270" s="108">
        <f t="shared" si="15"/>
        <v>5</v>
      </c>
      <c r="M270" s="109">
        <v>0.19729150000000001</v>
      </c>
      <c r="N270" s="109">
        <v>0.12569321727561034</v>
      </c>
      <c r="O270" s="109">
        <v>0.44895799999999997</v>
      </c>
      <c r="P270" s="110">
        <v>3.0961217250000002</v>
      </c>
      <c r="Q270" s="108">
        <f t="shared" si="12"/>
        <v>1.5473899786382814</v>
      </c>
      <c r="R270" s="107">
        <f t="shared" si="16"/>
        <v>30.52868899705145</v>
      </c>
      <c r="U270" s="70"/>
      <c r="V270" s="108"/>
      <c r="AU270" s="92"/>
    </row>
    <row r="271" spans="1:47" s="86" customFormat="1">
      <c r="A271" s="70">
        <v>246</v>
      </c>
      <c r="B271" s="72">
        <v>16</v>
      </c>
      <c r="C271" s="73">
        <v>1.64</v>
      </c>
      <c r="D271" s="72">
        <v>58.5</v>
      </c>
      <c r="E271" s="73">
        <v>21.75044616299822</v>
      </c>
      <c r="F271" s="72">
        <v>5</v>
      </c>
      <c r="G271" s="70">
        <v>11</v>
      </c>
      <c r="H271" s="72">
        <v>85.4238</v>
      </c>
      <c r="I271" s="70" t="s">
        <v>6</v>
      </c>
      <c r="J271" s="70" t="s">
        <v>4</v>
      </c>
      <c r="K271" s="110">
        <v>18</v>
      </c>
      <c r="L271" s="110">
        <f t="shared" si="15"/>
        <v>5</v>
      </c>
      <c r="M271" s="109">
        <v>0.19604199999999999</v>
      </c>
      <c r="N271" s="109">
        <v>0.11604869305605703</v>
      </c>
      <c r="O271" s="109">
        <v>0.42833299999999996</v>
      </c>
      <c r="P271" s="110">
        <v>3.2041967999999996</v>
      </c>
      <c r="Q271" s="108">
        <f t="shared" si="12"/>
        <v>1.6016016016016019</v>
      </c>
      <c r="R271" s="107">
        <f t="shared" si="16"/>
        <v>31.398118118118123</v>
      </c>
      <c r="AU271" s="92"/>
    </row>
    <row r="272" spans="1:47" s="86" customFormat="1">
      <c r="A272" s="70">
        <v>247</v>
      </c>
      <c r="B272" s="72">
        <v>16</v>
      </c>
      <c r="C272" s="73">
        <v>1.79</v>
      </c>
      <c r="D272" s="72">
        <v>63.1</v>
      </c>
      <c r="E272" s="73">
        <v>19.693517680471896</v>
      </c>
      <c r="F272" s="72">
        <v>10</v>
      </c>
      <c r="G272" s="70">
        <v>16</v>
      </c>
      <c r="H272" s="72">
        <v>94.393450000000001</v>
      </c>
      <c r="I272" s="70" t="s">
        <v>3</v>
      </c>
      <c r="J272" s="70" t="s">
        <v>5</v>
      </c>
      <c r="K272" s="110">
        <v>18</v>
      </c>
      <c r="L272" s="108">
        <f t="shared" si="15"/>
        <v>5</v>
      </c>
      <c r="M272" s="109">
        <v>0.20477300000000001</v>
      </c>
      <c r="N272" s="109">
        <v>0.12464088367683682</v>
      </c>
      <c r="O272" s="109">
        <v>0.45340900000000001</v>
      </c>
      <c r="P272" s="110">
        <v>3.0356947583333334</v>
      </c>
      <c r="Q272" s="108">
        <f t="shared" si="12"/>
        <v>1.5193365968683432</v>
      </c>
      <c r="R272" s="107">
        <f t="shared" si="16"/>
        <v>31.111911295052131</v>
      </c>
      <c r="AU272" s="92"/>
    </row>
    <row r="273" spans="1:14" s="86" customFormat="1">
      <c r="A273" s="70"/>
      <c r="B273" s="70"/>
      <c r="C273" s="70"/>
      <c r="D273" s="70"/>
      <c r="E273" s="70"/>
      <c r="F273" s="70"/>
      <c r="G273" s="70"/>
      <c r="H273" s="72"/>
      <c r="I273" s="71"/>
      <c r="J273" s="71"/>
      <c r="K273" s="71"/>
      <c r="L273" s="73"/>
      <c r="M273" s="73"/>
      <c r="N273" s="70"/>
    </row>
    <row r="274" spans="1:14" s="86" customFormat="1">
      <c r="A274" s="70"/>
      <c r="B274" s="70"/>
      <c r="C274" s="70"/>
      <c r="D274" s="70"/>
      <c r="E274" s="70"/>
      <c r="F274" s="70"/>
      <c r="G274" s="70"/>
      <c r="H274" s="72"/>
      <c r="I274" s="71"/>
      <c r="J274" s="71"/>
      <c r="K274" s="71"/>
      <c r="L274" s="73"/>
      <c r="M274" s="73"/>
      <c r="N274" s="70"/>
    </row>
    <row r="275" spans="1:14" s="86" customFormat="1">
      <c r="A275" s="70"/>
      <c r="B275" s="70"/>
      <c r="C275" s="70"/>
      <c r="D275" s="70"/>
      <c r="E275" s="70"/>
      <c r="F275" s="70"/>
      <c r="G275" s="70"/>
      <c r="H275" s="72"/>
      <c r="I275" s="71"/>
      <c r="J275" s="71"/>
      <c r="K275" s="71"/>
      <c r="L275" s="73"/>
      <c r="M275" s="73"/>
      <c r="N275" s="70"/>
    </row>
    <row r="276" spans="1:14" s="86" customFormat="1">
      <c r="A276" s="70"/>
      <c r="B276" s="70"/>
      <c r="C276" s="70"/>
      <c r="D276" s="70"/>
      <c r="E276" s="70"/>
      <c r="F276" s="70"/>
      <c r="G276" s="70"/>
      <c r="H276" s="72"/>
      <c r="I276" s="71"/>
      <c r="J276" s="71"/>
      <c r="K276" s="71"/>
      <c r="L276" s="73"/>
      <c r="M276" s="73"/>
      <c r="N276" s="70"/>
    </row>
    <row r="277" spans="1:14" s="86" customFormat="1">
      <c r="A277" s="70"/>
      <c r="B277" s="70"/>
      <c r="C277" s="70"/>
      <c r="D277" s="70"/>
      <c r="E277" s="70"/>
      <c r="F277" s="70"/>
      <c r="G277" s="70"/>
      <c r="H277" s="72"/>
      <c r="I277" s="71"/>
      <c r="J277" s="71"/>
      <c r="K277" s="71"/>
      <c r="L277" s="73"/>
      <c r="M277" s="73"/>
      <c r="N277" s="70"/>
    </row>
    <row r="278" spans="1:14" s="86" customFormat="1">
      <c r="A278" s="70"/>
      <c r="B278" s="70"/>
      <c r="C278" s="70"/>
      <c r="D278" s="70"/>
      <c r="E278" s="70"/>
      <c r="F278" s="70"/>
      <c r="G278" s="70"/>
      <c r="H278" s="72"/>
      <c r="I278" s="71"/>
      <c r="J278" s="71"/>
      <c r="K278" s="71"/>
      <c r="L278" s="73"/>
      <c r="M278" s="73"/>
      <c r="N278" s="70"/>
    </row>
    <row r="279" spans="1:14" s="86" customFormat="1">
      <c r="A279" s="70"/>
      <c r="B279" s="70"/>
      <c r="C279" s="70"/>
      <c r="D279" s="70"/>
      <c r="E279" s="70"/>
      <c r="F279" s="70"/>
      <c r="G279" s="70"/>
      <c r="H279" s="72"/>
      <c r="I279" s="71"/>
      <c r="J279" s="71"/>
      <c r="K279" s="71"/>
      <c r="L279" s="73"/>
      <c r="M279" s="73"/>
      <c r="N279" s="70"/>
    </row>
    <row r="280" spans="1:14" s="86" customFormat="1">
      <c r="A280" s="70"/>
      <c r="B280" s="70"/>
      <c r="C280" s="70"/>
      <c r="D280" s="70"/>
      <c r="E280" s="70"/>
      <c r="F280" s="70"/>
      <c r="G280" s="70"/>
      <c r="H280" s="72"/>
      <c r="I280" s="71"/>
      <c r="J280" s="71"/>
      <c r="K280" s="71"/>
      <c r="L280" s="73"/>
      <c r="M280" s="73"/>
      <c r="N280" s="70"/>
    </row>
    <row r="281" spans="1:14" s="86" customFormat="1">
      <c r="A281" s="70"/>
      <c r="B281" s="70"/>
      <c r="C281" s="70"/>
      <c r="D281" s="70"/>
      <c r="E281" s="70"/>
      <c r="F281" s="70"/>
      <c r="G281" s="70"/>
      <c r="H281" s="72"/>
      <c r="I281" s="71"/>
      <c r="J281" s="71"/>
      <c r="K281" s="71"/>
      <c r="L281" s="73"/>
      <c r="M281" s="73"/>
      <c r="N281" s="70"/>
    </row>
    <row r="282" spans="1:14" s="86" customFormat="1">
      <c r="A282" s="70"/>
      <c r="B282" s="70"/>
      <c r="C282" s="70"/>
      <c r="D282" s="70"/>
      <c r="E282" s="70"/>
      <c r="F282" s="70"/>
      <c r="G282" s="70"/>
      <c r="H282" s="72"/>
      <c r="I282" s="71"/>
      <c r="J282" s="71"/>
      <c r="K282" s="71"/>
      <c r="L282" s="73"/>
      <c r="M282" s="73"/>
      <c r="N282" s="70"/>
    </row>
    <row r="283" spans="1:14" s="86" customFormat="1">
      <c r="A283" s="70"/>
      <c r="B283" s="70"/>
      <c r="C283" s="70"/>
      <c r="D283" s="70"/>
      <c r="E283" s="70"/>
      <c r="F283" s="70"/>
      <c r="G283" s="70"/>
      <c r="H283" s="72"/>
      <c r="I283" s="71"/>
      <c r="J283" s="71"/>
      <c r="K283" s="71"/>
      <c r="L283" s="73"/>
      <c r="M283" s="73"/>
      <c r="N283" s="70"/>
    </row>
    <row r="284" spans="1:14" s="86" customFormat="1">
      <c r="A284" s="70"/>
      <c r="B284" s="70"/>
      <c r="C284" s="70"/>
      <c r="D284" s="70"/>
      <c r="E284" s="70"/>
      <c r="F284" s="70"/>
      <c r="G284" s="70"/>
      <c r="H284" s="72"/>
      <c r="I284" s="71"/>
      <c r="J284" s="71"/>
      <c r="K284" s="71"/>
      <c r="L284" s="73"/>
      <c r="M284" s="73"/>
      <c r="N284" s="70"/>
    </row>
    <row r="285" spans="1:14" s="86" customFormat="1">
      <c r="A285" s="70"/>
      <c r="B285" s="70"/>
      <c r="C285" s="70"/>
      <c r="D285" s="70"/>
      <c r="E285" s="70"/>
      <c r="F285" s="70"/>
      <c r="G285" s="70"/>
      <c r="H285" s="72"/>
      <c r="I285" s="71"/>
      <c r="J285" s="71"/>
      <c r="K285" s="71"/>
      <c r="L285" s="73"/>
      <c r="M285" s="73"/>
      <c r="N285" s="70"/>
    </row>
    <row r="286" spans="1:14" s="86" customFormat="1">
      <c r="A286" s="70"/>
      <c r="B286" s="70"/>
      <c r="C286" s="70"/>
      <c r="D286" s="70"/>
      <c r="E286" s="70"/>
      <c r="F286" s="70"/>
      <c r="G286" s="70"/>
      <c r="H286" s="72"/>
      <c r="I286" s="71"/>
      <c r="J286" s="71"/>
      <c r="K286" s="71"/>
      <c r="L286" s="73"/>
      <c r="M286" s="73"/>
      <c r="N286" s="70"/>
    </row>
    <row r="287" spans="1:14" s="86" customFormat="1">
      <c r="A287" s="70"/>
      <c r="B287" s="70"/>
      <c r="C287" s="70"/>
      <c r="D287" s="70"/>
      <c r="E287" s="70"/>
      <c r="F287" s="70"/>
      <c r="G287" s="70"/>
      <c r="H287" s="72"/>
      <c r="I287" s="71"/>
      <c r="J287" s="71"/>
      <c r="K287" s="71"/>
      <c r="L287" s="73"/>
      <c r="M287" s="73"/>
      <c r="N287" s="70"/>
    </row>
    <row r="288" spans="1:14" s="86" customFormat="1">
      <c r="A288" s="70"/>
      <c r="B288" s="70"/>
      <c r="C288" s="70"/>
      <c r="D288" s="70"/>
      <c r="E288" s="70"/>
      <c r="F288" s="70"/>
      <c r="G288" s="70"/>
      <c r="H288" s="72"/>
      <c r="I288" s="71"/>
      <c r="J288" s="71"/>
      <c r="K288" s="71"/>
      <c r="L288" s="73"/>
      <c r="M288" s="73"/>
      <c r="N288" s="70"/>
    </row>
    <row r="289" spans="1:14" s="86" customFormat="1">
      <c r="A289" s="70"/>
      <c r="B289" s="70"/>
      <c r="C289" s="70"/>
      <c r="D289" s="70"/>
      <c r="E289" s="70"/>
      <c r="F289" s="70"/>
      <c r="G289" s="70"/>
      <c r="H289" s="72"/>
      <c r="I289" s="71"/>
      <c r="J289" s="71"/>
      <c r="K289" s="71"/>
      <c r="L289" s="73"/>
      <c r="M289" s="73"/>
      <c r="N289" s="70"/>
    </row>
    <row r="290" spans="1:14" s="86" customFormat="1">
      <c r="A290" s="70"/>
      <c r="B290" s="70"/>
      <c r="C290" s="70"/>
      <c r="D290" s="70"/>
      <c r="E290" s="70"/>
      <c r="F290" s="70"/>
      <c r="G290" s="70"/>
      <c r="H290" s="72"/>
      <c r="I290" s="71"/>
      <c r="J290" s="71"/>
      <c r="K290" s="71"/>
      <c r="L290" s="73"/>
      <c r="M290" s="73"/>
      <c r="N290" s="70"/>
    </row>
    <row r="291" spans="1:14" s="86" customFormat="1">
      <c r="A291" s="70"/>
      <c r="B291" s="70"/>
      <c r="C291" s="70"/>
      <c r="D291" s="70"/>
      <c r="E291" s="70"/>
      <c r="F291" s="70"/>
      <c r="G291" s="70"/>
      <c r="H291" s="72"/>
      <c r="I291" s="71"/>
      <c r="J291" s="71"/>
      <c r="K291" s="71"/>
      <c r="L291" s="73"/>
      <c r="M291" s="73"/>
      <c r="N291" s="70"/>
    </row>
    <row r="292" spans="1:14" s="86" customFormat="1">
      <c r="A292" s="70"/>
      <c r="B292" s="70"/>
      <c r="C292" s="70"/>
      <c r="D292" s="70"/>
      <c r="E292" s="70"/>
      <c r="F292" s="70"/>
      <c r="G292" s="70"/>
      <c r="H292" s="72"/>
      <c r="I292" s="71"/>
      <c r="J292" s="71"/>
      <c r="K292" s="71"/>
      <c r="L292" s="73"/>
      <c r="M292" s="73"/>
      <c r="N292" s="70"/>
    </row>
    <row r="293" spans="1:14" s="86" customFormat="1">
      <c r="A293" s="70"/>
      <c r="B293" s="70"/>
      <c r="C293" s="70"/>
      <c r="D293" s="70"/>
      <c r="E293" s="70"/>
      <c r="F293" s="70"/>
      <c r="G293" s="70"/>
      <c r="H293" s="72"/>
      <c r="I293" s="71"/>
      <c r="J293" s="71"/>
      <c r="K293" s="71"/>
      <c r="L293" s="73"/>
      <c r="M293" s="73"/>
      <c r="N293" s="70"/>
    </row>
    <row r="294" spans="1:14" s="86" customFormat="1">
      <c r="A294" s="70"/>
      <c r="B294" s="70"/>
      <c r="C294" s="70"/>
      <c r="D294" s="70"/>
      <c r="E294" s="70"/>
      <c r="F294" s="70"/>
      <c r="G294" s="70"/>
      <c r="H294" s="72"/>
      <c r="I294" s="71"/>
      <c r="J294" s="71"/>
      <c r="K294" s="71"/>
      <c r="L294" s="73"/>
      <c r="M294" s="73"/>
      <c r="N294" s="70"/>
    </row>
    <row r="295" spans="1:14" s="86" customFormat="1">
      <c r="A295" s="70"/>
      <c r="B295" s="70"/>
      <c r="C295" s="70"/>
      <c r="D295" s="70"/>
      <c r="E295" s="70"/>
      <c r="F295" s="70"/>
      <c r="G295" s="70"/>
      <c r="H295" s="72"/>
      <c r="I295" s="71"/>
      <c r="J295" s="71"/>
      <c r="K295" s="71"/>
      <c r="L295" s="73"/>
      <c r="M295" s="73"/>
      <c r="N295" s="70"/>
    </row>
    <row r="296" spans="1:14" s="86" customFormat="1">
      <c r="A296" s="70"/>
      <c r="B296" s="70"/>
      <c r="C296" s="70"/>
      <c r="D296" s="70"/>
      <c r="E296" s="70"/>
      <c r="F296" s="70"/>
      <c r="G296" s="70"/>
      <c r="H296" s="72"/>
      <c r="I296" s="71"/>
      <c r="J296" s="71"/>
      <c r="K296" s="71"/>
      <c r="L296" s="73"/>
      <c r="M296" s="73"/>
      <c r="N296" s="70"/>
    </row>
    <row r="297" spans="1:14" s="86" customFormat="1">
      <c r="A297" s="70"/>
      <c r="B297" s="70"/>
      <c r="C297" s="70"/>
      <c r="D297" s="70"/>
      <c r="E297" s="70"/>
      <c r="F297" s="70"/>
      <c r="G297" s="70"/>
      <c r="H297" s="72"/>
      <c r="I297" s="71"/>
      <c r="J297" s="71"/>
      <c r="K297" s="71"/>
      <c r="L297" s="73"/>
      <c r="M297" s="73"/>
      <c r="N297" s="70"/>
    </row>
    <row r="298" spans="1:14" s="86" customFormat="1">
      <c r="A298" s="70"/>
      <c r="B298" s="70"/>
      <c r="C298" s="70"/>
      <c r="D298" s="70"/>
      <c r="E298" s="70"/>
      <c r="F298" s="70"/>
      <c r="G298" s="70"/>
      <c r="H298" s="72"/>
      <c r="I298" s="71"/>
      <c r="J298" s="71"/>
      <c r="K298" s="71"/>
      <c r="L298" s="73"/>
      <c r="M298" s="73"/>
      <c r="N298" s="70"/>
    </row>
    <row r="299" spans="1:14" s="86" customFormat="1">
      <c r="A299" s="70"/>
      <c r="B299" s="70"/>
      <c r="C299" s="70"/>
      <c r="D299" s="70"/>
      <c r="E299" s="70"/>
      <c r="F299" s="70"/>
      <c r="G299" s="70"/>
      <c r="H299" s="72"/>
      <c r="I299" s="71"/>
      <c r="J299" s="71"/>
      <c r="K299" s="71"/>
      <c r="L299" s="73"/>
      <c r="M299" s="73"/>
      <c r="N299" s="70"/>
    </row>
    <row r="300" spans="1:14" s="86" customFormat="1">
      <c r="A300" s="70"/>
      <c r="B300" s="70"/>
      <c r="C300" s="70"/>
      <c r="D300" s="70"/>
      <c r="E300" s="70"/>
      <c r="F300" s="70"/>
      <c r="G300" s="70"/>
      <c r="H300" s="72"/>
      <c r="I300" s="71"/>
      <c r="J300" s="71"/>
      <c r="K300" s="71"/>
      <c r="L300" s="73"/>
      <c r="M300" s="73"/>
      <c r="N300" s="70"/>
    </row>
    <row r="301" spans="1:14" s="86" customFormat="1">
      <c r="A301" s="70"/>
      <c r="B301" s="70"/>
      <c r="C301" s="70"/>
      <c r="D301" s="70"/>
      <c r="E301" s="70"/>
      <c r="F301" s="70"/>
      <c r="G301" s="70"/>
      <c r="H301" s="72"/>
      <c r="I301" s="71"/>
      <c r="J301" s="71"/>
      <c r="K301" s="71"/>
      <c r="L301" s="73"/>
      <c r="M301" s="73"/>
      <c r="N301" s="70"/>
    </row>
    <row r="302" spans="1:14" s="86" customFormat="1">
      <c r="A302" s="70"/>
      <c r="B302" s="70"/>
      <c r="C302" s="70"/>
      <c r="D302" s="70"/>
      <c r="E302" s="70"/>
      <c r="F302" s="70"/>
      <c r="G302" s="70"/>
      <c r="H302" s="72"/>
      <c r="I302" s="71"/>
      <c r="J302" s="71"/>
      <c r="K302" s="71"/>
      <c r="L302" s="73"/>
      <c r="M302" s="73"/>
      <c r="N302" s="70"/>
    </row>
    <row r="303" spans="1:14" s="86" customFormat="1">
      <c r="A303" s="70"/>
      <c r="B303" s="70"/>
      <c r="C303" s="70"/>
      <c r="D303" s="70"/>
      <c r="E303" s="70"/>
      <c r="F303" s="70"/>
      <c r="G303" s="70"/>
      <c r="H303" s="72"/>
      <c r="I303" s="71"/>
      <c r="J303" s="71"/>
      <c r="K303" s="71"/>
      <c r="L303" s="73"/>
      <c r="M303" s="73"/>
      <c r="N303" s="70"/>
    </row>
    <row r="304" spans="1:14" s="86" customFormat="1">
      <c r="A304" s="70"/>
      <c r="B304" s="70"/>
      <c r="C304" s="70"/>
      <c r="D304" s="70"/>
      <c r="E304" s="70"/>
      <c r="F304" s="70"/>
      <c r="G304" s="70"/>
      <c r="H304" s="72"/>
      <c r="I304" s="71"/>
      <c r="J304" s="71"/>
      <c r="K304" s="71"/>
      <c r="L304" s="73"/>
      <c r="M304" s="73"/>
      <c r="N304" s="70"/>
    </row>
    <row r="305" spans="1:19" s="86" customFormat="1">
      <c r="A305" s="70"/>
      <c r="B305" s="70"/>
      <c r="C305" s="70"/>
      <c r="D305" s="70"/>
      <c r="E305" s="70"/>
      <c r="F305" s="70"/>
      <c r="G305" s="70"/>
      <c r="H305" s="72"/>
      <c r="I305" s="71"/>
      <c r="J305" s="71"/>
      <c r="K305" s="71"/>
      <c r="L305" s="73"/>
      <c r="M305" s="73"/>
      <c r="N305" s="70"/>
    </row>
    <row r="306" spans="1:19" s="86" customFormat="1">
      <c r="A306" s="70"/>
      <c r="B306" s="70"/>
      <c r="C306" s="70"/>
      <c r="D306" s="70"/>
      <c r="E306" s="70"/>
      <c r="F306" s="70"/>
      <c r="G306" s="70"/>
      <c r="H306" s="72"/>
      <c r="I306" s="71"/>
      <c r="J306" s="71"/>
      <c r="K306" s="71"/>
      <c r="L306" s="73"/>
      <c r="M306" s="73"/>
      <c r="N306" s="70"/>
    </row>
    <row r="307" spans="1:19" s="86" customFormat="1">
      <c r="A307" s="70"/>
      <c r="B307" s="70"/>
      <c r="C307" s="70"/>
      <c r="D307" s="70"/>
      <c r="E307" s="70"/>
      <c r="F307" s="70"/>
      <c r="G307" s="70"/>
      <c r="H307" s="72"/>
      <c r="I307" s="71"/>
      <c r="J307" s="71"/>
      <c r="K307" s="71"/>
      <c r="L307" s="73"/>
      <c r="M307" s="73"/>
      <c r="N307" s="70"/>
    </row>
    <row r="308" spans="1:19" s="86" customFormat="1">
      <c r="A308" s="70"/>
      <c r="B308" s="70"/>
      <c r="C308" s="70"/>
      <c r="D308" s="70"/>
      <c r="E308" s="70"/>
      <c r="F308" s="70"/>
      <c r="G308" s="70"/>
      <c r="H308" s="72"/>
      <c r="I308" s="71"/>
      <c r="J308" s="71"/>
      <c r="K308" s="71"/>
      <c r="L308" s="73"/>
      <c r="M308" s="73"/>
      <c r="N308" s="70"/>
    </row>
    <row r="309" spans="1:19" s="86" customFormat="1">
      <c r="A309" s="70"/>
      <c r="B309" s="70"/>
      <c r="C309" s="70"/>
      <c r="D309" s="70"/>
      <c r="E309" s="70"/>
      <c r="F309" s="70"/>
      <c r="G309" s="70"/>
      <c r="H309" s="72"/>
      <c r="I309" s="71"/>
      <c r="J309" s="71"/>
      <c r="K309" s="71"/>
      <c r="L309" s="73"/>
      <c r="M309" s="73"/>
      <c r="N309" s="70"/>
    </row>
    <row r="310" spans="1:19" s="86" customFormat="1">
      <c r="A310" s="70"/>
      <c r="B310" s="70"/>
      <c r="C310" s="70"/>
      <c r="D310" s="70"/>
      <c r="E310" s="70"/>
      <c r="F310" s="70"/>
      <c r="G310" s="70"/>
      <c r="H310" s="72"/>
      <c r="I310" s="71"/>
      <c r="J310" s="71"/>
      <c r="K310" s="71"/>
      <c r="L310" s="73"/>
      <c r="M310" s="73"/>
      <c r="N310" s="70"/>
    </row>
    <row r="311" spans="1:19" s="86" customFormat="1">
      <c r="A311" s="70"/>
      <c r="B311" s="70"/>
      <c r="C311" s="70"/>
      <c r="D311" s="70"/>
      <c r="E311" s="70"/>
      <c r="F311" s="70"/>
      <c r="G311" s="70"/>
      <c r="H311" s="72"/>
      <c r="I311" s="71"/>
      <c r="J311" s="71"/>
      <c r="K311" s="71"/>
      <c r="L311" s="73"/>
      <c r="M311" s="73"/>
      <c r="N311" s="70"/>
    </row>
    <row r="312" spans="1:19" s="86" customFormat="1">
      <c r="A312" s="70"/>
      <c r="B312" s="70"/>
      <c r="C312" s="70"/>
      <c r="D312" s="70"/>
      <c r="E312" s="70"/>
      <c r="F312" s="70"/>
      <c r="G312" s="70"/>
      <c r="H312" s="72"/>
      <c r="I312" s="71"/>
      <c r="J312" s="71"/>
      <c r="K312" s="71"/>
      <c r="L312" s="73"/>
      <c r="M312" s="73"/>
      <c r="N312" s="70"/>
    </row>
    <row r="313" spans="1:19" s="86" customFormat="1">
      <c r="A313" s="70"/>
      <c r="B313" s="70"/>
      <c r="C313" s="70"/>
      <c r="D313" s="70"/>
      <c r="E313" s="70"/>
      <c r="F313" s="70"/>
      <c r="G313" s="70"/>
      <c r="H313" s="72"/>
      <c r="I313" s="71"/>
      <c r="J313" s="71"/>
      <c r="K313" s="71"/>
      <c r="L313" s="73"/>
      <c r="M313" s="73"/>
      <c r="N313" s="70"/>
    </row>
    <row r="314" spans="1:19" s="86" customFormat="1">
      <c r="A314" s="70"/>
      <c r="B314" s="70"/>
      <c r="C314" s="70"/>
      <c r="D314" s="70"/>
      <c r="E314" s="70"/>
      <c r="F314" s="70"/>
      <c r="G314" s="70"/>
      <c r="H314" s="72"/>
      <c r="I314" s="71"/>
      <c r="J314" s="71"/>
      <c r="K314" s="71"/>
      <c r="L314" s="73"/>
      <c r="M314" s="73"/>
      <c r="N314" s="70"/>
    </row>
    <row r="315" spans="1:19" s="86" customFormat="1">
      <c r="A315" s="70"/>
      <c r="B315" s="70"/>
      <c r="C315" s="70"/>
      <c r="D315" s="70"/>
      <c r="E315" s="70"/>
      <c r="F315" s="70"/>
      <c r="G315" s="70"/>
      <c r="H315" s="72"/>
      <c r="I315" s="71"/>
      <c r="J315" s="71"/>
      <c r="K315" s="71"/>
      <c r="L315" s="73"/>
      <c r="M315" s="73"/>
      <c r="N315" s="70"/>
    </row>
    <row r="316" spans="1:19" s="86" customFormat="1">
      <c r="A316" s="70"/>
      <c r="B316" s="70"/>
      <c r="C316" s="70"/>
      <c r="D316" s="70"/>
      <c r="E316" s="70"/>
      <c r="F316" s="70"/>
      <c r="G316" s="70"/>
      <c r="H316" s="72"/>
      <c r="I316" s="71"/>
      <c r="J316" s="71"/>
      <c r="K316" s="71"/>
      <c r="L316" s="73"/>
      <c r="M316" s="73"/>
      <c r="N316" s="70"/>
    </row>
    <row r="317" spans="1:19" s="86" customFormat="1">
      <c r="A317" s="70"/>
      <c r="B317" s="70"/>
      <c r="C317" s="70"/>
      <c r="D317" s="70"/>
      <c r="E317" s="70"/>
      <c r="F317" s="70"/>
      <c r="G317" s="70"/>
      <c r="H317" s="72"/>
      <c r="I317" s="71"/>
      <c r="J317" s="71"/>
      <c r="K317" s="71"/>
      <c r="L317" s="73"/>
      <c r="M317" s="73"/>
      <c r="N317" s="70"/>
      <c r="S317" s="45"/>
    </row>
    <row r="318" spans="1:19" s="86" customFormat="1">
      <c r="A318" s="70"/>
      <c r="B318" s="70"/>
      <c r="C318" s="70"/>
      <c r="D318" s="70"/>
      <c r="E318" s="70"/>
      <c r="F318" s="70"/>
      <c r="G318" s="70"/>
      <c r="H318" s="72"/>
      <c r="I318" s="71"/>
      <c r="J318" s="71"/>
      <c r="K318" s="71"/>
      <c r="L318" s="73"/>
      <c r="M318" s="73"/>
      <c r="N318" s="70"/>
      <c r="S318" s="45"/>
    </row>
    <row r="319" spans="1:19" s="86" customFormat="1">
      <c r="A319" s="70"/>
      <c r="B319" s="70"/>
      <c r="C319" s="70"/>
      <c r="D319" s="70"/>
      <c r="E319" s="70"/>
      <c r="F319" s="70"/>
      <c r="G319" s="70"/>
      <c r="H319" s="72"/>
      <c r="I319" s="71"/>
      <c r="J319" s="71"/>
      <c r="K319" s="71"/>
      <c r="L319" s="73"/>
      <c r="M319" s="73"/>
      <c r="N319" s="70"/>
      <c r="S319" s="45"/>
    </row>
    <row r="320" spans="1:19" s="86" customFormat="1">
      <c r="A320" s="70"/>
      <c r="B320" s="70"/>
      <c r="C320" s="70"/>
      <c r="D320" s="70"/>
      <c r="E320" s="70"/>
      <c r="F320" s="70"/>
      <c r="G320" s="70"/>
      <c r="H320" s="72"/>
      <c r="I320" s="71"/>
      <c r="J320" s="71"/>
      <c r="K320" s="71"/>
      <c r="L320" s="73"/>
      <c r="M320" s="73"/>
      <c r="N320" s="70"/>
      <c r="S320" s="45"/>
    </row>
    <row r="321" spans="1:19" s="86" customFormat="1">
      <c r="A321" s="70"/>
      <c r="B321" s="70"/>
      <c r="C321" s="70"/>
      <c r="D321" s="70"/>
      <c r="E321" s="70"/>
      <c r="F321" s="70"/>
      <c r="G321" s="70"/>
      <c r="H321" s="72"/>
      <c r="I321" s="71"/>
      <c r="J321" s="71"/>
      <c r="K321" s="71"/>
      <c r="L321" s="73"/>
      <c r="M321" s="73"/>
      <c r="N321" s="70"/>
      <c r="S321" s="45"/>
    </row>
    <row r="322" spans="1:19" s="86" customFormat="1">
      <c r="A322" s="70"/>
      <c r="B322" s="70"/>
      <c r="C322" s="70"/>
      <c r="D322" s="70"/>
      <c r="E322" s="70"/>
      <c r="F322" s="70"/>
      <c r="G322" s="70"/>
      <c r="H322" s="72"/>
      <c r="I322" s="71"/>
      <c r="J322" s="71"/>
      <c r="K322" s="71"/>
      <c r="L322" s="73"/>
      <c r="M322" s="73"/>
      <c r="N322" s="70"/>
      <c r="S322" s="45"/>
    </row>
    <row r="323" spans="1:19" s="86" customFormat="1">
      <c r="A323" s="70"/>
      <c r="B323" s="70"/>
      <c r="C323" s="70"/>
      <c r="D323" s="70"/>
      <c r="E323" s="70"/>
      <c r="F323" s="70"/>
      <c r="G323" s="70"/>
      <c r="H323" s="72"/>
      <c r="I323" s="71"/>
      <c r="J323" s="71"/>
      <c r="K323" s="71"/>
      <c r="L323" s="73"/>
      <c r="M323" s="73"/>
      <c r="N323" s="70"/>
      <c r="S323" s="45"/>
    </row>
    <row r="324" spans="1:19" s="86" customFormat="1">
      <c r="A324" s="70"/>
      <c r="B324" s="70"/>
      <c r="C324" s="70"/>
      <c r="D324" s="70"/>
      <c r="E324" s="70"/>
      <c r="F324" s="70"/>
      <c r="G324" s="70"/>
      <c r="H324" s="72"/>
      <c r="I324" s="71"/>
      <c r="J324" s="71"/>
      <c r="K324" s="71"/>
      <c r="L324" s="73"/>
      <c r="M324" s="73"/>
      <c r="N324" s="70"/>
      <c r="S324" s="45"/>
    </row>
    <row r="325" spans="1:19" s="86" customFormat="1">
      <c r="A325" s="70"/>
      <c r="B325" s="70"/>
      <c r="C325" s="70"/>
      <c r="D325" s="70"/>
      <c r="E325" s="70"/>
      <c r="F325" s="70"/>
      <c r="G325" s="70"/>
      <c r="H325" s="72"/>
      <c r="I325" s="71"/>
      <c r="J325" s="71"/>
      <c r="K325" s="71"/>
      <c r="L325" s="73"/>
      <c r="M325" s="73"/>
      <c r="N325" s="70"/>
      <c r="S325" s="45"/>
    </row>
    <row r="326" spans="1:19" s="86" customFormat="1">
      <c r="A326" s="70"/>
      <c r="B326" s="70"/>
      <c r="C326" s="70"/>
      <c r="D326" s="70"/>
      <c r="E326" s="70"/>
      <c r="F326" s="70"/>
      <c r="G326" s="70"/>
      <c r="H326" s="72"/>
      <c r="I326" s="71"/>
      <c r="J326" s="71"/>
      <c r="K326" s="71"/>
      <c r="L326" s="73"/>
      <c r="M326" s="73"/>
      <c r="N326" s="70"/>
      <c r="S326" s="45"/>
    </row>
    <row r="327" spans="1:19" s="86" customFormat="1">
      <c r="A327" s="70"/>
      <c r="B327" s="70"/>
      <c r="C327" s="70"/>
      <c r="D327" s="70"/>
      <c r="E327" s="70"/>
      <c r="F327" s="70"/>
      <c r="G327" s="70"/>
      <c r="H327" s="70"/>
      <c r="I327" s="71"/>
      <c r="J327" s="71"/>
      <c r="K327" s="71"/>
      <c r="L327" s="73"/>
      <c r="M327" s="73"/>
      <c r="N327" s="70"/>
      <c r="S327" s="45"/>
    </row>
    <row r="328" spans="1:19" s="86" customFormat="1">
      <c r="A328" s="70"/>
      <c r="B328" s="70"/>
      <c r="C328" s="70"/>
      <c r="D328" s="70"/>
      <c r="E328" s="70"/>
      <c r="F328" s="70"/>
      <c r="G328" s="70"/>
      <c r="H328" s="70"/>
      <c r="I328" s="71"/>
      <c r="J328" s="71"/>
      <c r="K328" s="71"/>
      <c r="L328" s="73"/>
      <c r="M328" s="73"/>
      <c r="N328" s="70"/>
      <c r="S328" s="45"/>
    </row>
    <row r="329" spans="1:19" s="86" customFormat="1">
      <c r="A329" s="70"/>
      <c r="B329" s="70"/>
      <c r="C329" s="70"/>
      <c r="D329" s="70"/>
      <c r="E329" s="70"/>
      <c r="F329" s="70"/>
      <c r="G329" s="70"/>
      <c r="H329" s="70"/>
      <c r="I329" s="71"/>
      <c r="J329" s="71"/>
      <c r="K329" s="71"/>
      <c r="L329" s="73"/>
      <c r="M329" s="73"/>
      <c r="N329" s="70"/>
      <c r="S329" s="45"/>
    </row>
    <row r="330" spans="1:19" s="86" customFormat="1">
      <c r="A330" s="70"/>
      <c r="B330" s="70"/>
      <c r="C330" s="70"/>
      <c r="D330" s="70"/>
      <c r="E330" s="70"/>
      <c r="F330" s="70"/>
      <c r="G330" s="70"/>
      <c r="H330" s="70"/>
      <c r="I330" s="71"/>
      <c r="J330" s="71"/>
      <c r="K330" s="71"/>
      <c r="L330" s="73"/>
      <c r="M330" s="73"/>
      <c r="N330" s="70"/>
      <c r="S330" s="45"/>
    </row>
    <row r="331" spans="1:19" s="86" customFormat="1">
      <c r="A331" s="70"/>
      <c r="B331" s="70"/>
      <c r="C331" s="70"/>
      <c r="D331" s="70"/>
      <c r="E331" s="70"/>
      <c r="F331" s="70"/>
      <c r="G331" s="70"/>
      <c r="H331" s="70"/>
      <c r="I331" s="71"/>
      <c r="J331" s="71"/>
      <c r="K331" s="71"/>
      <c r="L331" s="73"/>
      <c r="M331" s="73"/>
      <c r="N331" s="70"/>
      <c r="S331" s="45"/>
    </row>
    <row r="332" spans="1:19" s="86" customFormat="1">
      <c r="A332" s="70"/>
      <c r="B332" s="70"/>
      <c r="C332" s="70"/>
      <c r="D332" s="70"/>
      <c r="E332" s="70"/>
      <c r="F332" s="70"/>
      <c r="G332" s="70"/>
      <c r="H332" s="70"/>
      <c r="I332" s="71"/>
      <c r="J332" s="71"/>
      <c r="K332" s="71"/>
      <c r="L332" s="73"/>
      <c r="M332" s="73"/>
      <c r="N332" s="70"/>
      <c r="S332" s="45"/>
    </row>
    <row r="333" spans="1:19" s="86" customFormat="1">
      <c r="A333" s="70"/>
      <c r="B333" s="70"/>
      <c r="C333" s="70"/>
      <c r="D333" s="70"/>
      <c r="E333" s="70"/>
      <c r="F333" s="70"/>
      <c r="G333" s="70"/>
      <c r="H333" s="70"/>
      <c r="I333" s="71"/>
      <c r="J333" s="71"/>
      <c r="K333" s="71"/>
      <c r="L333" s="73"/>
      <c r="M333" s="73"/>
      <c r="N333" s="70"/>
      <c r="S333" s="45"/>
    </row>
    <row r="334" spans="1:19" s="86" customFormat="1">
      <c r="A334" s="70"/>
      <c r="B334" s="70"/>
      <c r="C334" s="70"/>
      <c r="D334" s="70"/>
      <c r="E334" s="70"/>
      <c r="F334" s="70"/>
      <c r="G334" s="70"/>
      <c r="H334" s="70"/>
      <c r="I334" s="71"/>
      <c r="J334" s="71"/>
      <c r="K334" s="71"/>
      <c r="L334" s="73"/>
      <c r="M334" s="73"/>
      <c r="N334" s="70"/>
      <c r="S334" s="45"/>
    </row>
    <row r="335" spans="1:19" s="86" customFormat="1">
      <c r="A335" s="70"/>
      <c r="B335" s="70"/>
      <c r="C335" s="70"/>
      <c r="D335" s="70"/>
      <c r="E335" s="70"/>
      <c r="F335" s="70"/>
      <c r="G335" s="70"/>
      <c r="H335" s="70"/>
      <c r="I335" s="71"/>
      <c r="J335" s="71"/>
      <c r="K335" s="71"/>
      <c r="L335" s="73"/>
      <c r="M335" s="73"/>
      <c r="N335" s="70"/>
      <c r="S335" s="45"/>
    </row>
    <row r="336" spans="1:19" s="86" customFormat="1">
      <c r="A336" s="70"/>
      <c r="B336" s="70"/>
      <c r="C336" s="70"/>
      <c r="D336" s="70"/>
      <c r="E336" s="70"/>
      <c r="F336" s="70"/>
      <c r="G336" s="70"/>
      <c r="H336" s="70"/>
      <c r="I336" s="71"/>
      <c r="J336" s="71"/>
      <c r="K336" s="71"/>
      <c r="L336" s="73"/>
      <c r="M336" s="73"/>
      <c r="N336" s="70"/>
      <c r="S336" s="45"/>
    </row>
    <row r="337" spans="1:19" s="86" customFormat="1">
      <c r="A337" s="70"/>
      <c r="B337" s="70"/>
      <c r="C337" s="70"/>
      <c r="D337" s="70"/>
      <c r="E337" s="70"/>
      <c r="F337" s="70"/>
      <c r="G337" s="70"/>
      <c r="H337" s="70"/>
      <c r="I337" s="71"/>
      <c r="J337" s="71"/>
      <c r="K337" s="71"/>
      <c r="L337" s="73"/>
      <c r="M337" s="73"/>
      <c r="N337" s="70"/>
      <c r="S337" s="45"/>
    </row>
    <row r="338" spans="1:19" s="86" customFormat="1">
      <c r="A338" s="70"/>
      <c r="B338" s="70"/>
      <c r="C338" s="70"/>
      <c r="D338" s="70"/>
      <c r="E338" s="70"/>
      <c r="F338" s="70"/>
      <c r="G338" s="70"/>
      <c r="H338" s="70"/>
      <c r="I338" s="71"/>
      <c r="J338" s="71"/>
      <c r="K338" s="71"/>
      <c r="L338" s="73"/>
      <c r="M338" s="73"/>
      <c r="N338" s="70"/>
      <c r="S338" s="45"/>
    </row>
    <row r="339" spans="1:19" s="86" customFormat="1">
      <c r="A339" s="70"/>
      <c r="B339" s="70"/>
      <c r="C339" s="70"/>
      <c r="D339" s="70"/>
      <c r="E339" s="70"/>
      <c r="F339" s="70"/>
      <c r="G339" s="70"/>
      <c r="H339" s="70"/>
      <c r="I339" s="71"/>
      <c r="J339" s="71"/>
      <c r="K339" s="71"/>
      <c r="L339" s="73"/>
      <c r="M339" s="73"/>
      <c r="N339" s="70"/>
      <c r="S339" s="45"/>
    </row>
    <row r="340" spans="1:19" s="86" customFormat="1">
      <c r="A340" s="70"/>
      <c r="B340" s="70"/>
      <c r="C340" s="70"/>
      <c r="D340" s="70"/>
      <c r="E340" s="70"/>
      <c r="F340" s="70"/>
      <c r="G340" s="70"/>
      <c r="H340" s="70"/>
      <c r="I340" s="71"/>
      <c r="J340" s="71"/>
      <c r="K340" s="71"/>
      <c r="L340" s="73"/>
      <c r="M340" s="73"/>
      <c r="N340" s="70"/>
      <c r="S340" s="45"/>
    </row>
    <row r="341" spans="1:19" s="86" customFormat="1">
      <c r="A341" s="70"/>
      <c r="B341" s="70"/>
      <c r="C341" s="70"/>
      <c r="D341" s="70"/>
      <c r="E341" s="70"/>
      <c r="F341" s="70"/>
      <c r="G341" s="70"/>
      <c r="H341" s="70"/>
      <c r="I341" s="71"/>
      <c r="J341" s="71"/>
      <c r="K341" s="71"/>
      <c r="L341" s="73"/>
      <c r="M341" s="73"/>
      <c r="N341" s="70"/>
      <c r="S341" s="45"/>
    </row>
    <row r="342" spans="1:19" s="86" customFormat="1">
      <c r="A342" s="70"/>
      <c r="B342" s="70"/>
      <c r="C342" s="70"/>
      <c r="D342" s="70"/>
      <c r="E342" s="70"/>
      <c r="F342" s="70"/>
      <c r="G342" s="70"/>
      <c r="H342" s="70"/>
      <c r="I342" s="71"/>
      <c r="J342" s="71"/>
      <c r="K342" s="71"/>
      <c r="L342" s="73"/>
      <c r="M342" s="73"/>
      <c r="N342" s="70"/>
      <c r="S342" s="45"/>
    </row>
    <row r="343" spans="1:19" s="86" customFormat="1">
      <c r="A343" s="70"/>
      <c r="B343" s="70"/>
      <c r="C343" s="70"/>
      <c r="D343" s="70"/>
      <c r="E343" s="70"/>
      <c r="F343" s="70"/>
      <c r="G343" s="70"/>
      <c r="H343" s="70"/>
      <c r="I343" s="71"/>
      <c r="J343" s="71"/>
      <c r="K343" s="71"/>
      <c r="L343" s="73"/>
      <c r="M343" s="73"/>
      <c r="N343" s="70"/>
      <c r="S343" s="92"/>
    </row>
    <row r="344" spans="1:19" s="86" customFormat="1">
      <c r="A344" s="70"/>
      <c r="B344" s="70"/>
      <c r="C344" s="70"/>
      <c r="D344" s="70"/>
      <c r="E344" s="70"/>
      <c r="F344" s="70"/>
      <c r="G344" s="70"/>
      <c r="H344" s="70"/>
      <c r="I344" s="71"/>
      <c r="J344" s="71"/>
      <c r="K344" s="71"/>
      <c r="L344" s="73"/>
      <c r="M344" s="73"/>
      <c r="N344" s="70"/>
    </row>
    <row r="345" spans="1:19" s="86" customFormat="1">
      <c r="A345" s="70"/>
      <c r="B345" s="70"/>
      <c r="C345" s="70"/>
      <c r="D345" s="70"/>
      <c r="E345" s="70"/>
      <c r="F345" s="70"/>
      <c r="G345" s="70"/>
      <c r="H345" s="70"/>
      <c r="I345" s="71"/>
      <c r="J345" s="71"/>
      <c r="K345" s="71"/>
      <c r="L345" s="73"/>
      <c r="M345" s="73"/>
      <c r="N345" s="70"/>
    </row>
    <row r="346" spans="1:19" s="86" customFormat="1">
      <c r="A346" s="70"/>
      <c r="B346" s="70"/>
      <c r="C346" s="70"/>
      <c r="D346" s="70"/>
      <c r="E346" s="70"/>
      <c r="F346" s="70"/>
      <c r="G346" s="70"/>
      <c r="H346" s="70"/>
      <c r="I346" s="71"/>
      <c r="J346" s="71"/>
      <c r="K346" s="71"/>
      <c r="L346" s="73"/>
      <c r="M346" s="73"/>
      <c r="N346" s="70"/>
    </row>
    <row r="347" spans="1:19" s="86" customFormat="1">
      <c r="A347" s="70"/>
      <c r="B347" s="70"/>
      <c r="C347" s="70"/>
      <c r="D347" s="70"/>
      <c r="E347" s="70"/>
      <c r="F347" s="70"/>
      <c r="G347" s="70"/>
      <c r="H347" s="70"/>
      <c r="I347" s="71"/>
      <c r="J347" s="71"/>
      <c r="K347" s="71"/>
      <c r="L347" s="73"/>
      <c r="M347" s="73"/>
      <c r="N347" s="70"/>
    </row>
    <row r="348" spans="1:19" s="86" customFormat="1">
      <c r="A348" s="70"/>
      <c r="B348" s="70"/>
      <c r="C348" s="70"/>
      <c r="D348" s="70"/>
      <c r="E348" s="70"/>
      <c r="F348" s="70"/>
      <c r="G348" s="70"/>
      <c r="H348" s="70"/>
      <c r="I348" s="71"/>
      <c r="J348" s="71"/>
      <c r="K348" s="71"/>
      <c r="L348" s="73"/>
      <c r="M348" s="73"/>
      <c r="N348" s="70"/>
    </row>
    <row r="349" spans="1:19" s="86" customFormat="1">
      <c r="A349" s="70"/>
      <c r="B349" s="70"/>
      <c r="C349" s="70"/>
      <c r="D349" s="70"/>
      <c r="E349" s="70"/>
      <c r="F349" s="70"/>
      <c r="G349" s="70"/>
      <c r="H349" s="70"/>
      <c r="I349" s="71"/>
      <c r="J349" s="71"/>
      <c r="K349" s="71"/>
      <c r="L349" s="73"/>
      <c r="M349" s="73"/>
      <c r="N349" s="70"/>
    </row>
    <row r="350" spans="1:19" s="86" customFormat="1">
      <c r="A350" s="70"/>
      <c r="B350" s="70"/>
      <c r="C350" s="70"/>
      <c r="D350" s="70"/>
      <c r="E350" s="70"/>
      <c r="F350" s="70"/>
      <c r="G350" s="70"/>
      <c r="H350" s="70"/>
      <c r="I350" s="71"/>
      <c r="J350" s="71"/>
      <c r="K350" s="71"/>
      <c r="L350" s="73"/>
      <c r="M350" s="73"/>
      <c r="N350" s="70"/>
    </row>
    <row r="351" spans="1:19" s="86" customFormat="1">
      <c r="A351" s="70"/>
      <c r="B351" s="70"/>
      <c r="C351" s="70"/>
      <c r="D351" s="70"/>
      <c r="E351" s="70"/>
      <c r="F351" s="70"/>
      <c r="G351" s="70"/>
      <c r="H351" s="70"/>
      <c r="I351" s="71"/>
      <c r="J351" s="71"/>
      <c r="K351" s="71"/>
      <c r="L351" s="73"/>
      <c r="M351" s="73"/>
      <c r="N351" s="70"/>
    </row>
    <row r="352" spans="1:19" s="86" customFormat="1">
      <c r="A352" s="70"/>
      <c r="B352" s="70"/>
      <c r="C352" s="70"/>
      <c r="D352" s="70"/>
      <c r="E352" s="70"/>
      <c r="F352" s="70"/>
      <c r="G352" s="70"/>
      <c r="H352" s="70"/>
      <c r="I352" s="71"/>
      <c r="J352" s="71"/>
      <c r="K352" s="71"/>
      <c r="L352" s="73"/>
      <c r="M352" s="73"/>
      <c r="N352" s="70"/>
    </row>
    <row r="353" spans="1:14" s="86" customFormat="1">
      <c r="A353" s="70"/>
      <c r="B353" s="70"/>
      <c r="C353" s="70"/>
      <c r="D353" s="70"/>
      <c r="E353" s="70"/>
      <c r="F353" s="70"/>
      <c r="G353" s="70"/>
      <c r="H353" s="70"/>
      <c r="I353" s="71"/>
      <c r="J353" s="71"/>
      <c r="K353" s="71"/>
      <c r="L353" s="73"/>
      <c r="M353" s="73"/>
      <c r="N353" s="70"/>
    </row>
    <row r="354" spans="1:14" s="86" customFormat="1">
      <c r="A354" s="70"/>
      <c r="B354" s="70"/>
      <c r="C354" s="70"/>
      <c r="D354" s="70"/>
      <c r="E354" s="70"/>
      <c r="F354" s="70"/>
      <c r="G354" s="70"/>
      <c r="H354" s="70"/>
      <c r="I354" s="71"/>
      <c r="J354" s="71"/>
      <c r="K354" s="71"/>
      <c r="L354" s="73"/>
      <c r="M354" s="73"/>
      <c r="N354" s="70"/>
    </row>
    <row r="355" spans="1:14" s="86" customFormat="1">
      <c r="A355" s="70"/>
      <c r="B355" s="70"/>
      <c r="C355" s="70"/>
      <c r="D355" s="70"/>
      <c r="E355" s="70"/>
      <c r="F355" s="70"/>
      <c r="G355" s="70"/>
      <c r="H355" s="70"/>
      <c r="I355" s="71"/>
      <c r="J355" s="71"/>
      <c r="K355" s="71"/>
      <c r="L355" s="73"/>
      <c r="M355" s="73"/>
      <c r="N355" s="70"/>
    </row>
    <row r="356" spans="1:14" s="86" customFormat="1">
      <c r="A356" s="70"/>
      <c r="B356" s="70"/>
      <c r="C356" s="70"/>
      <c r="D356" s="70"/>
      <c r="E356" s="70"/>
      <c r="F356" s="70"/>
      <c r="G356" s="70"/>
      <c r="H356" s="70"/>
      <c r="I356" s="71"/>
      <c r="J356" s="71"/>
      <c r="K356" s="71"/>
      <c r="L356" s="73"/>
      <c r="M356" s="73"/>
      <c r="N356" s="70"/>
    </row>
    <row r="357" spans="1:14" s="86" customFormat="1">
      <c r="A357" s="70"/>
      <c r="B357" s="70"/>
      <c r="C357" s="70"/>
      <c r="D357" s="70"/>
      <c r="E357" s="70"/>
      <c r="F357" s="70"/>
      <c r="G357" s="70"/>
      <c r="H357" s="70"/>
      <c r="I357" s="71"/>
      <c r="J357" s="71"/>
      <c r="K357" s="71"/>
      <c r="L357" s="73"/>
      <c r="M357" s="73"/>
      <c r="N357" s="70"/>
    </row>
    <row r="358" spans="1:14" s="86" customFormat="1">
      <c r="A358" s="70"/>
      <c r="B358" s="70"/>
      <c r="C358" s="70"/>
      <c r="D358" s="70"/>
      <c r="E358" s="70"/>
      <c r="F358" s="70"/>
      <c r="G358" s="70"/>
      <c r="H358" s="70"/>
      <c r="I358" s="71"/>
      <c r="J358" s="71"/>
      <c r="K358" s="71"/>
      <c r="L358" s="73"/>
      <c r="M358" s="73"/>
      <c r="N358" s="70"/>
    </row>
    <row r="359" spans="1:14" s="86" customFormat="1">
      <c r="A359" s="70"/>
      <c r="B359" s="70"/>
      <c r="C359" s="70"/>
      <c r="D359" s="70"/>
      <c r="E359" s="70"/>
      <c r="F359" s="70"/>
      <c r="G359" s="70"/>
      <c r="H359" s="70"/>
      <c r="I359" s="71"/>
      <c r="J359" s="71"/>
      <c r="K359" s="71"/>
      <c r="L359" s="73"/>
      <c r="M359" s="73"/>
      <c r="N359" s="70"/>
    </row>
    <row r="360" spans="1:14" s="86" customFormat="1">
      <c r="A360" s="70"/>
      <c r="B360" s="70"/>
      <c r="C360" s="70"/>
      <c r="D360" s="70"/>
      <c r="E360" s="70"/>
      <c r="F360" s="70"/>
      <c r="G360" s="70"/>
      <c r="H360" s="70"/>
      <c r="I360" s="71"/>
      <c r="J360" s="71"/>
      <c r="K360" s="71"/>
      <c r="L360" s="73"/>
      <c r="M360" s="73"/>
      <c r="N360" s="70"/>
    </row>
    <row r="361" spans="1:14" s="86" customFormat="1">
      <c r="A361" s="70"/>
      <c r="B361" s="70"/>
      <c r="C361" s="70"/>
      <c r="D361" s="70"/>
      <c r="E361" s="70"/>
      <c r="F361" s="70"/>
      <c r="G361" s="70"/>
      <c r="H361" s="70"/>
      <c r="I361" s="71"/>
      <c r="J361" s="71"/>
      <c r="K361" s="71"/>
      <c r="L361" s="73"/>
      <c r="M361" s="73"/>
      <c r="N361" s="70"/>
    </row>
    <row r="362" spans="1:14" s="86" customFormat="1">
      <c r="A362" s="70"/>
      <c r="B362" s="70"/>
      <c r="C362" s="70"/>
      <c r="D362" s="70"/>
      <c r="E362" s="70"/>
      <c r="F362" s="70"/>
      <c r="G362" s="70"/>
      <c r="H362" s="70"/>
      <c r="I362" s="71"/>
      <c r="J362" s="71"/>
      <c r="K362" s="71"/>
      <c r="L362" s="71"/>
      <c r="M362" s="71"/>
      <c r="N362" s="70"/>
    </row>
    <row r="363" spans="1:14" s="86" customFormat="1">
      <c r="A363" s="70"/>
      <c r="B363" s="70"/>
      <c r="C363" s="70"/>
      <c r="D363" s="70"/>
      <c r="E363" s="70"/>
      <c r="F363" s="70"/>
      <c r="G363" s="70"/>
      <c r="H363" s="70"/>
      <c r="I363" s="71"/>
      <c r="J363" s="71"/>
      <c r="K363" s="71"/>
      <c r="L363" s="71"/>
      <c r="M363" s="71"/>
      <c r="N363" s="70"/>
    </row>
    <row r="364" spans="1:14" s="86" customFormat="1">
      <c r="A364" s="70"/>
      <c r="B364" s="70"/>
      <c r="C364" s="70"/>
      <c r="D364" s="70"/>
      <c r="E364" s="70"/>
      <c r="F364" s="70"/>
      <c r="G364" s="70"/>
      <c r="H364" s="70"/>
      <c r="I364" s="71"/>
      <c r="J364" s="71"/>
      <c r="K364" s="71"/>
      <c r="L364" s="71"/>
      <c r="M364" s="71"/>
      <c r="N364" s="70"/>
    </row>
    <row r="365" spans="1:14" s="86" customFormat="1">
      <c r="A365" s="70"/>
      <c r="B365" s="70"/>
      <c r="C365" s="70"/>
      <c r="D365" s="70"/>
      <c r="E365" s="70"/>
      <c r="F365" s="70"/>
      <c r="G365" s="70"/>
      <c r="H365" s="70"/>
      <c r="I365" s="71"/>
      <c r="J365" s="71"/>
      <c r="K365" s="71"/>
      <c r="L365" s="71"/>
      <c r="M365" s="71"/>
      <c r="N365" s="70"/>
    </row>
    <row r="366" spans="1:14" s="86" customFormat="1">
      <c r="A366" s="70"/>
      <c r="B366" s="70"/>
      <c r="C366" s="70"/>
      <c r="D366" s="70"/>
      <c r="E366" s="70"/>
      <c r="F366" s="70"/>
      <c r="G366" s="70"/>
      <c r="H366" s="70"/>
      <c r="I366" s="71"/>
      <c r="J366" s="71"/>
      <c r="K366" s="71"/>
      <c r="L366" s="71"/>
      <c r="M366" s="71"/>
      <c r="N366" s="70"/>
    </row>
    <row r="367" spans="1:14" s="86" customFormat="1">
      <c r="A367" s="70"/>
      <c r="B367" s="70"/>
      <c r="C367" s="70"/>
      <c r="D367" s="70"/>
      <c r="E367" s="70"/>
      <c r="F367" s="70"/>
      <c r="G367" s="70"/>
      <c r="H367" s="70"/>
      <c r="I367" s="71"/>
      <c r="J367" s="71"/>
      <c r="K367" s="71"/>
      <c r="L367" s="71"/>
      <c r="M367" s="71"/>
      <c r="N367" s="70"/>
    </row>
    <row r="368" spans="1:14" s="86" customFormat="1">
      <c r="A368" s="70"/>
      <c r="B368" s="70"/>
      <c r="C368" s="70"/>
      <c r="D368" s="70"/>
      <c r="E368" s="70"/>
      <c r="F368" s="70"/>
      <c r="G368" s="70"/>
      <c r="H368" s="70"/>
      <c r="I368" s="71"/>
      <c r="J368" s="71"/>
      <c r="K368" s="71"/>
      <c r="L368" s="71"/>
      <c r="M368" s="71"/>
      <c r="N368" s="70"/>
    </row>
    <row r="369" spans="1:14" s="86" customFormat="1">
      <c r="A369" s="70"/>
      <c r="B369" s="70"/>
      <c r="C369" s="70"/>
      <c r="D369" s="70"/>
      <c r="E369" s="70"/>
      <c r="F369" s="70"/>
      <c r="G369" s="70"/>
      <c r="H369" s="70"/>
      <c r="I369" s="71"/>
      <c r="J369" s="71"/>
      <c r="K369" s="71"/>
      <c r="L369" s="71"/>
      <c r="M369" s="71"/>
      <c r="N369" s="70"/>
    </row>
    <row r="370" spans="1:14" s="86" customFormat="1">
      <c r="A370" s="70"/>
      <c r="B370" s="70"/>
      <c r="C370" s="70"/>
      <c r="D370" s="70"/>
      <c r="E370" s="70"/>
      <c r="F370" s="70"/>
      <c r="G370" s="70"/>
      <c r="H370" s="70"/>
      <c r="I370" s="71"/>
      <c r="J370" s="71"/>
      <c r="K370" s="71"/>
      <c r="L370" s="71"/>
      <c r="M370" s="71"/>
      <c r="N370" s="70"/>
    </row>
    <row r="371" spans="1:14" s="86" customFormat="1">
      <c r="A371" s="70"/>
      <c r="B371" s="70"/>
      <c r="C371" s="70"/>
      <c r="D371" s="70"/>
      <c r="E371" s="70"/>
      <c r="F371" s="70"/>
      <c r="G371" s="70"/>
      <c r="H371" s="70"/>
      <c r="I371" s="71"/>
      <c r="J371" s="71"/>
      <c r="K371" s="71"/>
      <c r="L371" s="71"/>
      <c r="M371" s="71"/>
      <c r="N371" s="70"/>
    </row>
    <row r="372" spans="1:14" s="86" customFormat="1">
      <c r="A372" s="70"/>
      <c r="B372" s="70"/>
      <c r="C372" s="70"/>
      <c r="D372" s="70"/>
      <c r="E372" s="70"/>
      <c r="F372" s="70"/>
      <c r="G372" s="70"/>
      <c r="H372" s="70"/>
      <c r="I372" s="71"/>
      <c r="J372" s="71"/>
      <c r="K372" s="71"/>
      <c r="L372" s="71"/>
      <c r="M372" s="71"/>
      <c r="N372" s="70"/>
    </row>
    <row r="373" spans="1:14" s="86" customFormat="1">
      <c r="A373" s="70"/>
      <c r="B373" s="70"/>
      <c r="C373" s="70"/>
      <c r="D373" s="70"/>
      <c r="E373" s="70"/>
      <c r="F373" s="70"/>
      <c r="G373" s="70"/>
      <c r="H373" s="70"/>
      <c r="I373" s="71"/>
      <c r="J373" s="71"/>
      <c r="K373" s="71"/>
      <c r="L373" s="71"/>
      <c r="M373" s="71"/>
      <c r="N373" s="70"/>
    </row>
    <row r="374" spans="1:14" s="86" customFormat="1">
      <c r="A374" s="70"/>
      <c r="B374" s="70"/>
      <c r="C374" s="70"/>
      <c r="D374" s="70"/>
      <c r="E374" s="70"/>
      <c r="F374" s="70"/>
      <c r="G374" s="70"/>
      <c r="H374" s="70"/>
      <c r="I374" s="71"/>
      <c r="J374" s="71"/>
      <c r="K374" s="71"/>
      <c r="L374" s="71"/>
      <c r="M374" s="71"/>
      <c r="N374" s="70"/>
    </row>
    <row r="375" spans="1:14" s="86" customFormat="1">
      <c r="A375" s="70"/>
      <c r="B375" s="70"/>
      <c r="C375" s="70"/>
      <c r="D375" s="70"/>
      <c r="E375" s="70"/>
      <c r="F375" s="70"/>
      <c r="G375" s="70"/>
      <c r="H375" s="70"/>
      <c r="I375" s="71"/>
      <c r="J375" s="71"/>
      <c r="K375" s="71"/>
      <c r="L375" s="71"/>
      <c r="M375" s="71"/>
      <c r="N375" s="70"/>
    </row>
    <row r="376" spans="1:14" s="86" customFormat="1">
      <c r="A376" s="70"/>
      <c r="B376" s="70"/>
      <c r="C376" s="70"/>
      <c r="D376" s="70"/>
      <c r="E376" s="70"/>
      <c r="F376" s="70"/>
      <c r="G376" s="70"/>
      <c r="H376" s="70"/>
      <c r="I376" s="71"/>
      <c r="J376" s="71"/>
      <c r="K376" s="71"/>
      <c r="L376" s="71"/>
      <c r="M376" s="71"/>
      <c r="N376" s="70"/>
    </row>
    <row r="377" spans="1:14" s="86" customFormat="1">
      <c r="A377" s="70"/>
      <c r="B377" s="70"/>
      <c r="C377" s="70"/>
      <c r="D377" s="70"/>
      <c r="E377" s="70"/>
      <c r="F377" s="70"/>
      <c r="G377" s="70"/>
      <c r="H377" s="70"/>
      <c r="I377" s="71"/>
      <c r="J377" s="71"/>
      <c r="K377" s="71"/>
      <c r="L377" s="71"/>
      <c r="M377" s="71"/>
      <c r="N377" s="70"/>
    </row>
    <row r="378" spans="1:14" s="86" customFormat="1">
      <c r="A378" s="70"/>
      <c r="B378" s="70"/>
      <c r="C378" s="70"/>
      <c r="D378" s="70"/>
      <c r="E378" s="70"/>
      <c r="F378" s="70"/>
      <c r="G378" s="70"/>
      <c r="H378" s="70"/>
      <c r="I378" s="71"/>
      <c r="J378" s="71"/>
      <c r="K378" s="71"/>
      <c r="L378" s="71"/>
      <c r="M378" s="71"/>
      <c r="N378" s="70"/>
    </row>
    <row r="379" spans="1:14" s="86" customFormat="1">
      <c r="A379" s="70"/>
      <c r="B379" s="70"/>
      <c r="C379" s="70"/>
      <c r="D379" s="70"/>
      <c r="E379" s="70"/>
      <c r="F379" s="70"/>
      <c r="G379" s="70"/>
      <c r="H379" s="70"/>
      <c r="I379" s="71"/>
      <c r="J379" s="71"/>
      <c r="K379" s="71"/>
      <c r="L379" s="71"/>
      <c r="M379" s="71"/>
      <c r="N379" s="70"/>
    </row>
    <row r="380" spans="1:14" s="86" customFormat="1">
      <c r="A380" s="70"/>
      <c r="B380" s="70"/>
      <c r="C380" s="70"/>
      <c r="D380" s="70"/>
      <c r="E380" s="70"/>
      <c r="F380" s="70"/>
      <c r="G380" s="70"/>
      <c r="H380" s="70"/>
      <c r="I380" s="71"/>
      <c r="J380" s="71"/>
      <c r="K380" s="71"/>
      <c r="L380" s="71"/>
      <c r="M380" s="71"/>
      <c r="N380" s="70"/>
    </row>
    <row r="381" spans="1:14" s="86" customFormat="1">
      <c r="A381" s="70"/>
      <c r="B381" s="70"/>
      <c r="C381" s="70"/>
      <c r="D381" s="70"/>
      <c r="E381" s="70"/>
      <c r="F381" s="70"/>
      <c r="G381" s="70"/>
      <c r="H381" s="70"/>
      <c r="I381" s="71"/>
      <c r="J381" s="71"/>
      <c r="K381" s="71"/>
      <c r="L381" s="71"/>
      <c r="M381" s="71"/>
      <c r="N381" s="70"/>
    </row>
    <row r="382" spans="1:14" s="86" customFormat="1">
      <c r="A382" s="70"/>
      <c r="B382" s="70"/>
      <c r="C382" s="70"/>
      <c r="D382" s="70"/>
      <c r="E382" s="70"/>
      <c r="F382" s="70"/>
      <c r="G382" s="70"/>
      <c r="H382" s="70"/>
      <c r="I382" s="71"/>
      <c r="J382" s="71"/>
      <c r="K382" s="71"/>
      <c r="L382" s="71"/>
      <c r="M382" s="71"/>
      <c r="N382" s="70"/>
    </row>
    <row r="383" spans="1:14" s="86" customFormat="1">
      <c r="A383" s="70"/>
      <c r="B383" s="70"/>
      <c r="C383" s="70"/>
      <c r="D383" s="70"/>
      <c r="E383" s="70"/>
      <c r="F383" s="70"/>
      <c r="G383" s="70"/>
      <c r="H383" s="70"/>
      <c r="I383" s="71"/>
      <c r="J383" s="71"/>
      <c r="K383" s="71"/>
      <c r="L383" s="71"/>
      <c r="M383" s="71"/>
      <c r="N383" s="70"/>
    </row>
    <row r="384" spans="1:14" s="86" customFormat="1">
      <c r="A384" s="70"/>
      <c r="B384" s="70"/>
      <c r="C384" s="70"/>
      <c r="D384" s="70"/>
      <c r="E384" s="70"/>
      <c r="F384" s="70"/>
      <c r="G384" s="70"/>
      <c r="H384" s="70"/>
      <c r="I384" s="71"/>
      <c r="J384" s="71"/>
      <c r="K384" s="71"/>
      <c r="L384" s="71"/>
      <c r="M384" s="71"/>
      <c r="N384" s="70"/>
    </row>
    <row r="385" spans="1:14" s="86" customFormat="1">
      <c r="A385" s="70"/>
      <c r="B385" s="70"/>
      <c r="C385" s="70"/>
      <c r="D385" s="70"/>
      <c r="E385" s="70"/>
      <c r="F385" s="70"/>
      <c r="G385" s="70"/>
      <c r="H385" s="70"/>
      <c r="I385" s="71"/>
      <c r="J385" s="71"/>
      <c r="K385" s="71"/>
      <c r="L385" s="71"/>
      <c r="M385" s="71"/>
      <c r="N385" s="70"/>
    </row>
    <row r="386" spans="1:14" s="86" customFormat="1">
      <c r="A386" s="70"/>
      <c r="B386" s="70"/>
      <c r="C386" s="70"/>
      <c r="D386" s="70"/>
      <c r="E386" s="70"/>
      <c r="F386" s="70"/>
      <c r="G386" s="70"/>
      <c r="H386" s="70"/>
      <c r="I386" s="71"/>
      <c r="J386" s="71"/>
      <c r="K386" s="71"/>
      <c r="L386" s="71"/>
      <c r="M386" s="71"/>
      <c r="N386" s="70"/>
    </row>
    <row r="387" spans="1:14" s="86" customFormat="1">
      <c r="A387" s="70"/>
      <c r="B387" s="70"/>
      <c r="C387" s="70"/>
      <c r="D387" s="70"/>
      <c r="E387" s="70"/>
      <c r="F387" s="70"/>
      <c r="G387" s="70"/>
      <c r="H387" s="70"/>
      <c r="I387" s="71"/>
      <c r="J387" s="71"/>
      <c r="K387" s="71"/>
      <c r="L387" s="71"/>
      <c r="M387" s="71"/>
      <c r="N387" s="70"/>
    </row>
    <row r="388" spans="1:14" s="86" customFormat="1">
      <c r="A388" s="70"/>
      <c r="B388" s="70"/>
      <c r="C388" s="70"/>
      <c r="D388" s="70"/>
      <c r="E388" s="70"/>
      <c r="F388" s="70"/>
      <c r="G388" s="70"/>
      <c r="H388" s="70"/>
      <c r="I388" s="71"/>
      <c r="J388" s="71"/>
      <c r="K388" s="71"/>
      <c r="L388" s="71"/>
      <c r="M388" s="71"/>
      <c r="N388" s="70"/>
    </row>
    <row r="389" spans="1:14" s="86" customFormat="1">
      <c r="A389" s="70"/>
      <c r="B389" s="70"/>
      <c r="C389" s="70"/>
      <c r="D389" s="70"/>
      <c r="E389" s="70"/>
      <c r="F389" s="70"/>
      <c r="G389" s="70"/>
      <c r="H389" s="70"/>
      <c r="I389" s="71"/>
      <c r="J389" s="71"/>
      <c r="K389" s="71"/>
      <c r="L389" s="71"/>
      <c r="M389" s="71"/>
      <c r="N389" s="70"/>
    </row>
    <row r="390" spans="1:14" s="86" customFormat="1">
      <c r="A390" s="70"/>
      <c r="B390" s="70"/>
      <c r="C390" s="70"/>
      <c r="D390" s="70"/>
      <c r="E390" s="70"/>
      <c r="F390" s="70"/>
      <c r="G390" s="70"/>
      <c r="H390" s="70"/>
      <c r="I390" s="71"/>
      <c r="J390" s="71"/>
      <c r="K390" s="71"/>
      <c r="L390" s="71"/>
      <c r="M390" s="71"/>
      <c r="N390" s="70"/>
    </row>
    <row r="391" spans="1:14" s="86" customFormat="1">
      <c r="A391" s="70"/>
      <c r="B391" s="70"/>
      <c r="C391" s="70"/>
      <c r="D391" s="70"/>
      <c r="E391" s="70"/>
      <c r="F391" s="70"/>
      <c r="G391" s="70"/>
      <c r="H391" s="70"/>
      <c r="I391" s="71"/>
      <c r="J391" s="71"/>
      <c r="K391" s="71"/>
      <c r="L391" s="71"/>
      <c r="M391" s="71"/>
      <c r="N391" s="70"/>
    </row>
    <row r="392" spans="1:14" s="86" customFormat="1">
      <c r="A392" s="70"/>
      <c r="B392" s="70"/>
      <c r="C392" s="70"/>
      <c r="D392" s="70"/>
      <c r="E392" s="70"/>
      <c r="F392" s="70"/>
      <c r="G392" s="70"/>
      <c r="H392" s="70"/>
      <c r="I392" s="71"/>
      <c r="J392" s="71"/>
      <c r="K392" s="71"/>
      <c r="L392" s="71"/>
      <c r="M392" s="71"/>
      <c r="N392" s="70"/>
    </row>
    <row r="393" spans="1:14" s="86" customFormat="1">
      <c r="A393" s="70"/>
      <c r="B393" s="70"/>
      <c r="C393" s="70"/>
      <c r="D393" s="70"/>
      <c r="E393" s="70"/>
      <c r="F393" s="70"/>
      <c r="G393" s="70"/>
      <c r="H393" s="70"/>
      <c r="I393" s="71"/>
      <c r="J393" s="71"/>
      <c r="K393" s="71"/>
      <c r="L393" s="71"/>
      <c r="M393" s="71"/>
      <c r="N393" s="70"/>
    </row>
    <row r="394" spans="1:14" s="86" customFormat="1">
      <c r="A394" s="70"/>
      <c r="B394" s="70"/>
      <c r="C394" s="70"/>
      <c r="D394" s="70"/>
      <c r="E394" s="70"/>
      <c r="F394" s="70"/>
      <c r="G394" s="70"/>
      <c r="H394" s="70"/>
      <c r="I394" s="71"/>
      <c r="J394" s="71"/>
      <c r="K394" s="71"/>
      <c r="L394" s="71"/>
      <c r="M394" s="71"/>
      <c r="N394" s="70"/>
    </row>
    <row r="395" spans="1:14" s="86" customFormat="1">
      <c r="A395" s="70"/>
      <c r="B395" s="70"/>
      <c r="C395" s="70"/>
      <c r="D395" s="70"/>
      <c r="E395" s="70"/>
      <c r="F395" s="70"/>
      <c r="G395" s="70"/>
      <c r="H395" s="70"/>
      <c r="I395" s="71"/>
      <c r="J395" s="71"/>
      <c r="K395" s="71"/>
      <c r="L395" s="71"/>
      <c r="M395" s="71"/>
      <c r="N395" s="70"/>
    </row>
    <row r="396" spans="1:14" s="86" customFormat="1">
      <c r="A396" s="70"/>
      <c r="B396" s="70"/>
      <c r="C396" s="70"/>
      <c r="D396" s="70"/>
      <c r="E396" s="70"/>
      <c r="F396" s="70"/>
      <c r="G396" s="70"/>
      <c r="H396" s="70"/>
      <c r="I396" s="71"/>
      <c r="J396" s="71"/>
      <c r="K396" s="71"/>
      <c r="L396" s="71"/>
      <c r="M396" s="71"/>
      <c r="N396" s="70"/>
    </row>
    <row r="397" spans="1:14" s="86" customFormat="1">
      <c r="A397" s="70"/>
      <c r="B397" s="70"/>
      <c r="C397" s="70"/>
      <c r="D397" s="70"/>
      <c r="E397" s="70"/>
      <c r="F397" s="70"/>
      <c r="G397" s="70"/>
      <c r="H397" s="70"/>
      <c r="I397" s="71"/>
      <c r="J397" s="71"/>
      <c r="K397" s="71"/>
      <c r="L397" s="71"/>
      <c r="M397" s="71"/>
      <c r="N397" s="70"/>
    </row>
    <row r="398" spans="1:14" s="86" customFormat="1">
      <c r="A398" s="70"/>
      <c r="B398" s="70"/>
      <c r="C398" s="70"/>
      <c r="D398" s="70"/>
      <c r="E398" s="70"/>
      <c r="F398" s="70"/>
      <c r="G398" s="70"/>
      <c r="H398" s="70"/>
      <c r="I398" s="71"/>
      <c r="J398" s="71"/>
      <c r="K398" s="71"/>
      <c r="L398" s="71"/>
      <c r="M398" s="71"/>
      <c r="N398" s="70"/>
    </row>
    <row r="399" spans="1:14" s="86" customFormat="1">
      <c r="A399" s="70"/>
      <c r="B399" s="70"/>
      <c r="C399" s="70"/>
      <c r="D399" s="70"/>
      <c r="E399" s="70"/>
      <c r="F399" s="70"/>
      <c r="G399" s="70"/>
      <c r="H399" s="70"/>
      <c r="I399" s="71"/>
      <c r="J399" s="71"/>
      <c r="K399" s="71"/>
      <c r="L399" s="71"/>
      <c r="M399" s="71"/>
      <c r="N399" s="70"/>
    </row>
    <row r="400" spans="1:14" s="86" customFormat="1">
      <c r="A400" s="70"/>
      <c r="B400" s="70"/>
      <c r="C400" s="70"/>
      <c r="D400" s="70"/>
      <c r="E400" s="70"/>
      <c r="F400" s="70"/>
      <c r="G400" s="70"/>
      <c r="H400" s="70"/>
      <c r="I400" s="71"/>
      <c r="J400" s="71"/>
      <c r="K400" s="71"/>
      <c r="L400" s="71"/>
      <c r="M400" s="71"/>
      <c r="N400" s="70"/>
    </row>
    <row r="401" spans="1:14" s="86" customFormat="1">
      <c r="A401" s="70"/>
      <c r="B401" s="70"/>
      <c r="C401" s="70"/>
      <c r="D401" s="70"/>
      <c r="E401" s="70"/>
      <c r="F401" s="70"/>
      <c r="G401" s="70"/>
      <c r="H401" s="70"/>
      <c r="I401" s="71"/>
      <c r="J401" s="71"/>
      <c r="K401" s="71"/>
      <c r="L401" s="71"/>
      <c r="M401" s="71"/>
      <c r="N401" s="70"/>
    </row>
    <row r="402" spans="1:14" s="86" customFormat="1">
      <c r="A402" s="70"/>
      <c r="B402" s="70"/>
      <c r="C402" s="70"/>
      <c r="D402" s="70"/>
      <c r="E402" s="70"/>
      <c r="F402" s="70"/>
      <c r="G402" s="70"/>
      <c r="H402" s="70"/>
      <c r="I402" s="71"/>
      <c r="J402" s="71"/>
      <c r="K402" s="71"/>
      <c r="L402" s="71"/>
      <c r="M402" s="71"/>
      <c r="N402" s="70"/>
    </row>
    <row r="403" spans="1:14" s="86" customFormat="1">
      <c r="A403" s="70"/>
      <c r="B403" s="70"/>
      <c r="C403" s="70"/>
      <c r="D403" s="70"/>
      <c r="E403" s="70"/>
      <c r="F403" s="70"/>
      <c r="G403" s="70"/>
      <c r="H403" s="70"/>
      <c r="I403" s="71"/>
      <c r="J403" s="71"/>
      <c r="K403" s="71"/>
      <c r="L403" s="71"/>
      <c r="M403" s="71"/>
      <c r="N403" s="70"/>
    </row>
    <row r="404" spans="1:14" s="86" customFormat="1">
      <c r="A404" s="70"/>
      <c r="B404" s="70"/>
      <c r="C404" s="70"/>
      <c r="D404" s="70"/>
      <c r="E404" s="70"/>
      <c r="F404" s="70"/>
      <c r="G404" s="70"/>
      <c r="H404" s="70"/>
      <c r="I404" s="71"/>
      <c r="J404" s="71"/>
      <c r="K404" s="71"/>
      <c r="L404" s="71"/>
      <c r="M404" s="71"/>
      <c r="N404" s="70"/>
    </row>
    <row r="405" spans="1:14" s="86" customFormat="1">
      <c r="A405" s="70"/>
      <c r="B405" s="70"/>
      <c r="C405" s="70"/>
      <c r="D405" s="70"/>
      <c r="E405" s="70"/>
      <c r="F405" s="70"/>
      <c r="G405" s="70"/>
      <c r="H405" s="70"/>
      <c r="I405" s="71"/>
      <c r="J405" s="71"/>
      <c r="K405" s="71"/>
      <c r="L405" s="71"/>
      <c r="M405" s="71"/>
      <c r="N405" s="70"/>
    </row>
    <row r="406" spans="1:14" s="86" customFormat="1">
      <c r="A406" s="70"/>
      <c r="B406" s="70"/>
      <c r="C406" s="70"/>
      <c r="D406" s="70"/>
      <c r="E406" s="70"/>
      <c r="F406" s="70"/>
      <c r="G406" s="70"/>
      <c r="H406" s="70"/>
      <c r="I406" s="71"/>
      <c r="J406" s="71"/>
      <c r="K406" s="71"/>
      <c r="L406" s="71"/>
      <c r="M406" s="71"/>
      <c r="N406" s="70"/>
    </row>
    <row r="407" spans="1:14" s="86" customFormat="1">
      <c r="A407" s="70"/>
      <c r="B407" s="70"/>
      <c r="C407" s="70"/>
      <c r="D407" s="70"/>
      <c r="E407" s="70"/>
      <c r="F407" s="70"/>
      <c r="G407" s="70"/>
      <c r="H407" s="70"/>
      <c r="I407" s="71"/>
      <c r="J407" s="71"/>
      <c r="K407" s="71"/>
      <c r="L407" s="71"/>
      <c r="M407" s="71"/>
      <c r="N407" s="70"/>
    </row>
    <row r="408" spans="1:14" s="86" customFormat="1">
      <c r="A408" s="70"/>
      <c r="B408" s="70"/>
      <c r="C408" s="70"/>
      <c r="D408" s="70"/>
      <c r="E408" s="70"/>
      <c r="F408" s="70"/>
      <c r="G408" s="70"/>
      <c r="H408" s="70"/>
      <c r="I408" s="71"/>
      <c r="J408" s="71"/>
      <c r="K408" s="71"/>
      <c r="L408" s="71"/>
      <c r="M408" s="71"/>
      <c r="N408" s="70"/>
    </row>
    <row r="409" spans="1:14" s="86" customFormat="1">
      <c r="A409" s="70"/>
      <c r="B409" s="70"/>
      <c r="C409" s="70"/>
      <c r="D409" s="70"/>
      <c r="E409" s="70"/>
      <c r="F409" s="70"/>
      <c r="G409" s="70"/>
      <c r="H409" s="70"/>
      <c r="I409" s="71"/>
      <c r="J409" s="71"/>
      <c r="K409" s="71"/>
      <c r="L409" s="71"/>
      <c r="M409" s="71"/>
      <c r="N409" s="70"/>
    </row>
    <row r="410" spans="1:14" s="86" customFormat="1">
      <c r="A410" s="70"/>
      <c r="B410" s="70"/>
      <c r="C410" s="70"/>
      <c r="D410" s="70"/>
      <c r="E410" s="70"/>
      <c r="F410" s="70"/>
      <c r="G410" s="70"/>
      <c r="H410" s="70"/>
      <c r="I410" s="71"/>
      <c r="J410" s="71"/>
      <c r="K410" s="71"/>
      <c r="L410" s="71"/>
      <c r="M410" s="71"/>
      <c r="N410" s="70"/>
    </row>
    <row r="411" spans="1:14" s="86" customFormat="1">
      <c r="A411" s="70"/>
      <c r="B411" s="70"/>
      <c r="C411" s="70"/>
      <c r="D411" s="70"/>
      <c r="E411" s="70"/>
      <c r="F411" s="70"/>
      <c r="G411" s="70"/>
      <c r="H411" s="70"/>
      <c r="I411" s="71"/>
      <c r="J411" s="71"/>
      <c r="K411" s="71"/>
      <c r="L411" s="71"/>
      <c r="M411" s="71"/>
      <c r="N411" s="70"/>
    </row>
    <row r="412" spans="1:14" s="86" customFormat="1">
      <c r="A412" s="70"/>
      <c r="B412" s="70"/>
      <c r="C412" s="70"/>
      <c r="D412" s="70"/>
      <c r="E412" s="70"/>
      <c r="F412" s="70"/>
      <c r="G412" s="70"/>
      <c r="H412" s="70"/>
      <c r="I412" s="71"/>
      <c r="J412" s="71"/>
      <c r="K412" s="71"/>
      <c r="L412" s="71"/>
      <c r="M412" s="71"/>
      <c r="N412" s="70"/>
    </row>
    <row r="413" spans="1:14" s="86" customFormat="1">
      <c r="A413" s="70"/>
      <c r="B413" s="70"/>
      <c r="C413" s="70"/>
      <c r="D413" s="70"/>
      <c r="E413" s="70"/>
      <c r="F413" s="70"/>
      <c r="G413" s="70"/>
      <c r="H413" s="70"/>
      <c r="I413" s="71"/>
      <c r="J413" s="71"/>
      <c r="K413" s="71"/>
      <c r="L413" s="71"/>
      <c r="M413" s="71"/>
      <c r="N413" s="70"/>
    </row>
    <row r="414" spans="1:14" s="86" customFormat="1">
      <c r="A414" s="70"/>
      <c r="B414" s="70"/>
      <c r="C414" s="70"/>
      <c r="D414" s="70"/>
      <c r="E414" s="70"/>
      <c r="F414" s="70"/>
      <c r="G414" s="70"/>
      <c r="H414" s="70"/>
      <c r="I414" s="71"/>
      <c r="J414" s="71"/>
      <c r="K414" s="71"/>
      <c r="L414" s="71"/>
      <c r="M414" s="71"/>
      <c r="N414" s="70"/>
    </row>
    <row r="415" spans="1:14" s="86" customFormat="1">
      <c r="A415" s="70"/>
      <c r="B415" s="70"/>
      <c r="C415" s="70"/>
      <c r="D415" s="70"/>
      <c r="E415" s="70"/>
      <c r="F415" s="70"/>
      <c r="G415" s="70"/>
      <c r="H415" s="70"/>
      <c r="I415" s="71"/>
      <c r="J415" s="71"/>
      <c r="K415" s="71"/>
      <c r="L415" s="71"/>
      <c r="M415" s="71"/>
      <c r="N415" s="70"/>
    </row>
    <row r="416" spans="1:14" s="86" customFormat="1">
      <c r="A416" s="70"/>
      <c r="B416" s="70"/>
      <c r="C416" s="70"/>
      <c r="D416" s="70"/>
      <c r="E416" s="70"/>
      <c r="F416" s="70"/>
      <c r="G416" s="70"/>
      <c r="H416" s="70"/>
      <c r="I416" s="71"/>
      <c r="J416" s="71"/>
      <c r="K416" s="71"/>
      <c r="L416" s="71"/>
      <c r="M416" s="71"/>
      <c r="N416" s="70"/>
    </row>
    <row r="417" spans="1:14" s="86" customFormat="1">
      <c r="A417" s="70"/>
      <c r="B417" s="70"/>
      <c r="C417" s="70"/>
      <c r="D417" s="70"/>
      <c r="E417" s="70"/>
      <c r="F417" s="70"/>
      <c r="G417" s="70"/>
      <c r="H417" s="70"/>
      <c r="I417" s="71"/>
      <c r="J417" s="71"/>
      <c r="K417" s="71"/>
      <c r="L417" s="71"/>
      <c r="M417" s="71"/>
      <c r="N417" s="70"/>
    </row>
    <row r="418" spans="1:14" s="86" customFormat="1">
      <c r="A418" s="70"/>
      <c r="B418" s="70"/>
      <c r="C418" s="70"/>
      <c r="D418" s="70"/>
      <c r="E418" s="70"/>
      <c r="F418" s="70"/>
      <c r="G418" s="70"/>
      <c r="H418" s="70"/>
      <c r="I418" s="71"/>
      <c r="J418" s="71"/>
      <c r="K418" s="71"/>
      <c r="L418" s="71"/>
      <c r="M418" s="71"/>
      <c r="N418" s="70"/>
    </row>
    <row r="419" spans="1:14" s="86" customFormat="1">
      <c r="A419" s="70"/>
      <c r="B419" s="70"/>
      <c r="C419" s="70"/>
      <c r="D419" s="70"/>
      <c r="E419" s="70"/>
      <c r="F419" s="70"/>
      <c r="G419" s="70"/>
      <c r="H419" s="70"/>
      <c r="I419" s="71"/>
      <c r="J419" s="71"/>
      <c r="K419" s="71"/>
      <c r="L419" s="71"/>
      <c r="M419" s="71"/>
      <c r="N419" s="70"/>
    </row>
    <row r="420" spans="1:14" s="86" customFormat="1">
      <c r="A420" s="70"/>
      <c r="B420" s="70"/>
      <c r="C420" s="70"/>
      <c r="D420" s="70"/>
      <c r="E420" s="70"/>
      <c r="F420" s="70"/>
      <c r="G420" s="70"/>
      <c r="H420" s="70"/>
      <c r="I420" s="71"/>
      <c r="J420" s="71"/>
      <c r="K420" s="71"/>
      <c r="L420" s="71"/>
      <c r="M420" s="71"/>
      <c r="N420" s="70"/>
    </row>
    <row r="421" spans="1:14" s="86" customFormat="1">
      <c r="A421" s="70"/>
      <c r="B421" s="70"/>
      <c r="C421" s="70"/>
      <c r="D421" s="70"/>
      <c r="E421" s="70"/>
      <c r="F421" s="70"/>
      <c r="G421" s="70"/>
      <c r="H421" s="70"/>
      <c r="I421" s="71"/>
      <c r="J421" s="71"/>
      <c r="K421" s="71"/>
      <c r="L421" s="71"/>
      <c r="M421" s="71"/>
      <c r="N421" s="70"/>
    </row>
    <row r="422" spans="1:14" s="86" customFormat="1">
      <c r="A422" s="70"/>
      <c r="B422" s="70"/>
      <c r="C422" s="70"/>
      <c r="D422" s="70"/>
      <c r="E422" s="70"/>
      <c r="F422" s="70"/>
      <c r="G422" s="70"/>
      <c r="H422" s="70"/>
      <c r="I422" s="71"/>
      <c r="J422" s="71"/>
      <c r="K422" s="71"/>
      <c r="L422" s="71"/>
      <c r="M422" s="71"/>
      <c r="N422" s="70"/>
    </row>
    <row r="423" spans="1:14" s="86" customFormat="1">
      <c r="A423" s="70"/>
      <c r="B423" s="70"/>
      <c r="C423" s="70"/>
      <c r="D423" s="70"/>
      <c r="E423" s="70"/>
      <c r="F423" s="70"/>
      <c r="G423" s="70"/>
      <c r="H423" s="70"/>
      <c r="I423" s="71"/>
      <c r="J423" s="71"/>
      <c r="K423" s="71"/>
      <c r="L423" s="71"/>
      <c r="M423" s="71"/>
      <c r="N423" s="70"/>
    </row>
    <row r="424" spans="1:14" s="86" customFormat="1">
      <c r="A424" s="70"/>
      <c r="B424" s="70"/>
      <c r="C424" s="70"/>
      <c r="D424" s="70"/>
      <c r="E424" s="70"/>
      <c r="F424" s="70"/>
      <c r="G424" s="70"/>
      <c r="H424" s="70"/>
      <c r="I424" s="71"/>
      <c r="J424" s="71"/>
      <c r="K424" s="71"/>
      <c r="L424" s="71"/>
      <c r="M424" s="71"/>
      <c r="N424" s="70"/>
    </row>
    <row r="425" spans="1:14" s="86" customFormat="1">
      <c r="A425" s="70"/>
      <c r="B425" s="70"/>
      <c r="C425" s="70"/>
      <c r="D425" s="70"/>
      <c r="E425" s="70"/>
      <c r="F425" s="70"/>
      <c r="G425" s="70"/>
      <c r="H425" s="70"/>
      <c r="I425" s="71"/>
      <c r="J425" s="71"/>
      <c r="K425" s="71"/>
      <c r="L425" s="71"/>
      <c r="M425" s="71"/>
      <c r="N425" s="70"/>
    </row>
    <row r="426" spans="1:14" s="86" customFormat="1">
      <c r="A426" s="70"/>
      <c r="B426" s="70"/>
      <c r="C426" s="70"/>
      <c r="D426" s="70"/>
      <c r="E426" s="70"/>
      <c r="F426" s="70"/>
      <c r="G426" s="70"/>
      <c r="H426" s="70"/>
      <c r="I426" s="71"/>
      <c r="J426" s="71"/>
      <c r="K426" s="71"/>
      <c r="L426" s="71"/>
      <c r="M426" s="71"/>
      <c r="N426" s="70"/>
    </row>
    <row r="427" spans="1:14" s="86" customFormat="1">
      <c r="A427" s="70"/>
      <c r="B427" s="70"/>
      <c r="C427" s="70"/>
      <c r="D427" s="70"/>
      <c r="E427" s="70"/>
      <c r="F427" s="70"/>
      <c r="G427" s="70"/>
      <c r="H427" s="70"/>
      <c r="I427" s="71"/>
      <c r="J427" s="71"/>
      <c r="K427" s="71"/>
      <c r="L427" s="71"/>
      <c r="M427" s="71"/>
      <c r="N427" s="70"/>
    </row>
    <row r="428" spans="1:14" s="86" customFormat="1">
      <c r="A428" s="70"/>
      <c r="B428" s="70"/>
      <c r="C428" s="70"/>
      <c r="D428" s="70"/>
      <c r="E428" s="70"/>
      <c r="F428" s="70"/>
      <c r="G428" s="70"/>
      <c r="H428" s="70"/>
      <c r="I428" s="71"/>
      <c r="J428" s="71"/>
      <c r="K428" s="71"/>
      <c r="L428" s="71"/>
      <c r="M428" s="71"/>
      <c r="N428" s="70"/>
    </row>
    <row r="429" spans="1:14" s="86" customFormat="1">
      <c r="A429" s="70"/>
      <c r="B429" s="70"/>
      <c r="C429" s="70"/>
      <c r="D429" s="70"/>
      <c r="E429" s="70"/>
      <c r="F429" s="70"/>
      <c r="G429" s="70"/>
      <c r="H429" s="70"/>
      <c r="I429" s="71"/>
      <c r="J429" s="71"/>
      <c r="K429" s="71"/>
      <c r="L429" s="71"/>
      <c r="M429" s="71"/>
      <c r="N429" s="70"/>
    </row>
    <row r="430" spans="1:14" s="86" customFormat="1">
      <c r="A430" s="70"/>
      <c r="B430" s="70"/>
      <c r="C430" s="70"/>
      <c r="D430" s="70"/>
      <c r="E430" s="70"/>
      <c r="F430" s="70"/>
      <c r="G430" s="70"/>
      <c r="H430" s="70"/>
      <c r="I430" s="71"/>
      <c r="J430" s="71"/>
      <c r="K430" s="71"/>
      <c r="L430" s="71"/>
      <c r="M430" s="71"/>
      <c r="N430" s="70"/>
    </row>
    <row r="431" spans="1:14" s="86" customFormat="1">
      <c r="A431" s="70"/>
      <c r="B431" s="70"/>
      <c r="C431" s="70"/>
      <c r="D431" s="70"/>
      <c r="E431" s="70"/>
      <c r="F431" s="70"/>
      <c r="G431" s="70"/>
      <c r="H431" s="70"/>
      <c r="I431" s="71"/>
      <c r="J431" s="71"/>
      <c r="K431" s="71"/>
      <c r="L431" s="71"/>
      <c r="M431" s="71"/>
      <c r="N431" s="70"/>
    </row>
    <row r="432" spans="1:14" s="86" customFormat="1">
      <c r="A432" s="70"/>
      <c r="B432" s="70"/>
      <c r="C432" s="70"/>
      <c r="D432" s="70"/>
      <c r="E432" s="70"/>
      <c r="F432" s="70"/>
      <c r="G432" s="70"/>
      <c r="H432" s="70"/>
      <c r="I432" s="71"/>
      <c r="J432" s="71"/>
      <c r="K432" s="71"/>
      <c r="L432" s="71"/>
      <c r="M432" s="71"/>
      <c r="N432" s="70"/>
    </row>
    <row r="433" spans="1:14" s="86" customFormat="1">
      <c r="A433" s="70"/>
      <c r="B433" s="70"/>
      <c r="C433" s="70"/>
      <c r="D433" s="70"/>
      <c r="E433" s="70"/>
      <c r="F433" s="70"/>
      <c r="G433" s="70"/>
      <c r="H433" s="70"/>
      <c r="I433" s="71"/>
      <c r="J433" s="71"/>
      <c r="K433" s="71"/>
      <c r="L433" s="71"/>
      <c r="M433" s="71"/>
      <c r="N433" s="70"/>
    </row>
    <row r="434" spans="1:14" s="86" customFormat="1">
      <c r="A434" s="70"/>
      <c r="B434" s="70"/>
      <c r="C434" s="70"/>
      <c r="D434" s="70"/>
      <c r="E434" s="70"/>
      <c r="F434" s="70"/>
      <c r="G434" s="70"/>
      <c r="H434" s="70"/>
      <c r="I434" s="71"/>
      <c r="J434" s="71"/>
      <c r="K434" s="71"/>
      <c r="L434" s="71"/>
      <c r="M434" s="71"/>
      <c r="N434" s="70"/>
    </row>
    <row r="435" spans="1:14" s="86" customFormat="1">
      <c r="A435" s="70"/>
      <c r="B435" s="70"/>
      <c r="C435" s="70"/>
      <c r="D435" s="70"/>
      <c r="E435" s="70"/>
      <c r="F435" s="70"/>
      <c r="G435" s="70"/>
      <c r="H435" s="70"/>
      <c r="I435" s="71"/>
      <c r="J435" s="71"/>
      <c r="K435" s="71"/>
      <c r="L435" s="71"/>
      <c r="M435" s="71"/>
      <c r="N435" s="70"/>
    </row>
    <row r="436" spans="1:14" s="86" customFormat="1">
      <c r="A436" s="70"/>
      <c r="B436" s="70"/>
      <c r="C436" s="70"/>
      <c r="D436" s="70"/>
      <c r="E436" s="70"/>
      <c r="F436" s="70"/>
      <c r="G436" s="70"/>
      <c r="H436" s="70"/>
      <c r="I436" s="71"/>
      <c r="J436" s="71"/>
      <c r="K436" s="71"/>
      <c r="L436" s="76"/>
      <c r="M436" s="76"/>
      <c r="N436" s="70"/>
    </row>
    <row r="437" spans="1:14" s="86" customFormat="1">
      <c r="A437" s="70"/>
      <c r="B437" s="70"/>
      <c r="C437" s="70"/>
      <c r="D437" s="70"/>
      <c r="E437" s="70"/>
      <c r="F437" s="70"/>
      <c r="G437" s="70"/>
      <c r="H437" s="70"/>
      <c r="I437" s="71"/>
      <c r="J437" s="71"/>
      <c r="K437" s="71"/>
      <c r="L437" s="76"/>
      <c r="M437" s="76"/>
      <c r="N437" s="70"/>
    </row>
    <row r="438" spans="1:14" s="86" customFormat="1">
      <c r="A438" s="70"/>
      <c r="B438" s="70"/>
      <c r="C438" s="70"/>
      <c r="D438" s="70"/>
      <c r="E438" s="70"/>
      <c r="F438" s="70"/>
      <c r="G438" s="70"/>
      <c r="H438" s="70"/>
      <c r="I438" s="71"/>
      <c r="J438" s="71"/>
      <c r="K438" s="71"/>
      <c r="L438" s="76"/>
      <c r="M438" s="76"/>
      <c r="N438" s="70"/>
    </row>
    <row r="439" spans="1:14" s="86" customFormat="1">
      <c r="A439" s="70"/>
      <c r="B439" s="70"/>
      <c r="C439" s="70"/>
      <c r="D439" s="70"/>
      <c r="E439" s="70"/>
      <c r="F439" s="70"/>
      <c r="G439" s="70"/>
      <c r="H439" s="70"/>
      <c r="I439" s="71"/>
      <c r="J439" s="71"/>
      <c r="K439" s="71"/>
      <c r="L439" s="76"/>
      <c r="M439" s="76"/>
      <c r="N439" s="70"/>
    </row>
    <row r="440" spans="1:14" s="86" customFormat="1">
      <c r="A440" s="70"/>
      <c r="B440" s="70"/>
      <c r="C440" s="70"/>
      <c r="D440" s="70"/>
      <c r="E440" s="70"/>
      <c r="F440" s="70"/>
      <c r="G440" s="70"/>
      <c r="H440" s="70"/>
      <c r="I440" s="71"/>
      <c r="J440" s="71"/>
      <c r="K440" s="71"/>
      <c r="L440" s="76"/>
      <c r="M440" s="76"/>
      <c r="N440" s="70"/>
    </row>
    <row r="441" spans="1:14" s="86" customFormat="1">
      <c r="A441" s="70"/>
      <c r="B441" s="70"/>
      <c r="C441" s="70"/>
      <c r="D441" s="70"/>
      <c r="E441" s="70"/>
      <c r="F441" s="70"/>
      <c r="G441" s="70"/>
      <c r="H441" s="70"/>
      <c r="I441" s="71"/>
      <c r="J441" s="71"/>
      <c r="K441" s="71"/>
      <c r="L441" s="76"/>
      <c r="M441" s="76"/>
      <c r="N441" s="70"/>
    </row>
    <row r="442" spans="1:14" s="86" customFormat="1">
      <c r="A442" s="70"/>
      <c r="B442" s="70"/>
      <c r="C442" s="70"/>
      <c r="D442" s="70"/>
      <c r="E442" s="70"/>
      <c r="F442" s="70"/>
      <c r="G442" s="70"/>
      <c r="H442" s="70"/>
      <c r="I442" s="71"/>
      <c r="J442" s="71"/>
      <c r="K442" s="71"/>
      <c r="L442" s="76"/>
      <c r="M442" s="76"/>
      <c r="N442" s="70"/>
    </row>
    <row r="443" spans="1:14" s="86" customFormat="1">
      <c r="A443" s="70"/>
      <c r="B443" s="70"/>
      <c r="C443" s="70"/>
      <c r="D443" s="70"/>
      <c r="E443" s="70"/>
      <c r="F443" s="70"/>
      <c r="G443" s="70"/>
      <c r="H443" s="70"/>
      <c r="I443" s="71"/>
      <c r="J443" s="71"/>
      <c r="K443" s="71"/>
      <c r="L443" s="76"/>
      <c r="M443" s="76"/>
      <c r="N443" s="70"/>
    </row>
    <row r="444" spans="1:14" s="86" customFormat="1">
      <c r="A444" s="70"/>
      <c r="B444" s="70"/>
      <c r="C444" s="70"/>
      <c r="D444" s="70"/>
      <c r="E444" s="70"/>
      <c r="F444" s="70"/>
      <c r="G444" s="70"/>
      <c r="H444" s="70"/>
      <c r="I444" s="71"/>
      <c r="J444" s="71"/>
      <c r="K444" s="71"/>
      <c r="L444" s="76"/>
      <c r="M444" s="76"/>
      <c r="N444" s="70"/>
    </row>
    <row r="445" spans="1:14" s="86" customFormat="1">
      <c r="A445" s="70"/>
      <c r="B445" s="70"/>
      <c r="C445" s="70"/>
      <c r="D445" s="70"/>
      <c r="E445" s="70"/>
      <c r="F445" s="70"/>
      <c r="G445" s="70"/>
      <c r="H445" s="70"/>
      <c r="I445" s="71"/>
      <c r="J445" s="71"/>
      <c r="K445" s="71"/>
      <c r="L445" s="76"/>
      <c r="M445" s="76"/>
      <c r="N445" s="70"/>
    </row>
    <row r="446" spans="1:14" s="86" customFormat="1">
      <c r="A446" s="70"/>
      <c r="B446" s="70"/>
      <c r="C446" s="70"/>
      <c r="D446" s="70"/>
      <c r="E446" s="70"/>
      <c r="F446" s="70"/>
      <c r="G446" s="70"/>
      <c r="H446" s="70"/>
      <c r="I446" s="71"/>
      <c r="J446" s="71"/>
      <c r="K446" s="71"/>
      <c r="L446" s="76"/>
      <c r="M446" s="76"/>
      <c r="N446" s="70"/>
    </row>
    <row r="447" spans="1:14" s="86" customFormat="1">
      <c r="A447" s="70"/>
      <c r="B447" s="70"/>
      <c r="C447" s="70"/>
      <c r="D447" s="70"/>
      <c r="E447" s="70"/>
      <c r="F447" s="70"/>
      <c r="G447" s="70"/>
      <c r="H447" s="70"/>
      <c r="I447" s="71"/>
      <c r="J447" s="71"/>
      <c r="K447" s="71"/>
      <c r="L447" s="76"/>
      <c r="M447" s="76"/>
      <c r="N447" s="70"/>
    </row>
    <row r="448" spans="1:14" s="86" customFormat="1">
      <c r="A448" s="70"/>
      <c r="B448" s="70"/>
      <c r="C448" s="70"/>
      <c r="D448" s="70"/>
      <c r="E448" s="70"/>
      <c r="F448" s="70"/>
      <c r="G448" s="70"/>
      <c r="H448" s="70"/>
      <c r="I448" s="71"/>
      <c r="J448" s="71"/>
      <c r="K448" s="71"/>
      <c r="L448" s="76"/>
      <c r="M448" s="76"/>
      <c r="N448" s="70"/>
    </row>
    <row r="449" spans="1:14" s="86" customFormat="1">
      <c r="A449" s="70"/>
      <c r="B449" s="70"/>
      <c r="C449" s="70"/>
      <c r="D449" s="70"/>
      <c r="E449" s="70"/>
      <c r="F449" s="70"/>
      <c r="G449" s="70"/>
      <c r="H449" s="70"/>
      <c r="I449" s="71"/>
      <c r="J449" s="71"/>
      <c r="K449" s="71"/>
      <c r="L449" s="76"/>
      <c r="M449" s="76"/>
      <c r="N449" s="70"/>
    </row>
    <row r="450" spans="1:14" s="86" customFormat="1">
      <c r="A450" s="70"/>
      <c r="B450" s="70"/>
      <c r="C450" s="70"/>
      <c r="D450" s="70"/>
      <c r="E450" s="70"/>
      <c r="F450" s="70"/>
      <c r="G450" s="70"/>
      <c r="H450" s="70"/>
      <c r="I450" s="71"/>
      <c r="J450" s="71"/>
      <c r="K450" s="71"/>
      <c r="L450" s="76"/>
      <c r="M450" s="76"/>
      <c r="N450" s="70"/>
    </row>
    <row r="451" spans="1:14" s="86" customFormat="1">
      <c r="A451" s="70"/>
      <c r="B451" s="70"/>
      <c r="C451" s="70"/>
      <c r="D451" s="70"/>
      <c r="E451" s="70"/>
      <c r="F451" s="70"/>
      <c r="G451" s="70"/>
      <c r="H451" s="70"/>
      <c r="I451" s="71"/>
      <c r="J451" s="71"/>
      <c r="K451" s="71"/>
      <c r="L451" s="76"/>
      <c r="M451" s="76"/>
      <c r="N451" s="70"/>
    </row>
    <row r="452" spans="1:14" s="86" customFormat="1">
      <c r="A452" s="70"/>
      <c r="B452" s="70"/>
      <c r="C452" s="70"/>
      <c r="D452" s="70"/>
      <c r="E452" s="70"/>
      <c r="F452" s="70"/>
      <c r="G452" s="70"/>
      <c r="H452" s="70"/>
      <c r="I452" s="71"/>
      <c r="J452" s="71"/>
      <c r="K452" s="71"/>
      <c r="L452" s="76"/>
      <c r="M452" s="76"/>
      <c r="N452" s="70"/>
    </row>
    <row r="453" spans="1:14" s="86" customFormat="1">
      <c r="A453" s="70"/>
      <c r="B453" s="70"/>
      <c r="C453" s="70"/>
      <c r="D453" s="70"/>
      <c r="E453" s="70"/>
      <c r="F453" s="70"/>
      <c r="G453" s="70"/>
      <c r="H453" s="70"/>
      <c r="I453" s="71"/>
      <c r="J453" s="71"/>
      <c r="K453" s="71"/>
      <c r="L453" s="76"/>
      <c r="M453" s="76"/>
      <c r="N453" s="70"/>
    </row>
    <row r="454" spans="1:14" s="86" customFormat="1">
      <c r="A454" s="70"/>
      <c r="B454" s="70"/>
      <c r="C454" s="70"/>
      <c r="D454" s="70"/>
      <c r="E454" s="70"/>
      <c r="F454" s="70"/>
      <c r="G454" s="70"/>
      <c r="H454" s="70"/>
      <c r="I454" s="71"/>
      <c r="J454" s="71"/>
      <c r="K454" s="71"/>
      <c r="L454" s="76"/>
      <c r="M454" s="76"/>
      <c r="N454" s="70"/>
    </row>
    <row r="455" spans="1:14" s="86" customFormat="1">
      <c r="A455" s="70"/>
      <c r="B455" s="70"/>
      <c r="C455" s="70"/>
      <c r="D455" s="70"/>
      <c r="E455" s="70"/>
      <c r="F455" s="70"/>
      <c r="G455" s="70"/>
      <c r="H455" s="70"/>
      <c r="I455" s="71"/>
      <c r="J455" s="71"/>
      <c r="K455" s="71"/>
      <c r="L455" s="76"/>
      <c r="M455" s="76"/>
      <c r="N455" s="70"/>
    </row>
    <row r="456" spans="1:14" s="86" customFormat="1">
      <c r="A456" s="70"/>
      <c r="B456" s="70"/>
      <c r="C456" s="70"/>
      <c r="D456" s="70"/>
      <c r="E456" s="70"/>
      <c r="F456" s="70"/>
      <c r="G456" s="70"/>
      <c r="H456" s="70"/>
      <c r="I456" s="71"/>
      <c r="J456" s="71"/>
      <c r="K456" s="71"/>
      <c r="L456" s="76"/>
      <c r="M456" s="76"/>
      <c r="N456" s="70"/>
    </row>
    <row r="457" spans="1:14" s="86" customFormat="1">
      <c r="A457" s="70"/>
      <c r="B457" s="70"/>
      <c r="C457" s="70"/>
      <c r="D457" s="70"/>
      <c r="E457" s="70"/>
      <c r="F457" s="70"/>
      <c r="G457" s="70"/>
      <c r="H457" s="70"/>
      <c r="I457" s="71"/>
      <c r="J457" s="71"/>
      <c r="K457" s="71"/>
      <c r="L457" s="76"/>
      <c r="M457" s="76"/>
      <c r="N457" s="70"/>
    </row>
    <row r="458" spans="1:14" s="86" customFormat="1">
      <c r="A458" s="70"/>
      <c r="B458" s="70"/>
      <c r="C458" s="70"/>
      <c r="D458" s="70"/>
      <c r="E458" s="70"/>
      <c r="F458" s="70"/>
      <c r="G458" s="70"/>
      <c r="H458" s="70"/>
      <c r="I458" s="71"/>
      <c r="J458" s="71"/>
      <c r="K458" s="71"/>
      <c r="L458" s="76"/>
      <c r="M458" s="76"/>
      <c r="N458" s="70"/>
    </row>
    <row r="459" spans="1:14" s="86" customFormat="1">
      <c r="A459" s="70"/>
      <c r="B459" s="70"/>
      <c r="C459" s="70"/>
      <c r="D459" s="70"/>
      <c r="E459" s="70"/>
      <c r="F459" s="70"/>
      <c r="G459" s="70"/>
      <c r="H459" s="70"/>
      <c r="I459" s="71"/>
      <c r="J459" s="71"/>
      <c r="K459" s="71"/>
      <c r="L459" s="76"/>
      <c r="M459" s="76"/>
      <c r="N459" s="70"/>
    </row>
    <row r="460" spans="1:14" s="86" customFormat="1">
      <c r="A460" s="70"/>
      <c r="B460" s="70"/>
      <c r="C460" s="70"/>
      <c r="D460" s="70"/>
      <c r="E460" s="70"/>
      <c r="F460" s="70"/>
      <c r="G460" s="70"/>
      <c r="H460" s="70"/>
      <c r="I460" s="71"/>
      <c r="J460" s="71"/>
      <c r="K460" s="71"/>
      <c r="L460" s="76"/>
      <c r="M460" s="76"/>
      <c r="N460" s="70"/>
    </row>
    <row r="461" spans="1:14" s="86" customFormat="1">
      <c r="A461" s="70"/>
      <c r="B461" s="70"/>
      <c r="C461" s="70"/>
      <c r="D461" s="70"/>
      <c r="E461" s="70"/>
      <c r="F461" s="70"/>
      <c r="G461" s="70"/>
      <c r="H461" s="70"/>
      <c r="I461" s="71"/>
      <c r="J461" s="71"/>
      <c r="K461" s="71"/>
      <c r="L461" s="76"/>
      <c r="M461" s="76"/>
      <c r="N461" s="70"/>
    </row>
    <row r="462" spans="1:14" s="86" customFormat="1">
      <c r="A462" s="70"/>
      <c r="B462" s="70"/>
      <c r="C462" s="70"/>
      <c r="D462" s="70"/>
      <c r="E462" s="70"/>
      <c r="F462" s="70"/>
      <c r="G462" s="70"/>
      <c r="H462" s="70"/>
      <c r="I462" s="71"/>
      <c r="J462" s="71"/>
      <c r="K462" s="71"/>
      <c r="L462" s="76"/>
      <c r="M462" s="76"/>
      <c r="N462" s="70"/>
    </row>
    <row r="463" spans="1:14" s="86" customFormat="1">
      <c r="A463" s="70"/>
      <c r="B463" s="70"/>
      <c r="C463" s="70"/>
      <c r="D463" s="70"/>
      <c r="E463" s="70"/>
      <c r="F463" s="70"/>
      <c r="G463" s="70"/>
      <c r="H463" s="70"/>
      <c r="I463" s="71"/>
      <c r="J463" s="71"/>
      <c r="K463" s="71"/>
      <c r="L463" s="76"/>
      <c r="M463" s="76"/>
      <c r="N463" s="70"/>
    </row>
    <row r="464" spans="1:14" s="86" customFormat="1">
      <c r="A464" s="70"/>
      <c r="B464" s="70"/>
      <c r="C464" s="70"/>
      <c r="D464" s="70"/>
      <c r="E464" s="70"/>
      <c r="F464" s="70"/>
      <c r="G464" s="70"/>
      <c r="H464" s="70"/>
      <c r="I464" s="71"/>
      <c r="J464" s="71"/>
      <c r="K464" s="71"/>
      <c r="L464" s="76"/>
      <c r="M464" s="76"/>
      <c r="N464" s="70"/>
    </row>
    <row r="465" spans="1:14" s="86" customFormat="1">
      <c r="A465" s="70"/>
      <c r="B465" s="70"/>
      <c r="C465" s="70"/>
      <c r="D465" s="70"/>
      <c r="E465" s="70"/>
      <c r="F465" s="70"/>
      <c r="G465" s="70"/>
      <c r="H465" s="70"/>
      <c r="I465" s="71"/>
      <c r="J465" s="71"/>
      <c r="K465" s="71"/>
      <c r="L465" s="76"/>
      <c r="M465" s="76"/>
      <c r="N465" s="70"/>
    </row>
    <row r="466" spans="1:14" s="86" customFormat="1">
      <c r="A466" s="70"/>
      <c r="B466" s="70"/>
      <c r="C466" s="70"/>
      <c r="D466" s="70"/>
      <c r="E466" s="70"/>
      <c r="F466" s="70"/>
      <c r="G466" s="70"/>
      <c r="H466" s="70"/>
      <c r="I466" s="71"/>
      <c r="J466" s="71"/>
      <c r="K466" s="71"/>
      <c r="L466" s="76"/>
      <c r="M466" s="76"/>
      <c r="N466" s="70"/>
    </row>
    <row r="467" spans="1:14" s="86" customFormat="1">
      <c r="A467" s="70"/>
      <c r="B467" s="70"/>
      <c r="C467" s="70"/>
      <c r="D467" s="70"/>
      <c r="E467" s="70"/>
      <c r="F467" s="70"/>
      <c r="G467" s="70"/>
      <c r="H467" s="70"/>
      <c r="I467" s="71"/>
      <c r="J467" s="71"/>
      <c r="K467" s="71"/>
      <c r="L467" s="76"/>
      <c r="M467" s="76"/>
      <c r="N467" s="70"/>
    </row>
    <row r="468" spans="1:14" s="86" customFormat="1">
      <c r="A468" s="70"/>
      <c r="B468" s="70"/>
      <c r="C468" s="70"/>
      <c r="D468" s="70"/>
      <c r="E468" s="70"/>
      <c r="F468" s="70"/>
      <c r="G468" s="70"/>
      <c r="H468" s="70"/>
      <c r="I468" s="71"/>
      <c r="J468" s="71"/>
      <c r="K468" s="71"/>
      <c r="L468" s="76"/>
      <c r="M468" s="76"/>
      <c r="N468" s="70"/>
    </row>
    <row r="469" spans="1:14" s="86" customFormat="1">
      <c r="A469" s="70"/>
      <c r="B469" s="70"/>
      <c r="C469" s="70"/>
      <c r="D469" s="70"/>
      <c r="E469" s="70"/>
      <c r="F469" s="70"/>
      <c r="G469" s="70"/>
      <c r="H469" s="70"/>
      <c r="I469" s="71"/>
      <c r="J469" s="71"/>
      <c r="K469" s="71"/>
      <c r="L469" s="76"/>
      <c r="M469" s="76"/>
      <c r="N469" s="70"/>
    </row>
    <row r="470" spans="1:14" s="86" customFormat="1">
      <c r="A470" s="70"/>
      <c r="B470" s="70"/>
      <c r="C470" s="70"/>
      <c r="D470" s="70"/>
      <c r="E470" s="70"/>
      <c r="F470" s="70"/>
      <c r="G470" s="70"/>
      <c r="H470" s="70"/>
      <c r="I470" s="71"/>
      <c r="J470" s="71"/>
      <c r="K470" s="71"/>
      <c r="L470" s="76"/>
      <c r="M470" s="76"/>
      <c r="N470" s="70"/>
    </row>
    <row r="471" spans="1:14" s="86" customFormat="1">
      <c r="A471" s="70"/>
      <c r="B471" s="70"/>
      <c r="C471" s="70"/>
      <c r="D471" s="70"/>
      <c r="E471" s="70"/>
      <c r="F471" s="70"/>
      <c r="G471" s="70"/>
      <c r="H471" s="70"/>
      <c r="I471" s="71"/>
      <c r="J471" s="71"/>
      <c r="K471" s="71"/>
      <c r="L471" s="76"/>
      <c r="M471" s="76"/>
      <c r="N471" s="70"/>
    </row>
    <row r="472" spans="1:14" s="86" customFormat="1">
      <c r="A472" s="70"/>
      <c r="B472" s="70"/>
      <c r="C472" s="70"/>
      <c r="D472" s="70"/>
      <c r="E472" s="70"/>
      <c r="F472" s="70"/>
      <c r="G472" s="70"/>
      <c r="H472" s="70"/>
      <c r="I472" s="71"/>
      <c r="J472" s="71"/>
      <c r="K472" s="71"/>
      <c r="L472" s="76"/>
      <c r="M472" s="76"/>
      <c r="N472" s="70"/>
    </row>
    <row r="473" spans="1:14" s="86" customFormat="1">
      <c r="A473" s="70"/>
      <c r="B473" s="70"/>
      <c r="C473" s="70"/>
      <c r="D473" s="70"/>
      <c r="E473" s="70"/>
      <c r="F473" s="70"/>
      <c r="G473" s="70"/>
      <c r="H473" s="70"/>
      <c r="I473" s="71"/>
      <c r="J473" s="71"/>
      <c r="K473" s="71"/>
      <c r="L473" s="76"/>
      <c r="M473" s="76"/>
      <c r="N473" s="70"/>
    </row>
    <row r="474" spans="1:14" s="86" customFormat="1">
      <c r="A474" s="70"/>
      <c r="B474" s="70"/>
      <c r="C474" s="70"/>
      <c r="D474" s="70"/>
      <c r="E474" s="70"/>
      <c r="F474" s="70"/>
      <c r="G474" s="70"/>
      <c r="H474" s="70"/>
      <c r="I474" s="71"/>
      <c r="J474" s="71"/>
      <c r="K474" s="71"/>
      <c r="L474" s="76"/>
      <c r="M474" s="76"/>
      <c r="N474" s="70"/>
    </row>
    <row r="475" spans="1:14" s="86" customFormat="1">
      <c r="A475" s="70"/>
      <c r="B475" s="70"/>
      <c r="C475" s="70"/>
      <c r="D475" s="70"/>
      <c r="E475" s="70"/>
      <c r="F475" s="70"/>
      <c r="G475" s="70"/>
      <c r="H475" s="70"/>
      <c r="I475" s="71"/>
      <c r="J475" s="71"/>
      <c r="K475" s="71"/>
      <c r="L475" s="76"/>
      <c r="M475" s="76"/>
      <c r="N475" s="70"/>
    </row>
    <row r="476" spans="1:14" s="86" customFormat="1">
      <c r="A476" s="70"/>
      <c r="B476" s="70"/>
      <c r="C476" s="70"/>
      <c r="D476" s="70"/>
      <c r="E476" s="70"/>
      <c r="F476" s="70"/>
      <c r="G476" s="70"/>
      <c r="H476" s="70"/>
      <c r="I476" s="71"/>
      <c r="J476" s="71"/>
      <c r="K476" s="71"/>
      <c r="L476" s="76"/>
      <c r="M476" s="76"/>
      <c r="N476" s="70"/>
    </row>
    <row r="477" spans="1:14" s="86" customFormat="1">
      <c r="A477" s="70"/>
      <c r="B477" s="70"/>
      <c r="C477" s="70"/>
      <c r="D477" s="70"/>
      <c r="E477" s="70"/>
      <c r="F477" s="70"/>
      <c r="G477" s="70"/>
      <c r="H477" s="70"/>
      <c r="I477" s="71"/>
      <c r="J477" s="71"/>
      <c r="K477" s="71"/>
      <c r="L477" s="76"/>
      <c r="M477" s="76"/>
      <c r="N477" s="70"/>
    </row>
    <row r="478" spans="1:14" s="86" customFormat="1">
      <c r="A478" s="70"/>
      <c r="B478" s="70"/>
      <c r="C478" s="70"/>
      <c r="D478" s="70"/>
      <c r="E478" s="70"/>
      <c r="F478" s="70"/>
      <c r="G478" s="70"/>
      <c r="H478" s="70"/>
      <c r="I478" s="71"/>
      <c r="J478" s="71"/>
      <c r="K478" s="71"/>
      <c r="L478" s="76"/>
      <c r="M478" s="76"/>
      <c r="N478" s="70"/>
    </row>
    <row r="479" spans="1:14" s="86" customFormat="1">
      <c r="A479" s="70"/>
      <c r="B479" s="70"/>
      <c r="C479" s="70"/>
      <c r="D479" s="70"/>
      <c r="E479" s="70"/>
      <c r="F479" s="70"/>
      <c r="G479" s="70"/>
      <c r="H479" s="70"/>
      <c r="I479" s="71"/>
      <c r="J479" s="71"/>
      <c r="K479" s="71"/>
      <c r="L479" s="76"/>
      <c r="M479" s="76"/>
      <c r="N479" s="70"/>
    </row>
    <row r="480" spans="1:14" s="86" customFormat="1">
      <c r="A480" s="70"/>
      <c r="B480" s="70"/>
      <c r="C480" s="70"/>
      <c r="D480" s="70"/>
      <c r="E480" s="70"/>
      <c r="F480" s="70"/>
      <c r="G480" s="70"/>
      <c r="H480" s="70"/>
      <c r="I480" s="71"/>
      <c r="J480" s="71"/>
      <c r="K480" s="71"/>
      <c r="L480" s="76"/>
      <c r="M480" s="76"/>
      <c r="N480" s="70"/>
    </row>
    <row r="481" spans="1:14" s="86" customFormat="1">
      <c r="A481" s="70"/>
      <c r="B481" s="70"/>
      <c r="C481" s="70"/>
      <c r="D481" s="70"/>
      <c r="E481" s="70"/>
      <c r="F481" s="70"/>
      <c r="G481" s="70"/>
      <c r="H481" s="70"/>
      <c r="I481" s="71"/>
      <c r="J481" s="71"/>
      <c r="K481" s="71"/>
      <c r="L481" s="76"/>
      <c r="M481" s="76"/>
      <c r="N481" s="70"/>
    </row>
    <row r="482" spans="1:14" s="86" customFormat="1">
      <c r="A482" s="70"/>
      <c r="B482" s="70"/>
      <c r="C482" s="70"/>
      <c r="D482" s="70"/>
      <c r="E482" s="70"/>
      <c r="F482" s="70"/>
      <c r="G482" s="70"/>
      <c r="H482" s="70"/>
      <c r="I482" s="71"/>
      <c r="J482" s="71"/>
      <c r="K482" s="71"/>
      <c r="L482" s="76"/>
      <c r="M482" s="76"/>
      <c r="N482" s="70"/>
    </row>
    <row r="483" spans="1:14" s="86" customFormat="1">
      <c r="A483" s="70"/>
      <c r="B483" s="70"/>
      <c r="C483" s="70"/>
      <c r="D483" s="70"/>
      <c r="E483" s="70"/>
      <c r="F483" s="70"/>
      <c r="G483" s="70"/>
      <c r="H483" s="70"/>
      <c r="I483" s="71"/>
      <c r="J483" s="71"/>
      <c r="K483" s="71"/>
      <c r="L483" s="76"/>
      <c r="M483" s="76"/>
      <c r="N483" s="70"/>
    </row>
    <row r="484" spans="1:14" s="86" customFormat="1">
      <c r="A484" s="70"/>
      <c r="B484" s="70"/>
      <c r="C484" s="70"/>
      <c r="D484" s="70"/>
      <c r="E484" s="70"/>
      <c r="F484" s="70"/>
      <c r="G484" s="70"/>
      <c r="H484" s="70"/>
      <c r="I484" s="71"/>
      <c r="J484" s="71"/>
      <c r="K484" s="71"/>
      <c r="L484" s="76"/>
      <c r="M484" s="76"/>
      <c r="N484" s="70"/>
    </row>
    <row r="485" spans="1:14" s="86" customFormat="1">
      <c r="A485" s="70"/>
      <c r="B485" s="70"/>
      <c r="C485" s="70"/>
      <c r="D485" s="70"/>
      <c r="E485" s="70"/>
      <c r="F485" s="70"/>
      <c r="G485" s="70"/>
      <c r="H485" s="70"/>
      <c r="I485" s="71"/>
      <c r="J485" s="71"/>
      <c r="K485" s="71"/>
      <c r="L485" s="76"/>
      <c r="M485" s="76"/>
      <c r="N485" s="70"/>
    </row>
    <row r="486" spans="1:14" s="86" customFormat="1">
      <c r="A486" s="70"/>
      <c r="B486" s="70"/>
      <c r="C486" s="70"/>
      <c r="D486" s="70"/>
      <c r="E486" s="70"/>
      <c r="F486" s="70"/>
      <c r="G486" s="70"/>
      <c r="H486" s="70"/>
      <c r="I486" s="71"/>
      <c r="J486" s="71"/>
      <c r="K486" s="71"/>
      <c r="L486" s="76"/>
      <c r="M486" s="76"/>
      <c r="N486" s="70"/>
    </row>
    <row r="487" spans="1:14" s="86" customFormat="1">
      <c r="A487" s="70"/>
      <c r="B487" s="70"/>
      <c r="C487" s="70"/>
      <c r="D487" s="70"/>
      <c r="E487" s="70"/>
      <c r="F487" s="70"/>
      <c r="G487" s="70"/>
      <c r="H487" s="70"/>
      <c r="I487" s="71"/>
      <c r="J487" s="71"/>
      <c r="K487" s="71"/>
      <c r="L487" s="76"/>
      <c r="M487" s="76"/>
      <c r="N487" s="70"/>
    </row>
    <row r="488" spans="1:14" s="86" customFormat="1">
      <c r="A488" s="70"/>
      <c r="B488" s="70"/>
      <c r="C488" s="70"/>
      <c r="D488" s="70"/>
      <c r="E488" s="70"/>
      <c r="F488" s="70"/>
      <c r="G488" s="70"/>
      <c r="H488" s="70"/>
      <c r="I488" s="71"/>
      <c r="J488" s="71"/>
      <c r="K488" s="71"/>
      <c r="L488" s="76"/>
      <c r="M488" s="76"/>
      <c r="N488" s="70"/>
    </row>
    <row r="489" spans="1:14" s="86" customFormat="1">
      <c r="A489" s="70"/>
      <c r="B489" s="70"/>
      <c r="C489" s="70"/>
      <c r="D489" s="70"/>
      <c r="E489" s="70"/>
      <c r="F489" s="70"/>
      <c r="G489" s="70"/>
      <c r="H489" s="70"/>
      <c r="I489" s="71"/>
      <c r="J489" s="71"/>
      <c r="K489" s="71"/>
      <c r="L489" s="76"/>
      <c r="M489" s="76"/>
      <c r="N489" s="70"/>
    </row>
    <row r="490" spans="1:14" s="86" customFormat="1">
      <c r="A490" s="70"/>
      <c r="B490" s="70"/>
      <c r="C490" s="70"/>
      <c r="D490" s="70"/>
      <c r="E490" s="70"/>
      <c r="F490" s="70"/>
      <c r="G490" s="70"/>
      <c r="H490" s="70"/>
      <c r="I490" s="71"/>
      <c r="J490" s="71"/>
      <c r="K490" s="71"/>
      <c r="L490" s="76"/>
      <c r="M490" s="76"/>
      <c r="N490" s="70"/>
    </row>
    <row r="491" spans="1:14" s="86" customFormat="1">
      <c r="A491" s="70"/>
      <c r="B491" s="70"/>
      <c r="C491" s="70"/>
      <c r="D491" s="70"/>
      <c r="E491" s="70"/>
      <c r="F491" s="70"/>
      <c r="G491" s="70"/>
      <c r="H491" s="70"/>
      <c r="I491" s="71"/>
      <c r="J491" s="71"/>
      <c r="K491" s="71"/>
      <c r="L491" s="76"/>
      <c r="M491" s="76"/>
      <c r="N491" s="70"/>
    </row>
    <row r="492" spans="1:14" s="86" customFormat="1">
      <c r="A492" s="70"/>
      <c r="B492" s="70"/>
      <c r="C492" s="70"/>
      <c r="D492" s="70"/>
      <c r="E492" s="70"/>
      <c r="F492" s="70"/>
      <c r="G492" s="70"/>
      <c r="H492" s="70"/>
      <c r="I492" s="71"/>
      <c r="J492" s="71"/>
      <c r="K492" s="71"/>
      <c r="L492" s="76"/>
      <c r="M492" s="76"/>
      <c r="N492" s="70"/>
    </row>
    <row r="493" spans="1:14" s="86" customFormat="1">
      <c r="A493" s="70"/>
      <c r="B493" s="70"/>
      <c r="C493" s="70"/>
      <c r="D493" s="70"/>
      <c r="E493" s="70"/>
      <c r="F493" s="70"/>
      <c r="G493" s="70"/>
      <c r="H493" s="70"/>
      <c r="I493" s="71"/>
      <c r="J493" s="71"/>
      <c r="K493" s="71"/>
      <c r="L493" s="76"/>
      <c r="M493" s="76"/>
      <c r="N493" s="70"/>
    </row>
    <row r="494" spans="1:14" s="86" customFormat="1">
      <c r="A494" s="70"/>
      <c r="B494" s="70"/>
      <c r="C494" s="70"/>
      <c r="D494" s="70"/>
      <c r="E494" s="70"/>
      <c r="F494" s="70"/>
      <c r="G494" s="70"/>
      <c r="H494" s="70"/>
      <c r="I494" s="71"/>
      <c r="J494" s="71"/>
      <c r="K494" s="71"/>
      <c r="L494" s="76"/>
      <c r="M494" s="76"/>
      <c r="N494" s="70"/>
    </row>
    <row r="495" spans="1:14" s="86" customFormat="1">
      <c r="A495" s="70"/>
      <c r="B495" s="70"/>
      <c r="C495" s="70"/>
      <c r="D495" s="70"/>
      <c r="E495" s="70"/>
      <c r="F495" s="70"/>
      <c r="G495" s="70"/>
      <c r="H495" s="70"/>
      <c r="I495" s="71"/>
      <c r="J495" s="71"/>
      <c r="K495" s="71"/>
      <c r="L495" s="76"/>
      <c r="M495" s="76"/>
      <c r="N495" s="70"/>
    </row>
    <row r="496" spans="1:14" s="86" customFormat="1">
      <c r="A496" s="70"/>
      <c r="B496" s="70"/>
      <c r="C496" s="70"/>
      <c r="D496" s="70"/>
      <c r="E496" s="70"/>
      <c r="F496" s="70"/>
      <c r="G496" s="70"/>
      <c r="H496" s="70"/>
      <c r="I496" s="71"/>
      <c r="J496" s="71"/>
      <c r="K496" s="71"/>
      <c r="L496" s="76"/>
      <c r="M496" s="76"/>
      <c r="N496" s="70"/>
    </row>
    <row r="497" spans="1:14" s="86" customFormat="1">
      <c r="A497" s="70"/>
      <c r="B497" s="70"/>
      <c r="C497" s="70"/>
      <c r="D497" s="70"/>
      <c r="E497" s="70"/>
      <c r="F497" s="70"/>
      <c r="G497" s="70"/>
      <c r="H497" s="70"/>
      <c r="I497" s="71"/>
      <c r="J497" s="71"/>
      <c r="K497" s="71"/>
      <c r="L497" s="76"/>
      <c r="M497" s="76"/>
      <c r="N497" s="70"/>
    </row>
    <row r="498" spans="1:14" s="86" customFormat="1">
      <c r="A498" s="70"/>
      <c r="B498" s="70"/>
      <c r="C498" s="70"/>
      <c r="D498" s="70"/>
      <c r="E498" s="70"/>
      <c r="F498" s="70"/>
      <c r="G498" s="70"/>
      <c r="H498" s="70"/>
      <c r="I498" s="71"/>
      <c r="J498" s="71"/>
      <c r="K498" s="71"/>
      <c r="L498" s="76"/>
      <c r="M498" s="76"/>
      <c r="N498" s="70"/>
    </row>
    <row r="499" spans="1:14" s="86" customFormat="1">
      <c r="A499" s="70"/>
      <c r="B499" s="70"/>
      <c r="C499" s="70"/>
      <c r="D499" s="70"/>
      <c r="E499" s="70"/>
      <c r="F499" s="70"/>
      <c r="G499" s="70"/>
      <c r="H499" s="70"/>
      <c r="I499" s="71"/>
      <c r="J499" s="71"/>
      <c r="K499" s="71"/>
      <c r="L499" s="76"/>
      <c r="M499" s="76"/>
      <c r="N499" s="70"/>
    </row>
    <row r="500" spans="1:14" s="86" customFormat="1">
      <c r="A500" s="70"/>
      <c r="B500" s="70"/>
      <c r="C500" s="70"/>
      <c r="D500" s="70"/>
      <c r="E500" s="70"/>
      <c r="F500" s="70"/>
      <c r="G500" s="70"/>
      <c r="H500" s="70"/>
      <c r="I500" s="71"/>
      <c r="J500" s="71"/>
      <c r="K500" s="71"/>
      <c r="L500" s="76"/>
      <c r="M500" s="76"/>
      <c r="N500" s="70"/>
    </row>
    <row r="501" spans="1:14" s="86" customFormat="1">
      <c r="A501" s="70"/>
      <c r="B501" s="70"/>
      <c r="C501" s="70"/>
      <c r="D501" s="70"/>
      <c r="E501" s="70"/>
      <c r="F501" s="70"/>
      <c r="G501" s="70"/>
      <c r="H501" s="70"/>
      <c r="I501" s="71"/>
      <c r="J501" s="71"/>
      <c r="K501" s="71"/>
      <c r="L501" s="76"/>
      <c r="M501" s="76"/>
      <c r="N501" s="70"/>
    </row>
    <row r="502" spans="1:14" s="86" customFormat="1">
      <c r="A502" s="70"/>
      <c r="B502" s="70"/>
      <c r="C502" s="70"/>
      <c r="D502" s="70"/>
      <c r="E502" s="70"/>
      <c r="F502" s="70"/>
      <c r="G502" s="70"/>
      <c r="H502" s="70"/>
      <c r="I502" s="71"/>
      <c r="J502" s="71"/>
      <c r="K502" s="71"/>
      <c r="L502" s="76"/>
      <c r="M502" s="76"/>
      <c r="N502" s="70"/>
    </row>
    <row r="503" spans="1:14" s="86" customFormat="1">
      <c r="A503" s="70"/>
      <c r="B503" s="70"/>
      <c r="C503" s="70"/>
      <c r="D503" s="70"/>
      <c r="E503" s="70"/>
      <c r="F503" s="70"/>
      <c r="G503" s="70"/>
      <c r="H503" s="70"/>
      <c r="I503" s="71"/>
      <c r="J503" s="71"/>
      <c r="K503" s="71"/>
      <c r="L503" s="76"/>
      <c r="M503" s="76"/>
      <c r="N503" s="70"/>
    </row>
    <row r="504" spans="1:14" s="86" customFormat="1">
      <c r="A504" s="70"/>
      <c r="B504" s="70"/>
      <c r="C504" s="70"/>
      <c r="D504" s="70"/>
      <c r="E504" s="70"/>
      <c r="F504" s="70"/>
      <c r="G504" s="70"/>
      <c r="H504" s="70"/>
      <c r="I504" s="71"/>
      <c r="J504" s="71"/>
      <c r="K504" s="71"/>
      <c r="L504" s="76"/>
      <c r="M504" s="76"/>
      <c r="N504" s="70"/>
    </row>
    <row r="505" spans="1:14" s="86" customFormat="1">
      <c r="A505" s="70"/>
      <c r="B505" s="70"/>
      <c r="C505" s="70"/>
      <c r="D505" s="70"/>
      <c r="E505" s="70"/>
      <c r="F505" s="70"/>
      <c r="G505" s="70"/>
      <c r="H505" s="70"/>
      <c r="I505" s="71"/>
      <c r="J505" s="71"/>
      <c r="K505" s="71"/>
      <c r="L505" s="76"/>
      <c r="M505" s="76"/>
      <c r="N505" s="70"/>
    </row>
    <row r="506" spans="1:14" s="86" customFormat="1">
      <c r="A506" s="70"/>
      <c r="B506" s="70"/>
      <c r="C506" s="70"/>
      <c r="D506" s="70"/>
      <c r="E506" s="70"/>
      <c r="F506" s="70"/>
      <c r="G506" s="70"/>
      <c r="H506" s="70"/>
      <c r="I506" s="71"/>
      <c r="J506" s="71"/>
      <c r="K506" s="71"/>
      <c r="L506" s="76"/>
      <c r="M506" s="76"/>
      <c r="N506" s="70"/>
    </row>
    <row r="507" spans="1:14" s="86" customFormat="1">
      <c r="A507" s="70"/>
      <c r="B507" s="70"/>
      <c r="C507" s="70"/>
      <c r="D507" s="70"/>
      <c r="E507" s="70"/>
      <c r="F507" s="70"/>
      <c r="G507" s="70"/>
      <c r="H507" s="70"/>
      <c r="I507" s="71"/>
      <c r="J507" s="71"/>
      <c r="K507" s="71"/>
      <c r="L507" s="76"/>
      <c r="M507" s="76"/>
      <c r="N507" s="70"/>
    </row>
    <row r="508" spans="1:14" s="86" customFormat="1">
      <c r="A508" s="70"/>
      <c r="B508" s="70"/>
      <c r="C508" s="70"/>
      <c r="D508" s="70"/>
      <c r="E508" s="70"/>
      <c r="F508" s="70"/>
      <c r="G508" s="70"/>
      <c r="H508" s="70"/>
      <c r="I508" s="71"/>
      <c r="J508" s="71"/>
      <c r="K508" s="71"/>
      <c r="L508" s="76"/>
      <c r="M508" s="76"/>
      <c r="N508" s="70"/>
    </row>
    <row r="509" spans="1:14" s="86" customFormat="1">
      <c r="A509" s="70"/>
      <c r="B509" s="70"/>
      <c r="C509" s="70"/>
      <c r="D509" s="70"/>
      <c r="E509" s="70"/>
      <c r="F509" s="70"/>
      <c r="G509" s="70"/>
      <c r="H509" s="70"/>
      <c r="I509" s="71"/>
      <c r="J509" s="71"/>
      <c r="K509" s="71"/>
      <c r="L509" s="76"/>
      <c r="M509" s="76"/>
      <c r="N509" s="70"/>
    </row>
    <row r="510" spans="1:14" s="86" customFormat="1">
      <c r="A510" s="70"/>
      <c r="B510" s="70"/>
      <c r="C510" s="70"/>
      <c r="D510" s="70"/>
      <c r="E510" s="70"/>
      <c r="F510" s="70"/>
      <c r="G510" s="70"/>
      <c r="H510" s="70"/>
      <c r="I510" s="71"/>
      <c r="J510" s="71"/>
      <c r="K510" s="71"/>
      <c r="L510" s="76"/>
      <c r="M510" s="76"/>
      <c r="N510" s="70"/>
    </row>
    <row r="511" spans="1:14" s="86" customFormat="1">
      <c r="A511" s="70"/>
      <c r="B511" s="70"/>
      <c r="C511" s="70"/>
      <c r="D511" s="70"/>
      <c r="E511" s="70"/>
      <c r="F511" s="70"/>
      <c r="G511" s="70"/>
      <c r="H511" s="70"/>
      <c r="I511" s="71"/>
      <c r="J511" s="71"/>
      <c r="K511" s="71"/>
      <c r="L511" s="76"/>
      <c r="M511" s="76"/>
      <c r="N511" s="70"/>
    </row>
    <row r="512" spans="1:14" s="86" customFormat="1">
      <c r="A512" s="70"/>
      <c r="B512" s="70"/>
      <c r="C512" s="70"/>
      <c r="D512" s="70"/>
      <c r="E512" s="70"/>
      <c r="F512" s="70"/>
      <c r="G512" s="70"/>
      <c r="H512" s="70"/>
      <c r="I512" s="71"/>
      <c r="J512" s="71"/>
      <c r="K512" s="71"/>
      <c r="L512" s="76"/>
      <c r="M512" s="76"/>
      <c r="N512" s="70"/>
    </row>
    <row r="513" spans="1:14" s="86" customFormat="1">
      <c r="A513" s="70"/>
      <c r="B513" s="70"/>
      <c r="C513" s="70"/>
      <c r="D513" s="70"/>
      <c r="E513" s="70"/>
      <c r="F513" s="70"/>
      <c r="G513" s="70"/>
      <c r="H513" s="70"/>
      <c r="I513" s="71"/>
      <c r="J513" s="71"/>
      <c r="K513" s="71"/>
      <c r="L513" s="76"/>
      <c r="M513" s="76"/>
      <c r="N513" s="70"/>
    </row>
    <row r="514" spans="1:14" s="86" customFormat="1">
      <c r="A514" s="70"/>
      <c r="B514" s="70"/>
      <c r="C514" s="70"/>
      <c r="D514" s="70"/>
      <c r="E514" s="70"/>
      <c r="F514" s="70"/>
      <c r="G514" s="70"/>
      <c r="H514" s="70"/>
      <c r="I514" s="71"/>
      <c r="J514" s="71"/>
      <c r="K514" s="71"/>
      <c r="L514" s="76"/>
      <c r="M514" s="76"/>
      <c r="N514" s="70"/>
    </row>
    <row r="515" spans="1:14" s="86" customFormat="1">
      <c r="A515" s="70"/>
      <c r="B515" s="70"/>
      <c r="C515" s="70"/>
      <c r="D515" s="70"/>
      <c r="E515" s="70"/>
      <c r="F515" s="70"/>
      <c r="G515" s="70"/>
      <c r="H515" s="70"/>
      <c r="I515" s="71"/>
      <c r="J515" s="71"/>
      <c r="K515" s="71"/>
      <c r="L515" s="76"/>
      <c r="M515" s="76"/>
      <c r="N515" s="70"/>
    </row>
    <row r="516" spans="1:14" s="86" customFormat="1">
      <c r="A516" s="70"/>
      <c r="B516" s="70"/>
      <c r="C516" s="70"/>
      <c r="D516" s="70"/>
      <c r="E516" s="70"/>
      <c r="F516" s="70"/>
      <c r="G516" s="70"/>
      <c r="H516" s="70"/>
      <c r="I516" s="74"/>
      <c r="J516" s="74"/>
      <c r="K516" s="71"/>
      <c r="L516" s="75"/>
      <c r="M516" s="75"/>
      <c r="N516" s="70"/>
    </row>
    <row r="517" spans="1:14" s="86" customFormat="1">
      <c r="A517" s="70"/>
      <c r="B517" s="70"/>
      <c r="C517" s="70"/>
      <c r="D517" s="70"/>
      <c r="E517" s="70"/>
      <c r="F517" s="70"/>
      <c r="G517" s="70"/>
      <c r="H517" s="70"/>
      <c r="I517" s="74"/>
      <c r="J517" s="74"/>
      <c r="K517" s="71"/>
      <c r="L517" s="75"/>
      <c r="M517" s="75"/>
      <c r="N517" s="70"/>
    </row>
    <row r="518" spans="1:14" s="86" customFormat="1">
      <c r="A518" s="70"/>
      <c r="B518" s="70"/>
      <c r="C518" s="70"/>
      <c r="D518" s="70"/>
      <c r="E518" s="70"/>
      <c r="F518" s="70"/>
      <c r="G518" s="70"/>
      <c r="H518" s="70"/>
      <c r="I518" s="74"/>
      <c r="J518" s="74"/>
      <c r="K518" s="71"/>
      <c r="L518" s="75"/>
      <c r="M518" s="75"/>
      <c r="N518" s="70"/>
    </row>
    <row r="519" spans="1:14" s="86" customFormat="1">
      <c r="A519" s="70"/>
      <c r="B519" s="70"/>
      <c r="C519" s="70"/>
      <c r="D519" s="70"/>
      <c r="E519" s="70"/>
      <c r="F519" s="70"/>
      <c r="G519" s="70"/>
      <c r="H519" s="70"/>
      <c r="I519" s="74"/>
      <c r="J519" s="74"/>
      <c r="K519" s="71"/>
      <c r="L519" s="75"/>
      <c r="M519" s="75"/>
      <c r="N519" s="70"/>
    </row>
    <row r="520" spans="1:14" s="86" customFormat="1">
      <c r="A520" s="70"/>
      <c r="B520" s="70"/>
      <c r="C520" s="70"/>
      <c r="D520" s="70"/>
      <c r="E520" s="70"/>
      <c r="F520" s="70"/>
      <c r="G520" s="70"/>
      <c r="H520" s="70"/>
      <c r="I520" s="74"/>
      <c r="J520" s="74"/>
      <c r="K520" s="71"/>
      <c r="L520" s="75"/>
      <c r="M520" s="75"/>
      <c r="N520" s="70"/>
    </row>
    <row r="521" spans="1:14" s="86" customFormat="1">
      <c r="A521" s="70"/>
      <c r="B521" s="70"/>
      <c r="C521" s="70"/>
      <c r="D521" s="70"/>
      <c r="E521" s="70"/>
      <c r="F521" s="70"/>
      <c r="G521" s="70"/>
      <c r="H521" s="70"/>
      <c r="I521" s="74"/>
      <c r="J521" s="74"/>
      <c r="K521" s="71"/>
      <c r="L521" s="75"/>
      <c r="M521" s="75"/>
      <c r="N521" s="70"/>
    </row>
    <row r="522" spans="1:14" s="86" customFormat="1">
      <c r="A522" s="70"/>
      <c r="B522" s="70"/>
      <c r="C522" s="70"/>
      <c r="D522" s="70"/>
      <c r="E522" s="70"/>
      <c r="F522" s="70"/>
      <c r="G522" s="70"/>
      <c r="H522" s="70"/>
      <c r="I522" s="74"/>
      <c r="J522" s="74"/>
      <c r="K522" s="71"/>
      <c r="L522" s="75"/>
      <c r="M522" s="75"/>
      <c r="N522" s="70"/>
    </row>
    <row r="523" spans="1:14" s="86" customFormat="1">
      <c r="A523" s="70"/>
      <c r="B523" s="70"/>
      <c r="C523" s="70"/>
      <c r="D523" s="70"/>
      <c r="E523" s="70"/>
      <c r="F523" s="70"/>
      <c r="G523" s="70"/>
      <c r="H523" s="70"/>
      <c r="I523" s="74"/>
      <c r="J523" s="74"/>
      <c r="K523" s="71"/>
      <c r="L523" s="75"/>
      <c r="M523" s="75"/>
      <c r="N523" s="70"/>
    </row>
    <row r="524" spans="1:14" s="86" customFormat="1">
      <c r="A524" s="70"/>
      <c r="B524" s="70"/>
      <c r="C524" s="70"/>
      <c r="D524" s="70"/>
      <c r="E524" s="70"/>
      <c r="F524" s="70"/>
      <c r="G524" s="70"/>
      <c r="H524" s="70"/>
      <c r="I524" s="74"/>
      <c r="J524" s="74"/>
      <c r="K524" s="71"/>
      <c r="L524" s="75"/>
      <c r="M524" s="75"/>
      <c r="N524" s="70"/>
    </row>
    <row r="525" spans="1:14" s="86" customFormat="1">
      <c r="A525" s="70"/>
      <c r="B525" s="70"/>
      <c r="C525" s="70"/>
      <c r="D525" s="70"/>
      <c r="E525" s="70"/>
      <c r="F525" s="70"/>
      <c r="G525" s="70"/>
      <c r="H525" s="70"/>
      <c r="I525" s="74"/>
      <c r="J525" s="74"/>
      <c r="K525" s="71"/>
      <c r="L525" s="75"/>
      <c r="M525" s="75"/>
      <c r="N525" s="70"/>
    </row>
    <row r="526" spans="1:14" s="86" customFormat="1">
      <c r="A526" s="70"/>
      <c r="B526" s="70"/>
      <c r="C526" s="70"/>
      <c r="D526" s="70"/>
      <c r="E526" s="70"/>
      <c r="F526" s="70"/>
      <c r="G526" s="70"/>
      <c r="H526" s="70"/>
      <c r="I526" s="74"/>
      <c r="J526" s="74"/>
      <c r="K526" s="71"/>
      <c r="L526" s="75"/>
      <c r="M526" s="75"/>
      <c r="N526" s="70"/>
    </row>
    <row r="527" spans="1:14" s="86" customFormat="1">
      <c r="A527" s="70"/>
      <c r="B527" s="70"/>
      <c r="C527" s="70"/>
      <c r="D527" s="70"/>
      <c r="E527" s="70"/>
      <c r="F527" s="70"/>
      <c r="G527" s="70"/>
      <c r="H527" s="70"/>
      <c r="I527" s="74"/>
      <c r="J527" s="74"/>
      <c r="K527" s="71"/>
      <c r="L527" s="75"/>
      <c r="M527" s="75"/>
      <c r="N527" s="70"/>
    </row>
    <row r="528" spans="1:14" s="86" customFormat="1">
      <c r="A528" s="70"/>
      <c r="B528" s="70"/>
      <c r="C528" s="70"/>
      <c r="D528" s="70"/>
      <c r="E528" s="70"/>
      <c r="F528" s="70"/>
      <c r="G528" s="70"/>
      <c r="H528" s="70"/>
      <c r="I528" s="74"/>
      <c r="J528" s="74"/>
      <c r="K528" s="71"/>
      <c r="L528" s="75"/>
      <c r="M528" s="75"/>
      <c r="N528" s="70"/>
    </row>
    <row r="529" spans="1:14" s="86" customFormat="1">
      <c r="A529" s="70"/>
      <c r="B529" s="70"/>
      <c r="C529" s="70"/>
      <c r="D529" s="70"/>
      <c r="E529" s="70"/>
      <c r="F529" s="70"/>
      <c r="G529" s="70"/>
      <c r="H529" s="70"/>
      <c r="I529" s="74"/>
      <c r="J529" s="74"/>
      <c r="K529" s="71"/>
      <c r="L529" s="75"/>
      <c r="M529" s="75"/>
      <c r="N529" s="70"/>
    </row>
    <row r="530" spans="1:14" s="86" customFormat="1">
      <c r="A530" s="70"/>
      <c r="B530" s="70"/>
      <c r="C530" s="70"/>
      <c r="D530" s="70"/>
      <c r="E530" s="70"/>
      <c r="F530" s="70"/>
      <c r="G530" s="70"/>
      <c r="H530" s="70"/>
      <c r="I530" s="74"/>
      <c r="J530" s="74"/>
      <c r="K530" s="71"/>
      <c r="L530" s="75"/>
      <c r="M530" s="75"/>
      <c r="N530" s="70"/>
    </row>
    <row r="531" spans="1:14" s="86" customFormat="1">
      <c r="A531" s="70"/>
      <c r="B531" s="70"/>
      <c r="C531" s="70"/>
      <c r="D531" s="70"/>
      <c r="E531" s="70"/>
      <c r="F531" s="70"/>
      <c r="G531" s="70"/>
      <c r="H531" s="70"/>
      <c r="I531" s="74"/>
      <c r="J531" s="74"/>
      <c r="K531" s="71"/>
      <c r="L531" s="75"/>
      <c r="M531" s="75"/>
      <c r="N531" s="70"/>
    </row>
    <row r="532" spans="1:14" s="86" customFormat="1">
      <c r="A532" s="70"/>
      <c r="B532" s="70"/>
      <c r="C532" s="70"/>
      <c r="D532" s="70"/>
      <c r="E532" s="70"/>
      <c r="F532" s="70"/>
      <c r="G532" s="70"/>
      <c r="H532" s="70"/>
      <c r="I532" s="74"/>
      <c r="J532" s="74"/>
      <c r="K532" s="71"/>
      <c r="L532" s="75"/>
      <c r="M532" s="75"/>
      <c r="N532" s="70"/>
    </row>
    <row r="533" spans="1:14" s="86" customFormat="1">
      <c r="A533" s="70"/>
      <c r="B533" s="70"/>
      <c r="C533" s="70"/>
      <c r="D533" s="70"/>
      <c r="E533" s="70"/>
      <c r="F533" s="70"/>
      <c r="G533" s="70"/>
      <c r="H533" s="70"/>
      <c r="I533" s="74"/>
      <c r="J533" s="74"/>
      <c r="K533" s="71"/>
      <c r="L533" s="75"/>
      <c r="M533" s="75"/>
      <c r="N533" s="70"/>
    </row>
    <row r="534" spans="1:14" s="86" customFormat="1">
      <c r="A534" s="70"/>
      <c r="B534" s="70"/>
      <c r="C534" s="70"/>
      <c r="D534" s="70"/>
      <c r="E534" s="70"/>
      <c r="F534" s="70"/>
      <c r="G534" s="70"/>
      <c r="H534" s="70"/>
      <c r="I534" s="74"/>
      <c r="J534" s="74"/>
      <c r="K534" s="71"/>
      <c r="L534" s="75"/>
      <c r="M534" s="75"/>
      <c r="N534" s="70"/>
    </row>
    <row r="535" spans="1:14" s="86" customFormat="1">
      <c r="A535" s="70"/>
      <c r="B535" s="70"/>
      <c r="C535" s="70"/>
      <c r="D535" s="70"/>
      <c r="E535" s="70"/>
      <c r="F535" s="70"/>
      <c r="G535" s="70"/>
      <c r="H535" s="70"/>
      <c r="I535" s="74"/>
      <c r="J535" s="74"/>
      <c r="K535" s="71"/>
      <c r="L535" s="75"/>
      <c r="M535" s="75"/>
      <c r="N535" s="70"/>
    </row>
    <row r="536" spans="1:14" s="86" customFormat="1">
      <c r="A536" s="70"/>
      <c r="B536" s="70"/>
      <c r="C536" s="70"/>
      <c r="D536" s="70"/>
      <c r="E536" s="70"/>
      <c r="F536" s="70"/>
      <c r="G536" s="70"/>
      <c r="H536" s="70"/>
      <c r="I536" s="74"/>
      <c r="J536" s="74"/>
      <c r="K536" s="71"/>
      <c r="L536" s="75"/>
      <c r="M536" s="75"/>
      <c r="N536" s="70"/>
    </row>
    <row r="537" spans="1:14" s="86" customFormat="1">
      <c r="A537" s="70"/>
      <c r="B537" s="70"/>
      <c r="C537" s="70"/>
      <c r="D537" s="70"/>
      <c r="E537" s="70"/>
      <c r="F537" s="70"/>
      <c r="G537" s="70"/>
      <c r="H537" s="70"/>
      <c r="I537" s="74"/>
      <c r="J537" s="74"/>
      <c r="K537" s="71"/>
      <c r="L537" s="75"/>
      <c r="M537" s="75"/>
      <c r="N537" s="70"/>
    </row>
    <row r="538" spans="1:14" s="86" customFormat="1">
      <c r="A538" s="70"/>
      <c r="B538" s="70"/>
      <c r="C538" s="70"/>
      <c r="D538" s="70"/>
      <c r="E538" s="70"/>
      <c r="F538" s="70"/>
      <c r="G538" s="70"/>
      <c r="H538" s="70"/>
      <c r="I538" s="74"/>
      <c r="J538" s="74"/>
      <c r="K538" s="71"/>
      <c r="L538" s="75"/>
      <c r="M538" s="75"/>
      <c r="N538" s="70"/>
    </row>
    <row r="539" spans="1:14" s="86" customFormat="1">
      <c r="A539" s="70"/>
      <c r="B539" s="70"/>
      <c r="C539" s="70"/>
      <c r="D539" s="70"/>
      <c r="E539" s="70"/>
      <c r="F539" s="70"/>
      <c r="G539" s="70"/>
      <c r="H539" s="70"/>
      <c r="I539" s="74"/>
      <c r="J539" s="74"/>
      <c r="K539" s="71"/>
      <c r="L539" s="75"/>
      <c r="M539" s="75"/>
      <c r="N539" s="70"/>
    </row>
    <row r="540" spans="1:14" s="86" customFormat="1">
      <c r="A540" s="70"/>
      <c r="B540" s="70"/>
      <c r="C540" s="70"/>
      <c r="D540" s="70"/>
      <c r="E540" s="70"/>
      <c r="F540" s="70"/>
      <c r="G540" s="70"/>
      <c r="H540" s="70"/>
      <c r="I540" s="74"/>
      <c r="J540" s="74"/>
      <c r="K540" s="71"/>
      <c r="L540" s="75"/>
      <c r="M540" s="75"/>
      <c r="N540" s="70"/>
    </row>
    <row r="541" spans="1:14" s="86" customFormat="1">
      <c r="A541" s="70"/>
      <c r="B541" s="70"/>
      <c r="C541" s="70"/>
      <c r="D541" s="70"/>
      <c r="E541" s="70"/>
      <c r="F541" s="70"/>
      <c r="G541" s="70"/>
      <c r="H541" s="70"/>
      <c r="I541" s="74"/>
      <c r="J541" s="74"/>
      <c r="K541" s="71"/>
      <c r="L541" s="75"/>
      <c r="M541" s="75"/>
      <c r="N541" s="70"/>
    </row>
    <row r="542" spans="1:14" s="86" customFormat="1">
      <c r="A542" s="70"/>
      <c r="B542" s="70"/>
      <c r="C542" s="70"/>
      <c r="D542" s="70"/>
      <c r="E542" s="70"/>
      <c r="F542" s="70"/>
      <c r="G542" s="70"/>
      <c r="H542" s="70"/>
      <c r="I542" s="74"/>
      <c r="J542" s="74"/>
      <c r="K542" s="71"/>
      <c r="L542" s="75"/>
      <c r="M542" s="75"/>
      <c r="N542" s="70"/>
    </row>
    <row r="543" spans="1:14" s="86" customFormat="1">
      <c r="A543" s="70"/>
      <c r="B543" s="70"/>
      <c r="C543" s="70"/>
      <c r="D543" s="70"/>
      <c r="E543" s="70"/>
      <c r="F543" s="70"/>
      <c r="G543" s="70"/>
      <c r="H543" s="70"/>
      <c r="I543" s="74"/>
      <c r="J543" s="74"/>
      <c r="K543" s="71"/>
      <c r="L543" s="75"/>
      <c r="M543" s="75"/>
      <c r="N543" s="70"/>
    </row>
    <row r="544" spans="1:14" s="86" customFormat="1">
      <c r="A544" s="70"/>
      <c r="B544" s="70"/>
      <c r="C544" s="70"/>
      <c r="D544" s="70"/>
      <c r="E544" s="70"/>
      <c r="F544" s="70"/>
      <c r="G544" s="70"/>
      <c r="H544" s="70"/>
      <c r="I544" s="74"/>
      <c r="J544" s="74"/>
      <c r="K544" s="71"/>
      <c r="L544" s="75"/>
      <c r="M544" s="75"/>
      <c r="N544" s="70"/>
    </row>
    <row r="545" spans="1:14" s="86" customForma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</row>
    <row r="546" spans="1:14" s="86" customForma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</row>
    <row r="547" spans="1:14" s="86" customForma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</row>
    <row r="548" spans="1:14" s="86" customForma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</row>
    <row r="549" spans="1:14" s="86" customForma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</row>
    <row r="550" spans="1:14" s="86" customForma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</row>
    <row r="551" spans="1:14" s="86" customForma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</row>
    <row r="552" spans="1:14" s="86" customForma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</row>
    <row r="553" spans="1:14" s="86" customForma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</row>
    <row r="554" spans="1:14" s="86" customForma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</row>
    <row r="555" spans="1:14" s="86" customForma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</row>
    <row r="556" spans="1:14" s="86" customForma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</row>
    <row r="557" spans="1:14" s="86" customForma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</row>
    <row r="558" spans="1:14" s="86" customForma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</row>
    <row r="559" spans="1:14" s="86" customForma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</row>
    <row r="560" spans="1:14" s="86" customForma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</row>
    <row r="561" spans="1:14" s="86" customForma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</row>
    <row r="562" spans="1:14" s="86" customForma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</row>
    <row r="563" spans="1:14" s="86" customForma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</row>
    <row r="564" spans="1:14" s="86" customForma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</row>
    <row r="565" spans="1:14" s="86" customForma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</row>
    <row r="566" spans="1:14" s="86" customForma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</row>
    <row r="567" spans="1:14" s="86" customForma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</row>
    <row r="568" spans="1:14" s="86" customForma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</row>
    <row r="569" spans="1:14" s="86" customForma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</row>
    <row r="570" spans="1:14" s="86" customForma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</row>
    <row r="571" spans="1:14" s="86" customForma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</row>
    <row r="572" spans="1:14" s="86" customForma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</row>
    <row r="573" spans="1:14" s="86" customForma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</row>
    <row r="574" spans="1:14" s="86" customForma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</row>
    <row r="575" spans="1:14" s="86" customForma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</row>
    <row r="576" spans="1:14" s="86" customForma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</row>
    <row r="577" spans="1:14" s="86" customForma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</row>
    <row r="578" spans="1:14" s="86" customForma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</row>
    <row r="579" spans="1:14" s="86" customForma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</row>
    <row r="580" spans="1:14" s="86" customForma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</row>
    <row r="581" spans="1:14" s="86" customForma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</row>
    <row r="582" spans="1:14" s="86" customForma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</row>
    <row r="583" spans="1:14" s="86" customForma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</row>
    <row r="584" spans="1:14" s="86" customForma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</row>
    <row r="585" spans="1:14" s="86" customForma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</row>
    <row r="586" spans="1:14" s="86" customForma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</row>
    <row r="587" spans="1:14" s="86" customForma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</row>
    <row r="588" spans="1:14" s="86" customForma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</row>
    <row r="589" spans="1:14" s="86" customForma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</row>
    <row r="590" spans="1:14" s="86" customForma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</row>
    <row r="591" spans="1:14" s="86" customForma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</row>
    <row r="592" spans="1:14" s="86" customForma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</row>
    <row r="593" spans="1:14" s="86" customForma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</row>
    <row r="594" spans="1:14" s="86" customForma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</row>
    <row r="595" spans="1:14" s="86" customForma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</row>
    <row r="596" spans="1:14" s="86" customForma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</row>
    <row r="597" spans="1:14" s="86" customForma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</row>
    <row r="598" spans="1:14" s="86" customForma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</row>
    <row r="599" spans="1:14" s="86" customForma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</row>
    <row r="600" spans="1:14" s="86" customForma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</row>
    <row r="601" spans="1:14" s="86" customForma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</row>
    <row r="602" spans="1:14" s="86" customForma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</row>
    <row r="603" spans="1:14" s="86" customForma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</row>
    <row r="604" spans="1:14" s="86" customForma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</row>
    <row r="605" spans="1:14" s="86" customForma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</row>
    <row r="606" spans="1:14" s="86" customForma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</row>
    <row r="607" spans="1:14" s="86" customForma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</row>
    <row r="608" spans="1:14" s="86" customForma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</row>
    <row r="609" spans="1:14" s="86" customForma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</row>
    <row r="610" spans="1:14" s="86" customForma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</row>
    <row r="611" spans="1:14" s="86" customForma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</row>
    <row r="612" spans="1:14" s="86" customForma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</row>
    <row r="613" spans="1:14" s="86" customForma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</row>
    <row r="614" spans="1:14" s="86" customForma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</row>
    <row r="615" spans="1:14" s="86" customForma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</row>
    <row r="616" spans="1:14" s="86" customForma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</row>
    <row r="617" spans="1:14" s="86" customForma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</row>
    <row r="618" spans="1:14" s="86" customForma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</row>
    <row r="619" spans="1:14" s="86" customForma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</row>
    <row r="620" spans="1:14" s="86" customForma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</row>
    <row r="621" spans="1:14" s="86" customForma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</row>
    <row r="622" spans="1:14" s="86" customForma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</row>
    <row r="623" spans="1:14" s="86" customForma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</row>
    <row r="624" spans="1:14" s="86" customForma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</row>
    <row r="625" spans="1:14" s="86" customForma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</row>
    <row r="626" spans="1:14" s="86" customForma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</row>
    <row r="627" spans="1:14" s="86" customForma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</row>
    <row r="628" spans="1:14" s="86" customForma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</row>
    <row r="629" spans="1:14" s="86" customForma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</row>
    <row r="630" spans="1:14" s="86" customForma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</row>
    <row r="631" spans="1:14" s="86" customForma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</row>
    <row r="632" spans="1:14" s="86" customForma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</row>
    <row r="633" spans="1:14" s="86" customForma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</row>
    <row r="634" spans="1:14" s="86" customForma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</row>
    <row r="635" spans="1:14" s="86" customForma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</row>
    <row r="636" spans="1:14" s="86" customForma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</row>
    <row r="637" spans="1:14" s="86" customForma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</row>
    <row r="638" spans="1:14" s="86" customForma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</row>
    <row r="639" spans="1:14" s="86" customForma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</row>
    <row r="640" spans="1:14" s="86" customForma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</row>
    <row r="641" spans="1:14" s="86" customForma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</row>
    <row r="642" spans="1:14" s="86" customForma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</row>
    <row r="643" spans="1:14" s="86" customForma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</row>
    <row r="644" spans="1:14" s="86" customForma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</row>
    <row r="645" spans="1:14" s="86" customForma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</row>
    <row r="646" spans="1:14" s="86" customForma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</row>
    <row r="647" spans="1:14" s="86" customForma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</row>
    <row r="648" spans="1:14" s="86" customForma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</row>
    <row r="649" spans="1:14" s="86" customForma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</row>
    <row r="650" spans="1:14" s="86" customForma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</row>
    <row r="651" spans="1:14" s="86" customForma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</row>
    <row r="652" spans="1:14" s="86" customForma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</row>
    <row r="653" spans="1:14" s="86" customForma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</row>
    <row r="654" spans="1:14" s="86" customForma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</row>
    <row r="655" spans="1:14" s="86" customForma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</row>
    <row r="656" spans="1:14" s="86" customForma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</row>
    <row r="657" spans="1:22" s="86" customForma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</row>
    <row r="658" spans="1:22" s="86" customForma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</row>
    <row r="659" spans="1:22" s="86" customForma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</row>
    <row r="660" spans="1:22" s="86" customForma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</row>
    <row r="661" spans="1:22" s="86" customForma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</row>
    <row r="662" spans="1:22" s="86" customForma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</row>
    <row r="663" spans="1:22" s="86" customForma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</row>
    <row r="664" spans="1:22" s="86" customForma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</row>
    <row r="665" spans="1:22" s="86" customForma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</row>
    <row r="666" spans="1:22" s="86" customForma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</row>
    <row r="667" spans="1:22" s="86" customForma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</row>
    <row r="668" spans="1:22" s="86" customForma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U668" s="87"/>
      <c r="V668" s="87"/>
    </row>
    <row r="669" spans="1:22" s="86" customForma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U669" s="87"/>
      <c r="V669" s="87"/>
    </row>
    <row r="670" spans="1:22" s="87" customForma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86"/>
      <c r="P670" s="86"/>
      <c r="Q670" s="86"/>
      <c r="R670" s="86"/>
    </row>
    <row r="671" spans="1:22" s="87" customForma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86"/>
      <c r="P671" s="86"/>
      <c r="Q671" s="86"/>
      <c r="R671" s="86"/>
    </row>
    <row r="672" spans="1:22" s="87" customForma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86"/>
      <c r="P672" s="86"/>
      <c r="Q672" s="86"/>
      <c r="R672" s="86"/>
    </row>
    <row r="673" spans="1:18" s="87" customForma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86"/>
      <c r="P673" s="86"/>
      <c r="Q673" s="86"/>
      <c r="R673" s="86"/>
    </row>
    <row r="674" spans="1:18" s="87" customForma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86"/>
      <c r="P674" s="86"/>
      <c r="Q674" s="86"/>
      <c r="R674" s="86"/>
    </row>
    <row r="675" spans="1:18" s="87" customForma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86"/>
      <c r="P675" s="86"/>
      <c r="Q675" s="86"/>
      <c r="R675" s="86"/>
    </row>
    <row r="676" spans="1:18" s="87" customForma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86"/>
      <c r="P676" s="86"/>
      <c r="Q676" s="86"/>
      <c r="R676" s="86"/>
    </row>
    <row r="677" spans="1:18" s="87" customForma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86"/>
      <c r="P677" s="86"/>
      <c r="Q677" s="86"/>
      <c r="R677" s="86"/>
    </row>
    <row r="678" spans="1:18" s="87" customForma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86"/>
      <c r="P678" s="86"/>
      <c r="Q678" s="86"/>
      <c r="R678" s="86"/>
    </row>
    <row r="679" spans="1:18" s="87" customForma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86"/>
      <c r="P679" s="86"/>
      <c r="Q679" s="86"/>
      <c r="R679" s="86"/>
    </row>
    <row r="680" spans="1:18" s="87" customForma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86"/>
      <c r="P680" s="86"/>
      <c r="Q680" s="86"/>
      <c r="R680" s="86"/>
    </row>
    <row r="681" spans="1:18" s="87" customForma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86"/>
      <c r="P681" s="86"/>
      <c r="Q681" s="86"/>
      <c r="R681" s="86"/>
    </row>
    <row r="682" spans="1:18" s="87" customForma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86"/>
      <c r="P682" s="86"/>
      <c r="Q682" s="86"/>
      <c r="R682" s="86"/>
    </row>
    <row r="683" spans="1:18" s="87" customForma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86"/>
      <c r="P683" s="86"/>
      <c r="Q683" s="86"/>
      <c r="R683" s="86"/>
    </row>
    <row r="684" spans="1:18" s="87" customForma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86"/>
      <c r="P684" s="86"/>
      <c r="Q684" s="86"/>
      <c r="R684" s="86"/>
    </row>
    <row r="685" spans="1:18" s="87" customForma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86"/>
      <c r="P685" s="86"/>
      <c r="Q685" s="86"/>
      <c r="R685" s="86"/>
    </row>
    <row r="686" spans="1:18" s="87" customForma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86"/>
      <c r="P686" s="86"/>
      <c r="Q686" s="86"/>
      <c r="R686" s="86"/>
    </row>
    <row r="687" spans="1:18" s="87" customForma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86"/>
      <c r="P687" s="86"/>
      <c r="Q687" s="86"/>
      <c r="R687" s="86"/>
    </row>
    <row r="688" spans="1:18" s="87" customForma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86"/>
      <c r="P688" s="86"/>
      <c r="Q688" s="86"/>
      <c r="R688" s="86"/>
    </row>
    <row r="689" spans="1:18" s="87" customForma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86"/>
      <c r="P689" s="86"/>
      <c r="Q689" s="86"/>
      <c r="R689" s="86"/>
    </row>
    <row r="690" spans="1:18" s="87" customForma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86"/>
      <c r="P690" s="86"/>
      <c r="Q690" s="86"/>
      <c r="R690" s="86"/>
    </row>
    <row r="691" spans="1:18" s="87" customForma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86"/>
      <c r="P691" s="86"/>
      <c r="Q691" s="86"/>
      <c r="R691" s="86"/>
    </row>
    <row r="692" spans="1:18" s="87" customForma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86"/>
      <c r="P692" s="86"/>
      <c r="Q692" s="86"/>
      <c r="R692" s="86"/>
    </row>
    <row r="693" spans="1:18" s="87" customForma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86"/>
      <c r="P693" s="86"/>
      <c r="Q693" s="86"/>
      <c r="R693" s="86"/>
    </row>
    <row r="694" spans="1:18" s="87" customForma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86"/>
      <c r="P694" s="86"/>
      <c r="Q694" s="86"/>
      <c r="R694" s="86"/>
    </row>
    <row r="695" spans="1:18" s="87" customForma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86"/>
      <c r="P695" s="86"/>
      <c r="Q695" s="86"/>
      <c r="R695" s="86"/>
    </row>
    <row r="696" spans="1:18" s="87" customForma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86"/>
      <c r="P696" s="86"/>
      <c r="Q696" s="86"/>
      <c r="R696" s="86"/>
    </row>
    <row r="697" spans="1:18" s="87" customForma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86"/>
      <c r="P697" s="86"/>
      <c r="Q697" s="86"/>
      <c r="R697" s="86"/>
    </row>
    <row r="698" spans="1:18" s="87" customForma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86"/>
      <c r="P698" s="86"/>
      <c r="Q698" s="86"/>
      <c r="R698" s="86"/>
    </row>
    <row r="699" spans="1:18" s="87" customForma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86"/>
      <c r="P699" s="86"/>
      <c r="Q699" s="86"/>
      <c r="R699" s="86"/>
    </row>
    <row r="700" spans="1:18" s="87" customForma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86"/>
      <c r="P700" s="86"/>
      <c r="Q700" s="86"/>
      <c r="R700" s="86"/>
    </row>
    <row r="701" spans="1:18" s="87" customForma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86"/>
      <c r="P701" s="86"/>
      <c r="Q701" s="86"/>
      <c r="R701" s="86"/>
    </row>
    <row r="702" spans="1:18" s="87" customForma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86"/>
      <c r="P702" s="86"/>
      <c r="Q702" s="86"/>
      <c r="R702" s="86"/>
    </row>
    <row r="703" spans="1:18" s="87" customForma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86"/>
      <c r="P703" s="86"/>
      <c r="Q703" s="86"/>
      <c r="R703" s="86"/>
    </row>
    <row r="704" spans="1:18" s="87" customForma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86"/>
      <c r="P704" s="86"/>
      <c r="Q704" s="86"/>
      <c r="R704" s="86"/>
    </row>
    <row r="705" spans="1:22" s="87" customForma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86"/>
      <c r="P705" s="86"/>
      <c r="Q705" s="86"/>
      <c r="R705" s="86"/>
    </row>
    <row r="706" spans="1:22" s="87" customForma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86"/>
      <c r="P706" s="86"/>
      <c r="Q706" s="86"/>
      <c r="R706" s="86"/>
    </row>
    <row r="707" spans="1:22" s="87" customForma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86"/>
      <c r="P707" s="86"/>
      <c r="Q707" s="86"/>
      <c r="R707" s="86"/>
    </row>
    <row r="708" spans="1:22" s="87" customForma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86"/>
      <c r="P708" s="86"/>
      <c r="Q708" s="86"/>
      <c r="R708" s="86"/>
    </row>
    <row r="709" spans="1:22" s="87" customForma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86"/>
      <c r="P709" s="86"/>
      <c r="Q709" s="86"/>
      <c r="R709" s="86"/>
    </row>
    <row r="710" spans="1:22" s="87" customForma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86"/>
      <c r="P710" s="86"/>
      <c r="Q710" s="86"/>
      <c r="R710" s="86"/>
    </row>
    <row r="711" spans="1:22" s="87" customForma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86"/>
      <c r="P711" s="86"/>
      <c r="Q711" s="86"/>
      <c r="R711" s="86"/>
    </row>
    <row r="712" spans="1:22" s="87" customForma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86"/>
      <c r="P712" s="86"/>
      <c r="Q712" s="86"/>
      <c r="R712" s="86"/>
    </row>
    <row r="713" spans="1:22" s="87" customForma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86"/>
      <c r="P713" s="86"/>
      <c r="Q713" s="86"/>
      <c r="R713" s="86"/>
    </row>
    <row r="714" spans="1:22" s="87" customForma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86"/>
      <c r="P714" s="86"/>
      <c r="Q714" s="86"/>
      <c r="R714" s="86"/>
    </row>
    <row r="715" spans="1:22" s="87" customForma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86"/>
      <c r="P715" s="86"/>
      <c r="Q715" s="86"/>
      <c r="R715" s="86"/>
    </row>
    <row r="716" spans="1:22" s="87" customForma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86"/>
      <c r="P716" s="86"/>
      <c r="Q716" s="86"/>
      <c r="R716" s="86"/>
      <c r="U716" s="86"/>
      <c r="V716" s="86"/>
    </row>
    <row r="717" spans="1:22" s="87" customForma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86"/>
      <c r="P717" s="86"/>
      <c r="Q717" s="86"/>
      <c r="R717" s="86"/>
      <c r="U717" s="86"/>
      <c r="V717" s="86"/>
    </row>
    <row r="718" spans="1:22" s="86" customForma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</row>
    <row r="719" spans="1:22" s="86" customForma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</row>
    <row r="720" spans="1:22" s="86" customForma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</row>
    <row r="721" spans="1:14" s="86" customForma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</row>
    <row r="722" spans="1:14" s="86" customForma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</row>
    <row r="723" spans="1:14" s="86" customForma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</row>
    <row r="724" spans="1:14" s="86" customForma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</row>
    <row r="725" spans="1:14" s="86" customForma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</row>
    <row r="726" spans="1:14" s="86" customForma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</row>
    <row r="727" spans="1:14" s="86" customForma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</row>
    <row r="728" spans="1:14" s="86" customForma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</row>
    <row r="729" spans="1:14" s="86" customForma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</row>
    <row r="730" spans="1:14" s="86" customForma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</row>
    <row r="731" spans="1:14" s="86" customForma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</row>
    <row r="732" spans="1:14" s="86" customForma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</row>
    <row r="733" spans="1:14" s="86" customForma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</row>
    <row r="734" spans="1:14" s="86" customForma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</row>
    <row r="735" spans="1:14" s="86" customForma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</row>
    <row r="736" spans="1:14" s="86" customForma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</row>
    <row r="737" spans="1:14" s="86" customForma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</row>
    <row r="738" spans="1:14" s="86" customForma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</row>
    <row r="739" spans="1:14" s="86" customForma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</row>
    <row r="740" spans="1:14" s="86" customForma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</row>
    <row r="741" spans="1:14" s="86" customForma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</row>
    <row r="742" spans="1:14" s="86" customForma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</row>
    <row r="743" spans="1:14" s="86" customForma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</row>
    <row r="744" spans="1:14" s="86" customForma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</row>
    <row r="745" spans="1:14" s="86" customForma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</row>
    <row r="746" spans="1:14" s="86" customForma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</row>
    <row r="747" spans="1:14" s="86" customForma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</row>
    <row r="748" spans="1:14" s="86" customForma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</row>
    <row r="749" spans="1:14" s="86" customForma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</row>
    <row r="750" spans="1:14" s="86" customForma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</row>
    <row r="751" spans="1:14" s="86" customForma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</row>
    <row r="752" spans="1:14" s="86" customForma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</row>
    <row r="753" spans="1:14" s="86" customForma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</row>
    <row r="754" spans="1:14" s="86" customForma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</row>
    <row r="755" spans="1:14" s="86" customForma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</row>
    <row r="756" spans="1:14" s="86" customForma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</row>
    <row r="757" spans="1:14" s="86" customForma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</row>
    <row r="758" spans="1:14" s="86" customForma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</row>
    <row r="759" spans="1:14" s="86" customForma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</row>
    <row r="760" spans="1:14" s="86" customForma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</row>
    <row r="761" spans="1:14" s="86" customForma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</row>
    <row r="762" spans="1:14" s="86" customForma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</row>
    <row r="763" spans="1:14" s="86" customForma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</row>
    <row r="764" spans="1:14" s="86" customForma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</row>
    <row r="765" spans="1:14" s="86" customForma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</row>
    <row r="766" spans="1:14" s="86" customForma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</row>
    <row r="767" spans="1:14" s="86" customForma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</row>
    <row r="768" spans="1:14" s="86" customForma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</row>
    <row r="769" spans="1:14" s="86" customForma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</row>
    <row r="770" spans="1:14" s="86" customForma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</row>
    <row r="771" spans="1:14" s="86" customForma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</row>
    <row r="772" spans="1:14" s="86" customForma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</row>
    <row r="773" spans="1:14" s="86" customForma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</row>
    <row r="774" spans="1:14" s="86" customForma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</row>
    <row r="775" spans="1:14" s="86" customForma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</row>
    <row r="776" spans="1:14" s="86" customForma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</row>
    <row r="777" spans="1:14" s="86" customForma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</row>
    <row r="778" spans="1:14" s="86" customForma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</row>
    <row r="779" spans="1:14" s="86" customForma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</row>
    <row r="780" spans="1:14" s="86" customForma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</row>
    <row r="781" spans="1:14" s="86" customForma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</row>
    <row r="782" spans="1:14" s="86" customForma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</row>
    <row r="783" spans="1:14" s="86" customForma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</row>
    <row r="784" spans="1:14" s="86" customForma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</row>
    <row r="785" spans="1:14" s="86" customForma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</row>
    <row r="786" spans="1:14" s="86" customForma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</row>
    <row r="787" spans="1:14" s="86" customForma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</row>
    <row r="788" spans="1:14" s="86" customForma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</row>
    <row r="789" spans="1:14" s="86" customForma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</row>
    <row r="790" spans="1:14" s="86" customForma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</row>
    <row r="791" spans="1:14" s="86" customForma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</row>
    <row r="792" spans="1:14" s="86" customForma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</row>
    <row r="793" spans="1:14" s="86" customForma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</row>
    <row r="794" spans="1:14" s="86" customForma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</row>
    <row r="795" spans="1:14" s="86" customForma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</row>
    <row r="796" spans="1:14" s="86" customForma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</row>
    <row r="797" spans="1:14" s="86" customForma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</row>
    <row r="798" spans="1:14" s="86" customForma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</row>
    <row r="799" spans="1:14" s="86" customForma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</row>
    <row r="800" spans="1:14" s="86" customForma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</row>
    <row r="801" spans="1:14" s="86" customForma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</row>
    <row r="802" spans="1:14" s="86" customForma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</row>
    <row r="803" spans="1:14" s="86" customForma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</row>
    <row r="804" spans="1:14" s="86" customForma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</row>
    <row r="805" spans="1:14" s="86" customForma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</row>
    <row r="806" spans="1:14" s="86" customForma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</row>
    <row r="807" spans="1:14" s="86" customForma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</row>
    <row r="808" spans="1:14" s="86" customForma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</row>
    <row r="809" spans="1:14" s="86" customForma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</row>
    <row r="810" spans="1:14" s="86" customForma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</row>
    <row r="811" spans="1:14" s="86" customForma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</row>
    <row r="812" spans="1:14" s="86" customForma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</row>
    <row r="813" spans="1:14" s="86" customForma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</row>
    <row r="814" spans="1:14" s="86" customForma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</row>
    <row r="815" spans="1:14" s="86" customForma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</row>
    <row r="816" spans="1:14" s="86" customForma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</row>
    <row r="817" spans="1:14" s="86" customForma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</row>
    <row r="818" spans="1:14" s="86" customForma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</row>
    <row r="819" spans="1:14" s="86" customForma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</row>
    <row r="820" spans="1:14" s="86" customForma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</row>
    <row r="821" spans="1:14" s="86" customForma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</row>
    <row r="822" spans="1:14" s="86" customForma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</row>
    <row r="823" spans="1:14" s="86" customForma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</row>
    <row r="824" spans="1:14" s="86" customForma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</row>
    <row r="825" spans="1:14" s="86" customForma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</row>
    <row r="826" spans="1:14" s="86" customForma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</row>
    <row r="827" spans="1:14" s="86" customForma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</row>
    <row r="828" spans="1:14" s="86" customForma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</row>
    <row r="829" spans="1:14" s="86" customForma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</row>
    <row r="830" spans="1:14" s="86" customForma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</row>
    <row r="831" spans="1:14" s="86" customForma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</row>
    <row r="832" spans="1:14" s="86" customForma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</row>
    <row r="833" spans="1:14" s="86" customForma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</row>
    <row r="834" spans="1:14" s="86" customForma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</row>
    <row r="835" spans="1:14" s="86" customForma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</row>
    <row r="836" spans="1:14" s="86" customForma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</row>
    <row r="837" spans="1:14" s="86" customForma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</row>
    <row r="838" spans="1:14" s="86" customForma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</row>
    <row r="839" spans="1:14" s="86" customForma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</row>
    <row r="840" spans="1:14" s="86" customForma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</row>
    <row r="841" spans="1:14" s="86" customForma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</row>
    <row r="842" spans="1:14" s="86" customForma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</row>
    <row r="843" spans="1:14" s="86" customForma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</row>
    <row r="844" spans="1:14" s="86" customForma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</row>
    <row r="845" spans="1:14" s="86" customForma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</row>
    <row r="846" spans="1:14" s="86" customForma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</row>
    <row r="847" spans="1:14" s="86" customForma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</row>
    <row r="848" spans="1:14" s="86" customForma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</row>
    <row r="849" spans="1:14" s="86" customForma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</row>
    <row r="850" spans="1:14" s="86" customForma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</row>
    <row r="851" spans="1:14" s="86" customForma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</row>
    <row r="852" spans="1:14" s="86" customForma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</row>
    <row r="853" spans="1:14" s="86" customForma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</row>
    <row r="854" spans="1:14" s="86" customForma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</row>
    <row r="855" spans="1:14" s="86" customForma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</row>
    <row r="856" spans="1:14" s="86" customForma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</row>
    <row r="857" spans="1:14" s="86" customForma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</row>
    <row r="858" spans="1:14" s="86" customForma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</row>
    <row r="859" spans="1:14" s="86" customForma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</row>
    <row r="860" spans="1:14" s="86" customForma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</row>
    <row r="861" spans="1:14" s="86" customForma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</row>
    <row r="862" spans="1:14" s="86" customForma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</row>
    <row r="863" spans="1:14" s="86" customForma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</row>
    <row r="864" spans="1:14" s="86" customForma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</row>
    <row r="865" spans="1:14" s="86" customForma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</row>
    <row r="866" spans="1:14" s="86" customForma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</row>
    <row r="867" spans="1:14" s="86" customForma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</row>
    <row r="868" spans="1:14" s="86" customForma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</row>
    <row r="869" spans="1:14" s="86" customForma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</row>
    <row r="870" spans="1:14" s="86" customForma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</row>
    <row r="871" spans="1:14" s="86" customForma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</row>
    <row r="872" spans="1:14" s="86" customForma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</row>
    <row r="873" spans="1:14" s="86" customForma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</row>
    <row r="874" spans="1:14" s="86" customForma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</row>
    <row r="875" spans="1:14" s="86" customForma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</row>
    <row r="876" spans="1:14" s="86" customForma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</row>
    <row r="877" spans="1:14" s="86" customForma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</row>
    <row r="878" spans="1:14" s="86" customForma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</row>
    <row r="879" spans="1:14" s="86" customForma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</row>
    <row r="880" spans="1:14" s="86" customForma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</row>
    <row r="881" spans="1:14" s="86" customForma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</row>
    <row r="882" spans="1:14" s="86" customForma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</row>
    <row r="883" spans="1:14" s="86" customForma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</row>
    <row r="884" spans="1:14" s="86" customForma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</row>
    <row r="885" spans="1:14" s="86" customForma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</row>
    <row r="886" spans="1:14" s="86" customForma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</row>
    <row r="887" spans="1:14" s="86" customForma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</row>
    <row r="888" spans="1:14" s="86" customForma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</row>
    <row r="889" spans="1:14" s="86" customForma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</row>
    <row r="890" spans="1:14" s="86" customForma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</row>
    <row r="891" spans="1:14" s="86" customForma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</row>
    <row r="892" spans="1:14" s="86" customForma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</row>
    <row r="893" spans="1:14" s="86" customForma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</row>
    <row r="894" spans="1:14" s="86" customForma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</row>
    <row r="895" spans="1:14" s="86" customForma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</row>
    <row r="896" spans="1:14" s="86" customForma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</row>
    <row r="897" spans="1:14" s="86" customForma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</row>
    <row r="898" spans="1:14" s="86" customForma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</row>
    <row r="899" spans="1:14" s="86" customForma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</row>
    <row r="900" spans="1:14" s="86" customForma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</row>
    <row r="901" spans="1:14" s="86" customForma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</row>
    <row r="902" spans="1:14" s="86" customForma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</row>
    <row r="903" spans="1:14" s="86" customForma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</row>
    <row r="904" spans="1:14" s="86" customForma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</row>
    <row r="905" spans="1:14" s="86" customForma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</row>
    <row r="906" spans="1:14" s="86" customForma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</row>
    <row r="907" spans="1:14" s="86" customForma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</row>
    <row r="908" spans="1:14" s="86" customForma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</row>
    <row r="909" spans="1:14" s="86" customForma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</row>
    <row r="910" spans="1:14" s="86" customForma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</row>
    <row r="911" spans="1:14" s="86" customForma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</row>
    <row r="912" spans="1:14" s="86" customForma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</row>
    <row r="913" spans="1:14" s="86" customForma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</row>
    <row r="914" spans="1:14" s="86" customForma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</row>
    <row r="915" spans="1:14" s="86" customForma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</row>
    <row r="916" spans="1:14" s="86" customForma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</row>
    <row r="917" spans="1:14" s="86" customForma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</row>
    <row r="918" spans="1:14" s="86" customForma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</row>
    <row r="919" spans="1:14" s="86" customForma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</row>
    <row r="920" spans="1:14" s="86" customForma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</row>
    <row r="921" spans="1:14" s="86" customForma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</row>
    <row r="922" spans="1:14" s="86" customForma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</row>
    <row r="923" spans="1:14" s="86" customForma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</row>
    <row r="924" spans="1:14" s="86" customForma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</row>
    <row r="925" spans="1:14" s="86" customForma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</row>
    <row r="926" spans="1:14" s="86" customForma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</row>
    <row r="927" spans="1:14" s="86" customForma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</row>
    <row r="928" spans="1:14" s="86" customForma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</row>
    <row r="929" spans="1:14" s="86" customForma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</row>
    <row r="930" spans="1:14" s="86" customForma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</row>
    <row r="931" spans="1:14" s="86" customForma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</row>
    <row r="932" spans="1:14" s="86" customForma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</row>
    <row r="933" spans="1:14" s="86" customForma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</row>
    <row r="934" spans="1:14" s="86" customForma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</row>
    <row r="935" spans="1:14" s="86" customForma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</row>
    <row r="936" spans="1:14" s="86" customForma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</row>
    <row r="937" spans="1:14" s="86" customForma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</row>
    <row r="938" spans="1:14" s="86" customForma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</row>
    <row r="939" spans="1:14" s="86" customForma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</row>
    <row r="940" spans="1:14" s="86" customForma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</row>
    <row r="941" spans="1:14" s="86" customForma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</row>
    <row r="942" spans="1:14" s="86" customForma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</row>
    <row r="943" spans="1:14" s="86" customForma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</row>
    <row r="944" spans="1:14" s="86" customForma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</row>
    <row r="945" spans="1:14" s="86" customForma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</row>
    <row r="946" spans="1:14" s="86" customForma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</row>
    <row r="947" spans="1:14" s="86" customForma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</row>
    <row r="948" spans="1:14" s="86" customForma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</row>
    <row r="949" spans="1:14" s="86" customForma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</row>
    <row r="950" spans="1:14" s="86" customForma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</row>
    <row r="951" spans="1:14" s="86" customForma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</row>
    <row r="952" spans="1:14" s="86" customForma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</row>
    <row r="953" spans="1:14" s="86" customForma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</row>
    <row r="954" spans="1:14" s="86" customForma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</row>
    <row r="955" spans="1:14" s="86" customForma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</row>
    <row r="956" spans="1:14" s="86" customForma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</row>
    <row r="957" spans="1:14" s="86" customForma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</row>
    <row r="958" spans="1:14" s="86" customForma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</row>
    <row r="959" spans="1:14" s="86" customForma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</row>
    <row r="960" spans="1:14" s="86" customForma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</row>
    <row r="961" spans="1:14" s="86" customForma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</row>
    <row r="962" spans="1:14" s="86" customForma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</row>
    <row r="963" spans="1:14" s="86" customForma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</row>
    <row r="964" spans="1:14" s="86" customForma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</row>
    <row r="965" spans="1:14" s="86" customForma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</row>
    <row r="966" spans="1:14" s="86" customForma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</row>
    <row r="967" spans="1:14" s="86" customForma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</row>
    <row r="968" spans="1:14" s="86" customForma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</row>
    <row r="969" spans="1:14" s="86" customForma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</row>
    <row r="970" spans="1:14" s="86" customForma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</row>
    <row r="971" spans="1:14" s="86" customForma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</row>
    <row r="972" spans="1:14" s="86" customForma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</row>
    <row r="973" spans="1:14" s="86" customForma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</row>
    <row r="974" spans="1:14" s="86" customForma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</row>
    <row r="975" spans="1:14" s="86" customForma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</row>
    <row r="976" spans="1:14" s="86" customForma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</row>
    <row r="977" spans="1:14" s="86" customForma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</row>
    <row r="978" spans="1:14" s="86" customForma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</row>
    <row r="979" spans="1:14" s="86" customForma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</row>
    <row r="980" spans="1:14" s="86" customForma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</row>
    <row r="981" spans="1:14" s="86" customForma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</row>
    <row r="982" spans="1:14" s="86" customForma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</row>
    <row r="983" spans="1:14" s="86" customForma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</row>
    <row r="984" spans="1:14" s="86" customForma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</row>
    <row r="985" spans="1:14" s="86" customForma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</row>
    <row r="986" spans="1:14" s="86" customForma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</row>
    <row r="987" spans="1:14" s="86" customForma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</row>
    <row r="988" spans="1:14" s="86" customForma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</row>
    <row r="989" spans="1:14" s="86" customForma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</row>
    <row r="990" spans="1:14" s="86" customForma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</row>
    <row r="991" spans="1:14" s="86" customForma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</row>
    <row r="992" spans="1:14" s="86" customForma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</row>
    <row r="993" spans="1:14" s="86" customForma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</row>
    <row r="994" spans="1:14" s="86" customForma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</row>
    <row r="995" spans="1:14" s="86" customForma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</row>
    <row r="996" spans="1:14" s="86" customForma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</row>
    <row r="997" spans="1:14" s="86" customForma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</row>
    <row r="998" spans="1:14" s="86" customForma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</row>
    <row r="999" spans="1:14" s="86" customForma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</row>
    <row r="1000" spans="1:14" s="86" customForma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</row>
    <row r="1001" spans="1:14" s="86" customFormat="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</row>
    <row r="1002" spans="1:14" s="86" customFormat="1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</row>
    <row r="1003" spans="1:14" s="86" customFormat="1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</row>
    <row r="1004" spans="1:14" s="86" customFormat="1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</row>
    <row r="1005" spans="1:14" s="86" customFormat="1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</row>
    <row r="1006" spans="1:14" s="86" customFormat="1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</row>
    <row r="1007" spans="1:14" s="86" customFormat="1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</row>
    <row r="1008" spans="1:14" s="86" customFormat="1">
      <c r="A1008" s="70"/>
      <c r="B1008" s="70"/>
      <c r="C1008" s="70"/>
      <c r="D1008" s="70"/>
      <c r="E1008" s="70"/>
      <c r="F1008" s="70"/>
      <c r="G1008" s="70"/>
      <c r="H1008" s="70"/>
      <c r="I1008" s="70"/>
      <c r="J1008" s="70"/>
      <c r="K1008" s="70"/>
      <c r="L1008" s="70"/>
      <c r="M1008" s="70"/>
      <c r="N1008" s="70"/>
    </row>
    <row r="1009" spans="1:14" s="86" customFormat="1">
      <c r="A1009" s="70"/>
      <c r="B1009" s="70"/>
      <c r="C1009" s="70"/>
      <c r="D1009" s="70"/>
      <c r="E1009" s="70"/>
      <c r="F1009" s="70"/>
      <c r="G1009" s="70"/>
      <c r="H1009" s="70"/>
      <c r="I1009" s="70"/>
      <c r="J1009" s="70"/>
      <c r="K1009" s="70"/>
      <c r="L1009" s="70"/>
      <c r="M1009" s="70"/>
      <c r="N1009" s="70"/>
    </row>
    <row r="1010" spans="1:14" s="86" customFormat="1">
      <c r="A1010" s="70"/>
      <c r="B1010" s="70"/>
      <c r="C1010" s="70"/>
      <c r="D1010" s="70"/>
      <c r="E1010" s="70"/>
      <c r="F1010" s="70"/>
      <c r="G1010" s="70"/>
      <c r="H1010" s="70"/>
      <c r="I1010" s="70"/>
      <c r="J1010" s="70"/>
      <c r="K1010" s="70"/>
      <c r="L1010" s="70"/>
      <c r="M1010" s="70"/>
      <c r="N1010" s="70"/>
    </row>
    <row r="1011" spans="1:14" s="86" customFormat="1">
      <c r="A1011" s="70"/>
      <c r="B1011" s="70"/>
      <c r="C1011" s="70"/>
      <c r="D1011" s="70"/>
      <c r="E1011" s="70"/>
      <c r="F1011" s="70"/>
      <c r="G1011" s="70"/>
      <c r="H1011" s="70"/>
      <c r="I1011" s="70"/>
      <c r="J1011" s="70"/>
      <c r="K1011" s="70"/>
      <c r="L1011" s="70"/>
      <c r="M1011" s="70"/>
      <c r="N1011" s="70"/>
    </row>
    <row r="1012" spans="1:14" s="86" customFormat="1">
      <c r="A1012" s="70"/>
      <c r="B1012" s="70"/>
      <c r="C1012" s="70"/>
      <c r="D1012" s="70"/>
      <c r="E1012" s="70"/>
      <c r="F1012" s="70"/>
      <c r="G1012" s="70"/>
      <c r="H1012" s="70"/>
      <c r="I1012" s="70"/>
      <c r="J1012" s="70"/>
      <c r="K1012" s="70"/>
      <c r="L1012" s="70"/>
      <c r="M1012" s="70"/>
      <c r="N1012" s="70"/>
    </row>
    <row r="1013" spans="1:14" s="86" customFormat="1">
      <c r="A1013" s="70"/>
      <c r="B1013" s="70"/>
      <c r="C1013" s="70"/>
      <c r="D1013" s="70"/>
      <c r="E1013" s="70"/>
      <c r="F1013" s="70"/>
      <c r="G1013" s="70"/>
      <c r="H1013" s="70"/>
      <c r="I1013" s="70"/>
      <c r="J1013" s="70"/>
      <c r="K1013" s="70"/>
      <c r="L1013" s="70"/>
      <c r="M1013" s="70"/>
      <c r="N1013" s="70"/>
    </row>
    <row r="1014" spans="1:14" s="86" customFormat="1">
      <c r="A1014" s="70"/>
      <c r="B1014" s="70"/>
      <c r="C1014" s="70"/>
      <c r="D1014" s="70"/>
      <c r="E1014" s="70"/>
      <c r="F1014" s="70"/>
      <c r="G1014" s="70"/>
      <c r="H1014" s="70"/>
      <c r="I1014" s="70"/>
      <c r="J1014" s="70"/>
      <c r="K1014" s="70"/>
      <c r="L1014" s="70"/>
      <c r="M1014" s="70"/>
      <c r="N1014" s="70"/>
    </row>
    <row r="1015" spans="1:14" s="86" customFormat="1">
      <c r="A1015" s="70"/>
      <c r="B1015" s="70"/>
      <c r="C1015" s="70"/>
      <c r="D1015" s="70"/>
      <c r="E1015" s="70"/>
      <c r="F1015" s="70"/>
      <c r="G1015" s="70"/>
      <c r="H1015" s="70"/>
      <c r="I1015" s="70"/>
      <c r="J1015" s="70"/>
      <c r="K1015" s="70"/>
      <c r="L1015" s="70"/>
      <c r="M1015" s="70"/>
      <c r="N1015" s="70"/>
    </row>
    <row r="1016" spans="1:14" s="86" customFormat="1">
      <c r="A1016" s="70"/>
      <c r="B1016" s="70"/>
      <c r="C1016" s="70"/>
      <c r="D1016" s="70"/>
      <c r="E1016" s="70"/>
      <c r="F1016" s="70"/>
      <c r="G1016" s="70"/>
      <c r="H1016" s="70"/>
      <c r="I1016" s="70"/>
      <c r="J1016" s="70"/>
      <c r="K1016" s="70"/>
      <c r="L1016" s="70"/>
      <c r="M1016" s="70"/>
      <c r="N1016" s="70"/>
    </row>
    <row r="1017" spans="1:14" s="86" customFormat="1">
      <c r="A1017" s="70"/>
      <c r="B1017" s="70"/>
      <c r="C1017" s="70"/>
      <c r="D1017" s="70"/>
      <c r="E1017" s="70"/>
      <c r="F1017" s="70"/>
      <c r="G1017" s="70"/>
      <c r="H1017" s="70"/>
      <c r="I1017" s="70"/>
      <c r="J1017" s="70"/>
      <c r="K1017" s="70"/>
      <c r="L1017" s="70"/>
      <c r="M1017" s="70"/>
      <c r="N1017" s="70"/>
    </row>
    <row r="1018" spans="1:14" s="86" customFormat="1">
      <c r="A1018" s="70"/>
      <c r="B1018" s="70"/>
      <c r="C1018" s="70"/>
      <c r="D1018" s="70"/>
      <c r="E1018" s="70"/>
      <c r="F1018" s="70"/>
      <c r="G1018" s="70"/>
      <c r="H1018" s="70"/>
      <c r="I1018" s="70"/>
      <c r="J1018" s="70"/>
      <c r="K1018" s="70"/>
      <c r="L1018" s="70"/>
      <c r="M1018" s="70"/>
      <c r="N1018" s="70"/>
    </row>
    <row r="1019" spans="1:14" s="86" customFormat="1">
      <c r="A1019" s="70"/>
      <c r="B1019" s="70"/>
      <c r="C1019" s="70"/>
      <c r="D1019" s="70"/>
      <c r="E1019" s="70"/>
      <c r="F1019" s="70"/>
      <c r="G1019" s="70"/>
      <c r="H1019" s="70"/>
      <c r="I1019" s="70"/>
      <c r="J1019" s="70"/>
      <c r="K1019" s="70"/>
      <c r="L1019" s="70"/>
      <c r="M1019" s="70"/>
      <c r="N1019" s="70"/>
    </row>
    <row r="1020" spans="1:14" s="86" customFormat="1">
      <c r="A1020" s="70"/>
      <c r="B1020" s="70"/>
      <c r="C1020" s="70"/>
      <c r="D1020" s="70"/>
      <c r="E1020" s="70"/>
      <c r="F1020" s="70"/>
      <c r="G1020" s="70"/>
      <c r="H1020" s="70"/>
      <c r="I1020" s="70"/>
      <c r="J1020" s="70"/>
      <c r="K1020" s="70"/>
      <c r="L1020" s="70"/>
      <c r="M1020" s="70"/>
      <c r="N1020" s="70"/>
    </row>
    <row r="1021" spans="1:14" s="86" customFormat="1">
      <c r="A1021" s="70"/>
      <c r="B1021" s="70"/>
      <c r="C1021" s="70"/>
      <c r="D1021" s="70"/>
      <c r="E1021" s="70"/>
      <c r="F1021" s="70"/>
      <c r="G1021" s="70"/>
      <c r="H1021" s="70"/>
      <c r="I1021" s="70"/>
      <c r="J1021" s="70"/>
      <c r="K1021" s="70"/>
      <c r="L1021" s="70"/>
      <c r="M1021" s="70"/>
      <c r="N1021" s="70"/>
    </row>
    <row r="1022" spans="1:14" s="86" customFormat="1">
      <c r="A1022" s="70"/>
      <c r="B1022" s="70"/>
      <c r="C1022" s="70"/>
      <c r="D1022" s="70"/>
      <c r="E1022" s="70"/>
      <c r="F1022" s="70"/>
      <c r="G1022" s="70"/>
      <c r="H1022" s="70"/>
      <c r="I1022" s="70"/>
      <c r="J1022" s="70"/>
      <c r="K1022" s="70"/>
      <c r="L1022" s="70"/>
      <c r="M1022" s="70"/>
      <c r="N1022" s="70"/>
    </row>
    <row r="1023" spans="1:14" s="86" customFormat="1">
      <c r="A1023" s="70"/>
      <c r="B1023" s="70"/>
      <c r="C1023" s="70"/>
      <c r="D1023" s="70"/>
      <c r="E1023" s="70"/>
      <c r="F1023" s="70"/>
      <c r="G1023" s="70"/>
      <c r="H1023" s="70"/>
      <c r="I1023" s="70"/>
      <c r="J1023" s="70"/>
      <c r="K1023" s="70"/>
      <c r="L1023" s="70"/>
      <c r="M1023" s="70"/>
      <c r="N1023" s="70"/>
    </row>
    <row r="1024" spans="1:14" s="86" customFormat="1">
      <c r="A1024" s="70"/>
      <c r="B1024" s="70"/>
      <c r="C1024" s="70"/>
      <c r="D1024" s="70"/>
      <c r="E1024" s="70"/>
      <c r="F1024" s="70"/>
      <c r="G1024" s="70"/>
      <c r="H1024" s="70"/>
      <c r="I1024" s="70"/>
      <c r="J1024" s="70"/>
      <c r="K1024" s="70"/>
      <c r="L1024" s="70"/>
      <c r="M1024" s="70"/>
      <c r="N1024" s="70"/>
    </row>
    <row r="1025" spans="1:14" s="86" customFormat="1">
      <c r="A1025" s="70"/>
      <c r="B1025" s="70"/>
      <c r="C1025" s="70"/>
      <c r="D1025" s="70"/>
      <c r="E1025" s="70"/>
      <c r="F1025" s="70"/>
      <c r="G1025" s="70"/>
      <c r="H1025" s="70"/>
      <c r="I1025" s="70"/>
      <c r="J1025" s="70"/>
      <c r="K1025" s="70"/>
      <c r="L1025" s="70"/>
      <c r="M1025" s="70"/>
      <c r="N1025" s="70"/>
    </row>
    <row r="1026" spans="1:14" s="86" customFormat="1">
      <c r="A1026" s="70"/>
      <c r="B1026" s="70"/>
      <c r="C1026" s="70"/>
      <c r="D1026" s="70"/>
      <c r="E1026" s="70"/>
      <c r="F1026" s="70"/>
      <c r="G1026" s="70"/>
      <c r="H1026" s="70"/>
      <c r="I1026" s="70"/>
      <c r="J1026" s="70"/>
      <c r="K1026" s="70"/>
      <c r="L1026" s="70"/>
      <c r="M1026" s="70"/>
      <c r="N1026" s="70"/>
    </row>
    <row r="1027" spans="1:14" s="86" customFormat="1">
      <c r="A1027" s="70"/>
      <c r="B1027" s="70"/>
      <c r="C1027" s="70"/>
      <c r="D1027" s="70"/>
      <c r="E1027" s="70"/>
      <c r="F1027" s="70"/>
      <c r="G1027" s="70"/>
      <c r="H1027" s="70"/>
      <c r="I1027" s="70"/>
      <c r="J1027" s="70"/>
      <c r="K1027" s="70"/>
      <c r="L1027" s="70"/>
      <c r="M1027" s="70"/>
      <c r="N1027" s="70"/>
    </row>
    <row r="1028" spans="1:14" s="86" customFormat="1">
      <c r="A1028" s="70"/>
      <c r="B1028" s="70"/>
      <c r="C1028" s="70"/>
      <c r="D1028" s="70"/>
      <c r="E1028" s="70"/>
      <c r="F1028" s="70"/>
      <c r="G1028" s="70"/>
      <c r="H1028" s="70"/>
      <c r="I1028" s="70"/>
      <c r="J1028" s="70"/>
      <c r="K1028" s="70"/>
      <c r="L1028" s="70"/>
      <c r="M1028" s="70"/>
      <c r="N1028" s="70"/>
    </row>
    <row r="1029" spans="1:14" s="86" customFormat="1">
      <c r="A1029" s="70"/>
      <c r="B1029" s="70"/>
      <c r="C1029" s="70"/>
      <c r="D1029" s="70"/>
      <c r="E1029" s="70"/>
      <c r="F1029" s="70"/>
      <c r="G1029" s="70"/>
      <c r="H1029" s="70"/>
      <c r="I1029" s="70"/>
      <c r="J1029" s="70"/>
      <c r="K1029" s="70"/>
      <c r="L1029" s="70"/>
      <c r="M1029" s="70"/>
      <c r="N1029" s="70"/>
    </row>
    <row r="1030" spans="1:14" s="86" customFormat="1">
      <c r="A1030" s="70"/>
      <c r="B1030" s="70"/>
      <c r="C1030" s="70"/>
      <c r="D1030" s="70"/>
      <c r="E1030" s="70"/>
      <c r="F1030" s="70"/>
      <c r="G1030" s="70"/>
      <c r="H1030" s="70"/>
      <c r="I1030" s="70"/>
      <c r="J1030" s="70"/>
      <c r="K1030" s="70"/>
      <c r="L1030" s="70"/>
      <c r="M1030" s="70"/>
      <c r="N1030" s="70"/>
    </row>
    <row r="1031" spans="1:14" s="86" customFormat="1">
      <c r="A1031" s="70"/>
      <c r="B1031" s="70"/>
      <c r="C1031" s="70"/>
      <c r="D1031" s="70"/>
      <c r="E1031" s="70"/>
      <c r="F1031" s="70"/>
      <c r="G1031" s="70"/>
      <c r="H1031" s="70"/>
      <c r="I1031" s="70"/>
      <c r="J1031" s="70"/>
      <c r="K1031" s="70"/>
      <c r="L1031" s="70"/>
      <c r="M1031" s="70"/>
      <c r="N1031" s="70"/>
    </row>
    <row r="1032" spans="1:14" s="86" customFormat="1">
      <c r="A1032" s="70"/>
      <c r="B1032" s="70"/>
      <c r="C1032" s="70"/>
      <c r="D1032" s="70"/>
      <c r="E1032" s="70"/>
      <c r="F1032" s="70"/>
      <c r="G1032" s="70"/>
      <c r="H1032" s="70"/>
      <c r="I1032" s="70"/>
      <c r="J1032" s="70"/>
      <c r="K1032" s="70"/>
      <c r="L1032" s="70"/>
      <c r="M1032" s="70"/>
      <c r="N1032" s="70"/>
    </row>
    <row r="1033" spans="1:14" s="86" customFormat="1">
      <c r="A1033" s="70"/>
      <c r="B1033" s="70"/>
      <c r="C1033" s="70"/>
      <c r="D1033" s="70"/>
      <c r="E1033" s="70"/>
      <c r="F1033" s="70"/>
      <c r="G1033" s="70"/>
      <c r="H1033" s="70"/>
      <c r="I1033" s="70"/>
      <c r="J1033" s="70"/>
      <c r="K1033" s="70"/>
      <c r="L1033" s="70"/>
      <c r="M1033" s="70"/>
      <c r="N1033" s="70"/>
    </row>
    <row r="1034" spans="1:14" s="86" customFormat="1">
      <c r="A1034" s="70"/>
      <c r="B1034" s="70"/>
      <c r="C1034" s="70"/>
      <c r="D1034" s="70"/>
      <c r="E1034" s="70"/>
      <c r="F1034" s="70"/>
      <c r="G1034" s="70"/>
      <c r="H1034" s="70"/>
      <c r="I1034" s="70"/>
      <c r="J1034" s="70"/>
      <c r="K1034" s="70"/>
      <c r="L1034" s="70"/>
      <c r="M1034" s="70"/>
      <c r="N1034" s="70"/>
    </row>
    <row r="1035" spans="1:14" s="86" customFormat="1">
      <c r="A1035" s="70"/>
      <c r="B1035" s="70"/>
      <c r="C1035" s="70"/>
      <c r="D1035" s="70"/>
      <c r="E1035" s="70"/>
      <c r="F1035" s="70"/>
      <c r="G1035" s="70"/>
      <c r="H1035" s="70"/>
      <c r="I1035" s="70"/>
      <c r="J1035" s="70"/>
      <c r="K1035" s="70"/>
      <c r="L1035" s="70"/>
      <c r="M1035" s="70"/>
      <c r="N1035" s="70"/>
    </row>
    <row r="1036" spans="1:14" s="86" customFormat="1">
      <c r="A1036" s="70"/>
      <c r="B1036" s="70"/>
      <c r="C1036" s="70"/>
      <c r="D1036" s="70"/>
      <c r="E1036" s="70"/>
      <c r="F1036" s="70"/>
      <c r="G1036" s="70"/>
      <c r="H1036" s="70"/>
      <c r="I1036" s="70"/>
      <c r="J1036" s="70"/>
      <c r="K1036" s="70"/>
      <c r="L1036" s="70"/>
      <c r="M1036" s="70"/>
      <c r="N1036" s="70"/>
    </row>
    <row r="1037" spans="1:14" s="86" customFormat="1">
      <c r="A1037" s="70"/>
      <c r="B1037" s="70"/>
      <c r="C1037" s="70"/>
      <c r="D1037" s="70"/>
      <c r="E1037" s="70"/>
      <c r="F1037" s="70"/>
      <c r="G1037" s="70"/>
      <c r="H1037" s="70"/>
      <c r="I1037" s="70"/>
      <c r="J1037" s="70"/>
      <c r="K1037" s="70"/>
      <c r="L1037" s="70"/>
      <c r="M1037" s="70"/>
      <c r="N1037" s="70"/>
    </row>
    <row r="1038" spans="1:14" s="86" customFormat="1">
      <c r="A1038" s="70"/>
      <c r="B1038" s="70"/>
      <c r="C1038" s="70"/>
      <c r="D1038" s="70"/>
      <c r="E1038" s="70"/>
      <c r="F1038" s="70"/>
      <c r="G1038" s="70"/>
      <c r="H1038" s="70"/>
      <c r="I1038" s="70"/>
      <c r="J1038" s="70"/>
      <c r="K1038" s="70"/>
      <c r="L1038" s="70"/>
      <c r="M1038" s="70"/>
      <c r="N1038" s="70"/>
    </row>
    <row r="1039" spans="1:14" s="86" customFormat="1">
      <c r="A1039" s="70"/>
      <c r="B1039" s="70"/>
      <c r="C1039" s="70"/>
      <c r="D1039" s="70"/>
      <c r="E1039" s="70"/>
      <c r="F1039" s="70"/>
      <c r="G1039" s="70"/>
      <c r="H1039" s="70"/>
      <c r="I1039" s="70"/>
      <c r="J1039" s="70"/>
      <c r="K1039" s="70"/>
      <c r="L1039" s="70"/>
      <c r="M1039" s="70"/>
      <c r="N1039" s="70"/>
    </row>
    <row r="1040" spans="1:14" s="86" customFormat="1">
      <c r="A1040" s="70"/>
      <c r="B1040" s="70"/>
      <c r="C1040" s="70"/>
      <c r="D1040" s="70"/>
      <c r="E1040" s="70"/>
      <c r="F1040" s="70"/>
      <c r="G1040" s="70"/>
      <c r="H1040" s="70"/>
      <c r="I1040" s="70"/>
      <c r="J1040" s="70"/>
      <c r="K1040" s="70"/>
      <c r="L1040" s="70"/>
      <c r="M1040" s="70"/>
      <c r="N1040" s="70"/>
    </row>
    <row r="1041" spans="1:14" s="86" customFormat="1">
      <c r="A1041" s="70"/>
      <c r="B1041" s="70"/>
      <c r="C1041" s="70"/>
      <c r="D1041" s="70"/>
      <c r="E1041" s="70"/>
      <c r="F1041" s="70"/>
      <c r="G1041" s="70"/>
      <c r="H1041" s="70"/>
      <c r="I1041" s="70"/>
      <c r="J1041" s="70"/>
      <c r="K1041" s="70"/>
      <c r="L1041" s="70"/>
      <c r="M1041" s="70"/>
      <c r="N1041" s="70"/>
    </row>
    <row r="1042" spans="1:14" s="86" customFormat="1">
      <c r="A1042" s="70"/>
      <c r="B1042" s="70"/>
      <c r="C1042" s="70"/>
      <c r="D1042" s="70"/>
      <c r="E1042" s="70"/>
      <c r="F1042" s="70"/>
      <c r="G1042" s="70"/>
      <c r="H1042" s="70"/>
      <c r="I1042" s="70"/>
      <c r="J1042" s="70"/>
      <c r="K1042" s="70"/>
      <c r="L1042" s="70"/>
      <c r="M1042" s="70"/>
      <c r="N1042" s="70"/>
    </row>
    <row r="1043" spans="1:14" s="86" customFormat="1">
      <c r="A1043" s="70"/>
      <c r="B1043" s="70"/>
      <c r="C1043" s="70"/>
      <c r="D1043" s="70"/>
      <c r="E1043" s="70"/>
      <c r="F1043" s="70"/>
      <c r="G1043" s="70"/>
      <c r="H1043" s="70"/>
      <c r="I1043" s="70"/>
      <c r="J1043" s="70"/>
      <c r="K1043" s="70"/>
      <c r="L1043" s="70"/>
      <c r="M1043" s="70"/>
      <c r="N1043" s="70"/>
    </row>
    <row r="1044" spans="1:14" s="86" customFormat="1">
      <c r="A1044" s="70"/>
      <c r="B1044" s="70"/>
      <c r="C1044" s="70"/>
      <c r="D1044" s="70"/>
      <c r="E1044" s="70"/>
      <c r="F1044" s="70"/>
      <c r="G1044" s="70"/>
      <c r="H1044" s="70"/>
      <c r="I1044" s="70"/>
      <c r="J1044" s="70"/>
      <c r="K1044" s="70"/>
      <c r="L1044" s="70"/>
      <c r="M1044" s="70"/>
      <c r="N1044" s="70"/>
    </row>
    <row r="1045" spans="1:14" s="86" customFormat="1">
      <c r="A1045" s="70"/>
      <c r="B1045" s="70"/>
      <c r="C1045" s="70"/>
      <c r="D1045" s="70"/>
      <c r="E1045" s="70"/>
      <c r="F1045" s="70"/>
      <c r="G1045" s="70"/>
      <c r="H1045" s="70"/>
      <c r="I1045" s="70"/>
      <c r="J1045" s="70"/>
      <c r="K1045" s="70"/>
      <c r="L1045" s="70"/>
      <c r="M1045" s="70"/>
      <c r="N1045" s="70"/>
    </row>
    <row r="1046" spans="1:14" s="86" customFormat="1">
      <c r="A1046" s="70"/>
      <c r="B1046" s="70"/>
      <c r="C1046" s="70"/>
      <c r="D1046" s="70"/>
      <c r="E1046" s="70"/>
      <c r="F1046" s="70"/>
      <c r="G1046" s="70"/>
      <c r="H1046" s="70"/>
      <c r="I1046" s="70"/>
      <c r="J1046" s="70"/>
      <c r="K1046" s="70"/>
      <c r="L1046" s="70"/>
      <c r="M1046" s="70"/>
      <c r="N1046" s="70"/>
    </row>
    <row r="1047" spans="1:14" s="86" customFormat="1">
      <c r="A1047" s="70"/>
      <c r="B1047" s="70"/>
      <c r="C1047" s="70"/>
      <c r="D1047" s="70"/>
      <c r="E1047" s="70"/>
      <c r="F1047" s="70"/>
      <c r="G1047" s="70"/>
      <c r="H1047" s="70"/>
      <c r="I1047" s="70"/>
      <c r="J1047" s="70"/>
      <c r="K1047" s="70"/>
      <c r="L1047" s="70"/>
      <c r="M1047" s="70"/>
      <c r="N1047" s="70"/>
    </row>
    <row r="1048" spans="1:14" s="86" customFormat="1">
      <c r="A1048" s="70"/>
      <c r="B1048" s="70"/>
      <c r="C1048" s="70"/>
      <c r="D1048" s="70"/>
      <c r="E1048" s="70"/>
      <c r="F1048" s="70"/>
      <c r="G1048" s="70"/>
      <c r="H1048" s="70"/>
      <c r="I1048" s="70"/>
      <c r="J1048" s="70"/>
      <c r="K1048" s="70"/>
      <c r="L1048" s="70"/>
      <c r="M1048" s="70"/>
      <c r="N1048" s="70"/>
    </row>
    <row r="1049" spans="1:14" s="86" customFormat="1">
      <c r="A1049" s="70"/>
      <c r="B1049" s="70"/>
      <c r="C1049" s="70"/>
      <c r="D1049" s="70"/>
      <c r="E1049" s="70"/>
      <c r="F1049" s="70"/>
      <c r="G1049" s="70"/>
      <c r="H1049" s="70"/>
      <c r="I1049" s="70"/>
      <c r="J1049" s="70"/>
      <c r="K1049" s="70"/>
      <c r="L1049" s="70"/>
      <c r="M1049" s="70"/>
      <c r="N1049" s="70"/>
    </row>
    <row r="1050" spans="1:14" s="86" customFormat="1">
      <c r="A1050" s="70"/>
      <c r="B1050" s="70"/>
      <c r="C1050" s="70"/>
      <c r="D1050" s="70"/>
      <c r="E1050" s="70"/>
      <c r="F1050" s="70"/>
      <c r="G1050" s="70"/>
      <c r="H1050" s="70"/>
      <c r="I1050" s="70"/>
      <c r="J1050" s="70"/>
      <c r="K1050" s="70"/>
      <c r="L1050" s="70"/>
      <c r="M1050" s="70"/>
      <c r="N1050" s="70"/>
    </row>
    <row r="1051" spans="1:14" s="86" customFormat="1">
      <c r="A1051" s="70"/>
      <c r="B1051" s="70"/>
      <c r="C1051" s="70"/>
      <c r="D1051" s="70"/>
      <c r="E1051" s="70"/>
      <c r="F1051" s="70"/>
      <c r="G1051" s="70"/>
      <c r="H1051" s="70"/>
      <c r="I1051" s="70"/>
      <c r="J1051" s="70"/>
      <c r="K1051" s="70"/>
      <c r="L1051" s="70"/>
      <c r="M1051" s="70"/>
      <c r="N1051" s="70"/>
    </row>
    <row r="1052" spans="1:14" s="86" customFormat="1">
      <c r="A1052" s="70"/>
      <c r="B1052" s="70"/>
      <c r="C1052" s="70"/>
      <c r="D1052" s="70"/>
      <c r="E1052" s="70"/>
      <c r="F1052" s="70"/>
      <c r="G1052" s="70"/>
      <c r="H1052" s="70"/>
      <c r="I1052" s="70"/>
      <c r="J1052" s="70"/>
      <c r="K1052" s="70"/>
      <c r="L1052" s="70"/>
      <c r="M1052" s="70"/>
      <c r="N1052" s="70"/>
    </row>
    <row r="1053" spans="1:14" s="86" customFormat="1">
      <c r="A1053" s="70"/>
      <c r="B1053" s="70"/>
      <c r="C1053" s="70"/>
      <c r="D1053" s="70"/>
      <c r="E1053" s="70"/>
      <c r="F1053" s="70"/>
      <c r="G1053" s="70"/>
      <c r="H1053" s="70"/>
      <c r="I1053" s="70"/>
      <c r="J1053" s="70"/>
      <c r="K1053" s="70"/>
      <c r="L1053" s="70"/>
      <c r="M1053" s="70"/>
      <c r="N1053" s="70"/>
    </row>
    <row r="1054" spans="1:14" s="86" customFormat="1">
      <c r="A1054" s="70"/>
      <c r="B1054" s="70"/>
      <c r="C1054" s="70"/>
      <c r="D1054" s="70"/>
      <c r="E1054" s="70"/>
      <c r="F1054" s="70"/>
      <c r="G1054" s="70"/>
      <c r="H1054" s="70"/>
      <c r="I1054" s="70"/>
      <c r="J1054" s="70"/>
      <c r="K1054" s="70"/>
      <c r="L1054" s="70"/>
      <c r="M1054" s="70"/>
      <c r="N1054" s="70"/>
    </row>
    <row r="1055" spans="1:14" s="86" customFormat="1">
      <c r="A1055" s="70"/>
      <c r="B1055" s="70"/>
      <c r="C1055" s="70"/>
      <c r="D1055" s="70"/>
      <c r="E1055" s="70"/>
      <c r="F1055" s="70"/>
      <c r="G1055" s="70"/>
      <c r="H1055" s="70"/>
      <c r="I1055" s="70"/>
      <c r="J1055" s="70"/>
      <c r="K1055" s="70"/>
      <c r="L1055" s="70"/>
      <c r="M1055" s="70"/>
      <c r="N1055" s="70"/>
    </row>
    <row r="1056" spans="1:14" s="86" customFormat="1">
      <c r="A1056" s="70"/>
      <c r="B1056" s="70"/>
      <c r="C1056" s="70"/>
      <c r="D1056" s="70"/>
      <c r="E1056" s="70"/>
      <c r="F1056" s="70"/>
      <c r="G1056" s="70"/>
      <c r="H1056" s="70"/>
      <c r="I1056" s="70"/>
      <c r="J1056" s="70"/>
      <c r="K1056" s="70"/>
      <c r="L1056" s="70"/>
      <c r="M1056" s="70"/>
      <c r="N1056" s="70"/>
    </row>
    <row r="1057" spans="1:14" s="86" customFormat="1">
      <c r="A1057" s="70"/>
      <c r="B1057" s="70"/>
      <c r="C1057" s="70"/>
      <c r="D1057" s="70"/>
      <c r="E1057" s="70"/>
      <c r="F1057" s="70"/>
      <c r="G1057" s="70"/>
      <c r="H1057" s="70"/>
      <c r="I1057" s="70"/>
      <c r="J1057" s="70"/>
      <c r="K1057" s="70"/>
      <c r="L1057" s="70"/>
      <c r="M1057" s="70"/>
      <c r="N1057" s="70"/>
    </row>
    <row r="1058" spans="1:14" s="86" customFormat="1">
      <c r="A1058" s="70"/>
      <c r="B1058" s="70"/>
      <c r="C1058" s="70"/>
      <c r="D1058" s="70"/>
      <c r="E1058" s="70"/>
      <c r="F1058" s="70"/>
      <c r="G1058" s="70"/>
      <c r="H1058" s="70"/>
      <c r="I1058" s="70"/>
      <c r="J1058" s="70"/>
      <c r="K1058" s="70"/>
      <c r="L1058" s="70"/>
      <c r="M1058" s="70"/>
      <c r="N1058" s="70"/>
    </row>
    <row r="1059" spans="1:14" s="86" customFormat="1">
      <c r="A1059" s="70"/>
      <c r="B1059" s="70"/>
      <c r="C1059" s="70"/>
      <c r="D1059" s="70"/>
      <c r="E1059" s="70"/>
      <c r="F1059" s="70"/>
      <c r="G1059" s="70"/>
      <c r="H1059" s="70"/>
      <c r="I1059" s="70"/>
      <c r="J1059" s="70"/>
      <c r="K1059" s="70"/>
      <c r="L1059" s="70"/>
      <c r="M1059" s="70"/>
      <c r="N1059" s="70"/>
    </row>
    <row r="1060" spans="1:14" s="86" customFormat="1">
      <c r="A1060" s="70"/>
      <c r="B1060" s="70"/>
      <c r="C1060" s="70"/>
      <c r="D1060" s="70"/>
      <c r="E1060" s="70"/>
      <c r="F1060" s="70"/>
      <c r="G1060" s="70"/>
      <c r="H1060" s="70"/>
      <c r="I1060" s="70"/>
      <c r="J1060" s="70"/>
      <c r="K1060" s="70"/>
      <c r="L1060" s="70"/>
      <c r="M1060" s="70"/>
      <c r="N1060" s="70"/>
    </row>
    <row r="1061" spans="1:14" s="86" customFormat="1">
      <c r="A1061" s="70"/>
      <c r="B1061" s="70"/>
      <c r="C1061" s="70"/>
      <c r="D1061" s="70"/>
      <c r="E1061" s="70"/>
      <c r="F1061" s="70"/>
      <c r="G1061" s="70"/>
      <c r="H1061" s="70"/>
      <c r="I1061" s="70"/>
      <c r="J1061" s="70"/>
      <c r="K1061" s="70"/>
      <c r="L1061" s="70"/>
      <c r="M1061" s="70"/>
      <c r="N1061" s="70"/>
    </row>
    <row r="1062" spans="1:14" s="86" customFormat="1">
      <c r="A1062" s="70"/>
      <c r="B1062" s="70"/>
      <c r="C1062" s="70"/>
      <c r="D1062" s="70"/>
      <c r="E1062" s="70"/>
      <c r="F1062" s="70"/>
      <c r="G1062" s="70"/>
      <c r="H1062" s="70"/>
      <c r="I1062" s="70"/>
      <c r="J1062" s="70"/>
      <c r="K1062" s="70"/>
      <c r="L1062" s="70"/>
      <c r="M1062" s="70"/>
      <c r="N1062" s="70"/>
    </row>
    <row r="1063" spans="1:14" s="86" customFormat="1">
      <c r="A1063" s="70"/>
      <c r="B1063" s="70"/>
      <c r="C1063" s="70"/>
      <c r="D1063" s="70"/>
      <c r="E1063" s="70"/>
      <c r="F1063" s="70"/>
      <c r="G1063" s="70"/>
      <c r="H1063" s="70"/>
      <c r="I1063" s="70"/>
      <c r="J1063" s="70"/>
      <c r="K1063" s="70"/>
      <c r="L1063" s="70"/>
      <c r="M1063" s="70"/>
      <c r="N1063" s="70"/>
    </row>
    <row r="1064" spans="1:14" s="86" customFormat="1">
      <c r="A1064" s="70"/>
      <c r="B1064" s="70"/>
      <c r="C1064" s="70"/>
      <c r="D1064" s="70"/>
      <c r="E1064" s="70"/>
      <c r="F1064" s="70"/>
      <c r="G1064" s="70"/>
      <c r="H1064" s="70"/>
      <c r="I1064" s="70"/>
      <c r="J1064" s="70"/>
      <c r="K1064" s="70"/>
      <c r="L1064" s="70"/>
      <c r="M1064" s="70"/>
      <c r="N1064" s="70"/>
    </row>
    <row r="1065" spans="1:14" s="86" customFormat="1">
      <c r="A1065" s="70"/>
      <c r="B1065" s="70"/>
      <c r="C1065" s="70"/>
      <c r="D1065" s="70"/>
      <c r="E1065" s="70"/>
      <c r="F1065" s="70"/>
      <c r="G1065" s="70"/>
      <c r="H1065" s="70"/>
      <c r="I1065" s="70"/>
      <c r="J1065" s="70"/>
      <c r="K1065" s="70"/>
      <c r="L1065" s="70"/>
      <c r="M1065" s="70"/>
      <c r="N1065" s="70"/>
    </row>
    <row r="1066" spans="1:14" s="86" customFormat="1">
      <c r="A1066" s="70"/>
      <c r="B1066" s="70"/>
      <c r="C1066" s="70"/>
      <c r="D1066" s="70"/>
      <c r="E1066" s="70"/>
      <c r="F1066" s="70"/>
      <c r="G1066" s="70"/>
      <c r="H1066" s="70"/>
      <c r="I1066" s="70"/>
      <c r="J1066" s="70"/>
      <c r="K1066" s="70"/>
      <c r="L1066" s="70"/>
      <c r="M1066" s="70"/>
      <c r="N1066" s="70"/>
    </row>
    <row r="1067" spans="1:14" s="86" customFormat="1">
      <c r="A1067" s="70"/>
      <c r="B1067" s="70"/>
      <c r="C1067" s="70"/>
      <c r="D1067" s="70"/>
      <c r="E1067" s="70"/>
      <c r="F1067" s="70"/>
      <c r="G1067" s="70"/>
      <c r="H1067" s="70"/>
      <c r="I1067" s="70"/>
      <c r="J1067" s="70"/>
      <c r="K1067" s="70"/>
      <c r="L1067" s="70"/>
      <c r="M1067" s="70"/>
      <c r="N1067" s="70"/>
    </row>
    <row r="1068" spans="1:14" s="86" customFormat="1">
      <c r="A1068" s="70"/>
      <c r="B1068" s="70"/>
      <c r="C1068" s="70"/>
      <c r="D1068" s="70"/>
      <c r="E1068" s="70"/>
      <c r="F1068" s="70"/>
      <c r="G1068" s="70"/>
      <c r="H1068" s="70"/>
      <c r="I1068" s="70"/>
      <c r="J1068" s="70"/>
      <c r="K1068" s="70"/>
      <c r="L1068" s="70"/>
      <c r="M1068" s="70"/>
      <c r="N1068" s="70"/>
    </row>
    <row r="1069" spans="1:14" s="86" customFormat="1">
      <c r="A1069" s="70"/>
      <c r="B1069" s="70"/>
      <c r="C1069" s="70"/>
      <c r="D1069" s="70"/>
      <c r="E1069" s="70"/>
      <c r="F1069" s="70"/>
      <c r="G1069" s="70"/>
      <c r="H1069" s="70"/>
      <c r="I1069" s="70"/>
      <c r="J1069" s="70"/>
      <c r="K1069" s="70"/>
      <c r="L1069" s="70"/>
      <c r="M1069" s="70"/>
      <c r="N1069" s="70"/>
    </row>
    <row r="1070" spans="1:14" s="86" customFormat="1">
      <c r="A1070" s="70"/>
      <c r="B1070" s="70"/>
      <c r="C1070" s="70"/>
      <c r="D1070" s="70"/>
      <c r="E1070" s="70"/>
      <c r="F1070" s="70"/>
      <c r="G1070" s="70"/>
      <c r="H1070" s="70"/>
      <c r="I1070" s="70"/>
      <c r="J1070" s="70"/>
      <c r="K1070" s="70"/>
      <c r="L1070" s="70"/>
      <c r="M1070" s="70"/>
      <c r="N1070" s="70"/>
    </row>
    <row r="1071" spans="1:14" s="86" customFormat="1">
      <c r="A1071" s="70"/>
      <c r="B1071" s="70"/>
      <c r="C1071" s="70"/>
      <c r="D1071" s="70"/>
      <c r="E1071" s="70"/>
      <c r="F1071" s="70"/>
      <c r="G1071" s="70"/>
      <c r="H1071" s="70"/>
      <c r="I1071" s="70"/>
      <c r="J1071" s="70"/>
      <c r="K1071" s="70"/>
      <c r="L1071" s="70"/>
      <c r="M1071" s="70"/>
      <c r="N1071" s="70"/>
    </row>
    <row r="1072" spans="1:14" s="86" customFormat="1">
      <c r="A1072" s="70"/>
      <c r="B1072" s="70"/>
      <c r="C1072" s="70"/>
      <c r="D1072" s="70"/>
      <c r="E1072" s="70"/>
      <c r="F1072" s="70"/>
      <c r="G1072" s="70"/>
      <c r="H1072" s="70"/>
      <c r="I1072" s="70"/>
      <c r="J1072" s="70"/>
      <c r="K1072" s="70"/>
      <c r="L1072" s="70"/>
      <c r="M1072" s="70"/>
      <c r="N1072" s="70"/>
    </row>
    <row r="1073" spans="1:14" s="86" customFormat="1">
      <c r="A1073" s="70"/>
      <c r="B1073" s="70"/>
      <c r="C1073" s="70"/>
      <c r="D1073" s="70"/>
      <c r="E1073" s="70"/>
      <c r="F1073" s="70"/>
      <c r="G1073" s="70"/>
      <c r="H1073" s="70"/>
      <c r="I1073" s="70"/>
      <c r="J1073" s="70"/>
      <c r="K1073" s="70"/>
      <c r="L1073" s="70"/>
      <c r="M1073" s="70"/>
      <c r="N1073" s="70"/>
    </row>
    <row r="1074" spans="1:14" s="86" customFormat="1">
      <c r="A1074" s="70"/>
      <c r="B1074" s="70"/>
      <c r="C1074" s="70"/>
      <c r="D1074" s="70"/>
      <c r="E1074" s="70"/>
      <c r="F1074" s="70"/>
      <c r="G1074" s="70"/>
      <c r="H1074" s="70"/>
      <c r="I1074" s="70"/>
      <c r="J1074" s="70"/>
      <c r="K1074" s="70"/>
      <c r="L1074" s="70"/>
      <c r="M1074" s="70"/>
      <c r="N1074" s="70"/>
    </row>
    <row r="1075" spans="1:14" s="86" customFormat="1">
      <c r="A1075" s="70"/>
      <c r="B1075" s="70"/>
      <c r="C1075" s="70"/>
      <c r="D1075" s="70"/>
      <c r="E1075" s="70"/>
      <c r="F1075" s="70"/>
      <c r="G1075" s="70"/>
      <c r="H1075" s="70"/>
      <c r="I1075" s="70"/>
      <c r="J1075" s="70"/>
      <c r="K1075" s="70"/>
      <c r="L1075" s="70"/>
      <c r="M1075" s="70"/>
      <c r="N1075" s="70"/>
    </row>
    <row r="1076" spans="1:14" s="86" customFormat="1">
      <c r="A1076" s="70"/>
      <c r="B1076" s="70"/>
      <c r="C1076" s="70"/>
      <c r="D1076" s="70"/>
      <c r="E1076" s="70"/>
      <c r="F1076" s="70"/>
      <c r="G1076" s="70"/>
      <c r="H1076" s="70"/>
      <c r="I1076" s="70"/>
      <c r="J1076" s="70"/>
      <c r="K1076" s="70"/>
      <c r="L1076" s="70"/>
      <c r="M1076" s="70"/>
      <c r="N1076" s="70"/>
    </row>
    <row r="1077" spans="1:14" s="86" customFormat="1">
      <c r="A1077" s="70"/>
      <c r="B1077" s="70"/>
      <c r="C1077" s="70"/>
      <c r="D1077" s="70"/>
      <c r="E1077" s="70"/>
      <c r="F1077" s="70"/>
      <c r="G1077" s="70"/>
      <c r="H1077" s="70"/>
      <c r="I1077" s="70"/>
      <c r="J1077" s="70"/>
      <c r="K1077" s="70"/>
      <c r="L1077" s="70"/>
      <c r="M1077" s="70"/>
      <c r="N1077" s="70"/>
    </row>
    <row r="1078" spans="1:14" s="86" customFormat="1">
      <c r="A1078" s="70"/>
      <c r="B1078" s="70"/>
      <c r="C1078" s="70"/>
      <c r="D1078" s="70"/>
      <c r="E1078" s="70"/>
      <c r="F1078" s="70"/>
      <c r="G1078" s="70"/>
      <c r="H1078" s="70"/>
      <c r="I1078" s="70"/>
      <c r="J1078" s="70"/>
      <c r="K1078" s="70"/>
      <c r="L1078" s="70"/>
      <c r="M1078" s="70"/>
      <c r="N1078" s="70"/>
    </row>
    <row r="1079" spans="1:14" s="86" customFormat="1">
      <c r="A1079" s="70"/>
      <c r="B1079" s="70"/>
      <c r="C1079" s="70"/>
      <c r="D1079" s="70"/>
      <c r="E1079" s="70"/>
      <c r="F1079" s="70"/>
      <c r="G1079" s="70"/>
      <c r="H1079" s="70"/>
      <c r="I1079" s="70"/>
      <c r="J1079" s="70"/>
      <c r="K1079" s="70"/>
      <c r="L1079" s="70"/>
      <c r="M1079" s="70"/>
      <c r="N1079" s="70"/>
    </row>
    <row r="1080" spans="1:14" s="86" customFormat="1">
      <c r="A1080" s="70"/>
      <c r="B1080" s="70"/>
      <c r="C1080" s="70"/>
      <c r="D1080" s="70"/>
      <c r="E1080" s="70"/>
      <c r="F1080" s="70"/>
      <c r="G1080" s="70"/>
      <c r="H1080" s="70"/>
      <c r="I1080" s="70"/>
      <c r="J1080" s="70"/>
      <c r="K1080" s="70"/>
      <c r="L1080" s="70"/>
      <c r="M1080" s="70"/>
      <c r="N1080" s="70"/>
    </row>
    <row r="1081" spans="1:14" s="86" customFormat="1">
      <c r="A1081" s="70"/>
      <c r="B1081" s="70"/>
      <c r="C1081" s="70"/>
      <c r="D1081" s="70"/>
      <c r="E1081" s="70"/>
      <c r="F1081" s="70"/>
      <c r="G1081" s="70"/>
      <c r="H1081" s="70"/>
      <c r="I1081" s="70"/>
      <c r="J1081" s="70"/>
      <c r="K1081" s="70"/>
      <c r="L1081" s="70"/>
      <c r="M1081" s="70"/>
      <c r="N1081" s="70"/>
    </row>
    <row r="1082" spans="1:14" s="86" customFormat="1">
      <c r="A1082" s="70"/>
      <c r="B1082" s="70"/>
      <c r="C1082" s="70"/>
      <c r="D1082" s="70"/>
      <c r="E1082" s="70"/>
      <c r="F1082" s="70"/>
      <c r="G1082" s="70"/>
      <c r="H1082" s="70"/>
      <c r="I1082" s="70"/>
      <c r="J1082" s="70"/>
      <c r="K1082" s="70"/>
      <c r="L1082" s="70"/>
      <c r="M1082" s="70"/>
      <c r="N1082" s="70"/>
    </row>
    <row r="1083" spans="1:14" s="86" customFormat="1">
      <c r="A1083" s="70"/>
      <c r="B1083" s="70"/>
      <c r="C1083" s="70"/>
      <c r="D1083" s="70"/>
      <c r="E1083" s="70"/>
      <c r="F1083" s="70"/>
      <c r="G1083" s="70"/>
      <c r="H1083" s="70"/>
      <c r="I1083" s="70"/>
      <c r="J1083" s="70"/>
      <c r="K1083" s="70"/>
      <c r="L1083" s="70"/>
      <c r="M1083" s="70"/>
      <c r="N1083" s="70"/>
    </row>
    <row r="1084" spans="1:14" s="86" customFormat="1">
      <c r="A1084" s="70"/>
      <c r="B1084" s="70"/>
      <c r="C1084" s="70"/>
      <c r="D1084" s="70"/>
      <c r="E1084" s="70"/>
      <c r="F1084" s="70"/>
      <c r="G1084" s="70"/>
      <c r="H1084" s="70"/>
      <c r="I1084" s="70"/>
      <c r="J1084" s="70"/>
      <c r="K1084" s="70"/>
      <c r="L1084" s="70"/>
      <c r="M1084" s="70"/>
      <c r="N1084" s="70"/>
    </row>
    <row r="1085" spans="1:14" s="86" customFormat="1">
      <c r="A1085" s="70"/>
      <c r="B1085" s="70"/>
      <c r="C1085" s="70"/>
      <c r="D1085" s="70"/>
      <c r="E1085" s="70"/>
      <c r="F1085" s="70"/>
      <c r="G1085" s="70"/>
      <c r="H1085" s="70"/>
      <c r="I1085" s="70"/>
      <c r="J1085" s="70"/>
      <c r="K1085" s="70"/>
      <c r="L1085" s="70"/>
      <c r="M1085" s="70"/>
      <c r="N1085" s="70"/>
    </row>
    <row r="1086" spans="1:14" s="86" customFormat="1">
      <c r="A1086" s="70"/>
      <c r="B1086" s="70"/>
      <c r="C1086" s="70"/>
      <c r="D1086" s="70"/>
      <c r="E1086" s="70"/>
      <c r="F1086" s="70"/>
      <c r="G1086" s="70"/>
      <c r="H1086" s="70"/>
      <c r="I1086" s="70"/>
      <c r="J1086" s="70"/>
      <c r="K1086" s="70"/>
      <c r="L1086" s="70"/>
      <c r="M1086" s="70"/>
      <c r="N1086" s="70"/>
    </row>
    <row r="1087" spans="1:14" s="86" customFormat="1">
      <c r="A1087" s="70"/>
      <c r="B1087" s="70"/>
      <c r="C1087" s="70"/>
      <c r="D1087" s="70"/>
      <c r="E1087" s="70"/>
      <c r="F1087" s="70"/>
      <c r="G1087" s="70"/>
      <c r="H1087" s="70"/>
      <c r="I1087" s="70"/>
      <c r="J1087" s="70"/>
      <c r="K1087" s="70"/>
      <c r="L1087" s="70"/>
      <c r="M1087" s="70"/>
      <c r="N1087" s="70"/>
    </row>
    <row r="1088" spans="1:14" s="86" customFormat="1">
      <c r="A1088" s="70"/>
      <c r="B1088" s="70"/>
      <c r="C1088" s="70"/>
      <c r="D1088" s="70"/>
      <c r="E1088" s="70"/>
      <c r="F1088" s="70"/>
      <c r="G1088" s="70"/>
      <c r="H1088" s="70"/>
      <c r="I1088" s="70"/>
      <c r="J1088" s="70"/>
      <c r="K1088" s="70"/>
      <c r="L1088" s="70"/>
      <c r="M1088" s="70"/>
      <c r="N1088" s="70"/>
    </row>
    <row r="1089" spans="1:14" s="86" customFormat="1">
      <c r="A1089" s="70"/>
      <c r="B1089" s="70"/>
      <c r="C1089" s="70"/>
      <c r="D1089" s="70"/>
      <c r="E1089" s="70"/>
      <c r="F1089" s="70"/>
      <c r="G1089" s="70"/>
      <c r="H1089" s="70"/>
      <c r="I1089" s="70"/>
      <c r="J1089" s="70"/>
      <c r="K1089" s="70"/>
      <c r="L1089" s="70"/>
      <c r="M1089" s="70"/>
      <c r="N1089" s="70"/>
    </row>
    <row r="1090" spans="1:14" s="86" customFormat="1">
      <c r="A1090" s="70"/>
      <c r="B1090" s="70"/>
      <c r="C1090" s="70"/>
      <c r="D1090" s="70"/>
      <c r="E1090" s="70"/>
      <c r="F1090" s="70"/>
      <c r="G1090" s="70"/>
      <c r="H1090" s="70"/>
      <c r="I1090" s="70"/>
      <c r="J1090" s="70"/>
      <c r="K1090" s="70"/>
      <c r="L1090" s="70"/>
      <c r="M1090" s="70"/>
      <c r="N1090" s="70"/>
    </row>
    <row r="1091" spans="1:14" s="86" customFormat="1">
      <c r="A1091" s="70"/>
      <c r="B1091" s="70"/>
      <c r="C1091" s="70"/>
      <c r="D1091" s="70"/>
      <c r="E1091" s="70"/>
      <c r="F1091" s="70"/>
      <c r="G1091" s="70"/>
      <c r="H1091" s="70"/>
      <c r="I1091" s="70"/>
      <c r="J1091" s="70"/>
      <c r="K1091" s="70"/>
      <c r="L1091" s="70"/>
      <c r="M1091" s="70"/>
      <c r="N1091" s="70"/>
    </row>
    <row r="1092" spans="1:14" s="86" customFormat="1">
      <c r="A1092" s="70"/>
      <c r="B1092" s="70"/>
      <c r="C1092" s="70"/>
      <c r="D1092" s="70"/>
      <c r="E1092" s="70"/>
      <c r="F1092" s="70"/>
      <c r="G1092" s="70"/>
      <c r="H1092" s="70"/>
      <c r="I1092" s="70"/>
      <c r="J1092" s="70"/>
      <c r="K1092" s="70"/>
      <c r="L1092" s="70"/>
      <c r="M1092" s="70"/>
      <c r="N1092" s="70"/>
    </row>
    <row r="1093" spans="1:14" s="86" customFormat="1">
      <c r="A1093" s="70"/>
      <c r="B1093" s="70"/>
      <c r="C1093" s="70"/>
      <c r="D1093" s="70"/>
      <c r="E1093" s="70"/>
      <c r="F1093" s="70"/>
      <c r="G1093" s="70"/>
      <c r="H1093" s="70"/>
      <c r="I1093" s="70"/>
      <c r="J1093" s="70"/>
      <c r="K1093" s="70"/>
      <c r="L1093" s="70"/>
      <c r="M1093" s="70"/>
      <c r="N1093" s="70"/>
    </row>
    <row r="1094" spans="1:14" s="86" customFormat="1">
      <c r="A1094" s="70"/>
      <c r="B1094" s="70"/>
      <c r="C1094" s="70"/>
      <c r="D1094" s="70"/>
      <c r="E1094" s="70"/>
      <c r="F1094" s="70"/>
      <c r="G1094" s="70"/>
      <c r="H1094" s="70"/>
      <c r="I1094" s="70"/>
      <c r="J1094" s="70"/>
      <c r="K1094" s="70"/>
      <c r="L1094" s="70"/>
      <c r="M1094" s="70"/>
      <c r="N1094" s="70"/>
    </row>
    <row r="1095" spans="1:14" s="86" customFormat="1">
      <c r="A1095" s="70"/>
      <c r="B1095" s="70"/>
      <c r="C1095" s="70"/>
      <c r="D1095" s="70"/>
      <c r="E1095" s="70"/>
      <c r="F1095" s="70"/>
      <c r="G1095" s="70"/>
      <c r="H1095" s="70"/>
      <c r="I1095" s="70"/>
      <c r="J1095" s="70"/>
      <c r="K1095" s="70"/>
      <c r="L1095" s="70"/>
      <c r="M1095" s="70"/>
      <c r="N1095" s="70"/>
    </row>
    <row r="1096" spans="1:14" s="86" customFormat="1">
      <c r="A1096" s="70"/>
      <c r="B1096" s="70"/>
      <c r="C1096" s="70"/>
      <c r="D1096" s="70"/>
      <c r="E1096" s="70"/>
      <c r="F1096" s="70"/>
      <c r="G1096" s="70"/>
      <c r="H1096" s="70"/>
      <c r="I1096" s="70"/>
      <c r="J1096" s="70"/>
      <c r="K1096" s="70"/>
      <c r="L1096" s="70"/>
      <c r="M1096" s="70"/>
      <c r="N1096" s="70"/>
    </row>
    <row r="1097" spans="1:14" s="86" customFormat="1">
      <c r="A1097" s="70"/>
      <c r="B1097" s="70"/>
      <c r="C1097" s="70"/>
      <c r="D1097" s="70"/>
      <c r="E1097" s="70"/>
      <c r="F1097" s="70"/>
      <c r="G1097" s="70"/>
      <c r="H1097" s="70"/>
      <c r="I1097" s="70"/>
      <c r="J1097" s="70"/>
      <c r="K1097" s="70"/>
      <c r="L1097" s="70"/>
      <c r="M1097" s="70"/>
      <c r="N1097" s="70"/>
    </row>
    <row r="1098" spans="1:14" s="86" customFormat="1">
      <c r="A1098" s="70"/>
      <c r="B1098" s="70"/>
      <c r="C1098" s="70"/>
      <c r="D1098" s="70"/>
      <c r="E1098" s="70"/>
      <c r="F1098" s="70"/>
      <c r="G1098" s="70"/>
      <c r="H1098" s="70"/>
      <c r="I1098" s="70"/>
      <c r="J1098" s="70"/>
      <c r="K1098" s="70"/>
      <c r="L1098" s="70"/>
      <c r="M1098" s="70"/>
      <c r="N1098" s="70"/>
    </row>
    <row r="1099" spans="1:14" s="86" customFormat="1">
      <c r="A1099" s="70"/>
      <c r="B1099" s="70"/>
      <c r="C1099" s="70"/>
      <c r="D1099" s="70"/>
      <c r="E1099" s="70"/>
      <c r="F1099" s="70"/>
      <c r="G1099" s="70"/>
      <c r="H1099" s="70"/>
      <c r="I1099" s="70"/>
      <c r="J1099" s="70"/>
      <c r="K1099" s="70"/>
      <c r="L1099" s="70"/>
      <c r="M1099" s="70"/>
      <c r="N1099" s="70"/>
    </row>
    <row r="1100" spans="1:14" s="86" customFormat="1">
      <c r="A1100" s="70"/>
      <c r="B1100" s="70"/>
      <c r="C1100" s="70"/>
      <c r="D1100" s="70"/>
      <c r="E1100" s="70"/>
      <c r="F1100" s="70"/>
      <c r="G1100" s="70"/>
      <c r="H1100" s="70"/>
      <c r="I1100" s="70"/>
      <c r="J1100" s="70"/>
      <c r="K1100" s="70"/>
      <c r="L1100" s="70"/>
      <c r="M1100" s="70"/>
      <c r="N1100" s="70"/>
    </row>
    <row r="1101" spans="1:14" s="86" customFormat="1">
      <c r="A1101" s="70"/>
      <c r="B1101" s="70"/>
      <c r="C1101" s="70"/>
      <c r="D1101" s="70"/>
      <c r="E1101" s="70"/>
      <c r="F1101" s="70"/>
      <c r="G1101" s="70"/>
      <c r="H1101" s="70"/>
      <c r="I1101" s="70"/>
      <c r="J1101" s="70"/>
      <c r="K1101" s="70"/>
      <c r="L1101" s="70"/>
      <c r="M1101" s="70"/>
      <c r="N1101" s="70"/>
    </row>
    <row r="1102" spans="1:14" s="86" customFormat="1">
      <c r="A1102" s="70"/>
      <c r="B1102" s="70"/>
      <c r="C1102" s="70"/>
      <c r="D1102" s="70"/>
      <c r="E1102" s="70"/>
      <c r="F1102" s="70"/>
      <c r="G1102" s="70"/>
      <c r="H1102" s="70"/>
      <c r="I1102" s="70"/>
      <c r="J1102" s="70"/>
      <c r="K1102" s="70"/>
      <c r="L1102" s="70"/>
      <c r="M1102" s="70"/>
      <c r="N1102" s="70"/>
    </row>
    <row r="1103" spans="1:14" s="86" customFormat="1">
      <c r="A1103" s="70"/>
      <c r="B1103" s="70"/>
      <c r="C1103" s="70"/>
      <c r="D1103" s="70"/>
      <c r="E1103" s="70"/>
      <c r="F1103" s="70"/>
      <c r="G1103" s="70"/>
      <c r="H1103" s="70"/>
      <c r="I1103" s="70"/>
      <c r="J1103" s="70"/>
      <c r="K1103" s="70"/>
      <c r="L1103" s="70"/>
      <c r="M1103" s="70"/>
      <c r="N1103" s="70"/>
    </row>
    <row r="1104" spans="1:14" s="86" customFormat="1">
      <c r="A1104" s="70"/>
      <c r="B1104" s="70"/>
      <c r="C1104" s="70"/>
      <c r="D1104" s="70"/>
      <c r="E1104" s="70"/>
      <c r="F1104" s="70"/>
      <c r="G1104" s="70"/>
      <c r="H1104" s="70"/>
      <c r="I1104" s="70"/>
      <c r="J1104" s="70"/>
      <c r="K1104" s="70"/>
      <c r="L1104" s="70"/>
      <c r="M1104" s="70"/>
      <c r="N1104" s="70"/>
    </row>
    <row r="1105" spans="1:14" s="86" customFormat="1">
      <c r="A1105" s="70"/>
      <c r="B1105" s="70"/>
      <c r="C1105" s="70"/>
      <c r="D1105" s="70"/>
      <c r="E1105" s="70"/>
      <c r="F1105" s="70"/>
      <c r="G1105" s="70"/>
      <c r="H1105" s="70"/>
      <c r="I1105" s="70"/>
      <c r="J1105" s="70"/>
      <c r="K1105" s="70"/>
      <c r="L1105" s="70"/>
      <c r="M1105" s="70"/>
      <c r="N1105" s="70"/>
    </row>
    <row r="1106" spans="1:14" s="86" customFormat="1">
      <c r="A1106" s="70"/>
      <c r="B1106" s="70"/>
      <c r="C1106" s="70"/>
      <c r="D1106" s="70"/>
      <c r="E1106" s="70"/>
      <c r="F1106" s="70"/>
      <c r="G1106" s="70"/>
      <c r="H1106" s="70"/>
      <c r="I1106" s="70"/>
      <c r="J1106" s="70"/>
      <c r="K1106" s="70"/>
      <c r="L1106" s="70"/>
      <c r="M1106" s="70"/>
      <c r="N1106" s="70"/>
    </row>
    <row r="1107" spans="1:14" s="86" customFormat="1">
      <c r="A1107" s="70"/>
      <c r="B1107" s="70"/>
      <c r="C1107" s="70"/>
      <c r="D1107" s="70"/>
      <c r="E1107" s="70"/>
      <c r="F1107" s="70"/>
      <c r="G1107" s="70"/>
      <c r="H1107" s="70"/>
      <c r="I1107" s="70"/>
      <c r="J1107" s="70"/>
      <c r="K1107" s="70"/>
      <c r="L1107" s="70"/>
      <c r="M1107" s="70"/>
      <c r="N1107" s="70"/>
    </row>
    <row r="1108" spans="1:14" s="86" customFormat="1">
      <c r="A1108" s="70"/>
      <c r="B1108" s="70"/>
      <c r="C1108" s="70"/>
      <c r="D1108" s="70"/>
      <c r="E1108" s="70"/>
      <c r="F1108" s="70"/>
      <c r="G1108" s="70"/>
      <c r="H1108" s="70"/>
      <c r="I1108" s="70"/>
      <c r="J1108" s="70"/>
      <c r="K1108" s="70"/>
      <c r="L1108" s="70"/>
      <c r="M1108" s="70"/>
      <c r="N1108" s="70"/>
    </row>
    <row r="1109" spans="1:14" s="86" customFormat="1">
      <c r="A1109" s="70"/>
      <c r="B1109" s="70"/>
      <c r="C1109" s="70"/>
      <c r="D1109" s="70"/>
      <c r="E1109" s="70"/>
      <c r="F1109" s="70"/>
      <c r="G1109" s="70"/>
      <c r="H1109" s="70"/>
      <c r="I1109" s="70"/>
      <c r="J1109" s="70"/>
      <c r="K1109" s="70"/>
      <c r="L1109" s="70"/>
      <c r="M1109" s="70"/>
      <c r="N1109" s="70"/>
    </row>
    <row r="1110" spans="1:14" s="86" customFormat="1">
      <c r="A1110" s="70"/>
      <c r="B1110" s="70"/>
      <c r="C1110" s="70"/>
      <c r="D1110" s="70"/>
      <c r="E1110" s="70"/>
      <c r="F1110" s="70"/>
      <c r="G1110" s="70"/>
      <c r="H1110" s="70"/>
      <c r="I1110" s="70"/>
      <c r="J1110" s="70"/>
      <c r="K1110" s="70"/>
      <c r="L1110" s="70"/>
      <c r="M1110" s="70"/>
      <c r="N1110" s="70"/>
    </row>
    <row r="1111" spans="1:14" s="86" customFormat="1">
      <c r="A1111" s="70"/>
      <c r="B1111" s="70"/>
      <c r="C1111" s="70"/>
      <c r="D1111" s="70"/>
      <c r="E1111" s="70"/>
      <c r="F1111" s="70"/>
      <c r="G1111" s="70"/>
      <c r="H1111" s="70"/>
      <c r="I1111" s="70"/>
      <c r="J1111" s="70"/>
      <c r="K1111" s="70"/>
      <c r="L1111" s="70"/>
      <c r="M1111" s="70"/>
      <c r="N1111" s="70"/>
    </row>
    <row r="1112" spans="1:14" s="86" customFormat="1">
      <c r="A1112" s="70"/>
      <c r="B1112" s="70"/>
      <c r="C1112" s="70"/>
      <c r="D1112" s="70"/>
      <c r="E1112" s="70"/>
      <c r="F1112" s="70"/>
      <c r="G1112" s="70"/>
      <c r="H1112" s="70"/>
      <c r="I1112" s="70"/>
      <c r="J1112" s="70"/>
      <c r="K1112" s="70"/>
      <c r="L1112" s="70"/>
      <c r="M1112" s="70"/>
      <c r="N1112" s="70"/>
    </row>
    <row r="1113" spans="1:14" s="86" customFormat="1">
      <c r="A1113" s="70"/>
      <c r="B1113" s="70"/>
      <c r="C1113" s="70"/>
      <c r="D1113" s="70"/>
      <c r="E1113" s="70"/>
      <c r="F1113" s="70"/>
      <c r="G1113" s="70"/>
      <c r="H1113" s="70"/>
      <c r="I1113" s="70"/>
      <c r="J1113" s="70"/>
      <c r="K1113" s="70"/>
      <c r="L1113" s="70"/>
      <c r="M1113" s="70"/>
      <c r="N1113" s="70"/>
    </row>
    <row r="1114" spans="1:14" s="86" customFormat="1">
      <c r="A1114" s="70"/>
      <c r="B1114" s="70"/>
      <c r="C1114" s="70"/>
      <c r="D1114" s="70"/>
      <c r="E1114" s="70"/>
      <c r="F1114" s="70"/>
      <c r="G1114" s="70"/>
      <c r="H1114" s="70"/>
      <c r="I1114" s="70"/>
      <c r="J1114" s="70"/>
      <c r="K1114" s="70"/>
      <c r="L1114" s="70"/>
      <c r="M1114" s="70"/>
      <c r="N1114" s="70"/>
    </row>
    <row r="1115" spans="1:14" s="86" customFormat="1">
      <c r="A1115" s="70"/>
      <c r="B1115" s="70"/>
      <c r="C1115" s="70"/>
      <c r="D1115" s="70"/>
      <c r="E1115" s="70"/>
      <c r="F1115" s="70"/>
      <c r="G1115" s="70"/>
      <c r="H1115" s="70"/>
      <c r="I1115" s="70"/>
      <c r="J1115" s="70"/>
      <c r="K1115" s="70"/>
      <c r="L1115" s="70"/>
      <c r="M1115" s="70"/>
      <c r="N1115" s="70"/>
    </row>
    <row r="1116" spans="1:14" s="86" customFormat="1">
      <c r="A1116" s="70"/>
      <c r="B1116" s="70"/>
      <c r="C1116" s="70"/>
      <c r="D1116" s="70"/>
      <c r="E1116" s="70"/>
      <c r="F1116" s="70"/>
      <c r="G1116" s="70"/>
      <c r="H1116" s="70"/>
      <c r="I1116" s="70"/>
      <c r="J1116" s="70"/>
      <c r="K1116" s="70"/>
      <c r="L1116" s="70"/>
      <c r="M1116" s="70"/>
      <c r="N1116" s="70"/>
    </row>
    <row r="1117" spans="1:14" s="86" customFormat="1">
      <c r="A1117" s="70"/>
      <c r="B1117" s="70"/>
      <c r="C1117" s="70"/>
      <c r="D1117" s="70"/>
      <c r="E1117" s="70"/>
      <c r="F1117" s="70"/>
      <c r="G1117" s="70"/>
      <c r="H1117" s="70"/>
      <c r="I1117" s="70"/>
      <c r="J1117" s="70"/>
      <c r="K1117" s="70"/>
      <c r="L1117" s="70"/>
      <c r="M1117" s="70"/>
      <c r="N1117" s="70"/>
    </row>
    <row r="1118" spans="1:14" s="86" customFormat="1">
      <c r="A1118" s="70"/>
      <c r="B1118" s="70"/>
      <c r="C1118" s="70"/>
      <c r="D1118" s="70"/>
      <c r="E1118" s="70"/>
      <c r="F1118" s="70"/>
      <c r="G1118" s="70"/>
      <c r="H1118" s="70"/>
      <c r="I1118" s="70"/>
      <c r="J1118" s="70"/>
      <c r="K1118" s="70"/>
      <c r="L1118" s="70"/>
      <c r="M1118" s="70"/>
      <c r="N1118" s="70"/>
    </row>
    <row r="1119" spans="1:14" s="86" customFormat="1">
      <c r="A1119" s="70"/>
      <c r="B1119" s="70"/>
      <c r="C1119" s="70"/>
      <c r="D1119" s="70"/>
      <c r="E1119" s="70"/>
      <c r="F1119" s="70"/>
      <c r="G1119" s="70"/>
      <c r="H1119" s="70"/>
      <c r="I1119" s="70"/>
      <c r="J1119" s="70"/>
      <c r="K1119" s="70"/>
      <c r="L1119" s="70"/>
      <c r="M1119" s="70"/>
      <c r="N1119" s="70"/>
    </row>
    <row r="1120" spans="1:14" s="86" customFormat="1">
      <c r="A1120" s="70"/>
      <c r="B1120" s="70"/>
      <c r="C1120" s="70"/>
      <c r="D1120" s="70"/>
      <c r="E1120" s="70"/>
      <c r="F1120" s="70"/>
      <c r="G1120" s="70"/>
      <c r="H1120" s="70"/>
      <c r="I1120" s="70"/>
      <c r="J1120" s="70"/>
      <c r="K1120" s="70"/>
      <c r="L1120" s="70"/>
      <c r="M1120" s="70"/>
      <c r="N1120" s="70"/>
    </row>
    <row r="1121" spans="1:14" s="86" customFormat="1">
      <c r="A1121" s="70"/>
      <c r="B1121" s="70"/>
      <c r="C1121" s="70"/>
      <c r="D1121" s="70"/>
      <c r="E1121" s="70"/>
      <c r="F1121" s="70"/>
      <c r="G1121" s="70"/>
      <c r="H1121" s="70"/>
      <c r="I1121" s="70"/>
      <c r="J1121" s="70"/>
      <c r="K1121" s="70"/>
      <c r="L1121" s="70"/>
      <c r="M1121" s="70"/>
      <c r="N1121" s="70"/>
    </row>
    <row r="1122" spans="1:14" s="86" customFormat="1">
      <c r="A1122" s="70"/>
      <c r="B1122" s="70"/>
      <c r="C1122" s="70"/>
      <c r="D1122" s="70"/>
      <c r="E1122" s="70"/>
      <c r="F1122" s="70"/>
      <c r="G1122" s="70"/>
      <c r="H1122" s="70"/>
      <c r="I1122" s="70"/>
      <c r="J1122" s="70"/>
      <c r="K1122" s="70"/>
      <c r="L1122" s="70"/>
      <c r="M1122" s="70"/>
      <c r="N1122" s="70"/>
    </row>
    <row r="1123" spans="1:14" s="86" customFormat="1">
      <c r="A1123" s="70"/>
      <c r="B1123" s="70"/>
      <c r="C1123" s="70"/>
      <c r="D1123" s="70"/>
      <c r="E1123" s="70"/>
      <c r="F1123" s="70"/>
      <c r="G1123" s="70"/>
      <c r="H1123" s="70"/>
      <c r="I1123" s="70"/>
      <c r="J1123" s="70"/>
      <c r="K1123" s="70"/>
      <c r="L1123" s="70"/>
      <c r="M1123" s="70"/>
      <c r="N1123" s="70"/>
    </row>
    <row r="1124" spans="1:14" s="86" customFormat="1">
      <c r="A1124" s="70"/>
      <c r="B1124" s="70"/>
      <c r="C1124" s="70"/>
      <c r="D1124" s="70"/>
      <c r="E1124" s="70"/>
      <c r="F1124" s="70"/>
      <c r="G1124" s="70"/>
      <c r="H1124" s="70"/>
      <c r="I1124" s="70"/>
      <c r="J1124" s="70"/>
      <c r="K1124" s="70"/>
      <c r="L1124" s="70"/>
      <c r="M1124" s="70"/>
      <c r="N1124" s="70"/>
    </row>
    <row r="1125" spans="1:14" s="86" customFormat="1">
      <c r="A1125" s="70"/>
      <c r="B1125" s="70"/>
      <c r="C1125" s="70"/>
      <c r="D1125" s="70"/>
      <c r="E1125" s="70"/>
      <c r="F1125" s="70"/>
      <c r="G1125" s="70"/>
      <c r="H1125" s="70"/>
      <c r="I1125" s="70"/>
      <c r="J1125" s="70"/>
      <c r="K1125" s="70"/>
      <c r="L1125" s="70"/>
      <c r="M1125" s="70"/>
      <c r="N1125" s="70"/>
    </row>
    <row r="1126" spans="1:14" s="86" customFormat="1">
      <c r="A1126" s="70"/>
      <c r="B1126" s="70"/>
      <c r="C1126" s="70"/>
      <c r="D1126" s="70"/>
      <c r="E1126" s="70"/>
      <c r="F1126" s="70"/>
      <c r="G1126" s="70"/>
      <c r="H1126" s="70"/>
      <c r="I1126" s="70"/>
      <c r="J1126" s="70"/>
      <c r="K1126" s="70"/>
      <c r="L1126" s="70"/>
      <c r="M1126" s="70"/>
      <c r="N1126" s="70"/>
    </row>
    <row r="1127" spans="1:14" s="86" customFormat="1">
      <c r="A1127" s="70"/>
      <c r="B1127" s="70"/>
      <c r="C1127" s="70"/>
      <c r="D1127" s="70"/>
      <c r="E1127" s="70"/>
      <c r="F1127" s="70"/>
      <c r="G1127" s="70"/>
      <c r="H1127" s="70"/>
      <c r="I1127" s="70"/>
      <c r="J1127" s="70"/>
      <c r="K1127" s="70"/>
      <c r="L1127" s="70"/>
      <c r="M1127" s="70"/>
      <c r="N1127" s="70"/>
    </row>
    <row r="1128" spans="1:14" s="86" customFormat="1">
      <c r="A1128" s="70"/>
      <c r="B1128" s="70"/>
      <c r="C1128" s="70"/>
      <c r="D1128" s="70"/>
      <c r="E1128" s="70"/>
      <c r="F1128" s="70"/>
      <c r="G1128" s="70"/>
      <c r="H1128" s="70"/>
      <c r="I1128" s="70"/>
      <c r="J1128" s="70"/>
      <c r="K1128" s="70"/>
      <c r="L1128" s="70"/>
      <c r="M1128" s="70"/>
      <c r="N1128" s="70"/>
    </row>
    <row r="1129" spans="1:14" s="86" customFormat="1">
      <c r="A1129" s="70"/>
      <c r="B1129" s="70"/>
      <c r="C1129" s="70"/>
      <c r="D1129" s="70"/>
      <c r="E1129" s="70"/>
      <c r="F1129" s="70"/>
      <c r="G1129" s="70"/>
      <c r="H1129" s="70"/>
      <c r="I1129" s="70"/>
      <c r="J1129" s="70"/>
      <c r="K1129" s="70"/>
      <c r="L1129" s="70"/>
      <c r="M1129" s="70"/>
      <c r="N1129" s="70"/>
    </row>
    <row r="1130" spans="1:14" s="86" customFormat="1">
      <c r="A1130" s="70"/>
      <c r="B1130" s="70"/>
      <c r="C1130" s="70"/>
      <c r="D1130" s="70"/>
      <c r="E1130" s="70"/>
      <c r="F1130" s="70"/>
      <c r="G1130" s="70"/>
      <c r="H1130" s="70"/>
      <c r="I1130" s="70"/>
      <c r="J1130" s="70"/>
      <c r="K1130" s="70"/>
      <c r="L1130" s="70"/>
      <c r="M1130" s="70"/>
      <c r="N1130" s="70"/>
    </row>
    <row r="1131" spans="1:14" s="86" customFormat="1">
      <c r="A1131" s="70"/>
      <c r="B1131" s="70"/>
      <c r="C1131" s="70"/>
      <c r="D1131" s="70"/>
      <c r="E1131" s="70"/>
      <c r="F1131" s="70"/>
      <c r="G1131" s="70"/>
      <c r="H1131" s="70"/>
      <c r="I1131" s="70"/>
      <c r="J1131" s="70"/>
      <c r="K1131" s="70"/>
      <c r="L1131" s="70"/>
      <c r="M1131" s="70"/>
      <c r="N1131" s="70"/>
    </row>
    <row r="1132" spans="1:14" s="86" customFormat="1">
      <c r="A1132" s="70"/>
      <c r="B1132" s="70"/>
      <c r="C1132" s="70"/>
      <c r="D1132" s="70"/>
      <c r="E1132" s="70"/>
      <c r="F1132" s="70"/>
      <c r="G1132" s="70"/>
      <c r="H1132" s="70"/>
      <c r="I1132" s="70"/>
      <c r="J1132" s="70"/>
      <c r="K1132" s="70"/>
      <c r="L1132" s="70"/>
      <c r="M1132" s="70"/>
      <c r="N1132" s="70"/>
    </row>
    <row r="1133" spans="1:14" s="86" customFormat="1">
      <c r="A1133" s="70"/>
      <c r="B1133" s="70"/>
      <c r="C1133" s="70"/>
      <c r="D1133" s="70"/>
      <c r="E1133" s="70"/>
      <c r="F1133" s="70"/>
      <c r="G1133" s="70"/>
      <c r="H1133" s="70"/>
      <c r="I1133" s="70"/>
      <c r="J1133" s="70"/>
      <c r="K1133" s="70"/>
      <c r="L1133" s="70"/>
      <c r="M1133" s="70"/>
      <c r="N1133" s="70"/>
    </row>
    <row r="1134" spans="1:14" s="86" customFormat="1">
      <c r="A1134" s="70"/>
      <c r="B1134" s="70"/>
      <c r="C1134" s="70"/>
      <c r="D1134" s="70"/>
      <c r="E1134" s="70"/>
      <c r="F1134" s="70"/>
      <c r="G1134" s="70"/>
      <c r="H1134" s="70"/>
      <c r="I1134" s="70"/>
      <c r="J1134" s="70"/>
      <c r="K1134" s="70"/>
      <c r="L1134" s="70"/>
      <c r="M1134" s="70"/>
      <c r="N1134" s="70"/>
    </row>
    <row r="1135" spans="1:14" s="86" customFormat="1">
      <c r="A1135" s="70"/>
      <c r="B1135" s="70"/>
      <c r="C1135" s="70"/>
      <c r="D1135" s="70"/>
      <c r="E1135" s="70"/>
      <c r="F1135" s="70"/>
      <c r="G1135" s="70"/>
      <c r="H1135" s="70"/>
      <c r="I1135" s="70"/>
      <c r="J1135" s="70"/>
      <c r="K1135" s="70"/>
      <c r="L1135" s="70"/>
      <c r="M1135" s="70"/>
      <c r="N1135" s="70"/>
    </row>
    <row r="1136" spans="1:14" s="86" customFormat="1">
      <c r="A1136" s="70"/>
      <c r="B1136" s="70"/>
      <c r="C1136" s="70"/>
      <c r="D1136" s="70"/>
      <c r="E1136" s="70"/>
      <c r="F1136" s="70"/>
      <c r="G1136" s="70"/>
      <c r="H1136" s="70"/>
      <c r="I1136" s="70"/>
      <c r="J1136" s="70"/>
      <c r="K1136" s="70"/>
      <c r="L1136" s="70"/>
      <c r="M1136" s="70"/>
      <c r="N1136" s="70"/>
    </row>
    <row r="1137" spans="1:14" s="86" customFormat="1">
      <c r="A1137" s="70"/>
      <c r="B1137" s="70"/>
      <c r="C1137" s="70"/>
      <c r="D1137" s="70"/>
      <c r="E1137" s="70"/>
      <c r="F1137" s="70"/>
      <c r="G1137" s="70"/>
      <c r="H1137" s="70"/>
      <c r="I1137" s="70"/>
      <c r="J1137" s="70"/>
      <c r="K1137" s="70"/>
      <c r="L1137" s="70"/>
      <c r="M1137" s="70"/>
      <c r="N1137" s="70"/>
    </row>
    <row r="1138" spans="1:14" s="86" customFormat="1">
      <c r="A1138" s="70"/>
      <c r="B1138" s="70"/>
      <c r="C1138" s="70"/>
      <c r="D1138" s="70"/>
      <c r="E1138" s="70"/>
      <c r="F1138" s="70"/>
      <c r="G1138" s="70"/>
      <c r="H1138" s="70"/>
      <c r="I1138" s="70"/>
      <c r="J1138" s="70"/>
      <c r="K1138" s="70"/>
      <c r="L1138" s="70"/>
      <c r="M1138" s="70"/>
      <c r="N1138" s="70"/>
    </row>
    <row r="1139" spans="1:14" s="86" customFormat="1">
      <c r="A1139" s="70"/>
      <c r="B1139" s="70"/>
      <c r="C1139" s="70"/>
      <c r="D1139" s="70"/>
      <c r="E1139" s="70"/>
      <c r="F1139" s="70"/>
      <c r="G1139" s="70"/>
      <c r="H1139" s="70"/>
      <c r="I1139" s="70"/>
      <c r="J1139" s="70"/>
      <c r="K1139" s="70"/>
      <c r="L1139" s="70"/>
      <c r="M1139" s="70"/>
      <c r="N1139" s="70"/>
    </row>
    <row r="1140" spans="1:14" s="86" customFormat="1">
      <c r="A1140" s="70"/>
      <c r="B1140" s="70"/>
      <c r="C1140" s="70"/>
      <c r="D1140" s="70"/>
      <c r="E1140" s="70"/>
      <c r="F1140" s="70"/>
      <c r="G1140" s="70"/>
      <c r="H1140" s="70"/>
      <c r="I1140" s="70"/>
      <c r="J1140" s="70"/>
      <c r="K1140" s="70"/>
      <c r="L1140" s="70"/>
      <c r="M1140" s="70"/>
      <c r="N1140" s="70"/>
    </row>
    <row r="1141" spans="1:14" s="86" customFormat="1">
      <c r="A1141" s="70"/>
      <c r="B1141" s="70"/>
      <c r="C1141" s="70"/>
      <c r="D1141" s="70"/>
      <c r="E1141" s="70"/>
      <c r="F1141" s="70"/>
      <c r="G1141" s="70"/>
      <c r="H1141" s="70"/>
      <c r="I1141" s="70"/>
      <c r="J1141" s="70"/>
      <c r="K1141" s="70"/>
      <c r="L1141" s="70"/>
      <c r="M1141" s="70"/>
      <c r="N1141" s="70"/>
    </row>
    <row r="1142" spans="1:14" s="86" customFormat="1">
      <c r="A1142" s="70"/>
      <c r="B1142" s="70"/>
      <c r="C1142" s="70"/>
      <c r="D1142" s="70"/>
      <c r="E1142" s="70"/>
      <c r="F1142" s="70"/>
      <c r="G1142" s="70"/>
      <c r="H1142" s="70"/>
      <c r="I1142" s="70"/>
      <c r="J1142" s="70"/>
      <c r="K1142" s="70"/>
      <c r="L1142" s="70"/>
      <c r="M1142" s="70"/>
      <c r="N1142" s="70"/>
    </row>
    <row r="1143" spans="1:14" s="86" customFormat="1">
      <c r="A1143" s="70"/>
      <c r="B1143" s="70"/>
      <c r="C1143" s="70"/>
      <c r="D1143" s="70"/>
      <c r="E1143" s="70"/>
      <c r="F1143" s="70"/>
      <c r="G1143" s="70"/>
      <c r="H1143" s="70"/>
      <c r="I1143" s="70"/>
      <c r="J1143" s="70"/>
      <c r="K1143" s="70"/>
      <c r="L1143" s="70"/>
      <c r="M1143" s="70"/>
      <c r="N1143" s="70"/>
    </row>
    <row r="1144" spans="1:14" s="86" customFormat="1">
      <c r="A1144" s="70"/>
      <c r="B1144" s="70"/>
      <c r="C1144" s="70"/>
      <c r="D1144" s="70"/>
      <c r="E1144" s="70"/>
      <c r="F1144" s="70"/>
      <c r="G1144" s="70"/>
      <c r="H1144" s="70"/>
      <c r="I1144" s="70"/>
      <c r="J1144" s="70"/>
      <c r="K1144" s="70"/>
      <c r="L1144" s="70"/>
      <c r="M1144" s="70"/>
      <c r="N1144" s="70"/>
    </row>
    <row r="1145" spans="1:14" s="86" customFormat="1">
      <c r="A1145" s="70"/>
      <c r="B1145" s="70"/>
      <c r="C1145" s="70"/>
      <c r="D1145" s="70"/>
      <c r="E1145" s="70"/>
      <c r="F1145" s="70"/>
      <c r="G1145" s="70"/>
      <c r="H1145" s="70"/>
      <c r="I1145" s="70"/>
      <c r="J1145" s="70"/>
      <c r="K1145" s="70"/>
      <c r="L1145" s="70"/>
      <c r="M1145" s="70"/>
      <c r="N1145" s="70"/>
    </row>
    <row r="1146" spans="1:14" s="86" customFormat="1">
      <c r="A1146" s="70"/>
      <c r="B1146" s="70"/>
      <c r="C1146" s="70"/>
      <c r="D1146" s="70"/>
      <c r="E1146" s="70"/>
      <c r="F1146" s="70"/>
      <c r="G1146" s="70"/>
      <c r="H1146" s="70"/>
      <c r="I1146" s="70"/>
      <c r="J1146" s="70"/>
      <c r="K1146" s="70"/>
      <c r="L1146" s="70"/>
      <c r="M1146" s="70"/>
      <c r="N1146" s="70"/>
    </row>
    <row r="1147" spans="1:14" s="86" customFormat="1">
      <c r="A1147" s="70"/>
      <c r="B1147" s="70"/>
      <c r="C1147" s="70"/>
      <c r="D1147" s="70"/>
      <c r="E1147" s="70"/>
      <c r="F1147" s="70"/>
      <c r="G1147" s="70"/>
      <c r="H1147" s="70"/>
      <c r="I1147" s="70"/>
      <c r="J1147" s="70"/>
      <c r="K1147" s="70"/>
      <c r="L1147" s="70"/>
      <c r="M1147" s="70"/>
      <c r="N1147" s="70"/>
    </row>
    <row r="1148" spans="1:14" s="86" customFormat="1">
      <c r="A1148" s="70"/>
      <c r="B1148" s="70"/>
      <c r="C1148" s="70"/>
      <c r="D1148" s="70"/>
      <c r="E1148" s="70"/>
      <c r="F1148" s="70"/>
      <c r="G1148" s="70"/>
      <c r="H1148" s="70"/>
      <c r="I1148" s="70"/>
      <c r="J1148" s="70"/>
      <c r="K1148" s="70"/>
      <c r="L1148" s="70"/>
      <c r="M1148" s="70"/>
      <c r="N1148" s="70"/>
    </row>
    <row r="1149" spans="1:14" s="86" customFormat="1">
      <c r="A1149" s="70"/>
      <c r="B1149" s="70"/>
      <c r="C1149" s="70"/>
      <c r="D1149" s="70"/>
      <c r="E1149" s="70"/>
      <c r="F1149" s="70"/>
      <c r="G1149" s="70"/>
      <c r="H1149" s="70"/>
      <c r="I1149" s="70"/>
      <c r="J1149" s="70"/>
      <c r="K1149" s="70"/>
      <c r="L1149" s="70"/>
      <c r="M1149" s="70"/>
      <c r="N1149" s="70"/>
    </row>
    <row r="1150" spans="1:14" s="86" customFormat="1">
      <c r="A1150" s="70"/>
      <c r="B1150" s="70"/>
      <c r="C1150" s="70"/>
      <c r="D1150" s="70"/>
      <c r="E1150" s="70"/>
      <c r="F1150" s="70"/>
      <c r="G1150" s="70"/>
      <c r="H1150" s="70"/>
      <c r="I1150" s="70"/>
      <c r="J1150" s="70"/>
      <c r="K1150" s="70"/>
      <c r="L1150" s="70"/>
      <c r="M1150" s="70"/>
      <c r="N1150" s="70"/>
    </row>
    <row r="1151" spans="1:14" s="86" customFormat="1">
      <c r="A1151" s="70"/>
      <c r="B1151" s="70"/>
      <c r="C1151" s="70"/>
      <c r="D1151" s="70"/>
      <c r="E1151" s="70"/>
      <c r="F1151" s="70"/>
      <c r="G1151" s="70"/>
      <c r="H1151" s="70"/>
      <c r="I1151" s="70"/>
      <c r="J1151" s="70"/>
      <c r="K1151" s="70"/>
      <c r="L1151" s="70"/>
      <c r="M1151" s="70"/>
      <c r="N1151" s="70"/>
    </row>
    <row r="1152" spans="1:14" s="86" customFormat="1">
      <c r="A1152" s="70"/>
      <c r="B1152" s="70"/>
      <c r="C1152" s="70"/>
      <c r="D1152" s="70"/>
      <c r="E1152" s="70"/>
      <c r="F1152" s="70"/>
      <c r="G1152" s="70"/>
      <c r="H1152" s="70"/>
      <c r="I1152" s="70"/>
      <c r="J1152" s="70"/>
      <c r="K1152" s="70"/>
      <c r="L1152" s="70"/>
      <c r="M1152" s="70"/>
      <c r="N1152" s="70"/>
    </row>
    <row r="1153" spans="1:14" s="86" customFormat="1">
      <c r="A1153" s="70"/>
      <c r="B1153" s="70"/>
      <c r="C1153" s="70"/>
      <c r="D1153" s="70"/>
      <c r="E1153" s="70"/>
      <c r="F1153" s="70"/>
      <c r="G1153" s="70"/>
      <c r="H1153" s="70"/>
      <c r="I1153" s="70"/>
      <c r="J1153" s="70"/>
      <c r="K1153" s="70"/>
      <c r="L1153" s="70"/>
      <c r="M1153" s="70"/>
      <c r="N1153" s="70"/>
    </row>
    <row r="1154" spans="1:14" s="86" customFormat="1">
      <c r="A1154" s="70"/>
      <c r="B1154" s="70"/>
      <c r="C1154" s="70"/>
      <c r="D1154" s="70"/>
      <c r="E1154" s="70"/>
      <c r="F1154" s="70"/>
      <c r="G1154" s="70"/>
      <c r="H1154" s="70"/>
      <c r="I1154" s="70"/>
      <c r="J1154" s="70"/>
      <c r="K1154" s="70"/>
      <c r="L1154" s="70"/>
      <c r="M1154" s="70"/>
      <c r="N1154" s="70"/>
    </row>
    <row r="1155" spans="1:14" s="86" customFormat="1">
      <c r="A1155" s="70"/>
      <c r="B1155" s="70"/>
      <c r="C1155" s="70"/>
      <c r="D1155" s="70"/>
      <c r="E1155" s="70"/>
      <c r="F1155" s="70"/>
      <c r="G1155" s="70"/>
      <c r="H1155" s="70"/>
      <c r="I1155" s="70"/>
      <c r="J1155" s="70"/>
      <c r="K1155" s="70"/>
      <c r="L1155" s="70"/>
      <c r="M1155" s="70"/>
      <c r="N1155" s="70"/>
    </row>
    <row r="1156" spans="1:14" s="86" customFormat="1">
      <c r="A1156" s="70"/>
      <c r="B1156" s="70"/>
      <c r="C1156" s="70"/>
      <c r="D1156" s="70"/>
      <c r="E1156" s="70"/>
      <c r="F1156" s="70"/>
      <c r="G1156" s="70"/>
      <c r="H1156" s="70"/>
      <c r="I1156" s="70"/>
      <c r="J1156" s="70"/>
      <c r="K1156" s="70"/>
      <c r="L1156" s="70"/>
      <c r="M1156" s="70"/>
      <c r="N1156" s="70"/>
    </row>
    <row r="1157" spans="1:14" s="86" customFormat="1">
      <c r="A1157" s="70"/>
      <c r="B1157" s="70"/>
      <c r="C1157" s="70"/>
      <c r="D1157" s="70"/>
      <c r="E1157" s="70"/>
      <c r="F1157" s="70"/>
      <c r="G1157" s="70"/>
      <c r="H1157" s="70"/>
      <c r="I1157" s="70"/>
      <c r="J1157" s="70"/>
      <c r="K1157" s="70"/>
      <c r="L1157" s="70"/>
      <c r="M1157" s="70"/>
      <c r="N1157" s="70"/>
    </row>
    <row r="1158" spans="1:14" s="86" customFormat="1">
      <c r="A1158" s="70"/>
      <c r="B1158" s="70"/>
      <c r="C1158" s="70"/>
      <c r="D1158" s="70"/>
      <c r="E1158" s="70"/>
      <c r="F1158" s="70"/>
      <c r="G1158" s="70"/>
      <c r="H1158" s="70"/>
      <c r="I1158" s="70"/>
      <c r="J1158" s="70"/>
      <c r="K1158" s="70"/>
      <c r="L1158" s="70"/>
      <c r="M1158" s="70"/>
      <c r="N1158" s="70"/>
    </row>
    <row r="1159" spans="1:14" s="86" customFormat="1">
      <c r="A1159" s="70"/>
      <c r="B1159" s="70"/>
      <c r="C1159" s="70"/>
      <c r="D1159" s="70"/>
      <c r="E1159" s="70"/>
      <c r="F1159" s="70"/>
      <c r="G1159" s="70"/>
      <c r="H1159" s="70"/>
      <c r="I1159" s="70"/>
      <c r="J1159" s="70"/>
      <c r="K1159" s="70"/>
      <c r="L1159" s="70"/>
      <c r="M1159" s="70"/>
      <c r="N1159" s="70"/>
    </row>
    <row r="1160" spans="1:14" s="86" customFormat="1">
      <c r="A1160" s="70"/>
      <c r="B1160" s="70"/>
      <c r="C1160" s="70"/>
      <c r="D1160" s="70"/>
      <c r="E1160" s="70"/>
      <c r="F1160" s="70"/>
      <c r="G1160" s="70"/>
      <c r="H1160" s="70"/>
      <c r="I1160" s="70"/>
      <c r="J1160" s="70"/>
      <c r="K1160" s="70"/>
      <c r="L1160" s="70"/>
      <c r="M1160" s="70"/>
      <c r="N1160" s="70"/>
    </row>
    <row r="1161" spans="1:14" s="86" customFormat="1">
      <c r="A1161" s="70"/>
      <c r="B1161" s="70"/>
      <c r="C1161" s="70"/>
      <c r="D1161" s="70"/>
      <c r="E1161" s="70"/>
      <c r="F1161" s="70"/>
      <c r="G1161" s="70"/>
      <c r="H1161" s="70"/>
      <c r="I1161" s="70"/>
      <c r="J1161" s="70"/>
      <c r="K1161" s="70"/>
      <c r="L1161" s="70"/>
      <c r="M1161" s="70"/>
      <c r="N1161" s="70"/>
    </row>
    <row r="1162" spans="1:14" s="86" customFormat="1">
      <c r="A1162" s="70"/>
      <c r="B1162" s="70"/>
      <c r="C1162" s="70"/>
      <c r="D1162" s="70"/>
      <c r="E1162" s="70"/>
      <c r="F1162" s="70"/>
      <c r="G1162" s="70"/>
      <c r="H1162" s="70"/>
      <c r="I1162" s="70"/>
      <c r="J1162" s="70"/>
      <c r="K1162" s="70"/>
      <c r="L1162" s="70"/>
      <c r="M1162" s="70"/>
      <c r="N1162" s="70"/>
    </row>
    <row r="1163" spans="1:14" s="86" customFormat="1">
      <c r="A1163" s="70"/>
      <c r="B1163" s="70"/>
      <c r="C1163" s="70"/>
      <c r="D1163" s="70"/>
      <c r="E1163" s="70"/>
      <c r="F1163" s="70"/>
      <c r="G1163" s="70"/>
      <c r="H1163" s="70"/>
      <c r="I1163" s="70"/>
      <c r="J1163" s="70"/>
      <c r="K1163" s="70"/>
      <c r="L1163" s="70"/>
      <c r="M1163" s="70"/>
      <c r="N1163" s="70"/>
    </row>
    <row r="1164" spans="1:14" s="86" customFormat="1">
      <c r="A1164" s="70"/>
      <c r="B1164" s="70"/>
      <c r="C1164" s="70"/>
      <c r="D1164" s="70"/>
      <c r="E1164" s="70"/>
      <c r="F1164" s="70"/>
      <c r="G1164" s="70"/>
      <c r="H1164" s="70"/>
      <c r="I1164" s="70"/>
      <c r="J1164" s="70"/>
      <c r="K1164" s="70"/>
      <c r="L1164" s="70"/>
      <c r="M1164" s="70"/>
      <c r="N1164" s="70"/>
    </row>
    <row r="1165" spans="1:14" s="86" customFormat="1">
      <c r="A1165" s="70"/>
      <c r="B1165" s="70"/>
      <c r="C1165" s="70"/>
      <c r="D1165" s="70"/>
      <c r="E1165" s="70"/>
      <c r="F1165" s="70"/>
      <c r="G1165" s="70"/>
      <c r="H1165" s="70"/>
      <c r="I1165" s="71"/>
      <c r="J1165" s="71"/>
      <c r="K1165" s="71"/>
      <c r="L1165" s="76"/>
      <c r="M1165" s="76"/>
      <c r="N1165" s="70"/>
    </row>
    <row r="1166" spans="1:14" s="86" customFormat="1">
      <c r="A1166" s="70"/>
      <c r="B1166" s="70"/>
      <c r="C1166" s="70"/>
      <c r="D1166" s="70"/>
      <c r="E1166" s="70"/>
      <c r="F1166" s="70"/>
      <c r="G1166" s="70"/>
      <c r="H1166" s="70"/>
      <c r="I1166" s="71"/>
      <c r="J1166" s="71"/>
      <c r="K1166" s="71"/>
      <c r="L1166" s="76"/>
      <c r="M1166" s="76"/>
      <c r="N1166" s="70"/>
    </row>
    <row r="1167" spans="1:14" s="86" customFormat="1">
      <c r="A1167" s="70"/>
      <c r="B1167" s="70"/>
      <c r="C1167" s="70"/>
      <c r="D1167" s="70"/>
      <c r="E1167" s="70"/>
      <c r="F1167" s="70"/>
      <c r="G1167" s="70"/>
      <c r="H1167" s="70"/>
      <c r="I1167" s="71"/>
      <c r="J1167" s="71"/>
      <c r="K1167" s="71"/>
      <c r="L1167" s="76"/>
      <c r="M1167" s="76"/>
      <c r="N1167" s="70"/>
    </row>
    <row r="1168" spans="1:14" s="86" customFormat="1">
      <c r="A1168" s="70"/>
      <c r="B1168" s="70"/>
      <c r="C1168" s="70"/>
      <c r="D1168" s="70"/>
      <c r="E1168" s="70"/>
      <c r="F1168" s="70"/>
      <c r="G1168" s="70"/>
      <c r="H1168" s="70"/>
      <c r="I1168" s="71"/>
      <c r="J1168" s="71"/>
      <c r="K1168" s="71"/>
      <c r="L1168" s="76"/>
      <c r="M1168" s="76"/>
      <c r="N1168" s="70"/>
    </row>
    <row r="1169" spans="1:14" s="86" customFormat="1">
      <c r="A1169" s="70"/>
      <c r="B1169" s="70"/>
      <c r="C1169" s="70"/>
      <c r="D1169" s="70"/>
      <c r="E1169" s="70"/>
      <c r="F1169" s="70"/>
      <c r="G1169" s="70"/>
      <c r="H1169" s="70"/>
      <c r="I1169" s="71"/>
      <c r="J1169" s="71"/>
      <c r="K1169" s="71"/>
      <c r="L1169" s="76"/>
      <c r="M1169" s="76"/>
      <c r="N1169" s="70"/>
    </row>
    <row r="1170" spans="1:14" s="86" customFormat="1">
      <c r="A1170" s="70"/>
      <c r="B1170" s="70"/>
      <c r="C1170" s="70"/>
      <c r="D1170" s="70"/>
      <c r="E1170" s="70"/>
      <c r="F1170" s="70"/>
      <c r="G1170" s="70"/>
      <c r="H1170" s="70"/>
      <c r="I1170" s="71"/>
      <c r="J1170" s="71"/>
      <c r="K1170" s="71"/>
      <c r="L1170" s="76"/>
      <c r="M1170" s="76"/>
      <c r="N1170" s="70"/>
    </row>
    <row r="1171" spans="1:14" s="86" customFormat="1">
      <c r="A1171" s="70"/>
      <c r="B1171" s="70"/>
      <c r="C1171" s="70"/>
      <c r="D1171" s="70"/>
      <c r="E1171" s="70"/>
      <c r="F1171" s="70"/>
      <c r="G1171" s="70"/>
      <c r="H1171" s="70"/>
      <c r="I1171" s="71"/>
      <c r="J1171" s="71"/>
      <c r="K1171" s="71"/>
      <c r="L1171" s="76"/>
      <c r="M1171" s="76"/>
      <c r="N1171" s="70"/>
    </row>
    <row r="1172" spans="1:14" s="86" customFormat="1">
      <c r="A1172" s="70"/>
      <c r="B1172" s="70"/>
      <c r="C1172" s="70"/>
      <c r="D1172" s="70"/>
      <c r="E1172" s="70"/>
      <c r="F1172" s="70"/>
      <c r="G1172" s="70"/>
      <c r="H1172" s="70"/>
      <c r="I1172" s="71"/>
      <c r="J1172" s="71"/>
      <c r="K1172" s="71"/>
      <c r="L1172" s="76"/>
      <c r="M1172" s="76"/>
      <c r="N1172" s="70"/>
    </row>
    <row r="1173" spans="1:14" s="86" customFormat="1">
      <c r="A1173" s="70"/>
      <c r="B1173" s="70"/>
      <c r="C1173" s="70"/>
      <c r="D1173" s="70"/>
      <c r="E1173" s="70"/>
      <c r="F1173" s="70"/>
      <c r="G1173" s="70"/>
      <c r="H1173" s="70"/>
      <c r="I1173" s="71"/>
      <c r="J1173" s="71"/>
      <c r="K1173" s="71"/>
      <c r="L1173" s="76"/>
      <c r="M1173" s="76"/>
      <c r="N1173" s="70"/>
    </row>
    <row r="1174" spans="1:14" s="86" customFormat="1">
      <c r="A1174" s="70"/>
      <c r="B1174" s="70"/>
      <c r="C1174" s="70"/>
      <c r="D1174" s="70"/>
      <c r="E1174" s="70"/>
      <c r="F1174" s="70"/>
      <c r="G1174" s="70"/>
      <c r="H1174" s="70"/>
      <c r="I1174" s="71"/>
      <c r="J1174" s="71"/>
      <c r="K1174" s="71"/>
      <c r="L1174" s="76"/>
      <c r="M1174" s="76"/>
      <c r="N1174" s="70"/>
    </row>
    <row r="1175" spans="1:14" s="86" customFormat="1">
      <c r="A1175" s="70"/>
      <c r="B1175" s="70"/>
      <c r="C1175" s="70"/>
      <c r="D1175" s="70"/>
      <c r="E1175" s="70"/>
      <c r="F1175" s="70"/>
      <c r="G1175" s="70"/>
      <c r="H1175" s="70"/>
      <c r="I1175" s="71"/>
      <c r="J1175" s="71"/>
      <c r="K1175" s="71"/>
      <c r="L1175" s="76"/>
      <c r="M1175" s="76"/>
      <c r="N1175" s="70"/>
    </row>
    <row r="1176" spans="1:14" s="86" customFormat="1">
      <c r="A1176" s="70"/>
      <c r="B1176" s="70"/>
      <c r="C1176" s="70"/>
      <c r="D1176" s="70"/>
      <c r="E1176" s="70"/>
      <c r="F1176" s="70"/>
      <c r="G1176" s="70"/>
      <c r="H1176" s="70"/>
      <c r="I1176" s="71"/>
      <c r="J1176" s="71"/>
      <c r="K1176" s="71"/>
      <c r="L1176" s="76"/>
      <c r="M1176" s="76"/>
      <c r="N1176" s="70"/>
    </row>
    <row r="1177" spans="1:14" s="86" customFormat="1">
      <c r="A1177" s="70"/>
      <c r="B1177" s="70"/>
      <c r="C1177" s="70"/>
      <c r="D1177" s="70"/>
      <c r="E1177" s="70"/>
      <c r="F1177" s="70"/>
      <c r="G1177" s="70"/>
      <c r="H1177" s="70"/>
      <c r="I1177" s="71"/>
      <c r="J1177" s="71"/>
      <c r="K1177" s="71"/>
      <c r="L1177" s="76"/>
      <c r="M1177" s="76"/>
      <c r="N1177" s="70"/>
    </row>
    <row r="1178" spans="1:14" s="86" customFormat="1">
      <c r="A1178" s="70"/>
      <c r="B1178" s="70"/>
      <c r="C1178" s="70"/>
      <c r="D1178" s="70"/>
      <c r="E1178" s="70"/>
      <c r="F1178" s="70"/>
      <c r="G1178" s="70"/>
      <c r="H1178" s="70"/>
      <c r="I1178" s="71"/>
      <c r="J1178" s="71"/>
      <c r="K1178" s="71"/>
      <c r="L1178" s="76"/>
      <c r="M1178" s="76"/>
      <c r="N1178" s="70"/>
    </row>
    <row r="1179" spans="1:14" s="86" customFormat="1">
      <c r="A1179" s="70"/>
      <c r="B1179" s="70"/>
      <c r="C1179" s="70"/>
      <c r="D1179" s="70"/>
      <c r="E1179" s="70"/>
      <c r="F1179" s="70"/>
      <c r="G1179" s="70"/>
      <c r="H1179" s="70"/>
      <c r="I1179" s="71"/>
      <c r="J1179" s="71"/>
      <c r="K1179" s="71"/>
      <c r="L1179" s="76"/>
      <c r="M1179" s="76"/>
      <c r="N1179" s="70"/>
    </row>
    <row r="1180" spans="1:14" s="86" customFormat="1">
      <c r="A1180" s="70"/>
      <c r="B1180" s="70"/>
      <c r="C1180" s="70"/>
      <c r="D1180" s="70"/>
      <c r="E1180" s="70"/>
      <c r="F1180" s="70"/>
      <c r="G1180" s="70"/>
      <c r="H1180" s="70"/>
      <c r="I1180" s="71"/>
      <c r="J1180" s="71"/>
      <c r="K1180" s="71"/>
      <c r="L1180" s="76"/>
      <c r="M1180" s="76"/>
      <c r="N1180" s="70"/>
    </row>
    <row r="1181" spans="1:14" s="86" customFormat="1">
      <c r="A1181" s="70"/>
      <c r="B1181" s="70"/>
      <c r="C1181" s="70"/>
      <c r="D1181" s="70"/>
      <c r="E1181" s="70"/>
      <c r="F1181" s="70"/>
      <c r="G1181" s="70"/>
      <c r="H1181" s="70"/>
      <c r="I1181" s="71"/>
      <c r="J1181" s="71"/>
      <c r="K1181" s="71"/>
      <c r="L1181" s="76"/>
      <c r="M1181" s="76"/>
      <c r="N1181" s="70"/>
    </row>
    <row r="1182" spans="1:14" s="86" customFormat="1">
      <c r="A1182" s="70"/>
      <c r="B1182" s="70"/>
      <c r="C1182" s="70"/>
      <c r="D1182" s="70"/>
      <c r="E1182" s="70"/>
      <c r="F1182" s="70"/>
      <c r="G1182" s="70"/>
      <c r="H1182" s="70"/>
      <c r="I1182" s="71"/>
      <c r="J1182" s="71"/>
      <c r="K1182" s="71"/>
      <c r="L1182" s="76"/>
      <c r="M1182" s="76"/>
      <c r="N1182" s="70"/>
    </row>
    <row r="1183" spans="1:14" s="86" customFormat="1">
      <c r="A1183" s="70"/>
      <c r="B1183" s="70"/>
      <c r="C1183" s="70"/>
      <c r="D1183" s="70"/>
      <c r="E1183" s="70"/>
      <c r="F1183" s="70"/>
      <c r="G1183" s="70"/>
      <c r="H1183" s="70"/>
      <c r="I1183" s="71"/>
      <c r="J1183" s="71"/>
      <c r="K1183" s="71"/>
      <c r="L1183" s="76"/>
      <c r="M1183" s="76"/>
      <c r="N1183" s="70"/>
    </row>
    <row r="1184" spans="1:14" s="86" customFormat="1">
      <c r="A1184" s="70"/>
      <c r="B1184" s="70"/>
      <c r="C1184" s="70"/>
      <c r="D1184" s="70"/>
      <c r="E1184" s="70"/>
      <c r="F1184" s="70"/>
      <c r="G1184" s="70"/>
      <c r="H1184" s="70"/>
      <c r="I1184" s="71"/>
      <c r="J1184" s="71"/>
      <c r="K1184" s="71"/>
      <c r="L1184" s="76"/>
      <c r="M1184" s="76"/>
      <c r="N1184" s="70"/>
    </row>
    <row r="1185" spans="1:14" s="86" customFormat="1">
      <c r="A1185" s="70"/>
      <c r="B1185" s="70"/>
      <c r="C1185" s="70"/>
      <c r="D1185" s="70"/>
      <c r="E1185" s="70"/>
      <c r="F1185" s="70"/>
      <c r="G1185" s="70"/>
      <c r="H1185" s="70"/>
      <c r="I1185" s="71"/>
      <c r="J1185" s="71"/>
      <c r="K1185" s="71"/>
      <c r="L1185" s="76"/>
      <c r="M1185" s="76"/>
      <c r="N1185" s="70"/>
    </row>
    <row r="1186" spans="1:14" s="86" customFormat="1">
      <c r="A1186" s="70"/>
      <c r="B1186" s="70"/>
      <c r="C1186" s="70"/>
      <c r="D1186" s="70"/>
      <c r="E1186" s="70"/>
      <c r="F1186" s="70"/>
      <c r="G1186" s="70"/>
      <c r="H1186" s="70"/>
      <c r="I1186" s="71"/>
      <c r="J1186" s="71"/>
      <c r="K1186" s="71"/>
      <c r="L1186" s="76"/>
      <c r="M1186" s="76"/>
      <c r="N1186" s="70"/>
    </row>
    <row r="1187" spans="1:14" s="86" customFormat="1">
      <c r="A1187" s="70"/>
      <c r="B1187" s="70"/>
      <c r="C1187" s="70"/>
      <c r="D1187" s="70"/>
      <c r="E1187" s="70"/>
      <c r="F1187" s="70"/>
      <c r="G1187" s="70"/>
      <c r="H1187" s="70"/>
      <c r="I1187" s="71"/>
      <c r="J1187" s="71"/>
      <c r="K1187" s="71"/>
      <c r="L1187" s="76"/>
      <c r="M1187" s="76"/>
      <c r="N1187" s="70"/>
    </row>
    <row r="1188" spans="1:14" s="86" customFormat="1">
      <c r="A1188" s="70"/>
      <c r="B1188" s="70"/>
      <c r="C1188" s="70"/>
      <c r="D1188" s="70"/>
      <c r="E1188" s="70"/>
      <c r="F1188" s="70"/>
      <c r="G1188" s="70"/>
      <c r="H1188" s="70"/>
      <c r="I1188" s="71"/>
      <c r="J1188" s="71"/>
      <c r="K1188" s="71"/>
      <c r="L1188" s="76"/>
      <c r="M1188" s="76"/>
      <c r="N1188" s="70"/>
    </row>
    <row r="1189" spans="1:14" s="86" customFormat="1">
      <c r="A1189" s="70"/>
      <c r="B1189" s="70"/>
      <c r="C1189" s="70"/>
      <c r="D1189" s="70"/>
      <c r="E1189" s="70"/>
      <c r="F1189" s="70"/>
      <c r="G1189" s="70"/>
      <c r="H1189" s="70"/>
      <c r="I1189" s="71"/>
      <c r="J1189" s="71"/>
      <c r="K1189" s="71"/>
      <c r="L1189" s="76"/>
      <c r="M1189" s="76"/>
      <c r="N1189" s="70"/>
    </row>
    <row r="1190" spans="1:14" s="86" customFormat="1">
      <c r="A1190" s="70"/>
      <c r="B1190" s="70"/>
      <c r="C1190" s="70"/>
      <c r="D1190" s="70"/>
      <c r="E1190" s="70"/>
      <c r="F1190" s="70"/>
      <c r="G1190" s="70"/>
      <c r="H1190" s="70"/>
      <c r="I1190" s="71"/>
      <c r="J1190" s="71"/>
      <c r="K1190" s="71"/>
      <c r="L1190" s="76"/>
      <c r="M1190" s="76"/>
      <c r="N1190" s="70"/>
    </row>
    <row r="1191" spans="1:14" s="86" customFormat="1">
      <c r="A1191" s="70"/>
      <c r="B1191" s="70"/>
      <c r="C1191" s="70"/>
      <c r="D1191" s="70"/>
      <c r="E1191" s="70"/>
      <c r="F1191" s="70"/>
      <c r="G1191" s="70"/>
      <c r="H1191" s="70"/>
      <c r="I1191" s="71"/>
      <c r="J1191" s="71"/>
      <c r="K1191" s="71"/>
      <c r="L1191" s="76"/>
      <c r="M1191" s="76"/>
      <c r="N1191" s="70"/>
    </row>
    <row r="1192" spans="1:14" s="86" customFormat="1">
      <c r="A1192" s="70"/>
      <c r="B1192" s="70"/>
      <c r="C1192" s="70"/>
      <c r="D1192" s="70"/>
      <c r="E1192" s="70"/>
      <c r="F1192" s="70"/>
      <c r="G1192" s="70"/>
      <c r="H1192" s="70"/>
      <c r="I1192" s="71"/>
      <c r="J1192" s="71"/>
      <c r="K1192" s="71"/>
      <c r="L1192" s="76"/>
      <c r="M1192" s="76"/>
      <c r="N1192" s="70"/>
    </row>
    <row r="1193" spans="1:14" s="86" customFormat="1">
      <c r="A1193" s="70"/>
      <c r="B1193" s="70"/>
      <c r="C1193" s="70"/>
      <c r="D1193" s="70"/>
      <c r="E1193" s="70"/>
      <c r="F1193" s="70"/>
      <c r="G1193" s="70"/>
      <c r="H1193" s="70"/>
      <c r="I1193" s="71"/>
      <c r="J1193" s="71"/>
      <c r="K1193" s="71"/>
      <c r="L1193" s="76"/>
      <c r="M1193" s="76"/>
      <c r="N1193" s="70"/>
    </row>
    <row r="1194" spans="1:14" s="86" customFormat="1">
      <c r="A1194" s="70"/>
      <c r="B1194" s="70"/>
      <c r="C1194" s="70"/>
      <c r="D1194" s="70"/>
      <c r="E1194" s="70"/>
      <c r="F1194" s="70"/>
      <c r="G1194" s="70"/>
      <c r="H1194" s="70"/>
      <c r="I1194" s="71"/>
      <c r="J1194" s="71"/>
      <c r="K1194" s="71"/>
      <c r="L1194" s="76"/>
      <c r="M1194" s="76"/>
      <c r="N1194" s="70"/>
    </row>
    <row r="1195" spans="1:14" s="86" customFormat="1">
      <c r="A1195" s="70"/>
      <c r="B1195" s="70"/>
      <c r="C1195" s="70"/>
      <c r="D1195" s="70"/>
      <c r="E1195" s="70"/>
      <c r="F1195" s="70"/>
      <c r="G1195" s="70"/>
      <c r="H1195" s="70"/>
      <c r="I1195" s="71"/>
      <c r="J1195" s="71"/>
      <c r="K1195" s="71"/>
      <c r="L1195" s="76"/>
      <c r="M1195" s="76"/>
      <c r="N1195" s="70"/>
    </row>
    <row r="1196" spans="1:14" s="86" customFormat="1">
      <c r="A1196" s="70"/>
      <c r="B1196" s="70"/>
      <c r="C1196" s="70"/>
      <c r="D1196" s="70"/>
      <c r="E1196" s="70"/>
      <c r="F1196" s="70"/>
      <c r="G1196" s="70"/>
      <c r="H1196" s="70"/>
      <c r="I1196" s="71"/>
      <c r="J1196" s="71"/>
      <c r="K1196" s="71"/>
      <c r="L1196" s="76"/>
      <c r="M1196" s="76"/>
      <c r="N1196" s="70"/>
    </row>
    <row r="1197" spans="1:14" s="86" customFormat="1">
      <c r="A1197" s="70"/>
      <c r="B1197" s="70"/>
      <c r="C1197" s="70"/>
      <c r="D1197" s="70"/>
      <c r="E1197" s="70"/>
      <c r="F1197" s="70"/>
      <c r="G1197" s="70"/>
      <c r="H1197" s="70"/>
      <c r="I1197" s="71"/>
      <c r="J1197" s="71"/>
      <c r="K1197" s="71"/>
      <c r="L1197" s="76"/>
      <c r="M1197" s="76"/>
      <c r="N1197" s="70"/>
    </row>
    <row r="1198" spans="1:14" s="86" customFormat="1">
      <c r="A1198" s="70"/>
      <c r="B1198" s="70"/>
      <c r="C1198" s="70"/>
      <c r="D1198" s="70"/>
      <c r="E1198" s="70"/>
      <c r="F1198" s="70"/>
      <c r="G1198" s="70"/>
      <c r="H1198" s="70"/>
      <c r="I1198" s="71"/>
      <c r="J1198" s="71"/>
      <c r="K1198" s="71"/>
      <c r="L1198" s="76"/>
      <c r="M1198" s="76"/>
      <c r="N1198" s="70"/>
    </row>
    <row r="1199" spans="1:14" s="86" customFormat="1">
      <c r="A1199" s="70"/>
      <c r="B1199" s="70"/>
      <c r="C1199" s="70"/>
      <c r="D1199" s="70"/>
      <c r="E1199" s="70"/>
      <c r="F1199" s="70"/>
      <c r="G1199" s="70"/>
      <c r="H1199" s="70"/>
      <c r="I1199" s="71"/>
      <c r="J1199" s="71"/>
      <c r="K1199" s="71"/>
      <c r="L1199" s="76"/>
      <c r="M1199" s="76"/>
      <c r="N1199" s="70"/>
    </row>
    <row r="1200" spans="1:14" s="86" customFormat="1">
      <c r="A1200" s="70"/>
      <c r="B1200" s="70"/>
      <c r="C1200" s="70"/>
      <c r="D1200" s="70"/>
      <c r="E1200" s="70"/>
      <c r="F1200" s="70"/>
      <c r="G1200" s="70"/>
      <c r="H1200" s="70"/>
      <c r="I1200" s="71"/>
      <c r="J1200" s="71"/>
      <c r="K1200" s="71"/>
      <c r="L1200" s="76"/>
      <c r="M1200" s="76"/>
      <c r="N1200" s="70"/>
    </row>
    <row r="1201" spans="1:14" s="86" customFormat="1">
      <c r="A1201" s="70"/>
      <c r="B1201" s="70"/>
      <c r="C1201" s="70"/>
      <c r="D1201" s="70"/>
      <c r="E1201" s="70"/>
      <c r="F1201" s="70"/>
      <c r="G1201" s="70"/>
      <c r="H1201" s="70"/>
      <c r="I1201" s="71"/>
      <c r="J1201" s="71"/>
      <c r="K1201" s="71"/>
      <c r="L1201" s="76"/>
      <c r="M1201" s="76"/>
      <c r="N1201" s="70"/>
    </row>
    <row r="1202" spans="1:14" s="86" customFormat="1">
      <c r="A1202" s="70"/>
      <c r="B1202" s="70"/>
      <c r="C1202" s="70"/>
      <c r="D1202" s="70"/>
      <c r="E1202" s="70"/>
      <c r="F1202" s="70"/>
      <c r="G1202" s="70"/>
      <c r="H1202" s="70"/>
      <c r="I1202" s="71"/>
      <c r="J1202" s="71"/>
      <c r="K1202" s="71"/>
      <c r="L1202" s="76"/>
      <c r="M1202" s="76"/>
      <c r="N1202" s="70"/>
    </row>
    <row r="1203" spans="1:14" s="86" customFormat="1">
      <c r="A1203" s="70"/>
      <c r="B1203" s="70"/>
      <c r="C1203" s="70"/>
      <c r="D1203" s="70"/>
      <c r="E1203" s="70"/>
      <c r="F1203" s="70"/>
      <c r="G1203" s="70"/>
      <c r="H1203" s="70"/>
      <c r="I1203" s="71"/>
      <c r="J1203" s="71"/>
      <c r="K1203" s="71"/>
      <c r="L1203" s="76"/>
      <c r="M1203" s="76"/>
      <c r="N1203" s="70"/>
    </row>
    <row r="1204" spans="1:14" s="86" customFormat="1">
      <c r="A1204" s="70"/>
      <c r="B1204" s="70"/>
      <c r="C1204" s="70"/>
      <c r="D1204" s="70"/>
      <c r="E1204" s="70"/>
      <c r="F1204" s="70"/>
      <c r="G1204" s="70"/>
      <c r="H1204" s="70"/>
      <c r="I1204" s="71"/>
      <c r="J1204" s="71"/>
      <c r="K1204" s="71"/>
      <c r="L1204" s="76"/>
      <c r="M1204" s="76"/>
      <c r="N1204" s="70"/>
    </row>
    <row r="1205" spans="1:14" s="86" customFormat="1">
      <c r="A1205" s="70"/>
      <c r="B1205" s="70"/>
      <c r="C1205" s="70"/>
      <c r="D1205" s="70"/>
      <c r="E1205" s="70"/>
      <c r="F1205" s="70"/>
      <c r="G1205" s="70"/>
      <c r="H1205" s="70"/>
      <c r="I1205" s="71"/>
      <c r="J1205" s="71"/>
      <c r="K1205" s="71"/>
      <c r="L1205" s="76"/>
      <c r="M1205" s="76"/>
      <c r="N1205" s="70"/>
    </row>
    <row r="1206" spans="1:14" s="86" customFormat="1">
      <c r="A1206" s="70"/>
      <c r="B1206" s="70"/>
      <c r="C1206" s="70"/>
      <c r="D1206" s="70"/>
      <c r="E1206" s="70"/>
      <c r="F1206" s="70"/>
      <c r="G1206" s="70"/>
      <c r="H1206" s="70"/>
      <c r="I1206" s="71"/>
      <c r="J1206" s="71"/>
      <c r="K1206" s="71"/>
      <c r="L1206" s="76"/>
      <c r="M1206" s="76"/>
      <c r="N1206" s="70"/>
    </row>
    <row r="1207" spans="1:14" s="86" customFormat="1">
      <c r="A1207" s="70"/>
      <c r="B1207" s="70"/>
      <c r="C1207" s="70"/>
      <c r="D1207" s="70"/>
      <c r="E1207" s="70"/>
      <c r="F1207" s="70"/>
      <c r="G1207" s="70"/>
      <c r="H1207" s="70"/>
      <c r="I1207" s="71"/>
      <c r="J1207" s="71"/>
      <c r="K1207" s="71"/>
      <c r="L1207" s="76"/>
      <c r="M1207" s="76"/>
      <c r="N1207" s="70"/>
    </row>
    <row r="1208" spans="1:14" s="86" customFormat="1">
      <c r="A1208" s="70"/>
      <c r="B1208" s="70"/>
      <c r="C1208" s="70"/>
      <c r="D1208" s="70"/>
      <c r="E1208" s="70"/>
      <c r="F1208" s="70"/>
      <c r="G1208" s="70"/>
      <c r="H1208" s="70"/>
      <c r="I1208" s="71"/>
      <c r="J1208" s="71"/>
      <c r="K1208" s="71"/>
      <c r="L1208" s="76"/>
      <c r="M1208" s="76"/>
      <c r="N1208" s="70"/>
    </row>
    <row r="1209" spans="1:14" s="86" customFormat="1">
      <c r="A1209" s="70"/>
      <c r="B1209" s="70"/>
      <c r="C1209" s="70"/>
      <c r="D1209" s="70"/>
      <c r="E1209" s="70"/>
      <c r="F1209" s="70"/>
      <c r="G1209" s="70"/>
      <c r="H1209" s="70"/>
      <c r="I1209" s="71"/>
      <c r="J1209" s="71"/>
      <c r="K1209" s="71"/>
      <c r="L1209" s="76"/>
      <c r="M1209" s="76"/>
      <c r="N1209" s="70"/>
    </row>
    <row r="1210" spans="1:14" s="86" customFormat="1">
      <c r="A1210" s="70"/>
      <c r="B1210" s="70"/>
      <c r="C1210" s="70"/>
      <c r="D1210" s="70"/>
      <c r="E1210" s="70"/>
      <c r="F1210" s="70"/>
      <c r="G1210" s="70"/>
      <c r="H1210" s="70"/>
      <c r="I1210" s="71"/>
      <c r="J1210" s="71"/>
      <c r="K1210" s="71"/>
      <c r="L1210" s="76"/>
      <c r="M1210" s="76"/>
      <c r="N1210" s="70"/>
    </row>
    <row r="1211" spans="1:14" s="86" customFormat="1">
      <c r="A1211" s="70"/>
      <c r="B1211" s="70"/>
      <c r="C1211" s="70"/>
      <c r="D1211" s="70"/>
      <c r="E1211" s="70"/>
      <c r="F1211" s="70"/>
      <c r="G1211" s="70"/>
      <c r="H1211" s="70"/>
      <c r="I1211" s="71"/>
      <c r="J1211" s="71"/>
      <c r="K1211" s="71"/>
      <c r="L1211" s="76"/>
      <c r="M1211" s="76"/>
      <c r="N1211" s="70"/>
    </row>
    <row r="1212" spans="1:14" s="86" customFormat="1">
      <c r="A1212" s="70"/>
      <c r="B1212" s="70"/>
      <c r="C1212" s="70"/>
      <c r="D1212" s="70"/>
      <c r="E1212" s="70"/>
      <c r="F1212" s="70"/>
      <c r="G1212" s="70"/>
      <c r="H1212" s="70"/>
      <c r="I1212" s="71"/>
      <c r="J1212" s="71"/>
      <c r="K1212" s="71"/>
      <c r="L1212" s="76"/>
      <c r="M1212" s="76"/>
      <c r="N1212" s="70"/>
    </row>
    <row r="1213" spans="1:14" s="86" customFormat="1">
      <c r="A1213" s="70"/>
      <c r="B1213" s="70"/>
      <c r="C1213" s="70"/>
      <c r="D1213" s="70"/>
      <c r="E1213" s="70"/>
      <c r="F1213" s="70"/>
      <c r="G1213" s="70"/>
      <c r="H1213" s="70"/>
      <c r="I1213" s="71"/>
      <c r="J1213" s="71"/>
      <c r="K1213" s="71"/>
      <c r="L1213" s="76"/>
      <c r="M1213" s="76"/>
      <c r="N1213" s="70"/>
    </row>
    <row r="1214" spans="1:14" s="86" customFormat="1">
      <c r="A1214" s="70"/>
      <c r="B1214" s="70"/>
      <c r="C1214" s="70"/>
      <c r="D1214" s="70"/>
      <c r="E1214" s="70"/>
      <c r="F1214" s="70"/>
      <c r="G1214" s="70"/>
      <c r="H1214" s="70"/>
      <c r="I1214" s="71"/>
      <c r="J1214" s="71"/>
      <c r="K1214" s="71"/>
      <c r="L1214" s="76"/>
      <c r="M1214" s="76"/>
      <c r="N1214" s="70"/>
    </row>
    <row r="1215" spans="1:14" s="86" customFormat="1">
      <c r="A1215" s="70"/>
      <c r="B1215" s="70"/>
      <c r="C1215" s="70"/>
      <c r="D1215" s="70"/>
      <c r="E1215" s="70"/>
      <c r="F1215" s="70"/>
      <c r="G1215" s="70"/>
      <c r="H1215" s="70"/>
      <c r="I1215" s="71"/>
      <c r="J1215" s="71"/>
      <c r="K1215" s="71"/>
      <c r="L1215" s="76"/>
      <c r="M1215" s="76"/>
      <c r="N1215" s="70"/>
    </row>
    <row r="1216" spans="1:14" s="86" customFormat="1">
      <c r="A1216" s="70"/>
      <c r="B1216" s="70"/>
      <c r="C1216" s="70"/>
      <c r="D1216" s="70"/>
      <c r="E1216" s="70"/>
      <c r="F1216" s="70"/>
      <c r="G1216" s="70"/>
      <c r="H1216" s="70"/>
      <c r="I1216" s="71"/>
      <c r="J1216" s="71"/>
      <c r="K1216" s="71"/>
      <c r="L1216" s="76"/>
      <c r="M1216" s="76"/>
      <c r="N1216" s="70"/>
    </row>
    <row r="1217" spans="1:14" s="86" customFormat="1">
      <c r="A1217" s="70"/>
      <c r="B1217" s="70"/>
      <c r="C1217" s="70"/>
      <c r="D1217" s="70"/>
      <c r="E1217" s="70"/>
      <c r="F1217" s="70"/>
      <c r="G1217" s="70"/>
      <c r="H1217" s="70"/>
      <c r="I1217" s="71"/>
      <c r="J1217" s="71"/>
      <c r="K1217" s="71"/>
      <c r="L1217" s="76"/>
      <c r="M1217" s="76"/>
      <c r="N1217" s="70"/>
    </row>
    <row r="1218" spans="1:14" s="86" customFormat="1">
      <c r="A1218" s="70"/>
      <c r="B1218" s="70"/>
      <c r="C1218" s="70"/>
      <c r="D1218" s="70"/>
      <c r="E1218" s="70"/>
      <c r="F1218" s="70"/>
      <c r="G1218" s="70"/>
      <c r="H1218" s="70"/>
      <c r="I1218" s="71"/>
      <c r="J1218" s="71"/>
      <c r="K1218" s="71"/>
      <c r="L1218" s="76"/>
      <c r="M1218" s="76"/>
      <c r="N1218" s="70"/>
    </row>
    <row r="1219" spans="1:14" s="86" customFormat="1">
      <c r="A1219" s="70"/>
      <c r="B1219" s="70"/>
      <c r="C1219" s="70"/>
      <c r="D1219" s="70"/>
      <c r="E1219" s="70"/>
      <c r="F1219" s="70"/>
      <c r="G1219" s="70"/>
      <c r="H1219" s="70"/>
      <c r="I1219" s="71"/>
      <c r="J1219" s="71"/>
      <c r="K1219" s="71"/>
      <c r="L1219" s="76"/>
      <c r="M1219" s="76"/>
      <c r="N1219" s="70"/>
    </row>
    <row r="1220" spans="1:14" s="86" customFormat="1">
      <c r="A1220" s="70"/>
      <c r="B1220" s="70"/>
      <c r="C1220" s="70"/>
      <c r="D1220" s="70"/>
      <c r="E1220" s="70"/>
      <c r="F1220" s="70"/>
      <c r="G1220" s="70"/>
      <c r="H1220" s="70"/>
      <c r="I1220" s="71"/>
      <c r="J1220" s="71"/>
      <c r="K1220" s="71"/>
      <c r="L1220" s="76"/>
      <c r="M1220" s="76"/>
      <c r="N1220" s="70"/>
    </row>
    <row r="1221" spans="1:14" s="86" customFormat="1">
      <c r="A1221" s="70"/>
      <c r="B1221" s="70"/>
      <c r="C1221" s="70"/>
      <c r="D1221" s="70"/>
      <c r="E1221" s="70"/>
      <c r="F1221" s="70"/>
      <c r="G1221" s="70"/>
      <c r="H1221" s="70"/>
      <c r="I1221" s="71"/>
      <c r="J1221" s="71"/>
      <c r="K1221" s="71"/>
      <c r="L1221" s="76"/>
      <c r="M1221" s="76"/>
      <c r="N1221" s="70"/>
    </row>
    <row r="1222" spans="1:14" s="86" customFormat="1">
      <c r="A1222" s="70"/>
      <c r="B1222" s="70"/>
      <c r="C1222" s="70"/>
      <c r="D1222" s="70"/>
      <c r="E1222" s="70"/>
      <c r="F1222" s="70"/>
      <c r="G1222" s="70"/>
      <c r="H1222" s="70"/>
      <c r="I1222" s="71"/>
      <c r="J1222" s="71"/>
      <c r="K1222" s="71"/>
      <c r="L1222" s="76"/>
      <c r="M1222" s="76"/>
      <c r="N1222" s="70"/>
    </row>
    <row r="1223" spans="1:14" s="86" customFormat="1">
      <c r="A1223" s="70"/>
      <c r="B1223" s="70"/>
      <c r="C1223" s="70"/>
      <c r="D1223" s="70"/>
      <c r="E1223" s="70"/>
      <c r="F1223" s="70"/>
      <c r="G1223" s="70"/>
      <c r="H1223" s="70"/>
      <c r="I1223" s="71"/>
      <c r="J1223" s="71"/>
      <c r="K1223" s="71"/>
      <c r="L1223" s="76"/>
      <c r="M1223" s="76"/>
      <c r="N1223" s="70"/>
    </row>
    <row r="1224" spans="1:14" s="86" customFormat="1">
      <c r="A1224" s="70"/>
      <c r="B1224" s="70"/>
      <c r="C1224" s="70"/>
      <c r="D1224" s="70"/>
      <c r="E1224" s="70"/>
      <c r="F1224" s="70"/>
      <c r="G1224" s="70"/>
      <c r="H1224" s="70"/>
      <c r="I1224" s="71"/>
      <c r="J1224" s="71"/>
      <c r="K1224" s="71"/>
      <c r="L1224" s="76"/>
      <c r="M1224" s="76"/>
      <c r="N1224" s="70"/>
    </row>
    <row r="1225" spans="1:14" s="86" customFormat="1">
      <c r="A1225" s="70"/>
      <c r="B1225" s="70"/>
      <c r="C1225" s="70"/>
      <c r="D1225" s="70"/>
      <c r="E1225" s="70"/>
      <c r="F1225" s="70"/>
      <c r="G1225" s="70"/>
      <c r="H1225" s="70"/>
      <c r="I1225" s="71"/>
      <c r="J1225" s="71"/>
      <c r="K1225" s="71"/>
      <c r="L1225" s="76"/>
      <c r="M1225" s="76"/>
      <c r="N1225" s="70"/>
    </row>
    <row r="1226" spans="1:14" s="86" customFormat="1">
      <c r="A1226" s="70"/>
      <c r="B1226" s="70"/>
      <c r="C1226" s="70"/>
      <c r="D1226" s="70"/>
      <c r="E1226" s="70"/>
      <c r="F1226" s="70"/>
      <c r="G1226" s="70"/>
      <c r="H1226" s="70"/>
      <c r="I1226" s="71"/>
      <c r="J1226" s="71"/>
      <c r="K1226" s="71"/>
      <c r="L1226" s="76"/>
      <c r="M1226" s="76"/>
      <c r="N1226" s="70"/>
    </row>
    <row r="1227" spans="1:14" s="86" customFormat="1">
      <c r="A1227" s="70"/>
      <c r="B1227" s="70"/>
      <c r="C1227" s="70"/>
      <c r="D1227" s="70"/>
      <c r="E1227" s="70"/>
      <c r="F1227" s="70"/>
      <c r="G1227" s="70"/>
      <c r="H1227" s="70"/>
      <c r="I1227" s="71"/>
      <c r="J1227" s="71"/>
      <c r="K1227" s="71"/>
      <c r="L1227" s="76"/>
      <c r="M1227" s="76"/>
      <c r="N1227" s="70"/>
    </row>
    <row r="1228" spans="1:14" s="86" customFormat="1">
      <c r="A1228" s="70"/>
      <c r="B1228" s="70"/>
      <c r="C1228" s="70"/>
      <c r="D1228" s="70"/>
      <c r="E1228" s="70"/>
      <c r="F1228" s="70"/>
      <c r="G1228" s="70"/>
      <c r="H1228" s="70"/>
      <c r="I1228" s="71"/>
      <c r="J1228" s="71"/>
      <c r="K1228" s="71"/>
      <c r="L1228" s="76"/>
      <c r="M1228" s="76"/>
      <c r="N1228" s="70"/>
    </row>
    <row r="1229" spans="1:14" s="86" customFormat="1">
      <c r="A1229" s="70"/>
      <c r="B1229" s="70"/>
      <c r="C1229" s="70"/>
      <c r="D1229" s="70"/>
      <c r="E1229" s="70"/>
      <c r="F1229" s="70"/>
      <c r="G1229" s="70"/>
      <c r="H1229" s="70"/>
      <c r="I1229" s="71"/>
      <c r="J1229" s="71"/>
      <c r="K1229" s="71"/>
      <c r="L1229" s="76"/>
      <c r="M1229" s="76"/>
      <c r="N1229" s="70"/>
    </row>
    <row r="1230" spans="1:14" s="86" customFormat="1">
      <c r="A1230" s="70"/>
      <c r="B1230" s="70"/>
      <c r="C1230" s="70"/>
      <c r="D1230" s="70"/>
      <c r="E1230" s="70"/>
      <c r="F1230" s="70"/>
      <c r="G1230" s="70"/>
      <c r="H1230" s="70"/>
      <c r="I1230" s="71"/>
      <c r="J1230" s="71"/>
      <c r="K1230" s="71"/>
      <c r="L1230" s="76"/>
      <c r="M1230" s="76"/>
      <c r="N1230" s="70"/>
    </row>
    <row r="1231" spans="1:14" s="86" customFormat="1">
      <c r="A1231" s="70"/>
      <c r="B1231" s="70"/>
      <c r="C1231" s="70"/>
      <c r="D1231" s="70"/>
      <c r="E1231" s="70"/>
      <c r="F1231" s="70"/>
      <c r="G1231" s="70"/>
      <c r="H1231" s="70"/>
      <c r="I1231" s="71"/>
      <c r="J1231" s="71"/>
      <c r="K1231" s="71"/>
      <c r="L1231" s="76"/>
      <c r="M1231" s="76"/>
      <c r="N1231" s="70"/>
    </row>
    <row r="1232" spans="1:14" s="86" customFormat="1">
      <c r="A1232" s="70"/>
      <c r="B1232" s="70"/>
      <c r="C1232" s="70"/>
      <c r="D1232" s="70"/>
      <c r="E1232" s="70"/>
      <c r="F1232" s="70"/>
      <c r="G1232" s="70"/>
      <c r="H1232" s="70"/>
      <c r="I1232" s="71"/>
      <c r="J1232" s="71"/>
      <c r="K1232" s="71"/>
      <c r="L1232" s="76"/>
      <c r="M1232" s="76"/>
      <c r="N1232" s="70"/>
    </row>
    <row r="1233" spans="1:14" s="86" customFormat="1">
      <c r="A1233" s="70"/>
      <c r="B1233" s="70"/>
      <c r="C1233" s="70"/>
      <c r="D1233" s="70"/>
      <c r="E1233" s="70"/>
      <c r="F1233" s="70"/>
      <c r="G1233" s="70"/>
      <c r="H1233" s="70"/>
      <c r="I1233" s="71"/>
      <c r="J1233" s="71"/>
      <c r="K1233" s="71"/>
      <c r="L1233" s="76"/>
      <c r="M1233" s="76"/>
      <c r="N1233" s="70"/>
    </row>
    <row r="1234" spans="1:14" s="86" customFormat="1">
      <c r="A1234" s="70"/>
      <c r="B1234" s="70"/>
      <c r="C1234" s="70"/>
      <c r="D1234" s="70"/>
      <c r="E1234" s="70"/>
      <c r="F1234" s="70"/>
      <c r="G1234" s="70"/>
      <c r="H1234" s="70"/>
      <c r="I1234" s="71"/>
      <c r="J1234" s="71"/>
      <c r="K1234" s="71"/>
      <c r="L1234" s="76"/>
      <c r="M1234" s="76"/>
      <c r="N1234" s="70"/>
    </row>
    <row r="1235" spans="1:14" s="86" customFormat="1">
      <c r="A1235" s="70"/>
      <c r="B1235" s="70"/>
      <c r="C1235" s="70"/>
      <c r="D1235" s="70"/>
      <c r="E1235" s="70"/>
      <c r="F1235" s="70"/>
      <c r="G1235" s="70"/>
      <c r="H1235" s="70"/>
      <c r="I1235" s="71"/>
      <c r="J1235" s="71"/>
      <c r="K1235" s="71"/>
      <c r="L1235" s="76"/>
      <c r="M1235" s="76"/>
      <c r="N1235" s="70"/>
    </row>
    <row r="1236" spans="1:14" s="86" customFormat="1">
      <c r="A1236" s="70"/>
      <c r="B1236" s="70"/>
      <c r="C1236" s="70"/>
      <c r="D1236" s="70"/>
      <c r="E1236" s="70"/>
      <c r="F1236" s="70"/>
      <c r="G1236" s="70"/>
      <c r="H1236" s="70"/>
      <c r="I1236" s="71"/>
      <c r="J1236" s="71"/>
      <c r="K1236" s="71"/>
      <c r="L1236" s="76"/>
      <c r="M1236" s="76"/>
      <c r="N1236" s="70"/>
    </row>
    <row r="1237" spans="1:14" s="86" customFormat="1">
      <c r="A1237" s="70"/>
      <c r="B1237" s="70"/>
      <c r="C1237" s="70"/>
      <c r="D1237" s="70"/>
      <c r="E1237" s="70"/>
      <c r="F1237" s="70"/>
      <c r="G1237" s="70"/>
      <c r="H1237" s="70"/>
      <c r="I1237" s="71"/>
      <c r="J1237" s="71"/>
      <c r="K1237" s="71"/>
      <c r="L1237" s="76"/>
      <c r="M1237" s="76"/>
      <c r="N1237" s="70"/>
    </row>
    <row r="1238" spans="1:14" s="86" customFormat="1">
      <c r="A1238" s="70"/>
      <c r="B1238" s="70"/>
      <c r="C1238" s="70"/>
      <c r="D1238" s="70"/>
      <c r="E1238" s="70"/>
      <c r="F1238" s="70"/>
      <c r="G1238" s="70"/>
      <c r="H1238" s="70"/>
      <c r="I1238" s="71"/>
      <c r="J1238" s="71"/>
      <c r="K1238" s="71"/>
      <c r="L1238" s="76"/>
      <c r="M1238" s="76"/>
      <c r="N1238" s="70"/>
    </row>
    <row r="1239" spans="1:14" s="86" customFormat="1">
      <c r="A1239" s="70"/>
      <c r="B1239" s="70"/>
      <c r="C1239" s="70"/>
      <c r="D1239" s="70"/>
      <c r="E1239" s="70"/>
      <c r="F1239" s="70"/>
      <c r="G1239" s="70"/>
      <c r="H1239" s="70"/>
      <c r="I1239" s="71"/>
      <c r="J1239" s="71"/>
      <c r="K1239" s="71"/>
      <c r="L1239" s="76"/>
      <c r="M1239" s="76"/>
      <c r="N1239" s="70"/>
    </row>
    <row r="1240" spans="1:14" s="86" customFormat="1">
      <c r="A1240" s="70"/>
      <c r="B1240" s="70"/>
      <c r="C1240" s="70"/>
      <c r="D1240" s="70"/>
      <c r="E1240" s="70"/>
      <c r="F1240" s="70"/>
      <c r="G1240" s="70"/>
      <c r="H1240" s="70"/>
      <c r="I1240" s="71"/>
      <c r="J1240" s="71"/>
      <c r="K1240" s="71"/>
      <c r="L1240" s="76"/>
      <c r="M1240" s="76"/>
      <c r="N1240" s="70"/>
    </row>
    <row r="1241" spans="1:14" s="86" customFormat="1">
      <c r="A1241" s="70"/>
      <c r="B1241" s="70"/>
      <c r="C1241" s="70"/>
      <c r="D1241" s="70"/>
      <c r="E1241" s="70"/>
      <c r="F1241" s="70"/>
      <c r="G1241" s="70"/>
      <c r="H1241" s="70"/>
      <c r="I1241" s="71"/>
      <c r="J1241" s="71"/>
      <c r="K1241" s="71"/>
      <c r="L1241" s="76"/>
      <c r="M1241" s="76"/>
      <c r="N1241" s="70"/>
    </row>
    <row r="1242" spans="1:14" s="86" customFormat="1">
      <c r="A1242" s="70"/>
      <c r="B1242" s="70"/>
      <c r="C1242" s="70"/>
      <c r="D1242" s="70"/>
      <c r="E1242" s="70"/>
      <c r="F1242" s="70"/>
      <c r="G1242" s="70"/>
      <c r="H1242" s="70"/>
      <c r="I1242" s="71"/>
      <c r="J1242" s="71"/>
      <c r="K1242" s="71"/>
      <c r="L1242" s="76"/>
      <c r="M1242" s="76"/>
      <c r="N1242" s="70"/>
    </row>
    <row r="1243" spans="1:14" s="86" customFormat="1">
      <c r="A1243" s="70"/>
      <c r="B1243" s="70"/>
      <c r="C1243" s="70"/>
      <c r="D1243" s="70"/>
      <c r="E1243" s="70"/>
      <c r="F1243" s="70"/>
      <c r="G1243" s="70"/>
      <c r="H1243" s="70"/>
      <c r="I1243" s="71"/>
      <c r="J1243" s="71"/>
      <c r="K1243" s="71"/>
      <c r="L1243" s="76"/>
      <c r="M1243" s="76"/>
      <c r="N1243" s="70"/>
    </row>
    <row r="1244" spans="1:14" s="86" customFormat="1">
      <c r="A1244" s="70"/>
      <c r="B1244" s="70"/>
      <c r="C1244" s="70"/>
      <c r="D1244" s="70"/>
      <c r="E1244" s="70"/>
      <c r="F1244" s="70"/>
      <c r="G1244" s="70"/>
      <c r="H1244" s="70"/>
      <c r="I1244" s="71"/>
      <c r="J1244" s="71"/>
      <c r="K1244" s="71"/>
      <c r="L1244" s="76"/>
      <c r="M1244" s="76"/>
      <c r="N1244" s="70"/>
    </row>
    <row r="1245" spans="1:14" s="86" customFormat="1">
      <c r="A1245" s="70"/>
      <c r="B1245" s="70"/>
      <c r="C1245" s="70"/>
      <c r="D1245" s="70"/>
      <c r="E1245" s="70"/>
      <c r="F1245" s="70"/>
      <c r="G1245" s="70"/>
      <c r="H1245" s="70"/>
      <c r="I1245" s="71"/>
      <c r="J1245" s="71"/>
      <c r="K1245" s="71"/>
      <c r="L1245" s="76"/>
      <c r="M1245" s="76"/>
      <c r="N1245" s="70"/>
    </row>
    <row r="1246" spans="1:14" s="86" customFormat="1">
      <c r="A1246" s="70"/>
      <c r="B1246" s="70"/>
      <c r="C1246" s="70"/>
      <c r="D1246" s="70"/>
      <c r="E1246" s="70"/>
      <c r="F1246" s="70"/>
      <c r="G1246" s="70"/>
      <c r="H1246" s="70"/>
      <c r="I1246" s="71"/>
      <c r="J1246" s="71"/>
      <c r="K1246" s="71"/>
      <c r="L1246" s="76"/>
      <c r="M1246" s="76"/>
      <c r="N1246" s="70"/>
    </row>
    <row r="1247" spans="1:14" s="86" customFormat="1">
      <c r="A1247" s="70"/>
      <c r="B1247" s="70"/>
      <c r="C1247" s="70"/>
      <c r="D1247" s="70"/>
      <c r="E1247" s="70"/>
      <c r="F1247" s="70"/>
      <c r="G1247" s="70"/>
      <c r="H1247" s="70"/>
      <c r="I1247" s="71"/>
      <c r="J1247" s="71"/>
      <c r="K1247" s="71"/>
      <c r="L1247" s="76"/>
      <c r="M1247" s="76"/>
      <c r="N1247" s="70"/>
    </row>
    <row r="1248" spans="1:14" s="86" customFormat="1">
      <c r="A1248" s="70"/>
      <c r="B1248" s="70"/>
      <c r="C1248" s="70"/>
      <c r="D1248" s="70"/>
      <c r="E1248" s="70"/>
      <c r="F1248" s="70"/>
      <c r="G1248" s="70"/>
      <c r="H1248" s="70"/>
      <c r="I1248" s="71"/>
      <c r="J1248" s="71"/>
      <c r="K1248" s="71"/>
      <c r="L1248" s="76"/>
      <c r="M1248" s="76"/>
      <c r="N1248" s="70"/>
    </row>
    <row r="1249" spans="1:14" s="86" customFormat="1">
      <c r="A1249" s="70"/>
      <c r="B1249" s="70"/>
      <c r="C1249" s="70"/>
      <c r="D1249" s="70"/>
      <c r="E1249" s="70"/>
      <c r="F1249" s="70"/>
      <c r="G1249" s="70"/>
      <c r="H1249" s="70"/>
      <c r="I1249" s="71"/>
      <c r="J1249" s="71"/>
      <c r="K1249" s="71"/>
      <c r="L1249" s="76"/>
      <c r="M1249" s="76"/>
      <c r="N1249" s="70"/>
    </row>
    <row r="1250" spans="1:14" s="86" customFormat="1">
      <c r="A1250" s="70"/>
      <c r="B1250" s="70"/>
      <c r="C1250" s="70"/>
      <c r="D1250" s="70"/>
      <c r="E1250" s="70"/>
      <c r="F1250" s="70"/>
      <c r="G1250" s="70"/>
      <c r="H1250" s="70"/>
      <c r="I1250" s="71"/>
      <c r="J1250" s="71"/>
      <c r="K1250" s="71"/>
      <c r="L1250" s="76"/>
      <c r="M1250" s="76"/>
      <c r="N1250" s="70"/>
    </row>
    <row r="1251" spans="1:14" s="86" customFormat="1">
      <c r="A1251" s="70"/>
      <c r="B1251" s="70"/>
      <c r="C1251" s="70"/>
      <c r="D1251" s="70"/>
      <c r="E1251" s="70"/>
      <c r="F1251" s="70"/>
      <c r="G1251" s="70"/>
      <c r="H1251" s="70"/>
      <c r="I1251" s="71"/>
      <c r="J1251" s="71"/>
      <c r="K1251" s="71"/>
      <c r="L1251" s="76"/>
      <c r="M1251" s="76"/>
      <c r="N1251" s="70"/>
    </row>
    <row r="1252" spans="1:14" s="86" customFormat="1">
      <c r="A1252" s="70"/>
      <c r="B1252" s="70"/>
      <c r="C1252" s="70"/>
      <c r="D1252" s="70"/>
      <c r="E1252" s="70"/>
      <c r="F1252" s="70"/>
      <c r="G1252" s="70"/>
      <c r="H1252" s="70"/>
      <c r="I1252" s="71"/>
      <c r="J1252" s="71"/>
      <c r="K1252" s="71"/>
      <c r="L1252" s="76"/>
      <c r="M1252" s="76"/>
      <c r="N1252" s="70"/>
    </row>
    <row r="1253" spans="1:14" s="86" customFormat="1">
      <c r="A1253" s="70"/>
      <c r="B1253" s="70"/>
      <c r="C1253" s="70"/>
      <c r="D1253" s="70"/>
      <c r="E1253" s="70"/>
      <c r="F1253" s="70"/>
      <c r="G1253" s="70"/>
      <c r="H1253" s="70"/>
      <c r="I1253" s="71"/>
      <c r="J1253" s="71"/>
      <c r="K1253" s="71"/>
      <c r="L1253" s="76"/>
      <c r="M1253" s="76"/>
      <c r="N1253" s="70"/>
    </row>
    <row r="1254" spans="1:14" s="86" customFormat="1">
      <c r="A1254" s="70"/>
      <c r="B1254" s="70"/>
      <c r="C1254" s="70"/>
      <c r="D1254" s="70"/>
      <c r="E1254" s="70"/>
      <c r="F1254" s="70"/>
      <c r="G1254" s="70"/>
      <c r="H1254" s="70"/>
      <c r="I1254" s="71"/>
      <c r="J1254" s="71"/>
      <c r="K1254" s="71"/>
      <c r="L1254" s="76"/>
      <c r="M1254" s="76"/>
      <c r="N1254" s="70"/>
    </row>
    <row r="1255" spans="1:14" s="86" customFormat="1">
      <c r="A1255" s="70"/>
      <c r="B1255" s="70"/>
      <c r="C1255" s="70"/>
      <c r="D1255" s="70"/>
      <c r="E1255" s="70"/>
      <c r="F1255" s="70"/>
      <c r="G1255" s="70"/>
      <c r="H1255" s="70"/>
      <c r="I1255" s="71"/>
      <c r="J1255" s="71"/>
      <c r="K1255" s="71"/>
      <c r="L1255" s="76"/>
      <c r="M1255" s="76"/>
      <c r="N1255" s="70"/>
    </row>
    <row r="1256" spans="1:14" s="86" customFormat="1">
      <c r="A1256" s="70"/>
      <c r="B1256" s="70"/>
      <c r="C1256" s="70"/>
      <c r="D1256" s="70"/>
      <c r="E1256" s="70"/>
      <c r="F1256" s="70"/>
      <c r="G1256" s="70"/>
      <c r="H1256" s="70"/>
      <c r="I1256" s="71"/>
      <c r="J1256" s="71"/>
      <c r="K1256" s="71"/>
      <c r="L1256" s="76"/>
      <c r="M1256" s="76"/>
      <c r="N1256" s="70"/>
    </row>
    <row r="1257" spans="1:14" s="86" customFormat="1">
      <c r="A1257" s="70"/>
      <c r="B1257" s="70"/>
      <c r="C1257" s="70"/>
      <c r="D1257" s="70"/>
      <c r="E1257" s="70"/>
      <c r="F1257" s="70"/>
      <c r="G1257" s="70"/>
      <c r="H1257" s="70"/>
      <c r="I1257" s="71"/>
      <c r="J1257" s="71"/>
      <c r="K1257" s="71"/>
      <c r="L1257" s="76"/>
      <c r="M1257" s="76"/>
      <c r="N1257" s="70"/>
    </row>
    <row r="1258" spans="1:14" s="86" customFormat="1">
      <c r="A1258" s="70"/>
      <c r="B1258" s="70"/>
      <c r="C1258" s="70"/>
      <c r="D1258" s="70"/>
      <c r="E1258" s="70"/>
      <c r="F1258" s="70"/>
      <c r="G1258" s="70"/>
      <c r="H1258" s="70"/>
      <c r="I1258" s="71"/>
      <c r="J1258" s="71"/>
      <c r="K1258" s="71"/>
      <c r="L1258" s="76"/>
      <c r="M1258" s="76"/>
      <c r="N1258" s="70"/>
    </row>
    <row r="1259" spans="1:14" s="86" customFormat="1">
      <c r="A1259" s="70"/>
      <c r="B1259" s="70"/>
      <c r="C1259" s="70"/>
      <c r="D1259" s="70"/>
      <c r="E1259" s="70"/>
      <c r="F1259" s="70"/>
      <c r="G1259" s="70"/>
      <c r="H1259" s="70"/>
      <c r="I1259" s="71"/>
      <c r="J1259" s="71"/>
      <c r="K1259" s="71"/>
      <c r="L1259" s="76"/>
      <c r="M1259" s="76"/>
      <c r="N1259" s="70"/>
    </row>
    <row r="1260" spans="1:14" s="86" customFormat="1">
      <c r="A1260" s="70"/>
      <c r="B1260" s="70"/>
      <c r="C1260" s="70"/>
      <c r="D1260" s="70"/>
      <c r="E1260" s="70"/>
      <c r="F1260" s="70"/>
      <c r="G1260" s="70"/>
      <c r="H1260" s="70"/>
      <c r="I1260" s="71"/>
      <c r="J1260" s="71"/>
      <c r="K1260" s="71"/>
      <c r="L1260" s="76"/>
      <c r="M1260" s="76"/>
      <c r="N1260" s="70"/>
    </row>
    <row r="1261" spans="1:14" s="86" customFormat="1">
      <c r="A1261" s="70"/>
      <c r="B1261" s="70"/>
      <c r="C1261" s="70"/>
      <c r="D1261" s="70"/>
      <c r="E1261" s="70"/>
      <c r="F1261" s="70"/>
      <c r="G1261" s="70"/>
      <c r="H1261" s="70"/>
      <c r="I1261" s="71"/>
      <c r="J1261" s="71"/>
      <c r="K1261" s="71"/>
      <c r="L1261" s="76"/>
      <c r="M1261" s="76"/>
      <c r="N1261" s="70"/>
    </row>
    <row r="1262" spans="1:14" s="86" customFormat="1">
      <c r="A1262" s="70"/>
      <c r="B1262" s="70"/>
      <c r="C1262" s="70"/>
      <c r="D1262" s="70"/>
      <c r="E1262" s="70"/>
      <c r="F1262" s="70"/>
      <c r="G1262" s="70"/>
      <c r="H1262" s="70"/>
      <c r="I1262" s="71"/>
      <c r="J1262" s="71"/>
      <c r="K1262" s="71"/>
      <c r="L1262" s="76"/>
      <c r="M1262" s="76"/>
      <c r="N1262" s="70"/>
    </row>
    <row r="1263" spans="1:14" s="86" customFormat="1">
      <c r="A1263" s="70"/>
      <c r="B1263" s="70"/>
      <c r="C1263" s="70"/>
      <c r="D1263" s="70"/>
      <c r="E1263" s="70"/>
      <c r="F1263" s="70"/>
      <c r="G1263" s="70"/>
      <c r="H1263" s="70"/>
      <c r="I1263" s="71"/>
      <c r="J1263" s="71"/>
      <c r="K1263" s="71"/>
      <c r="L1263" s="76"/>
      <c r="M1263" s="76"/>
      <c r="N1263" s="70"/>
    </row>
    <row r="1264" spans="1:14" s="86" customFormat="1">
      <c r="A1264" s="70"/>
      <c r="B1264" s="70"/>
      <c r="C1264" s="70"/>
      <c r="D1264" s="70"/>
      <c r="E1264" s="70"/>
      <c r="F1264" s="70"/>
      <c r="G1264" s="70"/>
      <c r="H1264" s="70"/>
      <c r="I1264" s="71"/>
      <c r="J1264" s="71"/>
      <c r="K1264" s="71"/>
      <c r="L1264" s="76"/>
      <c r="M1264" s="76"/>
      <c r="N1264" s="70"/>
    </row>
    <row r="1265" spans="1:14" s="86" customFormat="1">
      <c r="A1265" s="70"/>
      <c r="B1265" s="70"/>
      <c r="C1265" s="70"/>
      <c r="D1265" s="70"/>
      <c r="E1265" s="70"/>
      <c r="F1265" s="70"/>
      <c r="G1265" s="70"/>
      <c r="H1265" s="70"/>
      <c r="I1265" s="71"/>
      <c r="J1265" s="71"/>
      <c r="K1265" s="71"/>
      <c r="L1265" s="76"/>
      <c r="M1265" s="76"/>
      <c r="N1265" s="70"/>
    </row>
    <row r="1266" spans="1:14" s="86" customFormat="1">
      <c r="A1266" s="70"/>
      <c r="B1266" s="70"/>
      <c r="C1266" s="70"/>
      <c r="D1266" s="70"/>
      <c r="E1266" s="70"/>
      <c r="F1266" s="70"/>
      <c r="G1266" s="70"/>
      <c r="H1266" s="70"/>
      <c r="I1266" s="71"/>
      <c r="J1266" s="71"/>
      <c r="K1266" s="71"/>
      <c r="L1266" s="76"/>
      <c r="M1266" s="76"/>
      <c r="N1266" s="70"/>
    </row>
    <row r="1267" spans="1:14" s="86" customFormat="1">
      <c r="A1267" s="70"/>
      <c r="B1267" s="70"/>
      <c r="C1267" s="70"/>
      <c r="D1267" s="70"/>
      <c r="E1267" s="70"/>
      <c r="F1267" s="70"/>
      <c r="G1267" s="70"/>
      <c r="H1267" s="70"/>
      <c r="I1267" s="71"/>
      <c r="J1267" s="71"/>
      <c r="K1267" s="71"/>
      <c r="L1267" s="76"/>
      <c r="M1267" s="76"/>
      <c r="N1267" s="70"/>
    </row>
    <row r="1268" spans="1:14" s="86" customFormat="1">
      <c r="A1268" s="70"/>
      <c r="B1268" s="70"/>
      <c r="C1268" s="70"/>
      <c r="D1268" s="70"/>
      <c r="E1268" s="70"/>
      <c r="F1268" s="70"/>
      <c r="G1268" s="70"/>
      <c r="H1268" s="70"/>
      <c r="I1268" s="71"/>
      <c r="J1268" s="71"/>
      <c r="K1268" s="71"/>
      <c r="L1268" s="76"/>
      <c r="M1268" s="76"/>
      <c r="N1268" s="70"/>
    </row>
    <row r="1269" spans="1:14" s="86" customFormat="1">
      <c r="A1269" s="70"/>
      <c r="B1269" s="70"/>
      <c r="C1269" s="70"/>
      <c r="D1269" s="70"/>
      <c r="E1269" s="70"/>
      <c r="F1269" s="70"/>
      <c r="G1269" s="70"/>
      <c r="H1269" s="70"/>
      <c r="I1269" s="71"/>
      <c r="J1269" s="71"/>
      <c r="K1269" s="71"/>
      <c r="L1269" s="76"/>
      <c r="M1269" s="76"/>
      <c r="N1269" s="70"/>
    </row>
    <row r="1270" spans="1:14" s="86" customFormat="1">
      <c r="A1270" s="70"/>
      <c r="B1270" s="70"/>
      <c r="C1270" s="70"/>
      <c r="D1270" s="70"/>
      <c r="E1270" s="70"/>
      <c r="F1270" s="70"/>
      <c r="G1270" s="70"/>
      <c r="H1270" s="70"/>
      <c r="I1270" s="71"/>
      <c r="J1270" s="71"/>
      <c r="K1270" s="71"/>
      <c r="L1270" s="76"/>
      <c r="M1270" s="76"/>
      <c r="N1270" s="70"/>
    </row>
    <row r="1271" spans="1:14" s="86" customFormat="1">
      <c r="A1271" s="70"/>
      <c r="B1271" s="70"/>
      <c r="C1271" s="70"/>
      <c r="D1271" s="70"/>
      <c r="E1271" s="70"/>
      <c r="F1271" s="70"/>
      <c r="G1271" s="70"/>
      <c r="H1271" s="70"/>
      <c r="I1271" s="71"/>
      <c r="J1271" s="71"/>
      <c r="K1271" s="71"/>
      <c r="L1271" s="76"/>
      <c r="M1271" s="76"/>
      <c r="N1271" s="70"/>
    </row>
    <row r="1272" spans="1:14" s="86" customFormat="1">
      <c r="A1272" s="70"/>
      <c r="B1272" s="70"/>
      <c r="C1272" s="70"/>
      <c r="D1272" s="70"/>
      <c r="E1272" s="70"/>
      <c r="F1272" s="70"/>
      <c r="G1272" s="70"/>
      <c r="H1272" s="70"/>
      <c r="I1272" s="71"/>
      <c r="J1272" s="71"/>
      <c r="K1272" s="71"/>
      <c r="L1272" s="76"/>
      <c r="M1272" s="76"/>
      <c r="N1272" s="70"/>
    </row>
    <row r="1273" spans="1:14" s="86" customFormat="1">
      <c r="A1273" s="70"/>
      <c r="B1273" s="70"/>
      <c r="C1273" s="70"/>
      <c r="D1273" s="70"/>
      <c r="E1273" s="70"/>
      <c r="F1273" s="70"/>
      <c r="G1273" s="70"/>
      <c r="H1273" s="70"/>
      <c r="I1273" s="71"/>
      <c r="J1273" s="71"/>
      <c r="K1273" s="71"/>
      <c r="L1273" s="76"/>
      <c r="M1273" s="76"/>
      <c r="N1273" s="70"/>
    </row>
    <row r="1274" spans="1:14" s="86" customFormat="1">
      <c r="A1274" s="70"/>
      <c r="B1274" s="70"/>
      <c r="C1274" s="70"/>
      <c r="D1274" s="70"/>
      <c r="E1274" s="70"/>
      <c r="F1274" s="70"/>
      <c r="G1274" s="70"/>
      <c r="H1274" s="70"/>
      <c r="I1274" s="71"/>
      <c r="J1274" s="71"/>
      <c r="K1274" s="71"/>
      <c r="L1274" s="76"/>
      <c r="M1274" s="76"/>
      <c r="N1274" s="70"/>
    </row>
    <row r="1275" spans="1:14" s="86" customFormat="1">
      <c r="A1275" s="70"/>
      <c r="B1275" s="70"/>
      <c r="C1275" s="70"/>
      <c r="D1275" s="70"/>
      <c r="E1275" s="70"/>
      <c r="F1275" s="70"/>
      <c r="G1275" s="70"/>
      <c r="H1275" s="70"/>
      <c r="I1275" s="71"/>
      <c r="J1275" s="71"/>
      <c r="K1275" s="71"/>
      <c r="L1275" s="76"/>
      <c r="M1275" s="76"/>
      <c r="N1275" s="70"/>
    </row>
    <row r="1276" spans="1:14" s="86" customFormat="1">
      <c r="A1276" s="70"/>
      <c r="B1276" s="70"/>
      <c r="C1276" s="70"/>
      <c r="D1276" s="70"/>
      <c r="E1276" s="70"/>
      <c r="F1276" s="70"/>
      <c r="G1276" s="70"/>
      <c r="H1276" s="70"/>
      <c r="I1276" s="71"/>
      <c r="J1276" s="71"/>
      <c r="K1276" s="71"/>
      <c r="L1276" s="76"/>
      <c r="M1276" s="76"/>
      <c r="N1276" s="70"/>
    </row>
    <row r="1277" spans="1:14" s="86" customFormat="1">
      <c r="A1277" s="70"/>
      <c r="B1277" s="70"/>
      <c r="C1277" s="70"/>
      <c r="D1277" s="70"/>
      <c r="E1277" s="70"/>
      <c r="F1277" s="70"/>
      <c r="G1277" s="70"/>
      <c r="H1277" s="70"/>
      <c r="I1277" s="71"/>
      <c r="J1277" s="71"/>
      <c r="K1277" s="71"/>
      <c r="L1277" s="76"/>
      <c r="M1277" s="76"/>
      <c r="N1277" s="70"/>
    </row>
    <row r="1278" spans="1:14" s="86" customFormat="1">
      <c r="A1278" s="70"/>
      <c r="B1278" s="70"/>
      <c r="C1278" s="70"/>
      <c r="D1278" s="70"/>
      <c r="E1278" s="70"/>
      <c r="F1278" s="70"/>
      <c r="G1278" s="70"/>
      <c r="H1278" s="70"/>
      <c r="I1278" s="71"/>
      <c r="J1278" s="71"/>
      <c r="K1278" s="71"/>
      <c r="L1278" s="76"/>
      <c r="M1278" s="76"/>
      <c r="N1278" s="70"/>
    </row>
    <row r="1279" spans="1:14" s="86" customFormat="1">
      <c r="A1279" s="70"/>
      <c r="B1279" s="70"/>
      <c r="C1279" s="70"/>
      <c r="D1279" s="70"/>
      <c r="E1279" s="70"/>
      <c r="F1279" s="70"/>
      <c r="G1279" s="70"/>
      <c r="H1279" s="70"/>
      <c r="I1279" s="71"/>
      <c r="J1279" s="71"/>
      <c r="K1279" s="71"/>
      <c r="L1279" s="76"/>
      <c r="M1279" s="76"/>
      <c r="N1279" s="70"/>
    </row>
    <row r="1280" spans="1:14" s="86" customFormat="1">
      <c r="A1280" s="70"/>
      <c r="B1280" s="70"/>
      <c r="C1280" s="70"/>
      <c r="D1280" s="70"/>
      <c r="E1280" s="70"/>
      <c r="F1280" s="70"/>
      <c r="G1280" s="70"/>
      <c r="H1280" s="70"/>
      <c r="I1280" s="71"/>
      <c r="J1280" s="71"/>
      <c r="K1280" s="71"/>
      <c r="L1280" s="76"/>
      <c r="M1280" s="76"/>
      <c r="N1280" s="70"/>
    </row>
    <row r="1281" spans="1:14" s="86" customFormat="1">
      <c r="A1281" s="70"/>
      <c r="B1281" s="70"/>
      <c r="C1281" s="70"/>
      <c r="D1281" s="70"/>
      <c r="E1281" s="70"/>
      <c r="F1281" s="70"/>
      <c r="G1281" s="70"/>
      <c r="H1281" s="70"/>
      <c r="I1281" s="71"/>
      <c r="J1281" s="71"/>
      <c r="K1281" s="71"/>
      <c r="L1281" s="76"/>
      <c r="M1281" s="76"/>
      <c r="N1281" s="70"/>
    </row>
    <row r="1282" spans="1:14" s="86" customFormat="1">
      <c r="A1282" s="70"/>
      <c r="B1282" s="70"/>
      <c r="C1282" s="70"/>
      <c r="D1282" s="70"/>
      <c r="E1282" s="70"/>
      <c r="F1282" s="70"/>
      <c r="G1282" s="70"/>
      <c r="H1282" s="70"/>
      <c r="I1282" s="71"/>
      <c r="J1282" s="71"/>
      <c r="K1282" s="71"/>
      <c r="L1282" s="76"/>
      <c r="M1282" s="76"/>
      <c r="N1282" s="70"/>
    </row>
    <row r="1283" spans="1:14" s="86" customFormat="1">
      <c r="A1283" s="70"/>
      <c r="B1283" s="70"/>
      <c r="C1283" s="70"/>
      <c r="D1283" s="70"/>
      <c r="E1283" s="70"/>
      <c r="F1283" s="70"/>
      <c r="G1283" s="70"/>
      <c r="H1283" s="70"/>
      <c r="I1283" s="71"/>
      <c r="J1283" s="71"/>
      <c r="K1283" s="71"/>
      <c r="L1283" s="76"/>
      <c r="M1283" s="76"/>
      <c r="N1283" s="70"/>
    </row>
    <row r="1284" spans="1:14" s="86" customFormat="1">
      <c r="A1284" s="70"/>
      <c r="B1284" s="70"/>
      <c r="C1284" s="70"/>
      <c r="D1284" s="70"/>
      <c r="E1284" s="70"/>
      <c r="F1284" s="70"/>
      <c r="G1284" s="70"/>
      <c r="H1284" s="70"/>
      <c r="I1284" s="71"/>
      <c r="J1284" s="71"/>
      <c r="K1284" s="71"/>
      <c r="L1284" s="76"/>
      <c r="M1284" s="76"/>
      <c r="N1284" s="70"/>
    </row>
    <row r="1285" spans="1:14" s="86" customFormat="1">
      <c r="A1285" s="70"/>
      <c r="B1285" s="70"/>
      <c r="C1285" s="70"/>
      <c r="D1285" s="70"/>
      <c r="E1285" s="70"/>
      <c r="F1285" s="70"/>
      <c r="G1285" s="70"/>
      <c r="H1285" s="70"/>
      <c r="I1285" s="71"/>
      <c r="J1285" s="71"/>
      <c r="K1285" s="71"/>
      <c r="L1285" s="76"/>
      <c r="M1285" s="76"/>
      <c r="N1285" s="70"/>
    </row>
    <row r="1286" spans="1:14" s="86" customFormat="1">
      <c r="A1286" s="70"/>
      <c r="B1286" s="70"/>
      <c r="C1286" s="70"/>
      <c r="D1286" s="70"/>
      <c r="E1286" s="70"/>
      <c r="F1286" s="70"/>
      <c r="G1286" s="70"/>
      <c r="H1286" s="70"/>
      <c r="I1286" s="71"/>
      <c r="J1286" s="71"/>
      <c r="K1286" s="71"/>
      <c r="L1286" s="76"/>
      <c r="M1286" s="76"/>
      <c r="N1286" s="70"/>
    </row>
    <row r="1287" spans="1:14" s="86" customFormat="1">
      <c r="A1287" s="70"/>
      <c r="B1287" s="70"/>
      <c r="C1287" s="70"/>
      <c r="D1287" s="70"/>
      <c r="E1287" s="70"/>
      <c r="F1287" s="70"/>
      <c r="G1287" s="70"/>
      <c r="H1287" s="70"/>
      <c r="I1287" s="71"/>
      <c r="J1287" s="71"/>
      <c r="K1287" s="71"/>
      <c r="L1287" s="76"/>
      <c r="M1287" s="76"/>
      <c r="N1287" s="70"/>
    </row>
    <row r="1288" spans="1:14" s="86" customFormat="1">
      <c r="A1288" s="70"/>
      <c r="B1288" s="70"/>
      <c r="C1288" s="70"/>
      <c r="D1288" s="70"/>
      <c r="E1288" s="70"/>
      <c r="F1288" s="70"/>
      <c r="G1288" s="70"/>
      <c r="H1288" s="70"/>
      <c r="I1288" s="71"/>
      <c r="J1288" s="71"/>
      <c r="K1288" s="71"/>
      <c r="L1288" s="76"/>
      <c r="M1288" s="76"/>
      <c r="N1288" s="70"/>
    </row>
    <row r="1289" spans="1:14" s="86" customFormat="1">
      <c r="A1289" s="70"/>
      <c r="B1289" s="70"/>
      <c r="C1289" s="70"/>
      <c r="D1289" s="70"/>
      <c r="E1289" s="70"/>
      <c r="F1289" s="70"/>
      <c r="G1289" s="70"/>
      <c r="H1289" s="70"/>
      <c r="I1289" s="71"/>
      <c r="J1289" s="71"/>
      <c r="K1289" s="71"/>
      <c r="L1289" s="76"/>
      <c r="M1289" s="76"/>
      <c r="N1289" s="70"/>
    </row>
    <row r="1290" spans="1:14" s="86" customFormat="1">
      <c r="A1290" s="70"/>
      <c r="B1290" s="70"/>
      <c r="C1290" s="70"/>
      <c r="D1290" s="70"/>
      <c r="E1290" s="70"/>
      <c r="F1290" s="70"/>
      <c r="G1290" s="70"/>
      <c r="H1290" s="70"/>
      <c r="I1290" s="71"/>
      <c r="J1290" s="71"/>
      <c r="K1290" s="71"/>
      <c r="L1290" s="76"/>
      <c r="M1290" s="76"/>
      <c r="N1290" s="70"/>
    </row>
    <row r="1291" spans="1:14" s="86" customFormat="1">
      <c r="A1291" s="70"/>
      <c r="B1291" s="70"/>
      <c r="C1291" s="70"/>
      <c r="D1291" s="70"/>
      <c r="E1291" s="70"/>
      <c r="F1291" s="70"/>
      <c r="G1291" s="70"/>
      <c r="H1291" s="70"/>
      <c r="I1291" s="71"/>
      <c r="J1291" s="71"/>
      <c r="K1291" s="71"/>
      <c r="L1291" s="76"/>
      <c r="M1291" s="76"/>
      <c r="N1291" s="70"/>
    </row>
    <row r="1292" spans="1:14" s="86" customFormat="1">
      <c r="A1292" s="70"/>
      <c r="B1292" s="70"/>
      <c r="C1292" s="70"/>
      <c r="D1292" s="70"/>
      <c r="E1292" s="70"/>
      <c r="F1292" s="70"/>
      <c r="G1292" s="70"/>
      <c r="H1292" s="70"/>
      <c r="I1292" s="71"/>
      <c r="J1292" s="71"/>
      <c r="K1292" s="71"/>
      <c r="L1292" s="76"/>
      <c r="M1292" s="76"/>
      <c r="N1292" s="70"/>
    </row>
    <row r="1293" spans="1:14" s="86" customFormat="1">
      <c r="A1293" s="70"/>
      <c r="B1293" s="70"/>
      <c r="C1293" s="70"/>
      <c r="D1293" s="70"/>
      <c r="E1293" s="70"/>
      <c r="F1293" s="70"/>
      <c r="G1293" s="70"/>
      <c r="H1293" s="70"/>
      <c r="I1293" s="71"/>
      <c r="J1293" s="71"/>
      <c r="K1293" s="71"/>
      <c r="L1293" s="76"/>
      <c r="M1293" s="76"/>
      <c r="N1293" s="70"/>
    </row>
    <row r="1294" spans="1:14" s="86" customFormat="1">
      <c r="A1294" s="70"/>
      <c r="B1294" s="70"/>
      <c r="C1294" s="70"/>
      <c r="D1294" s="70"/>
      <c r="E1294" s="70"/>
      <c r="F1294" s="70"/>
      <c r="G1294" s="70"/>
      <c r="H1294" s="70"/>
      <c r="I1294" s="71"/>
      <c r="J1294" s="71"/>
      <c r="K1294" s="71"/>
      <c r="L1294" s="76"/>
      <c r="M1294" s="76"/>
      <c r="N1294" s="70"/>
    </row>
    <row r="1295" spans="1:14" s="86" customFormat="1">
      <c r="A1295" s="70"/>
      <c r="B1295" s="70"/>
      <c r="C1295" s="70"/>
      <c r="D1295" s="70"/>
      <c r="E1295" s="70"/>
      <c r="F1295" s="70"/>
      <c r="G1295" s="70"/>
      <c r="H1295" s="70"/>
      <c r="I1295" s="71"/>
      <c r="J1295" s="71"/>
      <c r="K1295" s="71"/>
      <c r="L1295" s="76"/>
      <c r="M1295" s="76"/>
      <c r="N1295" s="70"/>
    </row>
    <row r="1296" spans="1:14" s="86" customFormat="1">
      <c r="A1296" s="70"/>
      <c r="B1296" s="70"/>
      <c r="C1296" s="70"/>
      <c r="D1296" s="70"/>
      <c r="E1296" s="70"/>
      <c r="F1296" s="70"/>
      <c r="G1296" s="70"/>
      <c r="H1296" s="70"/>
      <c r="I1296" s="71"/>
      <c r="J1296" s="71"/>
      <c r="K1296" s="71"/>
      <c r="L1296" s="76"/>
      <c r="M1296" s="76"/>
      <c r="N1296" s="70"/>
    </row>
    <row r="1297" spans="1:14" s="86" customFormat="1">
      <c r="A1297" s="70"/>
      <c r="B1297" s="70"/>
      <c r="C1297" s="70"/>
      <c r="D1297" s="70"/>
      <c r="E1297" s="70"/>
      <c r="F1297" s="70"/>
      <c r="G1297" s="70"/>
      <c r="H1297" s="70"/>
      <c r="I1297" s="71"/>
      <c r="J1297" s="71"/>
      <c r="K1297" s="71"/>
      <c r="L1297" s="76"/>
      <c r="M1297" s="76"/>
      <c r="N1297" s="70"/>
    </row>
    <row r="1298" spans="1:14" s="86" customFormat="1">
      <c r="A1298" s="70"/>
      <c r="B1298" s="70"/>
      <c r="C1298" s="70"/>
      <c r="D1298" s="70"/>
      <c r="E1298" s="70"/>
      <c r="F1298" s="70"/>
      <c r="G1298" s="70"/>
      <c r="H1298" s="70"/>
      <c r="I1298" s="71"/>
      <c r="J1298" s="71"/>
      <c r="K1298" s="71"/>
      <c r="L1298" s="76"/>
      <c r="M1298" s="76"/>
      <c r="N1298" s="70"/>
    </row>
    <row r="1299" spans="1:14" s="86" customFormat="1">
      <c r="A1299" s="70"/>
      <c r="B1299" s="70"/>
      <c r="C1299" s="70"/>
      <c r="D1299" s="70"/>
      <c r="E1299" s="70"/>
      <c r="F1299" s="70"/>
      <c r="G1299" s="70"/>
      <c r="H1299" s="70"/>
      <c r="I1299" s="71"/>
      <c r="J1299" s="71"/>
      <c r="K1299" s="71"/>
      <c r="L1299" s="76"/>
      <c r="M1299" s="76"/>
      <c r="N1299" s="70"/>
    </row>
    <row r="1300" spans="1:14" s="86" customFormat="1">
      <c r="A1300" s="70"/>
      <c r="B1300" s="70"/>
      <c r="C1300" s="70"/>
      <c r="D1300" s="70"/>
      <c r="E1300" s="70"/>
      <c r="F1300" s="70"/>
      <c r="G1300" s="70"/>
      <c r="H1300" s="70"/>
      <c r="I1300" s="71"/>
      <c r="J1300" s="71"/>
      <c r="K1300" s="71"/>
      <c r="L1300" s="76"/>
      <c r="M1300" s="76"/>
      <c r="N1300" s="70"/>
    </row>
    <row r="1301" spans="1:14" s="86" customFormat="1">
      <c r="A1301" s="70"/>
      <c r="B1301" s="70"/>
      <c r="C1301" s="70"/>
      <c r="D1301" s="70"/>
      <c r="E1301" s="70"/>
      <c r="F1301" s="70"/>
      <c r="G1301" s="70"/>
      <c r="H1301" s="70"/>
      <c r="I1301" s="71"/>
      <c r="J1301" s="71"/>
      <c r="K1301" s="71"/>
      <c r="L1301" s="76"/>
      <c r="M1301" s="76"/>
      <c r="N1301" s="70"/>
    </row>
    <row r="1302" spans="1:14" s="86" customFormat="1">
      <c r="A1302" s="70"/>
      <c r="B1302" s="70"/>
      <c r="C1302" s="70"/>
      <c r="D1302" s="70"/>
      <c r="E1302" s="70"/>
      <c r="F1302" s="70"/>
      <c r="G1302" s="70"/>
      <c r="H1302" s="70"/>
      <c r="I1302" s="71"/>
      <c r="J1302" s="71"/>
      <c r="K1302" s="71"/>
      <c r="L1302" s="76"/>
      <c r="M1302" s="76"/>
      <c r="N1302" s="70"/>
    </row>
    <row r="1303" spans="1:14" s="86" customFormat="1">
      <c r="A1303" s="70"/>
      <c r="B1303" s="70"/>
      <c r="C1303" s="70"/>
      <c r="D1303" s="70"/>
      <c r="E1303" s="70"/>
      <c r="F1303" s="70"/>
      <c r="G1303" s="70"/>
      <c r="H1303" s="70"/>
      <c r="I1303" s="71"/>
      <c r="J1303" s="71"/>
      <c r="K1303" s="71"/>
      <c r="L1303" s="76"/>
      <c r="M1303" s="76"/>
      <c r="N1303" s="70"/>
    </row>
    <row r="1304" spans="1:14" s="86" customFormat="1">
      <c r="A1304" s="70"/>
      <c r="B1304" s="70"/>
      <c r="C1304" s="70"/>
      <c r="D1304" s="70"/>
      <c r="E1304" s="70"/>
      <c r="F1304" s="70"/>
      <c r="G1304" s="70"/>
      <c r="H1304" s="70"/>
      <c r="I1304" s="71"/>
      <c r="J1304" s="71"/>
      <c r="K1304" s="71"/>
      <c r="L1304" s="76"/>
      <c r="M1304" s="76"/>
      <c r="N1304" s="70"/>
    </row>
    <row r="1305" spans="1:14" s="86" customFormat="1">
      <c r="A1305" s="70"/>
      <c r="B1305" s="70"/>
      <c r="C1305" s="70"/>
      <c r="D1305" s="70"/>
      <c r="E1305" s="70"/>
      <c r="F1305" s="70"/>
      <c r="G1305" s="70"/>
      <c r="H1305" s="70"/>
      <c r="I1305" s="71"/>
      <c r="J1305" s="71"/>
      <c r="K1305" s="71"/>
      <c r="L1305" s="76"/>
      <c r="M1305" s="76"/>
      <c r="N1305" s="70"/>
    </row>
    <row r="1306" spans="1:14" s="86" customFormat="1">
      <c r="A1306" s="70"/>
      <c r="B1306" s="70"/>
      <c r="C1306" s="70"/>
      <c r="D1306" s="70"/>
      <c r="E1306" s="70"/>
      <c r="F1306" s="70"/>
      <c r="G1306" s="70"/>
      <c r="H1306" s="70"/>
      <c r="I1306" s="71"/>
      <c r="J1306" s="71"/>
      <c r="K1306" s="71"/>
      <c r="L1306" s="76"/>
      <c r="M1306" s="76"/>
      <c r="N1306" s="70"/>
    </row>
    <row r="1307" spans="1:14" s="86" customFormat="1">
      <c r="A1307" s="70"/>
      <c r="B1307" s="70"/>
      <c r="C1307" s="70"/>
      <c r="D1307" s="70"/>
      <c r="E1307" s="70"/>
      <c r="F1307" s="70"/>
      <c r="G1307" s="70"/>
      <c r="H1307" s="70"/>
      <c r="I1307" s="71"/>
      <c r="J1307" s="71"/>
      <c r="K1307" s="71"/>
      <c r="L1307" s="76"/>
      <c r="M1307" s="76"/>
      <c r="N1307" s="70"/>
    </row>
    <row r="1308" spans="1:14" s="86" customFormat="1">
      <c r="A1308" s="70"/>
      <c r="B1308" s="70"/>
      <c r="C1308" s="70"/>
      <c r="D1308" s="70"/>
      <c r="E1308" s="70"/>
      <c r="F1308" s="70"/>
      <c r="G1308" s="70"/>
      <c r="H1308" s="70"/>
      <c r="I1308" s="71"/>
      <c r="J1308" s="71"/>
      <c r="K1308" s="71"/>
      <c r="L1308" s="76"/>
      <c r="M1308" s="76"/>
      <c r="N1308" s="70"/>
    </row>
    <row r="1309" spans="1:14" s="86" customFormat="1">
      <c r="A1309" s="70"/>
      <c r="B1309" s="70"/>
      <c r="C1309" s="70"/>
      <c r="D1309" s="70"/>
      <c r="E1309" s="70"/>
      <c r="F1309" s="70"/>
      <c r="G1309" s="70"/>
      <c r="H1309" s="70"/>
      <c r="I1309" s="71"/>
      <c r="J1309" s="71"/>
      <c r="K1309" s="71"/>
      <c r="L1309" s="76"/>
      <c r="M1309" s="76"/>
      <c r="N1309" s="70"/>
    </row>
    <row r="1310" spans="1:14" s="86" customFormat="1">
      <c r="A1310" s="70"/>
      <c r="B1310" s="70"/>
      <c r="C1310" s="70"/>
      <c r="D1310" s="70"/>
      <c r="E1310" s="70"/>
      <c r="F1310" s="70"/>
      <c r="G1310" s="70"/>
      <c r="H1310" s="70"/>
      <c r="I1310" s="71"/>
      <c r="J1310" s="71"/>
      <c r="K1310" s="71"/>
      <c r="L1310" s="76"/>
      <c r="M1310" s="76"/>
      <c r="N1310" s="70"/>
    </row>
    <row r="1311" spans="1:14" s="86" customFormat="1">
      <c r="A1311" s="70"/>
      <c r="B1311" s="70"/>
      <c r="C1311" s="70"/>
      <c r="D1311" s="70"/>
      <c r="E1311" s="70"/>
      <c r="F1311" s="70"/>
      <c r="G1311" s="70"/>
      <c r="H1311" s="70"/>
      <c r="I1311" s="71"/>
      <c r="J1311" s="71"/>
      <c r="K1311" s="71"/>
      <c r="L1311" s="76"/>
      <c r="M1311" s="76"/>
      <c r="N1311" s="70"/>
    </row>
    <row r="1312" spans="1:14" s="86" customFormat="1">
      <c r="A1312" s="70"/>
      <c r="B1312" s="70"/>
      <c r="C1312" s="70"/>
      <c r="D1312" s="70"/>
      <c r="E1312" s="70"/>
      <c r="F1312" s="70"/>
      <c r="G1312" s="70"/>
      <c r="H1312" s="70"/>
      <c r="I1312" s="71"/>
      <c r="J1312" s="71"/>
      <c r="K1312" s="71"/>
      <c r="L1312" s="76"/>
      <c r="M1312" s="76"/>
      <c r="N1312" s="70"/>
    </row>
    <row r="1313" spans="1:14" s="86" customFormat="1">
      <c r="A1313" s="70"/>
      <c r="B1313" s="70"/>
      <c r="C1313" s="70"/>
      <c r="D1313" s="70"/>
      <c r="E1313" s="70"/>
      <c r="F1313" s="70"/>
      <c r="G1313" s="70"/>
      <c r="H1313" s="70"/>
      <c r="I1313" s="71"/>
      <c r="J1313" s="71"/>
      <c r="K1313" s="71"/>
      <c r="L1313" s="76"/>
      <c r="M1313" s="76"/>
      <c r="N1313" s="70"/>
    </row>
    <row r="1314" spans="1:14" s="86" customFormat="1">
      <c r="A1314" s="70"/>
      <c r="B1314" s="70"/>
      <c r="C1314" s="70"/>
      <c r="D1314" s="70"/>
      <c r="E1314" s="70"/>
      <c r="F1314" s="70"/>
      <c r="G1314" s="70"/>
      <c r="H1314" s="70"/>
      <c r="I1314" s="71"/>
      <c r="J1314" s="71"/>
      <c r="K1314" s="71"/>
      <c r="L1314" s="76"/>
      <c r="M1314" s="76"/>
      <c r="N1314" s="70"/>
    </row>
    <row r="1315" spans="1:14" s="86" customFormat="1">
      <c r="A1315" s="70"/>
      <c r="B1315" s="70"/>
      <c r="C1315" s="70"/>
      <c r="D1315" s="70"/>
      <c r="E1315" s="70"/>
      <c r="F1315" s="70"/>
      <c r="G1315" s="70"/>
      <c r="H1315" s="70"/>
      <c r="I1315" s="71"/>
      <c r="J1315" s="71"/>
      <c r="K1315" s="71"/>
      <c r="L1315" s="76"/>
      <c r="M1315" s="76"/>
      <c r="N1315" s="70"/>
    </row>
    <row r="1316" spans="1:14" s="86" customFormat="1">
      <c r="A1316" s="70"/>
      <c r="B1316" s="70"/>
      <c r="C1316" s="70"/>
      <c r="D1316" s="70"/>
      <c r="E1316" s="70"/>
      <c r="F1316" s="70"/>
      <c r="G1316" s="70"/>
      <c r="H1316" s="70"/>
      <c r="I1316" s="71"/>
      <c r="J1316" s="71"/>
      <c r="K1316" s="71"/>
      <c r="L1316" s="76"/>
      <c r="M1316" s="76"/>
      <c r="N1316" s="70"/>
    </row>
    <row r="1317" spans="1:14" s="86" customFormat="1">
      <c r="A1317" s="70"/>
      <c r="B1317" s="70"/>
      <c r="C1317" s="70"/>
      <c r="D1317" s="70"/>
      <c r="E1317" s="70"/>
      <c r="F1317" s="70"/>
      <c r="G1317" s="70"/>
      <c r="H1317" s="70"/>
      <c r="I1317" s="71"/>
      <c r="J1317" s="71"/>
      <c r="K1317" s="71"/>
      <c r="L1317" s="76"/>
      <c r="M1317" s="76"/>
      <c r="N1317" s="70"/>
    </row>
    <row r="1318" spans="1:14" s="86" customFormat="1">
      <c r="A1318" s="70"/>
      <c r="B1318" s="70"/>
      <c r="C1318" s="70"/>
      <c r="D1318" s="70"/>
      <c r="E1318" s="70"/>
      <c r="F1318" s="70"/>
      <c r="G1318" s="70"/>
      <c r="H1318" s="70"/>
      <c r="I1318" s="71"/>
      <c r="J1318" s="71"/>
      <c r="K1318" s="71"/>
      <c r="L1318" s="76"/>
      <c r="M1318" s="76"/>
      <c r="N1318" s="70"/>
    </row>
    <row r="1319" spans="1:14" s="86" customFormat="1">
      <c r="A1319" s="70"/>
      <c r="B1319" s="70"/>
      <c r="C1319" s="70"/>
      <c r="D1319" s="70"/>
      <c r="E1319" s="70"/>
      <c r="F1319" s="70"/>
      <c r="G1319" s="70"/>
      <c r="H1319" s="70"/>
      <c r="I1319" s="71"/>
      <c r="J1319" s="71"/>
      <c r="K1319" s="71"/>
      <c r="L1319" s="76"/>
      <c r="M1319" s="76"/>
      <c r="N1319" s="70"/>
    </row>
    <row r="1320" spans="1:14" s="86" customFormat="1">
      <c r="A1320" s="70"/>
      <c r="B1320" s="70"/>
      <c r="C1320" s="70"/>
      <c r="D1320" s="70"/>
      <c r="E1320" s="70"/>
      <c r="F1320" s="70"/>
      <c r="G1320" s="70"/>
      <c r="H1320" s="70"/>
      <c r="I1320" s="71"/>
      <c r="J1320" s="71"/>
      <c r="K1320" s="71"/>
      <c r="L1320" s="76"/>
      <c r="M1320" s="76"/>
      <c r="N1320" s="70"/>
    </row>
    <row r="1321" spans="1:14" s="86" customFormat="1">
      <c r="A1321" s="70"/>
      <c r="B1321" s="70"/>
      <c r="C1321" s="70"/>
      <c r="D1321" s="70"/>
      <c r="E1321" s="70"/>
      <c r="F1321" s="70"/>
      <c r="G1321" s="70"/>
      <c r="H1321" s="70"/>
      <c r="I1321" s="71"/>
      <c r="J1321" s="71"/>
      <c r="K1321" s="71"/>
      <c r="L1321" s="76"/>
      <c r="M1321" s="76"/>
      <c r="N1321" s="70"/>
    </row>
    <row r="1322" spans="1:14" s="86" customFormat="1">
      <c r="A1322" s="70"/>
      <c r="B1322" s="70"/>
      <c r="C1322" s="70"/>
      <c r="D1322" s="70"/>
      <c r="E1322" s="70"/>
      <c r="F1322" s="70"/>
      <c r="G1322" s="70"/>
      <c r="H1322" s="70"/>
      <c r="I1322" s="71"/>
      <c r="J1322" s="71"/>
      <c r="K1322" s="71"/>
      <c r="L1322" s="76"/>
      <c r="M1322" s="76"/>
      <c r="N1322" s="70"/>
    </row>
    <row r="1323" spans="1:14" s="86" customFormat="1">
      <c r="A1323" s="70"/>
      <c r="B1323" s="70"/>
      <c r="C1323" s="70"/>
      <c r="D1323" s="70"/>
      <c r="E1323" s="70"/>
      <c r="F1323" s="70"/>
      <c r="G1323" s="70"/>
      <c r="H1323" s="70"/>
      <c r="I1323" s="71"/>
      <c r="J1323" s="71"/>
      <c r="K1323" s="71"/>
      <c r="L1323" s="76"/>
      <c r="M1323" s="76"/>
      <c r="N1323" s="70"/>
    </row>
    <row r="1324" spans="1:14" s="86" customFormat="1">
      <c r="A1324" s="70"/>
      <c r="B1324" s="70"/>
      <c r="C1324" s="70"/>
      <c r="D1324" s="70"/>
      <c r="E1324" s="70"/>
      <c r="F1324" s="70"/>
      <c r="G1324" s="70"/>
      <c r="H1324" s="70"/>
      <c r="I1324" s="71"/>
      <c r="J1324" s="71"/>
      <c r="K1324" s="71"/>
      <c r="L1324" s="76"/>
      <c r="M1324" s="76"/>
      <c r="N1324" s="70"/>
    </row>
    <row r="1325" spans="1:14" s="86" customFormat="1">
      <c r="A1325" s="70"/>
      <c r="B1325" s="70"/>
      <c r="C1325" s="70"/>
      <c r="D1325" s="70"/>
      <c r="E1325" s="70"/>
      <c r="F1325" s="70"/>
      <c r="G1325" s="70"/>
      <c r="H1325" s="70"/>
      <c r="I1325" s="71"/>
      <c r="J1325" s="71"/>
      <c r="K1325" s="71"/>
      <c r="L1325" s="76"/>
      <c r="M1325" s="76"/>
      <c r="N1325" s="70"/>
    </row>
    <row r="1326" spans="1:14" s="86" customFormat="1">
      <c r="A1326" s="70"/>
      <c r="B1326" s="70"/>
      <c r="C1326" s="70"/>
      <c r="D1326" s="70"/>
      <c r="E1326" s="70"/>
      <c r="F1326" s="70"/>
      <c r="G1326" s="70"/>
      <c r="H1326" s="70"/>
      <c r="I1326" s="71"/>
      <c r="J1326" s="71"/>
      <c r="K1326" s="71"/>
      <c r="L1326" s="76"/>
      <c r="M1326" s="76"/>
      <c r="N1326" s="70"/>
    </row>
    <row r="1327" spans="1:14" s="86" customFormat="1">
      <c r="A1327" s="70"/>
      <c r="B1327" s="70"/>
      <c r="C1327" s="70"/>
      <c r="D1327" s="70"/>
      <c r="E1327" s="70"/>
      <c r="F1327" s="70"/>
      <c r="G1327" s="70"/>
      <c r="H1327" s="70"/>
      <c r="I1327" s="71"/>
      <c r="J1327" s="71"/>
      <c r="K1327" s="71"/>
      <c r="L1327" s="76"/>
      <c r="M1327" s="76"/>
      <c r="N1327" s="70"/>
    </row>
    <row r="1328" spans="1:14" s="86" customFormat="1">
      <c r="A1328" s="70"/>
      <c r="B1328" s="70"/>
      <c r="C1328" s="70"/>
      <c r="D1328" s="70"/>
      <c r="E1328" s="70"/>
      <c r="F1328" s="70"/>
      <c r="G1328" s="70"/>
      <c r="H1328" s="70"/>
      <c r="I1328" s="71"/>
      <c r="J1328" s="71"/>
      <c r="K1328" s="71"/>
      <c r="L1328" s="76"/>
      <c r="M1328" s="76"/>
      <c r="N1328" s="70"/>
    </row>
    <row r="1329" spans="1:14" s="86" customFormat="1">
      <c r="A1329" s="70"/>
      <c r="B1329" s="70"/>
      <c r="C1329" s="70"/>
      <c r="D1329" s="70"/>
      <c r="E1329" s="70"/>
      <c r="F1329" s="70"/>
      <c r="G1329" s="70"/>
      <c r="H1329" s="70"/>
      <c r="I1329" s="71"/>
      <c r="J1329" s="71"/>
      <c r="K1329" s="71"/>
      <c r="L1329" s="76"/>
      <c r="M1329" s="76"/>
      <c r="N1329" s="70"/>
    </row>
    <row r="1330" spans="1:14" s="86" customFormat="1">
      <c r="A1330" s="70"/>
      <c r="B1330" s="70"/>
      <c r="C1330" s="70"/>
      <c r="D1330" s="70"/>
      <c r="E1330" s="70"/>
      <c r="F1330" s="70"/>
      <c r="G1330" s="70"/>
      <c r="H1330" s="70"/>
      <c r="I1330" s="71"/>
      <c r="J1330" s="71"/>
      <c r="K1330" s="71"/>
      <c r="L1330" s="76"/>
      <c r="M1330" s="76"/>
      <c r="N1330" s="70"/>
    </row>
    <row r="1331" spans="1:14" s="86" customFormat="1">
      <c r="A1331" s="70"/>
      <c r="B1331" s="70"/>
      <c r="C1331" s="70"/>
      <c r="D1331" s="70"/>
      <c r="E1331" s="70"/>
      <c r="F1331" s="70"/>
      <c r="G1331" s="70"/>
      <c r="H1331" s="70"/>
      <c r="I1331" s="71"/>
      <c r="J1331" s="71"/>
      <c r="K1331" s="71"/>
      <c r="L1331" s="76"/>
      <c r="M1331" s="76"/>
      <c r="N1331" s="70"/>
    </row>
    <row r="1332" spans="1:14" s="86" customFormat="1">
      <c r="A1332" s="70"/>
      <c r="B1332" s="70"/>
      <c r="C1332" s="70"/>
      <c r="D1332" s="70"/>
      <c r="E1332" s="70"/>
      <c r="F1332" s="70"/>
      <c r="G1332" s="70"/>
      <c r="H1332" s="70"/>
      <c r="I1332" s="71"/>
      <c r="J1332" s="71"/>
      <c r="K1332" s="71"/>
      <c r="L1332" s="76"/>
      <c r="M1332" s="76"/>
      <c r="N1332" s="70"/>
    </row>
    <row r="1333" spans="1:14" s="86" customFormat="1">
      <c r="A1333" s="70"/>
      <c r="B1333" s="70"/>
      <c r="C1333" s="70"/>
      <c r="D1333" s="70"/>
      <c r="E1333" s="70"/>
      <c r="F1333" s="70"/>
      <c r="G1333" s="70"/>
      <c r="H1333" s="70"/>
      <c r="I1333" s="71"/>
      <c r="J1333" s="71"/>
      <c r="K1333" s="71"/>
      <c r="L1333" s="76"/>
      <c r="M1333" s="76"/>
      <c r="N1333" s="70"/>
    </row>
    <row r="1334" spans="1:14" s="86" customFormat="1">
      <c r="A1334" s="70"/>
      <c r="B1334" s="70"/>
      <c r="C1334" s="70"/>
      <c r="D1334" s="70"/>
      <c r="E1334" s="70"/>
      <c r="F1334" s="70"/>
      <c r="G1334" s="70"/>
      <c r="H1334" s="70"/>
      <c r="I1334" s="71"/>
      <c r="J1334" s="71"/>
      <c r="K1334" s="71"/>
      <c r="L1334" s="76"/>
      <c r="M1334" s="76"/>
      <c r="N1334" s="70"/>
    </row>
    <row r="1335" spans="1:14" s="86" customFormat="1">
      <c r="A1335" s="70"/>
      <c r="B1335" s="70"/>
      <c r="C1335" s="70"/>
      <c r="D1335" s="70"/>
      <c r="E1335" s="70"/>
      <c r="F1335" s="70"/>
      <c r="G1335" s="70"/>
      <c r="H1335" s="70"/>
      <c r="I1335" s="71"/>
      <c r="J1335" s="71"/>
      <c r="K1335" s="71"/>
      <c r="L1335" s="76"/>
      <c r="M1335" s="76"/>
      <c r="N1335" s="70"/>
    </row>
    <row r="1336" spans="1:14" s="86" customFormat="1">
      <c r="A1336" s="70"/>
      <c r="B1336" s="70"/>
      <c r="C1336" s="70"/>
      <c r="D1336" s="70"/>
      <c r="E1336" s="70"/>
      <c r="F1336" s="70"/>
      <c r="G1336" s="70"/>
      <c r="H1336" s="70"/>
      <c r="I1336" s="71"/>
      <c r="J1336" s="71"/>
      <c r="K1336" s="71"/>
      <c r="L1336" s="76"/>
      <c r="M1336" s="76"/>
      <c r="N1336" s="70"/>
    </row>
    <row r="1337" spans="1:14" s="86" customFormat="1">
      <c r="A1337" s="70"/>
      <c r="B1337" s="70"/>
      <c r="C1337" s="70"/>
      <c r="D1337" s="70"/>
      <c r="E1337" s="70"/>
      <c r="F1337" s="70"/>
      <c r="G1337" s="70"/>
      <c r="H1337" s="70"/>
      <c r="I1337" s="71"/>
      <c r="J1337" s="71"/>
      <c r="K1337" s="71"/>
      <c r="L1337" s="76"/>
      <c r="M1337" s="76"/>
      <c r="N1337" s="70"/>
    </row>
    <row r="1338" spans="1:14" s="86" customFormat="1">
      <c r="A1338" s="70"/>
      <c r="B1338" s="70"/>
      <c r="C1338" s="70"/>
      <c r="D1338" s="70"/>
      <c r="E1338" s="70"/>
      <c r="F1338" s="70"/>
      <c r="G1338" s="70"/>
      <c r="H1338" s="70"/>
      <c r="I1338" s="71"/>
      <c r="J1338" s="71"/>
      <c r="K1338" s="71"/>
      <c r="L1338" s="76"/>
      <c r="M1338" s="76"/>
      <c r="N1338" s="70"/>
    </row>
    <row r="1339" spans="1:14" s="86" customFormat="1">
      <c r="A1339" s="70"/>
      <c r="B1339" s="70"/>
      <c r="C1339" s="70"/>
      <c r="D1339" s="70"/>
      <c r="E1339" s="70"/>
      <c r="F1339" s="70"/>
      <c r="G1339" s="70"/>
      <c r="H1339" s="70"/>
      <c r="I1339" s="71"/>
      <c r="J1339" s="71"/>
      <c r="K1339" s="71"/>
      <c r="L1339" s="76"/>
      <c r="M1339" s="76"/>
      <c r="N1339" s="70"/>
    </row>
    <row r="1340" spans="1:14" s="86" customFormat="1">
      <c r="A1340" s="70"/>
      <c r="B1340" s="70"/>
      <c r="C1340" s="70"/>
      <c r="D1340" s="70"/>
      <c r="E1340" s="70"/>
      <c r="F1340" s="70"/>
      <c r="G1340" s="70"/>
      <c r="H1340" s="70"/>
      <c r="I1340" s="71"/>
      <c r="J1340" s="71"/>
      <c r="K1340" s="71"/>
      <c r="L1340" s="76"/>
      <c r="M1340" s="76"/>
      <c r="N1340" s="70"/>
    </row>
    <row r="1341" spans="1:14" s="86" customFormat="1">
      <c r="A1341" s="70"/>
      <c r="B1341" s="70"/>
      <c r="C1341" s="70"/>
      <c r="D1341" s="70"/>
      <c r="E1341" s="70"/>
      <c r="F1341" s="70"/>
      <c r="G1341" s="70"/>
      <c r="H1341" s="70"/>
      <c r="I1341" s="71"/>
      <c r="J1341" s="71"/>
      <c r="K1341" s="71"/>
      <c r="L1341" s="76"/>
      <c r="M1341" s="76"/>
      <c r="N1341" s="70"/>
    </row>
    <row r="1342" spans="1:14" s="86" customFormat="1">
      <c r="A1342" s="70"/>
      <c r="B1342" s="70"/>
      <c r="C1342" s="70"/>
      <c r="D1342" s="70"/>
      <c r="E1342" s="70"/>
      <c r="F1342" s="70"/>
      <c r="G1342" s="70"/>
      <c r="H1342" s="70"/>
      <c r="I1342" s="71"/>
      <c r="J1342" s="71"/>
      <c r="K1342" s="71"/>
      <c r="L1342" s="76"/>
      <c r="M1342" s="76"/>
      <c r="N1342" s="70"/>
    </row>
    <row r="1343" spans="1:14" s="86" customFormat="1">
      <c r="A1343" s="70"/>
      <c r="B1343" s="70"/>
      <c r="C1343" s="70"/>
      <c r="D1343" s="70"/>
      <c r="E1343" s="70"/>
      <c r="F1343" s="70"/>
      <c r="G1343" s="70"/>
      <c r="H1343" s="70"/>
      <c r="I1343" s="71"/>
      <c r="J1343" s="71"/>
      <c r="K1343" s="71"/>
      <c r="L1343" s="76"/>
      <c r="M1343" s="76"/>
      <c r="N1343" s="70"/>
    </row>
    <row r="1344" spans="1:14" s="86" customFormat="1">
      <c r="A1344" s="70"/>
      <c r="B1344" s="70"/>
      <c r="C1344" s="70"/>
      <c r="D1344" s="70"/>
      <c r="E1344" s="70"/>
      <c r="F1344" s="70"/>
      <c r="G1344" s="70"/>
      <c r="H1344" s="70"/>
      <c r="I1344" s="71"/>
      <c r="J1344" s="71"/>
      <c r="K1344" s="71"/>
      <c r="L1344" s="76"/>
      <c r="M1344" s="76"/>
      <c r="N1344" s="70"/>
    </row>
    <row r="1345" spans="1:14" s="86" customFormat="1">
      <c r="A1345" s="70"/>
      <c r="B1345" s="70"/>
      <c r="C1345" s="70"/>
      <c r="D1345" s="70"/>
      <c r="E1345" s="70"/>
      <c r="F1345" s="70"/>
      <c r="G1345" s="70"/>
      <c r="H1345" s="70"/>
      <c r="I1345" s="71"/>
      <c r="J1345" s="71"/>
      <c r="K1345" s="71"/>
      <c r="L1345" s="76"/>
      <c r="M1345" s="76"/>
      <c r="N1345" s="70"/>
    </row>
    <row r="1346" spans="1:14" s="86" customFormat="1">
      <c r="A1346" s="70"/>
      <c r="B1346" s="70"/>
      <c r="C1346" s="70"/>
      <c r="D1346" s="70"/>
      <c r="E1346" s="70"/>
      <c r="F1346" s="70"/>
      <c r="G1346" s="70"/>
      <c r="H1346" s="70"/>
      <c r="I1346" s="71"/>
      <c r="J1346" s="71"/>
      <c r="K1346" s="71"/>
      <c r="L1346" s="76"/>
      <c r="M1346" s="76"/>
      <c r="N1346" s="70"/>
    </row>
    <row r="1347" spans="1:14" s="86" customFormat="1">
      <c r="A1347" s="70"/>
      <c r="B1347" s="70"/>
      <c r="C1347" s="70"/>
      <c r="D1347" s="70"/>
      <c r="E1347" s="70"/>
      <c r="F1347" s="70"/>
      <c r="G1347" s="70"/>
      <c r="H1347" s="70"/>
      <c r="I1347" s="71"/>
      <c r="J1347" s="71"/>
      <c r="K1347" s="71"/>
      <c r="L1347" s="76"/>
      <c r="M1347" s="76"/>
      <c r="N1347" s="70"/>
    </row>
    <row r="1348" spans="1:14" s="86" customFormat="1">
      <c r="A1348" s="70"/>
      <c r="B1348" s="70"/>
      <c r="C1348" s="70"/>
      <c r="D1348" s="70"/>
      <c r="E1348" s="70"/>
      <c r="F1348" s="70"/>
      <c r="G1348" s="70"/>
      <c r="H1348" s="70"/>
      <c r="I1348" s="71"/>
      <c r="J1348" s="71"/>
      <c r="K1348" s="71"/>
      <c r="L1348" s="76"/>
      <c r="M1348" s="76"/>
      <c r="N1348" s="70"/>
    </row>
    <row r="1349" spans="1:14" s="86" customFormat="1">
      <c r="A1349" s="70"/>
      <c r="B1349" s="70"/>
      <c r="C1349" s="70"/>
      <c r="D1349" s="70"/>
      <c r="E1349" s="70"/>
      <c r="F1349" s="70"/>
      <c r="G1349" s="70"/>
      <c r="H1349" s="70"/>
      <c r="I1349" s="71"/>
      <c r="J1349" s="71"/>
      <c r="K1349" s="71"/>
      <c r="L1349" s="76"/>
      <c r="M1349" s="76"/>
      <c r="N1349" s="70"/>
    </row>
    <row r="1350" spans="1:14" s="86" customFormat="1">
      <c r="A1350" s="70"/>
      <c r="B1350" s="70"/>
      <c r="C1350" s="70"/>
      <c r="D1350" s="70"/>
      <c r="E1350" s="70"/>
      <c r="F1350" s="70"/>
      <c r="G1350" s="70"/>
      <c r="H1350" s="70"/>
      <c r="I1350" s="71"/>
      <c r="J1350" s="71"/>
      <c r="K1350" s="71"/>
      <c r="L1350" s="76"/>
      <c r="M1350" s="76"/>
      <c r="N1350" s="70"/>
    </row>
    <row r="1351" spans="1:14" s="86" customFormat="1">
      <c r="A1351" s="70"/>
      <c r="B1351" s="70"/>
      <c r="C1351" s="70"/>
      <c r="D1351" s="70"/>
      <c r="E1351" s="70"/>
      <c r="F1351" s="70"/>
      <c r="G1351" s="70"/>
      <c r="H1351" s="70"/>
      <c r="I1351" s="71"/>
      <c r="J1351" s="71"/>
      <c r="K1351" s="71"/>
      <c r="L1351" s="76"/>
      <c r="M1351" s="76"/>
      <c r="N1351" s="70"/>
    </row>
    <row r="1352" spans="1:14" s="86" customFormat="1">
      <c r="A1352" s="70"/>
      <c r="B1352" s="70"/>
      <c r="C1352" s="70"/>
      <c r="D1352" s="70"/>
      <c r="E1352" s="70"/>
      <c r="F1352" s="70"/>
      <c r="G1352" s="70"/>
      <c r="H1352" s="70"/>
      <c r="I1352" s="71"/>
      <c r="J1352" s="71"/>
      <c r="K1352" s="71"/>
      <c r="L1352" s="76"/>
      <c r="M1352" s="76"/>
      <c r="N1352" s="70"/>
    </row>
    <row r="1353" spans="1:14" s="86" customFormat="1">
      <c r="A1353" s="70"/>
      <c r="B1353" s="70"/>
      <c r="C1353" s="70"/>
      <c r="D1353" s="70"/>
      <c r="E1353" s="70"/>
      <c r="F1353" s="70"/>
      <c r="G1353" s="70"/>
      <c r="H1353" s="70"/>
      <c r="I1353" s="71"/>
      <c r="J1353" s="71"/>
      <c r="K1353" s="71"/>
      <c r="L1353" s="76"/>
      <c r="M1353" s="76"/>
      <c r="N1353" s="70"/>
    </row>
    <row r="1354" spans="1:14" s="86" customFormat="1">
      <c r="A1354" s="70"/>
      <c r="B1354" s="70"/>
      <c r="C1354" s="70"/>
      <c r="D1354" s="70"/>
      <c r="E1354" s="70"/>
      <c r="F1354" s="70"/>
      <c r="G1354" s="70"/>
      <c r="H1354" s="70"/>
      <c r="I1354" s="71"/>
      <c r="J1354" s="71"/>
      <c r="K1354" s="71"/>
      <c r="L1354" s="76"/>
      <c r="M1354" s="76"/>
      <c r="N1354" s="70"/>
    </row>
    <row r="1355" spans="1:14" s="86" customFormat="1">
      <c r="A1355" s="70"/>
      <c r="B1355" s="70"/>
      <c r="C1355" s="70"/>
      <c r="D1355" s="70"/>
      <c r="E1355" s="70"/>
      <c r="F1355" s="70"/>
      <c r="G1355" s="70"/>
      <c r="H1355" s="70"/>
      <c r="I1355" s="71"/>
      <c r="J1355" s="71"/>
      <c r="K1355" s="71"/>
      <c r="L1355" s="76"/>
      <c r="M1355" s="76"/>
      <c r="N1355" s="70"/>
    </row>
    <row r="1356" spans="1:14" s="86" customFormat="1">
      <c r="A1356" s="70"/>
      <c r="B1356" s="70"/>
      <c r="C1356" s="70"/>
      <c r="D1356" s="70"/>
      <c r="E1356" s="70"/>
      <c r="F1356" s="70"/>
      <c r="G1356" s="70"/>
      <c r="H1356" s="70"/>
      <c r="I1356" s="71"/>
      <c r="J1356" s="71"/>
      <c r="K1356" s="71"/>
      <c r="L1356" s="76"/>
      <c r="M1356" s="76"/>
      <c r="N1356" s="70"/>
    </row>
    <row r="1357" spans="1:14" s="86" customFormat="1">
      <c r="A1357" s="70"/>
      <c r="B1357" s="70"/>
      <c r="C1357" s="70"/>
      <c r="D1357" s="70"/>
      <c r="E1357" s="70"/>
      <c r="F1357" s="70"/>
      <c r="G1357" s="70"/>
      <c r="H1357" s="70"/>
      <c r="I1357" s="71"/>
      <c r="J1357" s="71"/>
      <c r="K1357" s="71"/>
      <c r="L1357" s="76"/>
      <c r="M1357" s="76"/>
      <c r="N1357" s="70"/>
    </row>
    <row r="1358" spans="1:14" s="86" customFormat="1">
      <c r="A1358" s="70"/>
      <c r="B1358" s="70"/>
      <c r="C1358" s="70"/>
      <c r="D1358" s="70"/>
      <c r="E1358" s="70"/>
      <c r="F1358" s="70"/>
      <c r="G1358" s="70"/>
      <c r="H1358" s="70"/>
      <c r="I1358" s="71"/>
      <c r="J1358" s="71"/>
      <c r="K1358" s="71"/>
      <c r="L1358" s="76"/>
      <c r="M1358" s="76"/>
      <c r="N1358" s="70"/>
    </row>
    <row r="1359" spans="1:14" s="86" customFormat="1">
      <c r="A1359" s="70"/>
      <c r="B1359" s="70"/>
      <c r="C1359" s="70"/>
      <c r="D1359" s="70"/>
      <c r="E1359" s="70"/>
      <c r="F1359" s="70"/>
      <c r="G1359" s="70"/>
      <c r="H1359" s="70"/>
      <c r="I1359" s="71"/>
      <c r="J1359" s="71"/>
      <c r="K1359" s="71"/>
      <c r="L1359" s="76"/>
      <c r="M1359" s="76"/>
      <c r="N1359" s="70"/>
    </row>
    <row r="1360" spans="1:14" s="86" customFormat="1">
      <c r="A1360" s="70"/>
      <c r="B1360" s="70"/>
      <c r="C1360" s="70"/>
      <c r="D1360" s="70"/>
      <c r="E1360" s="70"/>
      <c r="F1360" s="70"/>
      <c r="G1360" s="70"/>
      <c r="H1360" s="70"/>
      <c r="I1360" s="71"/>
      <c r="J1360" s="71"/>
      <c r="K1360" s="71"/>
      <c r="L1360" s="76"/>
      <c r="M1360" s="76"/>
      <c r="N1360" s="70"/>
    </row>
    <row r="1361" spans="1:14" s="86" customFormat="1">
      <c r="A1361" s="70"/>
      <c r="B1361" s="70"/>
      <c r="C1361" s="70"/>
      <c r="D1361" s="70"/>
      <c r="E1361" s="70"/>
      <c r="F1361" s="70"/>
      <c r="G1361" s="70"/>
      <c r="H1361" s="70"/>
      <c r="I1361" s="71"/>
      <c r="J1361" s="71"/>
      <c r="K1361" s="71"/>
      <c r="L1361" s="76"/>
      <c r="M1361" s="76"/>
      <c r="N1361" s="70"/>
    </row>
    <row r="1362" spans="1:14" s="86" customFormat="1">
      <c r="A1362" s="70"/>
      <c r="B1362" s="70"/>
      <c r="C1362" s="70"/>
      <c r="D1362" s="70"/>
      <c r="E1362" s="70"/>
      <c r="F1362" s="70"/>
      <c r="G1362" s="70"/>
      <c r="H1362" s="70"/>
      <c r="I1362" s="71"/>
      <c r="J1362" s="71"/>
      <c r="K1362" s="71"/>
      <c r="L1362" s="76"/>
      <c r="M1362" s="76"/>
      <c r="N1362" s="70"/>
    </row>
    <row r="1363" spans="1:14" s="86" customFormat="1">
      <c r="A1363" s="70"/>
      <c r="B1363" s="70"/>
      <c r="C1363" s="70"/>
      <c r="D1363" s="70"/>
      <c r="E1363" s="70"/>
      <c r="F1363" s="70"/>
      <c r="G1363" s="70"/>
      <c r="H1363" s="70"/>
      <c r="I1363" s="71"/>
      <c r="J1363" s="71"/>
      <c r="K1363" s="71"/>
      <c r="L1363" s="76"/>
      <c r="M1363" s="76"/>
      <c r="N1363" s="70"/>
    </row>
    <row r="1364" spans="1:14" s="86" customFormat="1">
      <c r="A1364" s="70"/>
      <c r="B1364" s="70"/>
      <c r="C1364" s="70"/>
      <c r="D1364" s="70"/>
      <c r="E1364" s="70"/>
      <c r="F1364" s="70"/>
      <c r="G1364" s="70"/>
      <c r="H1364" s="70"/>
      <c r="I1364" s="71"/>
      <c r="J1364" s="71"/>
      <c r="K1364" s="71"/>
      <c r="L1364" s="76"/>
      <c r="M1364" s="76"/>
      <c r="N1364" s="70"/>
    </row>
    <row r="1365" spans="1:14" s="86" customFormat="1">
      <c r="A1365" s="70"/>
      <c r="B1365" s="70"/>
      <c r="C1365" s="70"/>
      <c r="D1365" s="70"/>
      <c r="E1365" s="70"/>
      <c r="F1365" s="70"/>
      <c r="G1365" s="70"/>
      <c r="H1365" s="70"/>
      <c r="I1365" s="71"/>
      <c r="J1365" s="71"/>
      <c r="K1365" s="71"/>
      <c r="L1365" s="76"/>
      <c r="M1365" s="76"/>
      <c r="N1365" s="70"/>
    </row>
    <row r="1366" spans="1:14" s="86" customFormat="1">
      <c r="A1366" s="70"/>
      <c r="B1366" s="70"/>
      <c r="C1366" s="70"/>
      <c r="D1366" s="70"/>
      <c r="E1366" s="70"/>
      <c r="F1366" s="70"/>
      <c r="G1366" s="70"/>
      <c r="H1366" s="70"/>
      <c r="I1366" s="71"/>
      <c r="J1366" s="71"/>
      <c r="K1366" s="71"/>
      <c r="L1366" s="76"/>
      <c r="M1366" s="76"/>
      <c r="N1366" s="70"/>
    </row>
    <row r="1367" spans="1:14" s="86" customFormat="1">
      <c r="A1367" s="70"/>
      <c r="B1367" s="70"/>
      <c r="C1367" s="70"/>
      <c r="D1367" s="70"/>
      <c r="E1367" s="70"/>
      <c r="F1367" s="70"/>
      <c r="G1367" s="70"/>
      <c r="H1367" s="70"/>
      <c r="I1367" s="71"/>
      <c r="J1367" s="71"/>
      <c r="K1367" s="71"/>
      <c r="L1367" s="76"/>
      <c r="M1367" s="76"/>
      <c r="N1367" s="70"/>
    </row>
    <row r="1368" spans="1:14" s="86" customFormat="1">
      <c r="A1368" s="70"/>
      <c r="B1368" s="70"/>
      <c r="C1368" s="70"/>
      <c r="D1368" s="70"/>
      <c r="E1368" s="70"/>
      <c r="F1368" s="70"/>
      <c r="G1368" s="70"/>
      <c r="H1368" s="70"/>
      <c r="I1368" s="71"/>
      <c r="J1368" s="71"/>
      <c r="K1368" s="71"/>
      <c r="L1368" s="76"/>
      <c r="M1368" s="76"/>
      <c r="N1368" s="70"/>
    </row>
    <row r="1369" spans="1:14" s="86" customFormat="1">
      <c r="A1369" s="70"/>
      <c r="B1369" s="70"/>
      <c r="C1369" s="70"/>
      <c r="D1369" s="70"/>
      <c r="E1369" s="70"/>
      <c r="F1369" s="70"/>
      <c r="G1369" s="70"/>
      <c r="H1369" s="70"/>
      <c r="I1369" s="71"/>
      <c r="J1369" s="71"/>
      <c r="K1369" s="71"/>
      <c r="L1369" s="76"/>
      <c r="M1369" s="76"/>
      <c r="N1369" s="70"/>
    </row>
    <row r="1370" spans="1:14" s="86" customFormat="1">
      <c r="A1370" s="70"/>
      <c r="B1370" s="70"/>
      <c r="C1370" s="70"/>
      <c r="D1370" s="70"/>
      <c r="E1370" s="70"/>
      <c r="F1370" s="70"/>
      <c r="G1370" s="70"/>
      <c r="H1370" s="70"/>
      <c r="I1370" s="71"/>
      <c r="J1370" s="71"/>
      <c r="K1370" s="71"/>
      <c r="L1370" s="76"/>
      <c r="M1370" s="76"/>
      <c r="N1370" s="70"/>
    </row>
    <row r="1371" spans="1:14" s="86" customFormat="1">
      <c r="A1371" s="70"/>
      <c r="B1371" s="70"/>
      <c r="C1371" s="70"/>
      <c r="D1371" s="70"/>
      <c r="E1371" s="70"/>
      <c r="F1371" s="70"/>
      <c r="G1371" s="70"/>
      <c r="H1371" s="70"/>
      <c r="I1371" s="71"/>
      <c r="J1371" s="71"/>
      <c r="K1371" s="71"/>
      <c r="L1371" s="76"/>
      <c r="M1371" s="76"/>
      <c r="N1371" s="70"/>
    </row>
    <row r="1372" spans="1:14" s="86" customFormat="1">
      <c r="A1372" s="70"/>
      <c r="B1372" s="70"/>
      <c r="C1372" s="70"/>
      <c r="D1372" s="70"/>
      <c r="E1372" s="70"/>
      <c r="F1372" s="70"/>
      <c r="G1372" s="70"/>
      <c r="H1372" s="70"/>
      <c r="I1372" s="71"/>
      <c r="J1372" s="71"/>
      <c r="K1372" s="71"/>
      <c r="L1372" s="76"/>
      <c r="M1372" s="76"/>
      <c r="N1372" s="70"/>
    </row>
    <row r="1373" spans="1:14" s="86" customFormat="1">
      <c r="A1373" s="70"/>
      <c r="B1373" s="70"/>
      <c r="C1373" s="70"/>
      <c r="D1373" s="70"/>
      <c r="E1373" s="70"/>
      <c r="F1373" s="70"/>
      <c r="G1373" s="70"/>
      <c r="H1373" s="70"/>
      <c r="I1373" s="71"/>
      <c r="J1373" s="71"/>
      <c r="K1373" s="71"/>
      <c r="L1373" s="76"/>
      <c r="M1373" s="76"/>
      <c r="N1373" s="70"/>
    </row>
    <row r="1374" spans="1:14" s="86" customFormat="1">
      <c r="A1374" s="70"/>
      <c r="B1374" s="70"/>
      <c r="C1374" s="70"/>
      <c r="D1374" s="70"/>
      <c r="E1374" s="70"/>
      <c r="F1374" s="70"/>
      <c r="G1374" s="70"/>
      <c r="H1374" s="70"/>
      <c r="I1374" s="71"/>
      <c r="J1374" s="71"/>
      <c r="K1374" s="71"/>
      <c r="L1374" s="76"/>
      <c r="M1374" s="76"/>
      <c r="N1374" s="70"/>
    </row>
    <row r="1375" spans="1:14" s="86" customFormat="1">
      <c r="A1375" s="70"/>
      <c r="B1375" s="70"/>
      <c r="C1375" s="70"/>
      <c r="D1375" s="70"/>
      <c r="E1375" s="70"/>
      <c r="F1375" s="70"/>
      <c r="G1375" s="70"/>
      <c r="H1375" s="70"/>
      <c r="I1375" s="71"/>
      <c r="J1375" s="71"/>
      <c r="K1375" s="71"/>
      <c r="L1375" s="76"/>
      <c r="M1375" s="76"/>
      <c r="N1375" s="70"/>
    </row>
    <row r="1376" spans="1:14" s="86" customFormat="1">
      <c r="A1376" s="70"/>
      <c r="B1376" s="70"/>
      <c r="C1376" s="70"/>
      <c r="D1376" s="70"/>
      <c r="E1376" s="70"/>
      <c r="F1376" s="70"/>
      <c r="G1376" s="70"/>
      <c r="H1376" s="70"/>
      <c r="I1376" s="71"/>
      <c r="J1376" s="71"/>
      <c r="K1376" s="71"/>
      <c r="L1376" s="76"/>
      <c r="M1376" s="76"/>
      <c r="N1376" s="70"/>
    </row>
    <row r="1377" spans="1:14" s="86" customFormat="1">
      <c r="A1377" s="70"/>
      <c r="B1377" s="70"/>
      <c r="C1377" s="70"/>
      <c r="D1377" s="70"/>
      <c r="E1377" s="70"/>
      <c r="F1377" s="70"/>
      <c r="G1377" s="70"/>
      <c r="H1377" s="70"/>
      <c r="I1377" s="71"/>
      <c r="J1377" s="71"/>
      <c r="K1377" s="71"/>
      <c r="L1377" s="76"/>
      <c r="M1377" s="76"/>
      <c r="N1377" s="70"/>
    </row>
    <row r="1378" spans="1:14" s="86" customFormat="1">
      <c r="A1378" s="70"/>
      <c r="B1378" s="70"/>
      <c r="C1378" s="70"/>
      <c r="D1378" s="70"/>
      <c r="E1378" s="70"/>
      <c r="F1378" s="70"/>
      <c r="G1378" s="70"/>
      <c r="H1378" s="70"/>
      <c r="I1378" s="71"/>
      <c r="J1378" s="71"/>
      <c r="K1378" s="71"/>
      <c r="L1378" s="76"/>
      <c r="M1378" s="76"/>
      <c r="N1378" s="70"/>
    </row>
    <row r="1379" spans="1:14" s="86" customFormat="1">
      <c r="A1379" s="70"/>
      <c r="B1379" s="70"/>
      <c r="C1379" s="70"/>
      <c r="D1379" s="70"/>
      <c r="E1379" s="70"/>
      <c r="F1379" s="70"/>
      <c r="G1379" s="70"/>
      <c r="H1379" s="70"/>
      <c r="I1379" s="71"/>
      <c r="J1379" s="71"/>
      <c r="K1379" s="71"/>
      <c r="L1379" s="76"/>
      <c r="M1379" s="76"/>
      <c r="N1379" s="70"/>
    </row>
    <row r="1380" spans="1:14" s="86" customFormat="1">
      <c r="A1380" s="70"/>
      <c r="B1380" s="70"/>
      <c r="C1380" s="70"/>
      <c r="D1380" s="70"/>
      <c r="E1380" s="70"/>
      <c r="F1380" s="70"/>
      <c r="G1380" s="70"/>
      <c r="H1380" s="70"/>
      <c r="I1380" s="71"/>
      <c r="J1380" s="71"/>
      <c r="K1380" s="71"/>
      <c r="L1380" s="76"/>
      <c r="M1380" s="76"/>
      <c r="N1380" s="70"/>
    </row>
    <row r="1381" spans="1:14" s="86" customFormat="1">
      <c r="A1381" s="70"/>
      <c r="B1381" s="70"/>
      <c r="C1381" s="70"/>
      <c r="D1381" s="70"/>
      <c r="E1381" s="70"/>
      <c r="F1381" s="70"/>
      <c r="G1381" s="70"/>
      <c r="H1381" s="70"/>
      <c r="I1381" s="71"/>
      <c r="J1381" s="71"/>
      <c r="K1381" s="71"/>
      <c r="L1381" s="76"/>
      <c r="M1381" s="76"/>
      <c r="N1381" s="70"/>
    </row>
    <row r="1382" spans="1:14" s="86" customFormat="1">
      <c r="A1382" s="70"/>
      <c r="B1382" s="70"/>
      <c r="C1382" s="70"/>
      <c r="D1382" s="70"/>
      <c r="E1382" s="70"/>
      <c r="F1382" s="70"/>
      <c r="G1382" s="70"/>
      <c r="H1382" s="70"/>
      <c r="I1382" s="71"/>
      <c r="J1382" s="71"/>
      <c r="K1382" s="71"/>
      <c r="L1382" s="76"/>
      <c r="M1382" s="76"/>
      <c r="N1382" s="70"/>
    </row>
    <row r="1383" spans="1:14" s="86" customFormat="1">
      <c r="A1383" s="70"/>
      <c r="B1383" s="70"/>
      <c r="C1383" s="70"/>
      <c r="D1383" s="70"/>
      <c r="E1383" s="70"/>
      <c r="F1383" s="70"/>
      <c r="G1383" s="70"/>
      <c r="H1383" s="70"/>
      <c r="I1383" s="71"/>
      <c r="J1383" s="71"/>
      <c r="K1383" s="71"/>
      <c r="L1383" s="76"/>
      <c r="M1383" s="76"/>
      <c r="N1383" s="70"/>
    </row>
    <row r="1384" spans="1:14" s="86" customFormat="1">
      <c r="A1384" s="70"/>
      <c r="B1384" s="70"/>
      <c r="C1384" s="70"/>
      <c r="D1384" s="70"/>
      <c r="E1384" s="70"/>
      <c r="F1384" s="70"/>
      <c r="G1384" s="70"/>
      <c r="H1384" s="70"/>
      <c r="I1384" s="71"/>
      <c r="J1384" s="71"/>
      <c r="K1384" s="71"/>
      <c r="L1384" s="76"/>
      <c r="M1384" s="76"/>
      <c r="N1384" s="70"/>
    </row>
    <row r="1385" spans="1:14" s="86" customFormat="1">
      <c r="A1385" s="70"/>
      <c r="B1385" s="70"/>
      <c r="C1385" s="70"/>
      <c r="D1385" s="70"/>
      <c r="E1385" s="70"/>
      <c r="F1385" s="70"/>
      <c r="G1385" s="70"/>
      <c r="H1385" s="70"/>
      <c r="I1385" s="71"/>
      <c r="J1385" s="71"/>
      <c r="K1385" s="71"/>
      <c r="L1385" s="76"/>
      <c r="M1385" s="76"/>
      <c r="N1385" s="70"/>
    </row>
    <row r="1386" spans="1:14" s="86" customFormat="1">
      <c r="A1386" s="70"/>
      <c r="B1386" s="70"/>
      <c r="C1386" s="70"/>
      <c r="D1386" s="70"/>
      <c r="E1386" s="70"/>
      <c r="F1386" s="70"/>
      <c r="G1386" s="70"/>
      <c r="H1386" s="70"/>
      <c r="I1386" s="71"/>
      <c r="J1386" s="71"/>
      <c r="K1386" s="71"/>
      <c r="L1386" s="76"/>
      <c r="M1386" s="76"/>
      <c r="N1386" s="70"/>
    </row>
    <row r="1387" spans="1:14" s="86" customFormat="1">
      <c r="A1387" s="70"/>
      <c r="B1387" s="70"/>
      <c r="C1387" s="70"/>
      <c r="D1387" s="70"/>
      <c r="E1387" s="70"/>
      <c r="F1387" s="70"/>
      <c r="G1387" s="70"/>
      <c r="H1387" s="70"/>
      <c r="I1387" s="71"/>
      <c r="J1387" s="71"/>
      <c r="K1387" s="71"/>
      <c r="L1387" s="76"/>
      <c r="M1387" s="76"/>
      <c r="N1387" s="70"/>
    </row>
    <row r="1388" spans="1:14" s="86" customFormat="1">
      <c r="A1388" s="70"/>
      <c r="B1388" s="70"/>
      <c r="C1388" s="70"/>
      <c r="D1388" s="70"/>
      <c r="E1388" s="70"/>
      <c r="F1388" s="70"/>
      <c r="G1388" s="70"/>
      <c r="H1388" s="70"/>
      <c r="I1388" s="71"/>
      <c r="J1388" s="71"/>
      <c r="K1388" s="71"/>
      <c r="L1388" s="76"/>
      <c r="M1388" s="76"/>
      <c r="N1388" s="70"/>
    </row>
    <row r="1389" spans="1:14" s="86" customFormat="1">
      <c r="A1389" s="70"/>
      <c r="B1389" s="70"/>
      <c r="C1389" s="70"/>
      <c r="D1389" s="70"/>
      <c r="E1389" s="70"/>
      <c r="F1389" s="70"/>
      <c r="G1389" s="70"/>
      <c r="H1389" s="70"/>
      <c r="I1389" s="71"/>
      <c r="J1389" s="71"/>
      <c r="K1389" s="71"/>
      <c r="L1389" s="76"/>
      <c r="M1389" s="76"/>
      <c r="N1389" s="70"/>
    </row>
    <row r="1390" spans="1:14" s="86" customFormat="1">
      <c r="A1390" s="70"/>
      <c r="B1390" s="70"/>
      <c r="C1390" s="70"/>
      <c r="D1390" s="70"/>
      <c r="E1390" s="70"/>
      <c r="F1390" s="70"/>
      <c r="G1390" s="70"/>
      <c r="H1390" s="70"/>
      <c r="I1390" s="71"/>
      <c r="J1390" s="71"/>
      <c r="K1390" s="71"/>
      <c r="L1390" s="76"/>
      <c r="M1390" s="76"/>
      <c r="N1390" s="70"/>
    </row>
    <row r="1391" spans="1:14" s="86" customFormat="1">
      <c r="A1391" s="70"/>
      <c r="B1391" s="70"/>
      <c r="C1391" s="70"/>
      <c r="D1391" s="70"/>
      <c r="E1391" s="70"/>
      <c r="F1391" s="70"/>
      <c r="G1391" s="70"/>
      <c r="H1391" s="70"/>
      <c r="I1391" s="71"/>
      <c r="J1391" s="71"/>
      <c r="K1391" s="71"/>
      <c r="L1391" s="76"/>
      <c r="M1391" s="76"/>
      <c r="N1391" s="70"/>
    </row>
    <row r="1392" spans="1:14" s="86" customFormat="1">
      <c r="A1392" s="70"/>
      <c r="B1392" s="70"/>
      <c r="C1392" s="70"/>
      <c r="D1392" s="70"/>
      <c r="E1392" s="70"/>
      <c r="F1392" s="70"/>
      <c r="G1392" s="70"/>
      <c r="H1392" s="70"/>
      <c r="I1392" s="71"/>
      <c r="J1392" s="71"/>
      <c r="K1392" s="71"/>
      <c r="L1392" s="76"/>
      <c r="M1392" s="76"/>
      <c r="N1392" s="70"/>
    </row>
    <row r="1393" spans="1:14" s="86" customFormat="1">
      <c r="A1393" s="70"/>
      <c r="B1393" s="70"/>
      <c r="C1393" s="70"/>
      <c r="D1393" s="70"/>
      <c r="E1393" s="70"/>
      <c r="F1393" s="70"/>
      <c r="G1393" s="70"/>
      <c r="H1393" s="70"/>
      <c r="I1393" s="71"/>
      <c r="J1393" s="71"/>
      <c r="K1393" s="71"/>
      <c r="L1393" s="76"/>
      <c r="M1393" s="76"/>
      <c r="N1393" s="70"/>
    </row>
    <row r="1394" spans="1:14" s="86" customFormat="1">
      <c r="A1394" s="70"/>
      <c r="B1394" s="70"/>
      <c r="C1394" s="70"/>
      <c r="D1394" s="70"/>
      <c r="E1394" s="70"/>
      <c r="F1394" s="70"/>
      <c r="G1394" s="70"/>
      <c r="H1394" s="70"/>
      <c r="I1394" s="71"/>
      <c r="J1394" s="71"/>
      <c r="K1394" s="71"/>
      <c r="L1394" s="76"/>
      <c r="M1394" s="76"/>
      <c r="N1394" s="70"/>
    </row>
    <row r="1395" spans="1:14" s="86" customFormat="1">
      <c r="A1395" s="70"/>
      <c r="B1395" s="70"/>
      <c r="C1395" s="70"/>
      <c r="D1395" s="70"/>
      <c r="E1395" s="70"/>
      <c r="F1395" s="70"/>
      <c r="G1395" s="70"/>
      <c r="H1395" s="70"/>
      <c r="I1395" s="71"/>
      <c r="J1395" s="71"/>
      <c r="K1395" s="71"/>
      <c r="L1395" s="76"/>
      <c r="M1395" s="76"/>
      <c r="N1395" s="70"/>
    </row>
    <row r="1396" spans="1:14" s="86" customFormat="1">
      <c r="A1396" s="70"/>
      <c r="B1396" s="70"/>
      <c r="C1396" s="70"/>
      <c r="D1396" s="70"/>
      <c r="E1396" s="70"/>
      <c r="F1396" s="70"/>
      <c r="G1396" s="70"/>
      <c r="H1396" s="70"/>
      <c r="I1396" s="71"/>
      <c r="J1396" s="71"/>
      <c r="K1396" s="71"/>
      <c r="L1396" s="76"/>
      <c r="M1396" s="76"/>
      <c r="N1396" s="70"/>
    </row>
    <row r="1397" spans="1:14" s="86" customFormat="1">
      <c r="A1397" s="70"/>
      <c r="B1397" s="70"/>
      <c r="C1397" s="70"/>
      <c r="D1397" s="70"/>
      <c r="E1397" s="70"/>
      <c r="F1397" s="70"/>
      <c r="G1397" s="70"/>
      <c r="H1397" s="70"/>
      <c r="I1397" s="71"/>
      <c r="J1397" s="71"/>
      <c r="K1397" s="71"/>
      <c r="L1397" s="76"/>
      <c r="M1397" s="76"/>
      <c r="N1397" s="70"/>
    </row>
    <row r="1398" spans="1:14" s="86" customFormat="1">
      <c r="A1398" s="70"/>
      <c r="B1398" s="70"/>
      <c r="C1398" s="70"/>
      <c r="D1398" s="70"/>
      <c r="E1398" s="70"/>
      <c r="F1398" s="70"/>
      <c r="G1398" s="70"/>
      <c r="H1398" s="70"/>
      <c r="I1398" s="71"/>
      <c r="J1398" s="71"/>
      <c r="K1398" s="71"/>
      <c r="L1398" s="76"/>
      <c r="M1398" s="76"/>
      <c r="N1398" s="70"/>
    </row>
    <row r="1399" spans="1:14" s="86" customFormat="1">
      <c r="A1399" s="70"/>
      <c r="B1399" s="70"/>
      <c r="C1399" s="70"/>
      <c r="D1399" s="70"/>
      <c r="E1399" s="70"/>
      <c r="F1399" s="70"/>
      <c r="G1399" s="70"/>
      <c r="H1399" s="70"/>
      <c r="I1399" s="71"/>
      <c r="J1399" s="71"/>
      <c r="K1399" s="71"/>
      <c r="L1399" s="76"/>
      <c r="M1399" s="76"/>
      <c r="N1399" s="70"/>
    </row>
    <row r="1400" spans="1:14" s="86" customFormat="1">
      <c r="A1400" s="70"/>
      <c r="B1400" s="70"/>
      <c r="C1400" s="70"/>
      <c r="D1400" s="70"/>
      <c r="E1400" s="70"/>
      <c r="F1400" s="70"/>
      <c r="G1400" s="70"/>
      <c r="H1400" s="70"/>
      <c r="I1400" s="71"/>
      <c r="J1400" s="71"/>
      <c r="K1400" s="71"/>
      <c r="L1400" s="76"/>
      <c r="M1400" s="76"/>
      <c r="N1400" s="70"/>
    </row>
    <row r="1401" spans="1:14" s="86" customFormat="1">
      <c r="A1401" s="70"/>
      <c r="B1401" s="70"/>
      <c r="C1401" s="70"/>
      <c r="D1401" s="70"/>
      <c r="E1401" s="70"/>
      <c r="F1401" s="70"/>
      <c r="G1401" s="70"/>
      <c r="H1401" s="70"/>
      <c r="I1401" s="71"/>
      <c r="J1401" s="71"/>
      <c r="K1401" s="71"/>
      <c r="L1401" s="76"/>
      <c r="M1401" s="76"/>
      <c r="N1401" s="70"/>
    </row>
    <row r="1402" spans="1:14" s="86" customFormat="1">
      <c r="A1402" s="70"/>
      <c r="B1402" s="70"/>
      <c r="C1402" s="70"/>
      <c r="D1402" s="70"/>
      <c r="E1402" s="70"/>
      <c r="F1402" s="70"/>
      <c r="G1402" s="70"/>
      <c r="H1402" s="70"/>
      <c r="I1402" s="71"/>
      <c r="J1402" s="71"/>
      <c r="K1402" s="71"/>
      <c r="L1402" s="76"/>
      <c r="M1402" s="76"/>
      <c r="N1402" s="70"/>
    </row>
    <row r="1403" spans="1:14" s="86" customFormat="1">
      <c r="A1403" s="70"/>
      <c r="B1403" s="70"/>
      <c r="C1403" s="70"/>
      <c r="D1403" s="70"/>
      <c r="E1403" s="70"/>
      <c r="F1403" s="70"/>
      <c r="G1403" s="70"/>
      <c r="H1403" s="70"/>
      <c r="I1403" s="71"/>
      <c r="J1403" s="71"/>
      <c r="K1403" s="71"/>
      <c r="L1403" s="76"/>
      <c r="M1403" s="76"/>
      <c r="N1403" s="70"/>
    </row>
    <row r="1404" spans="1:14" s="86" customFormat="1">
      <c r="A1404" s="70"/>
      <c r="B1404" s="70"/>
      <c r="C1404" s="70"/>
      <c r="D1404" s="70"/>
      <c r="E1404" s="70"/>
      <c r="F1404" s="70"/>
      <c r="G1404" s="70"/>
      <c r="H1404" s="70"/>
      <c r="I1404" s="71"/>
      <c r="J1404" s="71"/>
      <c r="K1404" s="71"/>
      <c r="L1404" s="76"/>
      <c r="M1404" s="76"/>
      <c r="N1404" s="70"/>
    </row>
    <row r="1405" spans="1:14" s="86" customFormat="1">
      <c r="A1405" s="70"/>
      <c r="B1405" s="70"/>
      <c r="C1405" s="70"/>
      <c r="D1405" s="70"/>
      <c r="E1405" s="70"/>
      <c r="F1405" s="70"/>
      <c r="G1405" s="70"/>
      <c r="H1405" s="70"/>
      <c r="I1405" s="71"/>
      <c r="J1405" s="71"/>
      <c r="K1405" s="71"/>
      <c r="L1405" s="76"/>
      <c r="M1405" s="76"/>
      <c r="N1405" s="70"/>
    </row>
    <row r="1406" spans="1:14" s="86" customFormat="1">
      <c r="A1406" s="70"/>
      <c r="B1406" s="70"/>
      <c r="C1406" s="70"/>
      <c r="D1406" s="70"/>
      <c r="E1406" s="70"/>
      <c r="F1406" s="70"/>
      <c r="G1406" s="70"/>
      <c r="H1406" s="70"/>
      <c r="I1406" s="71"/>
      <c r="J1406" s="71"/>
      <c r="K1406" s="71"/>
      <c r="L1406" s="76"/>
      <c r="M1406" s="76"/>
      <c r="N1406" s="70"/>
    </row>
    <row r="1407" spans="1:14" s="86" customFormat="1">
      <c r="A1407" s="70"/>
      <c r="B1407" s="70"/>
      <c r="C1407" s="70"/>
      <c r="D1407" s="70"/>
      <c r="E1407" s="70"/>
      <c r="F1407" s="70"/>
      <c r="G1407" s="70"/>
      <c r="H1407" s="70"/>
      <c r="I1407" s="71"/>
      <c r="J1407" s="71"/>
      <c r="K1407" s="71"/>
      <c r="L1407" s="76"/>
      <c r="M1407" s="76"/>
      <c r="N1407" s="70"/>
    </row>
    <row r="1408" spans="1:14" s="86" customFormat="1">
      <c r="A1408" s="70"/>
      <c r="B1408" s="70"/>
      <c r="C1408" s="70"/>
      <c r="D1408" s="70"/>
      <c r="E1408" s="70"/>
      <c r="F1408" s="70"/>
      <c r="G1408" s="70"/>
      <c r="H1408" s="70"/>
      <c r="I1408" s="71"/>
      <c r="J1408" s="71"/>
      <c r="K1408" s="71"/>
      <c r="L1408" s="76"/>
      <c r="M1408" s="76"/>
      <c r="N1408" s="70"/>
    </row>
    <row r="1409" spans="1:14" s="86" customFormat="1">
      <c r="A1409" s="70"/>
      <c r="B1409" s="70"/>
      <c r="C1409" s="70"/>
      <c r="D1409" s="70"/>
      <c r="E1409" s="70"/>
      <c r="F1409" s="70"/>
      <c r="G1409" s="70"/>
      <c r="H1409" s="70"/>
      <c r="I1409" s="71"/>
      <c r="J1409" s="71"/>
      <c r="K1409" s="71"/>
      <c r="L1409" s="76"/>
      <c r="M1409" s="76"/>
      <c r="N1409" s="70"/>
    </row>
    <row r="1410" spans="1:14" s="86" customFormat="1">
      <c r="A1410" s="70"/>
      <c r="B1410" s="70"/>
      <c r="C1410" s="70"/>
      <c r="D1410" s="70"/>
      <c r="E1410" s="70"/>
      <c r="F1410" s="70"/>
      <c r="G1410" s="70"/>
      <c r="H1410" s="70"/>
      <c r="I1410" s="71"/>
      <c r="J1410" s="71"/>
      <c r="K1410" s="71"/>
      <c r="L1410" s="76"/>
      <c r="M1410" s="76"/>
      <c r="N1410" s="70"/>
    </row>
    <row r="1411" spans="1:14" s="86" customFormat="1">
      <c r="A1411" s="70"/>
      <c r="B1411" s="70"/>
      <c r="C1411" s="70"/>
      <c r="D1411" s="70"/>
      <c r="E1411" s="70"/>
      <c r="F1411" s="70"/>
      <c r="G1411" s="70"/>
      <c r="H1411" s="70"/>
      <c r="I1411" s="71"/>
      <c r="J1411" s="71"/>
      <c r="K1411" s="71"/>
      <c r="L1411" s="76"/>
      <c r="M1411" s="76"/>
      <c r="N1411" s="70"/>
    </row>
    <row r="1412" spans="1:14" s="86" customFormat="1">
      <c r="A1412" s="70"/>
      <c r="B1412" s="70"/>
      <c r="C1412" s="70"/>
      <c r="D1412" s="70"/>
      <c r="E1412" s="70"/>
      <c r="F1412" s="70"/>
      <c r="G1412" s="70"/>
      <c r="H1412" s="70"/>
      <c r="I1412" s="71"/>
      <c r="J1412" s="71"/>
      <c r="K1412" s="71"/>
      <c r="L1412" s="76"/>
      <c r="M1412" s="76"/>
      <c r="N1412" s="70"/>
    </row>
    <row r="1413" spans="1:14" s="86" customFormat="1">
      <c r="A1413" s="70"/>
      <c r="B1413" s="70"/>
      <c r="C1413" s="70"/>
      <c r="D1413" s="70"/>
      <c r="E1413" s="70"/>
      <c r="F1413" s="70"/>
      <c r="G1413" s="70"/>
      <c r="H1413" s="70"/>
      <c r="I1413" s="71"/>
      <c r="J1413" s="71"/>
      <c r="K1413" s="71"/>
      <c r="L1413" s="76"/>
      <c r="M1413" s="76"/>
      <c r="N1413" s="70"/>
    </row>
    <row r="1414" spans="1:14" s="86" customFormat="1">
      <c r="A1414" s="70"/>
      <c r="B1414" s="70"/>
      <c r="C1414" s="70"/>
      <c r="D1414" s="70"/>
      <c r="E1414" s="70"/>
      <c r="F1414" s="70"/>
      <c r="G1414" s="70"/>
      <c r="H1414" s="70"/>
      <c r="I1414" s="71"/>
      <c r="J1414" s="71"/>
      <c r="K1414" s="71"/>
      <c r="L1414" s="76"/>
      <c r="M1414" s="76"/>
      <c r="N1414" s="70"/>
    </row>
    <row r="1415" spans="1:14" s="86" customFormat="1">
      <c r="A1415" s="70"/>
      <c r="B1415" s="70"/>
      <c r="C1415" s="70"/>
      <c r="D1415" s="70"/>
      <c r="E1415" s="70"/>
      <c r="F1415" s="70"/>
      <c r="G1415" s="70"/>
      <c r="H1415" s="70"/>
      <c r="I1415" s="71"/>
      <c r="J1415" s="71"/>
      <c r="K1415" s="71"/>
      <c r="L1415" s="76"/>
      <c r="M1415" s="76"/>
      <c r="N1415" s="70"/>
    </row>
    <row r="1416" spans="1:14" s="86" customFormat="1">
      <c r="A1416" s="70"/>
      <c r="B1416" s="70"/>
      <c r="C1416" s="70"/>
      <c r="D1416" s="70"/>
      <c r="E1416" s="70"/>
      <c r="F1416" s="70"/>
      <c r="G1416" s="70"/>
      <c r="H1416" s="70"/>
      <c r="I1416" s="71"/>
      <c r="J1416" s="71"/>
      <c r="K1416" s="71"/>
      <c r="L1416" s="76"/>
      <c r="M1416" s="76"/>
      <c r="N1416" s="70"/>
    </row>
    <row r="1417" spans="1:14" s="86" customFormat="1">
      <c r="A1417" s="70"/>
      <c r="B1417" s="70"/>
      <c r="C1417" s="70"/>
      <c r="D1417" s="70"/>
      <c r="E1417" s="70"/>
      <c r="F1417" s="70"/>
      <c r="G1417" s="70"/>
      <c r="H1417" s="70"/>
      <c r="I1417" s="71"/>
      <c r="J1417" s="71"/>
      <c r="K1417" s="71"/>
      <c r="L1417" s="76"/>
      <c r="M1417" s="76"/>
      <c r="N1417" s="70"/>
    </row>
    <row r="1418" spans="1:14" s="86" customFormat="1">
      <c r="A1418" s="70"/>
      <c r="B1418" s="70"/>
      <c r="C1418" s="70"/>
      <c r="D1418" s="70"/>
      <c r="E1418" s="70"/>
      <c r="F1418" s="70"/>
      <c r="G1418" s="70"/>
      <c r="H1418" s="70"/>
      <c r="I1418" s="71"/>
      <c r="J1418" s="71"/>
      <c r="K1418" s="71"/>
      <c r="L1418" s="76"/>
      <c r="M1418" s="76"/>
      <c r="N1418" s="70"/>
    </row>
    <row r="1419" spans="1:14" s="86" customFormat="1">
      <c r="A1419" s="70"/>
      <c r="B1419" s="70"/>
      <c r="C1419" s="70"/>
      <c r="D1419" s="70"/>
      <c r="E1419" s="70"/>
      <c r="F1419" s="70"/>
      <c r="G1419" s="70"/>
      <c r="H1419" s="70"/>
      <c r="I1419" s="71"/>
      <c r="J1419" s="71"/>
      <c r="K1419" s="71"/>
      <c r="L1419" s="76"/>
      <c r="M1419" s="76"/>
      <c r="N1419" s="70"/>
    </row>
    <row r="1420" spans="1:14" s="86" customFormat="1">
      <c r="A1420" s="70"/>
      <c r="B1420" s="70"/>
      <c r="C1420" s="70"/>
      <c r="D1420" s="70"/>
      <c r="E1420" s="70"/>
      <c r="F1420" s="70"/>
      <c r="G1420" s="70"/>
      <c r="H1420" s="70"/>
      <c r="I1420" s="71"/>
      <c r="J1420" s="71"/>
      <c r="K1420" s="71"/>
      <c r="L1420" s="76"/>
      <c r="M1420" s="76"/>
      <c r="N1420" s="70"/>
    </row>
    <row r="1421" spans="1:14" s="86" customFormat="1">
      <c r="A1421" s="70"/>
      <c r="B1421" s="70"/>
      <c r="C1421" s="70"/>
      <c r="D1421" s="70"/>
      <c r="E1421" s="70"/>
      <c r="F1421" s="70"/>
      <c r="G1421" s="70"/>
      <c r="H1421" s="70"/>
      <c r="I1421" s="71"/>
      <c r="J1421" s="71"/>
      <c r="K1421" s="71"/>
      <c r="L1421" s="76"/>
      <c r="M1421" s="76"/>
      <c r="N1421" s="70"/>
    </row>
    <row r="1422" spans="1:14" s="86" customFormat="1">
      <c r="A1422" s="70"/>
      <c r="B1422" s="70"/>
      <c r="C1422" s="70"/>
      <c r="D1422" s="70"/>
      <c r="E1422" s="70"/>
      <c r="F1422" s="70"/>
      <c r="G1422" s="70"/>
      <c r="H1422" s="70"/>
      <c r="I1422" s="71"/>
      <c r="J1422" s="71"/>
      <c r="K1422" s="71"/>
      <c r="L1422" s="76"/>
      <c r="M1422" s="76"/>
      <c r="N1422" s="70"/>
    </row>
    <row r="1423" spans="1:14" s="86" customFormat="1">
      <c r="A1423" s="70"/>
      <c r="B1423" s="70"/>
      <c r="C1423" s="70"/>
      <c r="D1423" s="70"/>
      <c r="E1423" s="70"/>
      <c r="F1423" s="70"/>
      <c r="G1423" s="70"/>
      <c r="H1423" s="70"/>
      <c r="I1423" s="71"/>
      <c r="J1423" s="71"/>
      <c r="K1423" s="71"/>
      <c r="L1423" s="76"/>
      <c r="M1423" s="76"/>
      <c r="N1423" s="70"/>
    </row>
    <row r="1424" spans="1:14" s="86" customFormat="1">
      <c r="A1424" s="70"/>
      <c r="B1424" s="70"/>
      <c r="C1424" s="70"/>
      <c r="D1424" s="70"/>
      <c r="E1424" s="70"/>
      <c r="F1424" s="70"/>
      <c r="G1424" s="70"/>
      <c r="H1424" s="70"/>
      <c r="I1424" s="71"/>
      <c r="J1424" s="71"/>
      <c r="K1424" s="71"/>
      <c r="L1424" s="76"/>
      <c r="M1424" s="76"/>
      <c r="N1424" s="70"/>
    </row>
    <row r="1425" spans="1:14" s="86" customFormat="1">
      <c r="A1425" s="70"/>
      <c r="B1425" s="70"/>
      <c r="C1425" s="70"/>
      <c r="D1425" s="70"/>
      <c r="E1425" s="70"/>
      <c r="F1425" s="70"/>
      <c r="G1425" s="70"/>
      <c r="H1425" s="70"/>
      <c r="I1425" s="71"/>
      <c r="J1425" s="71"/>
      <c r="K1425" s="71"/>
      <c r="L1425" s="76"/>
      <c r="M1425" s="76"/>
      <c r="N1425" s="70"/>
    </row>
    <row r="1426" spans="1:14" s="86" customFormat="1">
      <c r="A1426" s="70"/>
      <c r="B1426" s="70"/>
      <c r="C1426" s="70"/>
      <c r="D1426" s="70"/>
      <c r="E1426" s="70"/>
      <c r="F1426" s="70"/>
      <c r="G1426" s="70"/>
      <c r="H1426" s="70"/>
      <c r="I1426" s="71"/>
      <c r="J1426" s="71"/>
      <c r="K1426" s="71"/>
      <c r="L1426" s="76"/>
      <c r="M1426" s="76"/>
      <c r="N1426" s="70"/>
    </row>
    <row r="1427" spans="1:14" s="86" customFormat="1">
      <c r="A1427" s="70"/>
      <c r="B1427" s="70"/>
      <c r="C1427" s="70"/>
      <c r="D1427" s="70"/>
      <c r="E1427" s="70"/>
      <c r="F1427" s="70"/>
      <c r="G1427" s="70"/>
      <c r="H1427" s="70"/>
      <c r="I1427" s="71"/>
      <c r="J1427" s="71"/>
      <c r="K1427" s="71"/>
      <c r="L1427" s="76"/>
      <c r="M1427" s="76"/>
      <c r="N1427" s="70"/>
    </row>
    <row r="1428" spans="1:14" s="86" customFormat="1">
      <c r="A1428" s="70"/>
      <c r="B1428" s="70"/>
      <c r="C1428" s="70"/>
      <c r="D1428" s="70"/>
      <c r="E1428" s="70"/>
      <c r="F1428" s="70"/>
      <c r="G1428" s="70"/>
      <c r="H1428" s="70"/>
      <c r="I1428" s="71"/>
      <c r="J1428" s="71"/>
      <c r="K1428" s="71"/>
      <c r="L1428" s="76"/>
      <c r="M1428" s="76"/>
      <c r="N1428" s="70"/>
    </row>
    <row r="1429" spans="1:14" s="86" customFormat="1">
      <c r="A1429" s="70"/>
      <c r="B1429" s="70"/>
      <c r="C1429" s="70"/>
      <c r="D1429" s="70"/>
      <c r="E1429" s="70"/>
      <c r="F1429" s="70"/>
      <c r="G1429" s="70"/>
      <c r="H1429" s="70"/>
      <c r="I1429" s="71"/>
      <c r="J1429" s="71"/>
      <c r="K1429" s="71"/>
      <c r="L1429" s="76"/>
      <c r="M1429" s="76"/>
      <c r="N1429" s="70"/>
    </row>
    <row r="1430" spans="1:14" s="86" customFormat="1">
      <c r="A1430" s="70"/>
      <c r="B1430" s="70"/>
      <c r="C1430" s="70"/>
      <c r="D1430" s="70"/>
      <c r="E1430" s="70"/>
      <c r="F1430" s="70"/>
      <c r="G1430" s="70"/>
      <c r="H1430" s="70"/>
      <c r="I1430" s="71"/>
      <c r="J1430" s="71"/>
      <c r="K1430" s="71"/>
      <c r="L1430" s="76"/>
      <c r="M1430" s="76"/>
      <c r="N1430" s="70"/>
    </row>
    <row r="1431" spans="1:14" s="86" customFormat="1">
      <c r="A1431" s="70"/>
      <c r="B1431" s="70"/>
      <c r="C1431" s="70"/>
      <c r="D1431" s="70"/>
      <c r="E1431" s="70"/>
      <c r="F1431" s="70"/>
      <c r="G1431" s="70"/>
      <c r="H1431" s="70"/>
      <c r="I1431" s="71"/>
      <c r="J1431" s="71"/>
      <c r="K1431" s="71"/>
      <c r="L1431" s="76"/>
      <c r="M1431" s="76"/>
      <c r="N1431" s="70"/>
    </row>
    <row r="1432" spans="1:14" s="86" customFormat="1">
      <c r="A1432" s="70"/>
      <c r="B1432" s="70"/>
      <c r="C1432" s="70"/>
      <c r="D1432" s="70"/>
      <c r="E1432" s="70"/>
      <c r="F1432" s="70"/>
      <c r="G1432" s="70"/>
      <c r="H1432" s="70"/>
      <c r="I1432" s="71"/>
      <c r="J1432" s="71"/>
      <c r="K1432" s="71"/>
      <c r="L1432" s="76"/>
      <c r="M1432" s="76"/>
      <c r="N1432" s="70"/>
    </row>
    <row r="1433" spans="1:14" s="86" customFormat="1">
      <c r="A1433" s="70"/>
      <c r="B1433" s="70"/>
      <c r="C1433" s="70"/>
      <c r="D1433" s="70"/>
      <c r="E1433" s="70"/>
      <c r="F1433" s="70"/>
      <c r="G1433" s="70"/>
      <c r="H1433" s="70"/>
      <c r="I1433" s="71"/>
      <c r="J1433" s="71"/>
      <c r="K1433" s="71"/>
      <c r="L1433" s="76"/>
      <c r="M1433" s="76"/>
      <c r="N1433" s="70"/>
    </row>
    <row r="1434" spans="1:14" s="86" customFormat="1">
      <c r="A1434" s="70"/>
      <c r="B1434" s="70"/>
      <c r="C1434" s="70"/>
      <c r="D1434" s="70"/>
      <c r="E1434" s="70"/>
      <c r="F1434" s="70"/>
      <c r="G1434" s="70"/>
      <c r="H1434" s="70"/>
      <c r="I1434" s="71"/>
      <c r="J1434" s="71"/>
      <c r="K1434" s="71"/>
      <c r="L1434" s="76"/>
      <c r="M1434" s="76"/>
      <c r="N1434" s="70"/>
    </row>
    <row r="1435" spans="1:14" s="86" customFormat="1">
      <c r="A1435" s="70"/>
      <c r="B1435" s="70"/>
      <c r="C1435" s="70"/>
      <c r="D1435" s="70"/>
      <c r="E1435" s="70"/>
      <c r="F1435" s="70"/>
      <c r="G1435" s="70"/>
      <c r="H1435" s="70"/>
      <c r="I1435" s="71"/>
      <c r="J1435" s="71"/>
      <c r="K1435" s="71"/>
      <c r="L1435" s="76"/>
      <c r="M1435" s="76"/>
      <c r="N1435" s="70"/>
    </row>
    <row r="1436" spans="1:14" s="86" customFormat="1">
      <c r="A1436" s="70"/>
      <c r="B1436" s="70"/>
      <c r="C1436" s="70"/>
      <c r="D1436" s="70"/>
      <c r="E1436" s="70"/>
      <c r="F1436" s="70"/>
      <c r="G1436" s="70"/>
      <c r="H1436" s="70"/>
      <c r="I1436" s="71"/>
      <c r="J1436" s="71"/>
      <c r="K1436" s="71"/>
      <c r="L1436" s="76"/>
      <c r="M1436" s="76"/>
      <c r="N1436" s="70"/>
    </row>
    <row r="1437" spans="1:14" s="86" customFormat="1">
      <c r="A1437" s="70"/>
      <c r="B1437" s="70"/>
      <c r="C1437" s="70"/>
      <c r="D1437" s="70"/>
      <c r="E1437" s="70"/>
      <c r="F1437" s="70"/>
      <c r="G1437" s="70"/>
      <c r="H1437" s="70"/>
      <c r="I1437" s="71"/>
      <c r="J1437" s="71"/>
      <c r="K1437" s="71"/>
      <c r="L1437" s="76"/>
      <c r="M1437" s="76"/>
      <c r="N1437" s="70"/>
    </row>
    <row r="1438" spans="1:14" s="86" customFormat="1">
      <c r="A1438" s="70"/>
      <c r="B1438" s="70"/>
      <c r="C1438" s="70"/>
      <c r="D1438" s="70"/>
      <c r="E1438" s="70"/>
      <c r="F1438" s="70"/>
      <c r="G1438" s="70"/>
      <c r="H1438" s="70"/>
      <c r="I1438" s="71"/>
      <c r="J1438" s="71"/>
      <c r="K1438" s="71"/>
      <c r="L1438" s="76"/>
      <c r="M1438" s="76"/>
      <c r="N1438" s="70"/>
    </row>
    <row r="1439" spans="1:14" s="86" customFormat="1">
      <c r="A1439" s="70"/>
      <c r="B1439" s="70"/>
      <c r="C1439" s="70"/>
      <c r="D1439" s="70"/>
      <c r="E1439" s="70"/>
      <c r="F1439" s="70"/>
      <c r="G1439" s="70"/>
      <c r="H1439" s="70"/>
      <c r="I1439" s="71"/>
      <c r="J1439" s="71"/>
      <c r="K1439" s="71"/>
      <c r="L1439" s="76"/>
      <c r="M1439" s="76"/>
      <c r="N1439" s="70"/>
    </row>
    <row r="1440" spans="1:14" s="86" customFormat="1">
      <c r="A1440" s="70"/>
      <c r="B1440" s="70"/>
      <c r="C1440" s="70"/>
      <c r="D1440" s="70"/>
      <c r="E1440" s="70"/>
      <c r="F1440" s="70"/>
      <c r="G1440" s="70"/>
      <c r="H1440" s="70"/>
      <c r="I1440" s="71"/>
      <c r="J1440" s="71"/>
      <c r="K1440" s="71"/>
      <c r="L1440" s="76"/>
      <c r="M1440" s="76"/>
      <c r="N1440" s="70"/>
    </row>
    <row r="1441" spans="1:14" s="86" customFormat="1">
      <c r="A1441" s="70"/>
      <c r="B1441" s="70"/>
      <c r="C1441" s="70"/>
      <c r="D1441" s="70"/>
      <c r="E1441" s="70"/>
      <c r="F1441" s="70"/>
      <c r="G1441" s="70"/>
      <c r="H1441" s="70"/>
      <c r="I1441" s="71"/>
      <c r="J1441" s="71"/>
      <c r="K1441" s="71"/>
      <c r="L1441" s="76"/>
      <c r="M1441" s="76"/>
      <c r="N1441" s="70"/>
    </row>
    <row r="1442" spans="1:14" s="86" customFormat="1">
      <c r="A1442" s="70"/>
      <c r="B1442" s="70"/>
      <c r="C1442" s="70"/>
      <c r="D1442" s="70"/>
      <c r="E1442" s="70"/>
      <c r="F1442" s="70"/>
      <c r="G1442" s="70"/>
      <c r="H1442" s="70"/>
      <c r="I1442" s="71"/>
      <c r="J1442" s="71"/>
      <c r="K1442" s="71"/>
      <c r="L1442" s="76"/>
      <c r="M1442" s="76"/>
      <c r="N1442" s="70"/>
    </row>
    <row r="1443" spans="1:14" s="86" customFormat="1">
      <c r="A1443" s="70"/>
      <c r="B1443" s="70"/>
      <c r="C1443" s="70"/>
      <c r="D1443" s="70"/>
      <c r="E1443" s="70"/>
      <c r="F1443" s="70"/>
      <c r="G1443" s="70"/>
      <c r="H1443" s="70"/>
      <c r="I1443" s="71"/>
      <c r="J1443" s="71"/>
      <c r="K1443" s="71"/>
      <c r="L1443" s="76"/>
      <c r="M1443" s="76"/>
      <c r="N1443" s="70"/>
    </row>
    <row r="1444" spans="1:14" s="86" customFormat="1">
      <c r="A1444" s="70"/>
      <c r="B1444" s="70"/>
      <c r="C1444" s="70"/>
      <c r="D1444" s="70"/>
      <c r="E1444" s="70"/>
      <c r="F1444" s="70"/>
      <c r="G1444" s="70"/>
      <c r="H1444" s="70"/>
      <c r="I1444" s="71"/>
      <c r="J1444" s="71"/>
      <c r="K1444" s="71"/>
      <c r="L1444" s="76"/>
      <c r="M1444" s="76"/>
      <c r="N1444" s="70"/>
    </row>
    <row r="1445" spans="1:14" s="86" customFormat="1">
      <c r="A1445" s="70"/>
      <c r="B1445" s="70"/>
      <c r="C1445" s="70"/>
      <c r="D1445" s="70"/>
      <c r="E1445" s="70"/>
      <c r="F1445" s="70"/>
      <c r="G1445" s="70"/>
      <c r="H1445" s="70"/>
      <c r="I1445" s="71"/>
      <c r="J1445" s="71"/>
      <c r="K1445" s="71"/>
      <c r="L1445" s="76"/>
      <c r="M1445" s="76"/>
      <c r="N1445" s="70"/>
    </row>
    <row r="1446" spans="1:14" s="86" customFormat="1">
      <c r="A1446" s="70"/>
      <c r="B1446" s="70"/>
      <c r="C1446" s="70"/>
      <c r="D1446" s="70"/>
      <c r="E1446" s="70"/>
      <c r="F1446" s="70"/>
      <c r="G1446" s="70"/>
      <c r="H1446" s="70"/>
      <c r="I1446" s="71"/>
      <c r="J1446" s="71"/>
      <c r="K1446" s="71"/>
      <c r="L1446" s="76"/>
      <c r="M1446" s="76"/>
      <c r="N1446" s="70"/>
    </row>
    <row r="1447" spans="1:14" s="86" customFormat="1">
      <c r="A1447" s="70"/>
      <c r="B1447" s="70"/>
      <c r="C1447" s="70"/>
      <c r="D1447" s="70"/>
      <c r="E1447" s="70"/>
      <c r="F1447" s="70"/>
      <c r="G1447" s="70"/>
      <c r="H1447" s="70"/>
      <c r="I1447" s="71"/>
      <c r="J1447" s="71"/>
      <c r="K1447" s="71"/>
      <c r="L1447" s="76"/>
      <c r="M1447" s="76"/>
      <c r="N1447" s="70"/>
    </row>
    <row r="1448" spans="1:14" s="86" customFormat="1">
      <c r="A1448" s="70"/>
      <c r="B1448" s="70"/>
      <c r="C1448" s="70"/>
      <c r="D1448" s="70"/>
      <c r="E1448" s="70"/>
      <c r="F1448" s="70"/>
      <c r="G1448" s="70"/>
      <c r="H1448" s="70"/>
      <c r="I1448" s="71"/>
      <c r="J1448" s="71"/>
      <c r="K1448" s="71"/>
      <c r="L1448" s="76"/>
      <c r="M1448" s="76"/>
      <c r="N1448" s="70"/>
    </row>
    <row r="1449" spans="1:14" s="86" customFormat="1">
      <c r="A1449" s="70"/>
      <c r="B1449" s="70"/>
      <c r="C1449" s="70"/>
      <c r="D1449" s="70"/>
      <c r="E1449" s="70"/>
      <c r="F1449" s="70"/>
      <c r="G1449" s="70"/>
      <c r="H1449" s="70"/>
      <c r="I1449" s="71"/>
      <c r="J1449" s="71"/>
      <c r="K1449" s="71"/>
      <c r="L1449" s="76"/>
      <c r="M1449" s="76"/>
      <c r="N1449" s="70"/>
    </row>
    <row r="1450" spans="1:14" s="86" customFormat="1">
      <c r="A1450" s="70"/>
      <c r="B1450" s="70"/>
      <c r="C1450" s="70"/>
      <c r="D1450" s="70"/>
      <c r="E1450" s="70"/>
      <c r="F1450" s="70"/>
      <c r="G1450" s="70"/>
      <c r="H1450" s="70"/>
      <c r="I1450" s="71"/>
      <c r="J1450" s="71"/>
      <c r="K1450" s="71"/>
      <c r="L1450" s="76"/>
      <c r="M1450" s="76"/>
      <c r="N1450" s="70"/>
    </row>
    <row r="1451" spans="1:14" s="86" customFormat="1">
      <c r="A1451" s="70"/>
      <c r="B1451" s="70"/>
      <c r="C1451" s="70"/>
      <c r="D1451" s="70"/>
      <c r="E1451" s="70"/>
      <c r="F1451" s="70"/>
      <c r="G1451" s="70"/>
      <c r="H1451" s="70"/>
      <c r="I1451" s="71"/>
      <c r="J1451" s="71"/>
      <c r="K1451" s="71"/>
      <c r="L1451" s="76"/>
      <c r="M1451" s="76"/>
      <c r="N1451" s="70"/>
    </row>
    <row r="1452" spans="1:14" s="86" customFormat="1">
      <c r="A1452" s="70"/>
      <c r="B1452" s="70"/>
      <c r="C1452" s="70"/>
      <c r="D1452" s="70"/>
      <c r="E1452" s="70"/>
      <c r="F1452" s="70"/>
      <c r="G1452" s="70"/>
      <c r="H1452" s="70"/>
      <c r="I1452" s="71"/>
      <c r="J1452" s="71"/>
      <c r="K1452" s="71"/>
      <c r="L1452" s="76"/>
      <c r="M1452" s="76"/>
      <c r="N1452" s="70"/>
    </row>
    <row r="1453" spans="1:14" s="86" customFormat="1">
      <c r="A1453" s="70"/>
      <c r="B1453" s="70"/>
      <c r="C1453" s="70"/>
      <c r="D1453" s="70"/>
      <c r="E1453" s="70"/>
      <c r="F1453" s="70"/>
      <c r="G1453" s="70"/>
      <c r="H1453" s="70"/>
      <c r="I1453" s="71"/>
      <c r="J1453" s="71"/>
      <c r="K1453" s="71"/>
      <c r="L1453" s="76"/>
      <c r="M1453" s="76"/>
      <c r="N1453" s="70"/>
    </row>
    <row r="1454" spans="1:14" s="86" customFormat="1">
      <c r="A1454" s="70"/>
      <c r="B1454" s="70"/>
      <c r="C1454" s="70"/>
      <c r="D1454" s="70"/>
      <c r="E1454" s="70"/>
      <c r="F1454" s="70"/>
      <c r="G1454" s="70"/>
      <c r="H1454" s="70"/>
      <c r="I1454" s="71"/>
      <c r="J1454" s="71"/>
      <c r="K1454" s="71"/>
      <c r="L1454" s="76"/>
      <c r="M1454" s="76"/>
      <c r="N1454" s="70"/>
    </row>
    <row r="1455" spans="1:14" s="86" customFormat="1">
      <c r="A1455" s="70"/>
      <c r="B1455" s="70"/>
      <c r="C1455" s="70"/>
      <c r="D1455" s="70"/>
      <c r="E1455" s="70"/>
      <c r="F1455" s="70"/>
      <c r="G1455" s="70"/>
      <c r="H1455" s="70"/>
      <c r="I1455" s="71"/>
      <c r="J1455" s="71"/>
      <c r="K1455" s="71"/>
      <c r="L1455" s="76"/>
      <c r="M1455" s="76"/>
      <c r="N1455" s="70"/>
    </row>
    <row r="1456" spans="1:14" s="86" customFormat="1">
      <c r="A1456" s="70"/>
      <c r="B1456" s="70"/>
      <c r="C1456" s="70"/>
      <c r="D1456" s="70"/>
      <c r="E1456" s="70"/>
      <c r="F1456" s="70"/>
      <c r="G1456" s="70"/>
      <c r="H1456" s="70"/>
      <c r="I1456" s="71"/>
      <c r="J1456" s="71"/>
      <c r="K1456" s="71"/>
      <c r="L1456" s="76"/>
      <c r="M1456" s="76"/>
      <c r="N1456" s="70"/>
    </row>
    <row r="1457" spans="1:14" s="86" customFormat="1">
      <c r="A1457" s="70"/>
      <c r="B1457" s="70"/>
      <c r="C1457" s="70"/>
      <c r="D1457" s="70"/>
      <c r="E1457" s="70"/>
      <c r="F1457" s="70"/>
      <c r="G1457" s="70"/>
      <c r="H1457" s="70"/>
      <c r="I1457" s="71"/>
      <c r="J1457" s="71"/>
      <c r="K1457" s="71"/>
      <c r="L1457" s="76"/>
      <c r="M1457" s="76"/>
      <c r="N1457" s="70"/>
    </row>
    <row r="1458" spans="1:14" s="86" customFormat="1">
      <c r="A1458" s="70"/>
      <c r="B1458" s="70"/>
      <c r="C1458" s="70"/>
      <c r="D1458" s="70"/>
      <c r="E1458" s="70"/>
      <c r="F1458" s="70"/>
      <c r="G1458" s="70"/>
      <c r="H1458" s="70"/>
      <c r="I1458" s="71"/>
      <c r="J1458" s="71"/>
      <c r="K1458" s="71"/>
      <c r="L1458" s="76"/>
      <c r="M1458" s="76"/>
      <c r="N1458" s="70"/>
    </row>
    <row r="1459" spans="1:14" s="86" customFormat="1">
      <c r="A1459" s="70"/>
      <c r="B1459" s="70"/>
      <c r="C1459" s="70"/>
      <c r="D1459" s="70"/>
      <c r="E1459" s="70"/>
      <c r="F1459" s="70"/>
      <c r="G1459" s="70"/>
      <c r="H1459" s="70"/>
      <c r="I1459" s="71"/>
      <c r="J1459" s="71"/>
      <c r="K1459" s="71"/>
      <c r="L1459" s="76"/>
      <c r="M1459" s="76"/>
      <c r="N1459" s="70"/>
    </row>
    <row r="1460" spans="1:14" s="86" customFormat="1">
      <c r="A1460" s="70"/>
      <c r="B1460" s="70"/>
      <c r="C1460" s="70"/>
      <c r="D1460" s="70"/>
      <c r="E1460" s="70"/>
      <c r="F1460" s="70"/>
      <c r="G1460" s="70"/>
      <c r="H1460" s="70"/>
      <c r="I1460" s="71"/>
      <c r="J1460" s="71"/>
      <c r="K1460" s="71"/>
      <c r="L1460" s="76"/>
      <c r="M1460" s="76"/>
      <c r="N1460" s="70"/>
    </row>
    <row r="1461" spans="1:14" s="86" customFormat="1">
      <c r="A1461" s="70"/>
      <c r="B1461" s="70"/>
      <c r="C1461" s="70"/>
      <c r="D1461" s="70"/>
      <c r="E1461" s="70"/>
      <c r="F1461" s="70"/>
      <c r="G1461" s="70"/>
      <c r="H1461" s="70"/>
      <c r="I1461" s="71"/>
      <c r="J1461" s="71"/>
      <c r="K1461" s="71"/>
      <c r="L1461" s="76"/>
      <c r="M1461" s="76"/>
      <c r="N1461" s="70"/>
    </row>
    <row r="1462" spans="1:14" s="86" customFormat="1">
      <c r="A1462" s="70"/>
      <c r="B1462" s="70"/>
      <c r="C1462" s="70"/>
      <c r="D1462" s="70"/>
      <c r="E1462" s="70"/>
      <c r="F1462" s="70"/>
      <c r="G1462" s="70"/>
      <c r="H1462" s="70"/>
      <c r="I1462" s="71"/>
      <c r="J1462" s="71"/>
      <c r="K1462" s="71"/>
      <c r="L1462" s="76"/>
      <c r="M1462" s="76"/>
      <c r="N1462" s="70"/>
    </row>
    <row r="1463" spans="1:14" s="86" customFormat="1">
      <c r="A1463" s="70"/>
      <c r="B1463" s="70"/>
      <c r="C1463" s="70"/>
      <c r="D1463" s="70"/>
      <c r="E1463" s="70"/>
      <c r="F1463" s="70"/>
      <c r="G1463" s="70"/>
      <c r="H1463" s="70"/>
      <c r="I1463" s="71"/>
      <c r="J1463" s="71"/>
      <c r="K1463" s="71"/>
      <c r="L1463" s="76"/>
      <c r="M1463" s="76"/>
      <c r="N1463" s="70"/>
    </row>
    <row r="1464" spans="1:14" s="86" customFormat="1">
      <c r="A1464" s="70"/>
      <c r="B1464" s="70"/>
      <c r="C1464" s="70"/>
      <c r="D1464" s="70"/>
      <c r="E1464" s="70"/>
      <c r="F1464" s="70"/>
      <c r="G1464" s="70"/>
      <c r="H1464" s="70"/>
      <c r="I1464" s="71"/>
      <c r="J1464" s="71"/>
      <c r="K1464" s="71"/>
      <c r="L1464" s="76"/>
      <c r="M1464" s="76"/>
      <c r="N1464" s="70"/>
    </row>
    <row r="1465" spans="1:14" s="86" customFormat="1">
      <c r="A1465" s="70"/>
      <c r="B1465" s="70"/>
      <c r="C1465" s="70"/>
      <c r="D1465" s="70"/>
      <c r="E1465" s="70"/>
      <c r="F1465" s="70"/>
      <c r="G1465" s="70"/>
      <c r="H1465" s="70"/>
      <c r="I1465" s="71"/>
      <c r="J1465" s="71"/>
      <c r="K1465" s="71"/>
      <c r="L1465" s="76"/>
      <c r="M1465" s="76"/>
      <c r="N1465" s="70"/>
    </row>
    <row r="1466" spans="1:14" s="86" customFormat="1">
      <c r="A1466" s="70"/>
      <c r="B1466" s="70"/>
      <c r="C1466" s="70"/>
      <c r="D1466" s="70"/>
      <c r="E1466" s="70"/>
      <c r="F1466" s="70"/>
      <c r="G1466" s="70"/>
      <c r="H1466" s="70"/>
      <c r="I1466" s="71"/>
      <c r="J1466" s="71"/>
      <c r="K1466" s="71"/>
      <c r="L1466" s="76"/>
      <c r="M1466" s="76"/>
      <c r="N1466" s="70"/>
    </row>
    <row r="1467" spans="1:14" s="86" customFormat="1">
      <c r="A1467" s="70"/>
      <c r="B1467" s="70"/>
      <c r="C1467" s="70"/>
      <c r="D1467" s="70"/>
      <c r="E1467" s="70"/>
      <c r="F1467" s="70"/>
      <c r="G1467" s="70"/>
      <c r="H1467" s="70"/>
      <c r="I1467" s="71"/>
      <c r="J1467" s="71"/>
      <c r="K1467" s="71"/>
      <c r="L1467" s="76"/>
      <c r="M1467" s="76"/>
      <c r="N1467" s="70"/>
    </row>
    <row r="1468" spans="1:14" s="86" customFormat="1">
      <c r="A1468" s="70"/>
      <c r="B1468" s="70"/>
      <c r="C1468" s="70"/>
      <c r="D1468" s="70"/>
      <c r="E1468" s="70"/>
      <c r="F1468" s="70"/>
      <c r="G1468" s="70"/>
      <c r="H1468" s="70"/>
      <c r="I1468" s="71"/>
      <c r="J1468" s="71"/>
      <c r="K1468" s="71"/>
      <c r="L1468" s="76"/>
      <c r="M1468" s="76"/>
      <c r="N1468" s="70"/>
    </row>
    <row r="1469" spans="1:14" s="86" customFormat="1">
      <c r="A1469" s="70"/>
      <c r="B1469" s="70"/>
      <c r="C1469" s="70"/>
      <c r="D1469" s="70"/>
      <c r="E1469" s="70"/>
      <c r="F1469" s="70"/>
      <c r="G1469" s="70"/>
      <c r="H1469" s="70"/>
      <c r="I1469" s="71"/>
      <c r="J1469" s="71"/>
      <c r="K1469" s="71"/>
      <c r="L1469" s="76"/>
      <c r="M1469" s="76"/>
      <c r="N1469" s="70"/>
    </row>
    <row r="1470" spans="1:14" s="86" customFormat="1">
      <c r="A1470" s="70"/>
      <c r="B1470" s="70"/>
      <c r="C1470" s="70"/>
      <c r="D1470" s="70"/>
      <c r="E1470" s="70"/>
      <c r="F1470" s="70"/>
      <c r="G1470" s="70"/>
      <c r="H1470" s="70"/>
      <c r="I1470" s="71"/>
      <c r="J1470" s="71"/>
      <c r="K1470" s="71"/>
      <c r="L1470" s="76"/>
      <c r="M1470" s="76"/>
      <c r="N1470" s="70"/>
    </row>
    <row r="1471" spans="1:14" s="86" customFormat="1">
      <c r="A1471" s="70"/>
      <c r="B1471" s="70"/>
      <c r="C1471" s="70"/>
      <c r="D1471" s="70"/>
      <c r="E1471" s="70"/>
      <c r="F1471" s="70"/>
      <c r="G1471" s="70"/>
      <c r="H1471" s="70"/>
      <c r="I1471" s="71"/>
      <c r="J1471" s="71"/>
      <c r="K1471" s="71"/>
      <c r="L1471" s="76"/>
      <c r="M1471" s="76"/>
      <c r="N1471" s="70"/>
    </row>
    <row r="1472" spans="1:14" s="86" customFormat="1">
      <c r="A1472" s="70"/>
      <c r="B1472" s="70"/>
      <c r="C1472" s="70"/>
      <c r="D1472" s="70"/>
      <c r="E1472" s="70"/>
      <c r="F1472" s="70"/>
      <c r="G1472" s="70"/>
      <c r="H1472" s="70"/>
      <c r="I1472" s="71"/>
      <c r="J1472" s="71"/>
      <c r="K1472" s="71"/>
      <c r="L1472" s="76"/>
      <c r="M1472" s="76"/>
      <c r="N1472" s="70"/>
    </row>
    <row r="1473" spans="1:14" s="86" customFormat="1">
      <c r="A1473" s="70"/>
      <c r="B1473" s="70"/>
      <c r="C1473" s="70"/>
      <c r="D1473" s="70"/>
      <c r="E1473" s="70"/>
      <c r="F1473" s="70"/>
      <c r="G1473" s="70"/>
      <c r="H1473" s="70"/>
      <c r="I1473" s="71"/>
      <c r="J1473" s="71"/>
      <c r="K1473" s="71"/>
      <c r="L1473" s="76"/>
      <c r="M1473" s="76"/>
      <c r="N1473" s="70"/>
    </row>
    <row r="1474" spans="1:14" s="86" customFormat="1">
      <c r="A1474" s="70"/>
      <c r="B1474" s="70"/>
      <c r="C1474" s="70"/>
      <c r="D1474" s="70"/>
      <c r="E1474" s="70"/>
      <c r="F1474" s="70"/>
      <c r="G1474" s="70"/>
      <c r="H1474" s="70"/>
      <c r="I1474" s="71"/>
      <c r="J1474" s="71"/>
      <c r="K1474" s="71"/>
      <c r="L1474" s="76"/>
      <c r="M1474" s="76"/>
      <c r="N1474" s="70"/>
    </row>
    <row r="1475" spans="1:14" s="86" customFormat="1">
      <c r="A1475" s="70"/>
      <c r="B1475" s="70"/>
      <c r="C1475" s="70"/>
      <c r="D1475" s="70"/>
      <c r="E1475" s="70"/>
      <c r="F1475" s="70"/>
      <c r="G1475" s="70"/>
      <c r="H1475" s="70"/>
      <c r="I1475" s="71"/>
      <c r="J1475" s="71"/>
      <c r="K1475" s="71"/>
      <c r="L1475" s="76"/>
      <c r="M1475" s="76"/>
      <c r="N1475" s="70"/>
    </row>
    <row r="1476" spans="1:14" s="86" customFormat="1">
      <c r="A1476" s="70"/>
      <c r="B1476" s="70"/>
      <c r="C1476" s="70"/>
      <c r="D1476" s="70"/>
      <c r="E1476" s="70"/>
      <c r="F1476" s="70"/>
      <c r="G1476" s="70"/>
      <c r="H1476" s="70"/>
      <c r="I1476" s="71"/>
      <c r="J1476" s="71"/>
      <c r="K1476" s="71"/>
      <c r="L1476" s="76"/>
      <c r="M1476" s="76"/>
      <c r="N1476" s="70"/>
    </row>
    <row r="1477" spans="1:14" s="86" customFormat="1">
      <c r="A1477" s="70"/>
      <c r="B1477" s="70"/>
      <c r="C1477" s="70"/>
      <c r="D1477" s="70"/>
      <c r="E1477" s="70"/>
      <c r="F1477" s="70"/>
      <c r="G1477" s="70"/>
      <c r="H1477" s="70"/>
      <c r="I1477" s="71"/>
      <c r="J1477" s="71"/>
      <c r="K1477" s="71"/>
      <c r="L1477" s="76"/>
      <c r="M1477" s="76"/>
      <c r="N1477" s="70"/>
    </row>
    <row r="1478" spans="1:14" s="86" customFormat="1">
      <c r="A1478" s="70"/>
      <c r="B1478" s="70"/>
      <c r="C1478" s="70"/>
      <c r="D1478" s="70"/>
      <c r="E1478" s="70"/>
      <c r="F1478" s="70"/>
      <c r="G1478" s="70"/>
      <c r="H1478" s="70"/>
      <c r="I1478" s="71"/>
      <c r="J1478" s="71"/>
      <c r="K1478" s="71"/>
      <c r="L1478" s="76"/>
      <c r="M1478" s="76"/>
      <c r="N1478" s="70"/>
    </row>
    <row r="1479" spans="1:14" s="86" customFormat="1">
      <c r="A1479" s="70"/>
      <c r="B1479" s="70"/>
      <c r="C1479" s="70"/>
      <c r="D1479" s="70"/>
      <c r="E1479" s="70"/>
      <c r="F1479" s="70"/>
      <c r="G1479" s="70"/>
      <c r="H1479" s="70"/>
      <c r="I1479" s="71"/>
      <c r="J1479" s="71"/>
      <c r="K1479" s="71"/>
      <c r="L1479" s="76"/>
      <c r="M1479" s="76"/>
      <c r="N1479" s="70"/>
    </row>
    <row r="1480" spans="1:14" s="86" customFormat="1">
      <c r="A1480" s="70"/>
      <c r="B1480" s="70"/>
      <c r="C1480" s="70"/>
      <c r="D1480" s="70"/>
      <c r="E1480" s="70"/>
      <c r="F1480" s="70"/>
      <c r="G1480" s="70"/>
      <c r="H1480" s="70"/>
      <c r="I1480" s="71"/>
      <c r="J1480" s="71"/>
      <c r="K1480" s="71"/>
      <c r="L1480" s="76"/>
      <c r="M1480" s="76"/>
      <c r="N1480" s="70"/>
    </row>
    <row r="1481" spans="1:14" s="86" customFormat="1">
      <c r="A1481" s="70"/>
      <c r="B1481" s="70"/>
      <c r="C1481" s="70"/>
      <c r="D1481" s="70"/>
      <c r="E1481" s="70"/>
      <c r="F1481" s="70"/>
      <c r="G1481" s="70"/>
      <c r="H1481" s="70"/>
      <c r="I1481" s="71"/>
      <c r="J1481" s="71"/>
      <c r="K1481" s="71"/>
      <c r="L1481" s="76"/>
      <c r="M1481" s="76"/>
      <c r="N1481" s="70"/>
    </row>
    <row r="1482" spans="1:14" s="86" customFormat="1">
      <c r="A1482" s="70"/>
      <c r="B1482" s="70"/>
      <c r="C1482" s="70"/>
      <c r="D1482" s="70"/>
      <c r="E1482" s="70"/>
      <c r="F1482" s="70"/>
      <c r="G1482" s="70"/>
      <c r="H1482" s="70"/>
      <c r="I1482" s="71"/>
      <c r="J1482" s="71"/>
      <c r="K1482" s="71"/>
      <c r="L1482" s="76"/>
      <c r="M1482" s="76"/>
      <c r="N1482" s="70"/>
    </row>
    <row r="1483" spans="1:14" s="86" customFormat="1">
      <c r="A1483" s="70"/>
      <c r="B1483" s="70"/>
      <c r="C1483" s="70"/>
      <c r="D1483" s="70"/>
      <c r="E1483" s="70"/>
      <c r="F1483" s="70"/>
      <c r="G1483" s="70"/>
      <c r="H1483" s="70"/>
      <c r="I1483" s="71"/>
      <c r="J1483" s="71"/>
      <c r="K1483" s="71"/>
      <c r="L1483" s="76"/>
      <c r="M1483" s="76"/>
      <c r="N1483" s="70"/>
    </row>
    <row r="1484" spans="1:14" s="86" customFormat="1">
      <c r="A1484" s="70"/>
      <c r="B1484" s="70"/>
      <c r="C1484" s="70"/>
      <c r="D1484" s="70"/>
      <c r="E1484" s="70"/>
      <c r="F1484" s="70"/>
      <c r="G1484" s="70"/>
      <c r="H1484" s="70"/>
      <c r="I1484" s="71"/>
      <c r="J1484" s="71"/>
      <c r="K1484" s="71"/>
      <c r="L1484" s="76"/>
      <c r="M1484" s="76"/>
      <c r="N1484" s="70"/>
    </row>
    <row r="1485" spans="1:14" s="86" customFormat="1">
      <c r="A1485" s="70"/>
      <c r="B1485" s="70"/>
      <c r="C1485" s="70"/>
      <c r="D1485" s="70"/>
      <c r="E1485" s="70"/>
      <c r="F1485" s="70"/>
      <c r="G1485" s="70"/>
      <c r="H1485" s="70"/>
      <c r="I1485" s="70"/>
      <c r="J1485" s="70"/>
      <c r="K1485" s="70"/>
      <c r="L1485" s="70"/>
      <c r="M1485" s="70"/>
      <c r="N1485" s="70"/>
    </row>
    <row r="1486" spans="1:14" s="86" customFormat="1">
      <c r="A1486" s="70"/>
      <c r="B1486" s="70"/>
      <c r="C1486" s="70"/>
      <c r="D1486" s="70"/>
      <c r="E1486" s="70"/>
      <c r="F1486" s="70"/>
      <c r="G1486" s="70"/>
      <c r="H1486" s="70"/>
      <c r="I1486" s="70"/>
      <c r="J1486" s="70"/>
      <c r="K1486" s="70"/>
      <c r="L1486" s="70"/>
      <c r="M1486" s="70"/>
      <c r="N1486" s="70"/>
    </row>
    <row r="1487" spans="1:14" s="86" customFormat="1">
      <c r="A1487" s="70"/>
      <c r="B1487" s="70"/>
      <c r="C1487" s="70"/>
      <c r="D1487" s="70"/>
      <c r="E1487" s="70"/>
      <c r="F1487" s="70"/>
      <c r="G1487" s="70"/>
      <c r="H1487" s="70"/>
      <c r="I1487" s="70"/>
      <c r="J1487" s="70"/>
      <c r="K1487" s="70"/>
      <c r="L1487" s="70"/>
      <c r="M1487" s="70"/>
      <c r="N1487" s="70"/>
    </row>
    <row r="1488" spans="1:14" s="86" customFormat="1">
      <c r="A1488" s="70"/>
      <c r="B1488" s="70"/>
      <c r="C1488" s="70"/>
      <c r="D1488" s="70"/>
      <c r="E1488" s="70"/>
      <c r="F1488" s="70"/>
      <c r="G1488" s="70"/>
      <c r="H1488" s="70"/>
      <c r="I1488" s="70"/>
      <c r="J1488" s="70"/>
      <c r="K1488" s="70"/>
      <c r="L1488" s="70"/>
      <c r="M1488" s="70"/>
      <c r="N1488" s="70"/>
    </row>
    <row r="1489" spans="1:14" s="86" customFormat="1">
      <c r="A1489" s="70"/>
      <c r="B1489" s="70"/>
      <c r="C1489" s="70"/>
      <c r="D1489" s="70"/>
      <c r="E1489" s="70"/>
      <c r="F1489" s="70"/>
      <c r="G1489" s="70"/>
      <c r="H1489" s="70"/>
      <c r="I1489" s="70"/>
      <c r="J1489" s="70"/>
      <c r="K1489" s="70"/>
      <c r="L1489" s="70"/>
      <c r="M1489" s="70"/>
      <c r="N1489" s="70"/>
    </row>
    <row r="1490" spans="1:14" s="86" customFormat="1">
      <c r="A1490" s="70"/>
      <c r="B1490" s="70"/>
      <c r="C1490" s="70"/>
      <c r="D1490" s="70"/>
      <c r="E1490" s="70"/>
      <c r="F1490" s="70"/>
      <c r="G1490" s="70"/>
      <c r="H1490" s="70"/>
      <c r="I1490" s="70"/>
      <c r="J1490" s="70"/>
      <c r="K1490" s="70"/>
      <c r="L1490" s="70"/>
      <c r="M1490" s="70"/>
      <c r="N1490" s="70"/>
    </row>
    <row r="1491" spans="1:14" s="86" customFormat="1">
      <c r="A1491" s="70"/>
      <c r="B1491" s="70"/>
      <c r="C1491" s="70"/>
      <c r="D1491" s="70"/>
      <c r="E1491" s="70"/>
      <c r="F1491" s="70"/>
      <c r="G1491" s="70"/>
      <c r="H1491" s="70"/>
      <c r="I1491" s="70"/>
      <c r="J1491" s="70"/>
      <c r="K1491" s="70"/>
      <c r="L1491" s="70"/>
      <c r="M1491" s="70"/>
      <c r="N1491" s="70"/>
    </row>
    <row r="1492" spans="1:14" s="86" customFormat="1">
      <c r="A1492" s="70"/>
      <c r="B1492" s="70"/>
      <c r="C1492" s="70"/>
      <c r="D1492" s="70"/>
      <c r="E1492" s="70"/>
      <c r="F1492" s="70"/>
      <c r="G1492" s="70"/>
      <c r="H1492" s="70"/>
      <c r="I1492" s="70"/>
      <c r="J1492" s="70"/>
      <c r="K1492" s="70"/>
      <c r="L1492" s="70"/>
      <c r="M1492" s="70"/>
      <c r="N1492" s="70"/>
    </row>
    <row r="1493" spans="1:14" s="86" customFormat="1">
      <c r="A1493" s="70"/>
      <c r="B1493" s="70"/>
      <c r="C1493" s="70"/>
      <c r="D1493" s="70"/>
      <c r="E1493" s="70"/>
      <c r="F1493" s="70"/>
      <c r="G1493" s="70"/>
      <c r="H1493" s="70"/>
      <c r="I1493" s="70"/>
      <c r="J1493" s="70"/>
      <c r="K1493" s="70"/>
      <c r="L1493" s="70"/>
      <c r="M1493" s="70"/>
      <c r="N1493" s="70"/>
    </row>
    <row r="1494" spans="1:14" s="86" customFormat="1">
      <c r="A1494" s="70"/>
      <c r="B1494" s="70"/>
      <c r="C1494" s="70"/>
      <c r="D1494" s="70"/>
      <c r="E1494" s="70"/>
      <c r="F1494" s="70"/>
      <c r="G1494" s="70"/>
      <c r="H1494" s="70"/>
      <c r="I1494" s="70"/>
      <c r="J1494" s="70"/>
      <c r="K1494" s="70"/>
      <c r="L1494" s="70"/>
      <c r="M1494" s="70"/>
      <c r="N1494" s="70"/>
    </row>
    <row r="1495" spans="1:14" s="86" customFormat="1">
      <c r="A1495" s="70"/>
      <c r="B1495" s="70"/>
      <c r="C1495" s="70"/>
      <c r="D1495" s="70"/>
      <c r="E1495" s="70"/>
      <c r="F1495" s="70"/>
      <c r="G1495" s="70"/>
      <c r="H1495" s="70"/>
      <c r="I1495" s="70"/>
      <c r="J1495" s="70"/>
      <c r="K1495" s="70"/>
      <c r="L1495" s="70"/>
      <c r="M1495" s="70"/>
      <c r="N1495" s="70"/>
    </row>
    <row r="1496" spans="1:14" s="86" customFormat="1">
      <c r="A1496" s="70"/>
      <c r="B1496" s="70"/>
      <c r="C1496" s="70"/>
      <c r="D1496" s="70"/>
      <c r="E1496" s="70"/>
      <c r="F1496" s="70"/>
      <c r="G1496" s="70"/>
      <c r="H1496" s="70"/>
      <c r="I1496" s="70"/>
      <c r="J1496" s="70"/>
      <c r="K1496" s="70"/>
      <c r="L1496" s="70"/>
      <c r="M1496" s="70"/>
      <c r="N1496" s="70"/>
    </row>
    <row r="1497" spans="1:14" s="86" customFormat="1">
      <c r="A1497" s="70"/>
      <c r="B1497" s="70"/>
      <c r="C1497" s="70"/>
      <c r="D1497" s="70"/>
      <c r="E1497" s="70"/>
      <c r="F1497" s="70"/>
      <c r="G1497" s="70"/>
      <c r="H1497" s="70"/>
      <c r="I1497" s="70"/>
      <c r="J1497" s="70"/>
      <c r="K1497" s="70"/>
      <c r="L1497" s="70"/>
      <c r="M1497" s="70"/>
      <c r="N1497" s="70"/>
    </row>
    <row r="1498" spans="1:14" s="86" customFormat="1">
      <c r="A1498" s="70"/>
      <c r="B1498" s="70"/>
      <c r="C1498" s="70"/>
      <c r="D1498" s="70"/>
      <c r="E1498" s="70"/>
      <c r="F1498" s="70"/>
      <c r="G1498" s="70"/>
      <c r="H1498" s="70"/>
      <c r="I1498" s="70"/>
      <c r="J1498" s="70"/>
      <c r="K1498" s="70"/>
      <c r="L1498" s="70"/>
      <c r="M1498" s="70"/>
      <c r="N1498" s="70"/>
    </row>
    <row r="1499" spans="1:14" s="86" customFormat="1">
      <c r="A1499" s="70"/>
      <c r="B1499" s="70"/>
      <c r="C1499" s="70"/>
      <c r="D1499" s="70"/>
      <c r="E1499" s="70"/>
      <c r="F1499" s="70"/>
      <c r="G1499" s="70"/>
      <c r="H1499" s="70"/>
      <c r="I1499" s="70"/>
      <c r="J1499" s="70"/>
      <c r="K1499" s="70"/>
      <c r="L1499" s="70"/>
      <c r="M1499" s="70"/>
      <c r="N1499" s="70"/>
    </row>
    <row r="1500" spans="1:14" s="86" customFormat="1">
      <c r="A1500" s="70"/>
      <c r="B1500" s="70"/>
      <c r="C1500" s="70"/>
      <c r="D1500" s="70"/>
      <c r="E1500" s="70"/>
      <c r="F1500" s="70"/>
      <c r="G1500" s="70"/>
      <c r="H1500" s="70"/>
      <c r="I1500" s="70"/>
      <c r="J1500" s="70"/>
      <c r="K1500" s="70"/>
      <c r="L1500" s="70"/>
      <c r="M1500" s="70"/>
      <c r="N1500" s="70"/>
    </row>
    <row r="1501" spans="1:14" s="86" customFormat="1">
      <c r="A1501" s="70"/>
      <c r="B1501" s="70"/>
      <c r="C1501" s="70"/>
      <c r="D1501" s="70"/>
      <c r="E1501" s="70"/>
      <c r="F1501" s="70"/>
      <c r="G1501" s="70"/>
      <c r="H1501" s="70"/>
      <c r="I1501" s="70"/>
      <c r="J1501" s="70"/>
      <c r="K1501" s="70"/>
      <c r="L1501" s="70"/>
      <c r="M1501" s="70"/>
      <c r="N1501" s="70"/>
    </row>
    <row r="1502" spans="1:14" s="86" customFormat="1">
      <c r="A1502" s="70"/>
      <c r="B1502" s="70"/>
      <c r="C1502" s="70"/>
      <c r="D1502" s="70"/>
      <c r="E1502" s="70"/>
      <c r="F1502" s="70"/>
      <c r="G1502" s="70"/>
      <c r="H1502" s="70"/>
      <c r="I1502" s="70"/>
      <c r="J1502" s="70"/>
      <c r="K1502" s="70"/>
      <c r="L1502" s="70"/>
      <c r="M1502" s="70"/>
      <c r="N1502" s="70"/>
    </row>
    <row r="1503" spans="1:14" s="86" customFormat="1">
      <c r="A1503" s="70"/>
      <c r="B1503" s="70"/>
      <c r="C1503" s="70"/>
      <c r="D1503" s="70"/>
      <c r="E1503" s="70"/>
      <c r="F1503" s="70"/>
      <c r="G1503" s="70"/>
      <c r="H1503" s="70"/>
      <c r="I1503" s="70"/>
      <c r="J1503" s="70"/>
      <c r="K1503" s="70"/>
      <c r="L1503" s="70"/>
      <c r="M1503" s="70"/>
      <c r="N1503" s="70"/>
    </row>
    <row r="1504" spans="1:14" s="86" customFormat="1">
      <c r="A1504" s="70"/>
      <c r="B1504" s="70"/>
      <c r="C1504" s="70"/>
      <c r="D1504" s="70"/>
      <c r="E1504" s="70"/>
      <c r="F1504" s="70"/>
      <c r="G1504" s="70"/>
      <c r="H1504" s="70"/>
      <c r="I1504" s="70"/>
      <c r="J1504" s="70"/>
      <c r="K1504" s="70"/>
      <c r="L1504" s="70"/>
      <c r="M1504" s="70"/>
      <c r="N1504" s="70"/>
    </row>
    <row r="1505" spans="1:14" s="86" customFormat="1">
      <c r="A1505" s="70"/>
      <c r="B1505" s="70"/>
      <c r="C1505" s="70"/>
      <c r="D1505" s="70"/>
      <c r="E1505" s="70"/>
      <c r="F1505" s="70"/>
      <c r="G1505" s="70"/>
      <c r="H1505" s="70"/>
      <c r="I1505" s="70"/>
      <c r="J1505" s="70"/>
      <c r="K1505" s="70"/>
      <c r="L1505" s="70"/>
      <c r="M1505" s="70"/>
      <c r="N1505" s="70"/>
    </row>
    <row r="1506" spans="1:14" s="86" customFormat="1">
      <c r="A1506" s="70"/>
      <c r="B1506" s="70"/>
      <c r="C1506" s="70"/>
      <c r="D1506" s="70"/>
      <c r="E1506" s="70"/>
      <c r="F1506" s="70"/>
      <c r="G1506" s="70"/>
      <c r="H1506" s="70"/>
      <c r="I1506" s="70"/>
      <c r="J1506" s="70"/>
      <c r="K1506" s="70"/>
      <c r="L1506" s="70"/>
      <c r="M1506" s="70"/>
      <c r="N1506" s="70"/>
    </row>
    <row r="1507" spans="1:14" s="86" customFormat="1">
      <c r="A1507" s="70"/>
      <c r="B1507" s="70"/>
      <c r="C1507" s="70"/>
      <c r="D1507" s="70"/>
      <c r="E1507" s="70"/>
      <c r="F1507" s="70"/>
      <c r="G1507" s="70"/>
      <c r="H1507" s="70"/>
      <c r="I1507" s="70"/>
      <c r="J1507" s="70"/>
      <c r="K1507" s="70"/>
      <c r="L1507" s="70"/>
      <c r="M1507" s="70"/>
      <c r="N1507" s="70"/>
    </row>
    <row r="1508" spans="1:14" s="86" customFormat="1">
      <c r="A1508" s="70"/>
      <c r="B1508" s="70"/>
      <c r="C1508" s="70"/>
      <c r="D1508" s="70"/>
      <c r="E1508" s="70"/>
      <c r="F1508" s="70"/>
      <c r="G1508" s="70"/>
      <c r="H1508" s="70"/>
      <c r="I1508" s="70"/>
      <c r="J1508" s="70"/>
      <c r="K1508" s="70"/>
      <c r="L1508" s="70"/>
      <c r="M1508" s="70"/>
      <c r="N1508" s="70"/>
    </row>
    <row r="1509" spans="1:14" s="86" customFormat="1">
      <c r="A1509" s="70"/>
      <c r="B1509" s="70"/>
      <c r="C1509" s="70"/>
      <c r="D1509" s="70"/>
      <c r="E1509" s="70"/>
      <c r="F1509" s="70"/>
      <c r="G1509" s="70"/>
      <c r="H1509" s="70"/>
      <c r="I1509" s="70"/>
      <c r="J1509" s="70"/>
      <c r="K1509" s="70"/>
      <c r="L1509" s="70"/>
      <c r="M1509" s="70"/>
      <c r="N1509" s="70"/>
    </row>
    <row r="1510" spans="1:14" s="86" customFormat="1">
      <c r="A1510" s="70"/>
      <c r="B1510" s="70"/>
      <c r="C1510" s="70"/>
      <c r="D1510" s="70"/>
      <c r="E1510" s="70"/>
      <c r="F1510" s="70"/>
      <c r="G1510" s="70"/>
      <c r="H1510" s="70"/>
      <c r="I1510" s="70"/>
      <c r="J1510" s="70"/>
      <c r="K1510" s="70"/>
      <c r="L1510" s="70"/>
      <c r="M1510" s="70"/>
      <c r="N1510" s="70"/>
    </row>
    <row r="1511" spans="1:14" s="86" customFormat="1">
      <c r="A1511" s="70"/>
      <c r="B1511" s="70"/>
      <c r="C1511" s="70"/>
      <c r="D1511" s="70"/>
      <c r="E1511" s="70"/>
      <c r="F1511" s="70"/>
      <c r="G1511" s="70"/>
      <c r="H1511" s="70"/>
      <c r="I1511" s="70"/>
      <c r="J1511" s="70"/>
      <c r="K1511" s="70"/>
      <c r="L1511" s="70"/>
      <c r="M1511" s="70"/>
      <c r="N1511" s="70"/>
    </row>
    <row r="1512" spans="1:14" s="86" customFormat="1">
      <c r="A1512" s="70"/>
      <c r="B1512" s="70"/>
      <c r="C1512" s="70"/>
      <c r="D1512" s="70"/>
      <c r="E1512" s="70"/>
      <c r="F1512" s="70"/>
      <c r="G1512" s="70"/>
      <c r="H1512" s="70"/>
      <c r="I1512" s="70"/>
      <c r="J1512" s="70"/>
      <c r="K1512" s="70"/>
      <c r="L1512" s="70"/>
      <c r="M1512" s="70"/>
      <c r="N1512" s="70"/>
    </row>
    <row r="1513" spans="1:14" s="86" customFormat="1">
      <c r="A1513" s="70"/>
      <c r="B1513" s="70"/>
      <c r="C1513" s="70"/>
      <c r="D1513" s="70"/>
      <c r="E1513" s="70"/>
      <c r="F1513" s="70"/>
      <c r="G1513" s="70"/>
      <c r="H1513" s="70"/>
      <c r="I1513" s="70"/>
      <c r="J1513" s="70"/>
      <c r="K1513" s="70"/>
      <c r="L1513" s="70"/>
      <c r="M1513" s="70"/>
      <c r="N1513" s="70"/>
    </row>
    <row r="1514" spans="1:14" s="86" customFormat="1">
      <c r="A1514" s="70"/>
      <c r="B1514" s="70"/>
      <c r="C1514" s="70"/>
      <c r="D1514" s="70"/>
      <c r="E1514" s="70"/>
      <c r="F1514" s="70"/>
      <c r="G1514" s="70"/>
      <c r="H1514" s="70"/>
      <c r="I1514" s="70"/>
      <c r="J1514" s="70"/>
      <c r="K1514" s="70"/>
      <c r="L1514" s="70"/>
      <c r="M1514" s="70"/>
      <c r="N1514" s="70"/>
    </row>
    <row r="1515" spans="1:14" s="86" customFormat="1">
      <c r="A1515" s="70"/>
      <c r="B1515" s="70"/>
      <c r="C1515" s="70"/>
      <c r="D1515" s="70"/>
      <c r="E1515" s="70"/>
      <c r="F1515" s="70"/>
      <c r="G1515" s="70"/>
      <c r="H1515" s="70"/>
      <c r="I1515" s="70"/>
      <c r="J1515" s="70"/>
      <c r="K1515" s="70"/>
      <c r="L1515" s="70"/>
      <c r="M1515" s="70"/>
      <c r="N1515" s="70"/>
    </row>
    <row r="1516" spans="1:14" s="86" customFormat="1">
      <c r="A1516" s="70"/>
      <c r="B1516" s="70"/>
      <c r="C1516" s="70"/>
      <c r="D1516" s="70"/>
      <c r="E1516" s="70"/>
      <c r="F1516" s="70"/>
      <c r="G1516" s="70"/>
      <c r="H1516" s="70"/>
      <c r="I1516" s="70"/>
      <c r="J1516" s="70"/>
      <c r="K1516" s="70"/>
      <c r="L1516" s="70"/>
      <c r="M1516" s="70"/>
      <c r="N1516" s="70"/>
    </row>
    <row r="1517" spans="1:14" s="86" customFormat="1">
      <c r="A1517" s="70"/>
      <c r="B1517" s="70"/>
      <c r="C1517" s="70"/>
      <c r="D1517" s="70"/>
      <c r="E1517" s="70"/>
      <c r="F1517" s="70"/>
      <c r="G1517" s="70"/>
      <c r="H1517" s="70"/>
      <c r="I1517" s="70"/>
      <c r="J1517" s="70"/>
      <c r="K1517" s="70"/>
      <c r="L1517" s="70"/>
      <c r="M1517" s="70"/>
      <c r="N1517" s="70"/>
    </row>
    <row r="1518" spans="1:14" s="86" customFormat="1">
      <c r="A1518" s="70"/>
      <c r="B1518" s="70"/>
      <c r="C1518" s="70"/>
      <c r="D1518" s="70"/>
      <c r="E1518" s="70"/>
      <c r="F1518" s="70"/>
      <c r="G1518" s="70"/>
      <c r="H1518" s="70"/>
      <c r="I1518" s="70"/>
      <c r="J1518" s="70"/>
      <c r="K1518" s="70"/>
      <c r="L1518" s="70"/>
      <c r="M1518" s="70"/>
      <c r="N1518" s="70"/>
    </row>
    <row r="1519" spans="1:14" s="86" customFormat="1">
      <c r="A1519" s="70"/>
      <c r="B1519" s="70"/>
      <c r="C1519" s="70"/>
      <c r="D1519" s="70"/>
      <c r="E1519" s="70"/>
      <c r="F1519" s="70"/>
      <c r="G1519" s="70"/>
      <c r="H1519" s="70"/>
      <c r="I1519" s="70"/>
      <c r="J1519" s="70"/>
      <c r="K1519" s="70"/>
      <c r="L1519" s="70"/>
      <c r="M1519" s="70"/>
      <c r="N1519" s="70"/>
    </row>
    <row r="1520" spans="1:14" s="86" customFormat="1">
      <c r="A1520" s="70"/>
      <c r="B1520" s="70"/>
      <c r="C1520" s="70"/>
      <c r="D1520" s="70"/>
      <c r="E1520" s="70"/>
      <c r="F1520" s="70"/>
      <c r="G1520" s="70"/>
      <c r="H1520" s="70"/>
      <c r="I1520" s="70"/>
      <c r="J1520" s="70"/>
      <c r="K1520" s="70"/>
      <c r="L1520" s="70"/>
      <c r="M1520" s="70"/>
      <c r="N1520" s="70"/>
    </row>
    <row r="1521" spans="1:14" s="86" customFormat="1">
      <c r="A1521" s="70"/>
      <c r="B1521" s="70"/>
      <c r="C1521" s="70"/>
      <c r="D1521" s="70"/>
      <c r="E1521" s="70"/>
      <c r="F1521" s="70"/>
      <c r="G1521" s="70"/>
      <c r="H1521" s="70"/>
      <c r="I1521" s="70"/>
      <c r="J1521" s="70"/>
      <c r="K1521" s="70"/>
      <c r="L1521" s="70"/>
      <c r="M1521" s="70"/>
      <c r="N1521" s="70"/>
    </row>
    <row r="1522" spans="1:14" s="86" customFormat="1">
      <c r="A1522" s="70"/>
      <c r="B1522" s="70"/>
      <c r="C1522" s="70"/>
      <c r="D1522" s="70"/>
      <c r="E1522" s="70"/>
      <c r="F1522" s="70"/>
      <c r="G1522" s="70"/>
      <c r="H1522" s="70"/>
      <c r="I1522" s="70"/>
      <c r="J1522" s="70"/>
      <c r="K1522" s="70"/>
      <c r="L1522" s="70"/>
      <c r="M1522" s="70"/>
      <c r="N1522" s="70"/>
    </row>
    <row r="1523" spans="1:14" s="86" customFormat="1">
      <c r="A1523" s="70"/>
      <c r="B1523" s="70"/>
      <c r="C1523" s="70"/>
      <c r="D1523" s="70"/>
      <c r="E1523" s="70"/>
      <c r="F1523" s="70"/>
      <c r="G1523" s="70"/>
      <c r="H1523" s="70"/>
      <c r="I1523" s="70"/>
      <c r="J1523" s="70"/>
      <c r="K1523" s="70"/>
      <c r="L1523" s="70"/>
      <c r="M1523" s="70"/>
      <c r="N1523" s="70"/>
    </row>
    <row r="1524" spans="1:14" s="86" customFormat="1">
      <c r="A1524" s="70"/>
      <c r="B1524" s="70"/>
      <c r="C1524" s="70"/>
      <c r="D1524" s="70"/>
      <c r="E1524" s="70"/>
      <c r="F1524" s="70"/>
      <c r="G1524" s="70"/>
      <c r="H1524" s="70"/>
      <c r="I1524" s="70"/>
      <c r="J1524" s="70"/>
      <c r="K1524" s="70"/>
      <c r="L1524" s="70"/>
      <c r="M1524" s="70"/>
      <c r="N1524" s="70"/>
    </row>
    <row r="1525" spans="1:14" s="86" customFormat="1">
      <c r="A1525" s="70"/>
      <c r="B1525" s="70"/>
      <c r="C1525" s="70"/>
      <c r="D1525" s="70"/>
      <c r="E1525" s="70"/>
      <c r="F1525" s="70"/>
      <c r="G1525" s="70"/>
      <c r="H1525" s="70"/>
      <c r="I1525" s="70"/>
      <c r="J1525" s="70"/>
      <c r="K1525" s="70"/>
      <c r="L1525" s="70"/>
      <c r="M1525" s="70"/>
      <c r="N1525" s="70"/>
    </row>
    <row r="1526" spans="1:14" s="86" customFormat="1">
      <c r="A1526" s="70"/>
      <c r="B1526" s="70"/>
      <c r="C1526" s="70"/>
      <c r="D1526" s="70"/>
      <c r="E1526" s="70"/>
      <c r="F1526" s="70"/>
      <c r="G1526" s="70"/>
      <c r="H1526" s="70"/>
      <c r="I1526" s="70"/>
      <c r="J1526" s="70"/>
      <c r="K1526" s="70"/>
      <c r="L1526" s="70"/>
      <c r="M1526" s="70"/>
      <c r="N1526" s="70"/>
    </row>
    <row r="1527" spans="1:14" s="86" customFormat="1">
      <c r="A1527" s="70"/>
      <c r="B1527" s="70"/>
      <c r="C1527" s="70"/>
      <c r="D1527" s="70"/>
      <c r="E1527" s="70"/>
      <c r="F1527" s="70"/>
      <c r="G1527" s="70"/>
      <c r="H1527" s="70"/>
      <c r="I1527" s="70"/>
      <c r="J1527" s="70"/>
      <c r="K1527" s="70"/>
      <c r="L1527" s="70"/>
      <c r="M1527" s="70"/>
      <c r="N1527" s="70"/>
    </row>
    <row r="1528" spans="1:14" s="86" customFormat="1">
      <c r="A1528" s="70"/>
      <c r="B1528" s="70"/>
      <c r="C1528" s="70"/>
      <c r="D1528" s="70"/>
      <c r="E1528" s="70"/>
      <c r="F1528" s="70"/>
      <c r="G1528" s="70"/>
      <c r="H1528" s="70"/>
      <c r="I1528" s="70"/>
      <c r="J1528" s="70"/>
      <c r="K1528" s="70"/>
      <c r="L1528" s="70"/>
      <c r="M1528" s="70"/>
      <c r="N1528" s="70"/>
    </row>
    <row r="1529" spans="1:14" s="86" customFormat="1">
      <c r="A1529" s="70"/>
      <c r="B1529" s="70"/>
      <c r="C1529" s="70"/>
      <c r="D1529" s="70"/>
      <c r="E1529" s="70"/>
      <c r="F1529" s="70"/>
      <c r="G1529" s="70"/>
      <c r="H1529" s="70"/>
      <c r="I1529" s="70"/>
      <c r="J1529" s="70"/>
      <c r="K1529" s="70"/>
      <c r="L1529" s="70"/>
      <c r="M1529" s="70"/>
      <c r="N1529" s="70"/>
    </row>
    <row r="1530" spans="1:14" s="86" customFormat="1">
      <c r="A1530" s="70"/>
      <c r="B1530" s="70"/>
      <c r="C1530" s="70"/>
      <c r="D1530" s="70"/>
      <c r="E1530" s="70"/>
      <c r="F1530" s="70"/>
      <c r="G1530" s="70"/>
      <c r="H1530" s="70"/>
      <c r="I1530" s="70"/>
      <c r="J1530" s="70"/>
      <c r="K1530" s="70"/>
      <c r="L1530" s="70"/>
      <c r="M1530" s="70"/>
      <c r="N1530" s="70"/>
    </row>
    <row r="1531" spans="1:14" s="86" customFormat="1">
      <c r="A1531" s="70"/>
      <c r="B1531" s="70"/>
      <c r="C1531" s="70"/>
      <c r="D1531" s="70"/>
      <c r="E1531" s="70"/>
      <c r="F1531" s="70"/>
      <c r="G1531" s="70"/>
      <c r="H1531" s="70"/>
      <c r="I1531" s="70"/>
      <c r="J1531" s="70"/>
      <c r="K1531" s="70"/>
      <c r="L1531" s="70"/>
      <c r="M1531" s="70"/>
      <c r="N1531" s="70"/>
    </row>
    <row r="1532" spans="1:14" s="86" customFormat="1">
      <c r="A1532" s="70"/>
      <c r="B1532" s="70"/>
      <c r="C1532" s="70"/>
      <c r="D1532" s="70"/>
      <c r="E1532" s="70"/>
      <c r="F1532" s="70"/>
      <c r="G1532" s="70"/>
      <c r="H1532" s="70"/>
      <c r="I1532" s="70"/>
      <c r="J1532" s="70"/>
      <c r="K1532" s="70"/>
      <c r="L1532" s="70"/>
      <c r="M1532" s="70"/>
      <c r="N1532" s="70"/>
    </row>
    <row r="1533" spans="1:14" s="86" customFormat="1">
      <c r="A1533" s="70"/>
      <c r="B1533" s="70"/>
      <c r="C1533" s="70"/>
      <c r="D1533" s="70"/>
      <c r="E1533" s="70"/>
      <c r="F1533" s="70"/>
      <c r="G1533" s="70"/>
      <c r="H1533" s="70"/>
      <c r="I1533" s="70"/>
      <c r="J1533" s="70"/>
      <c r="K1533" s="70"/>
      <c r="L1533" s="70"/>
      <c r="M1533" s="70"/>
      <c r="N1533" s="70"/>
    </row>
    <row r="1534" spans="1:14" s="86" customFormat="1">
      <c r="A1534" s="70"/>
      <c r="B1534" s="70"/>
      <c r="C1534" s="70"/>
      <c r="D1534" s="70"/>
      <c r="E1534" s="70"/>
      <c r="F1534" s="70"/>
      <c r="G1534" s="70"/>
      <c r="H1534" s="70"/>
      <c r="I1534" s="70"/>
      <c r="J1534" s="70"/>
      <c r="K1534" s="70"/>
      <c r="L1534" s="70"/>
      <c r="M1534" s="70"/>
      <c r="N1534" s="70"/>
    </row>
    <row r="1535" spans="1:14" s="86" customFormat="1">
      <c r="A1535" s="70"/>
      <c r="B1535" s="70"/>
      <c r="C1535" s="70"/>
      <c r="D1535" s="70"/>
      <c r="E1535" s="70"/>
      <c r="F1535" s="70"/>
      <c r="G1535" s="70"/>
      <c r="H1535" s="70"/>
      <c r="I1535" s="70"/>
      <c r="J1535" s="70"/>
      <c r="K1535" s="70"/>
      <c r="L1535" s="70"/>
      <c r="M1535" s="70"/>
      <c r="N1535" s="70"/>
    </row>
    <row r="1536" spans="1:14" s="86" customFormat="1">
      <c r="A1536" s="70"/>
      <c r="B1536" s="70"/>
      <c r="C1536" s="70"/>
      <c r="D1536" s="70"/>
      <c r="E1536" s="70"/>
      <c r="F1536" s="70"/>
      <c r="G1536" s="70"/>
      <c r="H1536" s="70"/>
      <c r="I1536" s="70"/>
      <c r="J1536" s="70"/>
      <c r="K1536" s="70"/>
      <c r="L1536" s="70"/>
      <c r="M1536" s="70"/>
      <c r="N1536" s="70"/>
    </row>
    <row r="1537" spans="1:14" s="86" customFormat="1">
      <c r="A1537" s="70"/>
      <c r="B1537" s="70"/>
      <c r="C1537" s="70"/>
      <c r="D1537" s="70"/>
      <c r="E1537" s="70"/>
      <c r="F1537" s="70"/>
      <c r="G1537" s="70"/>
      <c r="H1537" s="70"/>
      <c r="I1537" s="70"/>
      <c r="J1537" s="70"/>
      <c r="K1537" s="70"/>
      <c r="L1537" s="70"/>
      <c r="M1537" s="70"/>
      <c r="N1537" s="70"/>
    </row>
    <row r="1538" spans="1:14" s="86" customFormat="1">
      <c r="A1538" s="70"/>
      <c r="B1538" s="70"/>
      <c r="C1538" s="70"/>
      <c r="D1538" s="70"/>
      <c r="E1538" s="70"/>
      <c r="F1538" s="70"/>
      <c r="G1538" s="70"/>
      <c r="H1538" s="70"/>
      <c r="I1538" s="70"/>
      <c r="J1538" s="70"/>
      <c r="K1538" s="70"/>
      <c r="L1538" s="70"/>
      <c r="M1538" s="70"/>
      <c r="N1538" s="70"/>
    </row>
    <row r="1539" spans="1:14" s="86" customFormat="1">
      <c r="A1539" s="70"/>
      <c r="B1539" s="70"/>
      <c r="C1539" s="70"/>
      <c r="D1539" s="70"/>
      <c r="E1539" s="70"/>
      <c r="F1539" s="70"/>
      <c r="G1539" s="70"/>
      <c r="H1539" s="70"/>
      <c r="I1539" s="70"/>
      <c r="J1539" s="70"/>
      <c r="K1539" s="70"/>
      <c r="L1539" s="70"/>
      <c r="M1539" s="70"/>
      <c r="N1539" s="70"/>
    </row>
    <row r="1540" spans="1:14" s="86" customFormat="1">
      <c r="A1540" s="70"/>
      <c r="B1540" s="70"/>
      <c r="C1540" s="70"/>
      <c r="D1540" s="70"/>
      <c r="E1540" s="70"/>
      <c r="F1540" s="70"/>
      <c r="G1540" s="70"/>
      <c r="H1540" s="70"/>
      <c r="I1540" s="70"/>
      <c r="J1540" s="70"/>
      <c r="K1540" s="70"/>
      <c r="L1540" s="70"/>
      <c r="M1540" s="70"/>
      <c r="N1540" s="70"/>
    </row>
    <row r="1541" spans="1:14" s="86" customFormat="1">
      <c r="A1541" s="70"/>
      <c r="B1541" s="70"/>
      <c r="C1541" s="70"/>
      <c r="D1541" s="70"/>
      <c r="E1541" s="70"/>
      <c r="F1541" s="70"/>
      <c r="G1541" s="70"/>
      <c r="H1541" s="70"/>
      <c r="I1541" s="70"/>
      <c r="J1541" s="70"/>
      <c r="K1541" s="70"/>
      <c r="L1541" s="70"/>
      <c r="M1541" s="70"/>
      <c r="N1541" s="70"/>
    </row>
    <row r="1542" spans="1:14" s="86" customFormat="1">
      <c r="A1542" s="70"/>
      <c r="B1542" s="70"/>
      <c r="C1542" s="70"/>
      <c r="D1542" s="70"/>
      <c r="E1542" s="70"/>
      <c r="F1542" s="70"/>
      <c r="G1542" s="70"/>
      <c r="H1542" s="70"/>
      <c r="I1542" s="70"/>
      <c r="J1542" s="70"/>
      <c r="K1542" s="70"/>
      <c r="L1542" s="70"/>
      <c r="M1542" s="70"/>
      <c r="N1542" s="70"/>
    </row>
    <row r="1543" spans="1:14" s="86" customFormat="1">
      <c r="A1543" s="70"/>
      <c r="B1543" s="70"/>
      <c r="C1543" s="70"/>
      <c r="D1543" s="70"/>
      <c r="E1543" s="70"/>
      <c r="F1543" s="70"/>
      <c r="G1543" s="70"/>
      <c r="H1543" s="70"/>
      <c r="I1543" s="70"/>
      <c r="J1543" s="70"/>
      <c r="K1543" s="70"/>
      <c r="L1543" s="70"/>
      <c r="M1543" s="70"/>
      <c r="N1543" s="70"/>
    </row>
    <row r="1544" spans="1:14" s="86" customFormat="1">
      <c r="A1544" s="70"/>
      <c r="B1544" s="70"/>
      <c r="C1544" s="70"/>
      <c r="D1544" s="70"/>
      <c r="E1544" s="70"/>
      <c r="F1544" s="70"/>
      <c r="G1544" s="70"/>
      <c r="H1544" s="70"/>
      <c r="I1544" s="70"/>
      <c r="J1544" s="70"/>
      <c r="K1544" s="70"/>
      <c r="L1544" s="70"/>
      <c r="M1544" s="70"/>
      <c r="N1544" s="70"/>
    </row>
    <row r="1545" spans="1:14" s="86" customFormat="1">
      <c r="A1545" s="70"/>
      <c r="B1545" s="70"/>
      <c r="C1545" s="70"/>
      <c r="D1545" s="70"/>
      <c r="E1545" s="70"/>
      <c r="F1545" s="70"/>
      <c r="G1545" s="70"/>
      <c r="H1545" s="70"/>
      <c r="I1545" s="70"/>
      <c r="J1545" s="70"/>
      <c r="K1545" s="70"/>
      <c r="L1545" s="70"/>
      <c r="M1545" s="70"/>
      <c r="N1545" s="70"/>
    </row>
    <row r="1546" spans="1:14" s="86" customFormat="1">
      <c r="A1546" s="70"/>
      <c r="B1546" s="70"/>
      <c r="C1546" s="70"/>
      <c r="D1546" s="70"/>
      <c r="E1546" s="70"/>
      <c r="F1546" s="70"/>
      <c r="G1546" s="70"/>
      <c r="H1546" s="70"/>
      <c r="I1546" s="70"/>
      <c r="J1546" s="70"/>
      <c r="K1546" s="70"/>
      <c r="L1546" s="70"/>
      <c r="M1546" s="70"/>
      <c r="N1546" s="70"/>
    </row>
    <row r="1547" spans="1:14" s="86" customFormat="1">
      <c r="A1547" s="70"/>
      <c r="B1547" s="70"/>
      <c r="C1547" s="70"/>
      <c r="D1547" s="70"/>
      <c r="E1547" s="70"/>
      <c r="F1547" s="70"/>
      <c r="G1547" s="70"/>
      <c r="H1547" s="70"/>
      <c r="I1547" s="70"/>
      <c r="J1547" s="70"/>
      <c r="K1547" s="70"/>
      <c r="L1547" s="70"/>
      <c r="M1547" s="70"/>
      <c r="N1547" s="70"/>
    </row>
    <row r="1548" spans="1:14" s="86" customFormat="1">
      <c r="A1548" s="70"/>
      <c r="B1548" s="70"/>
      <c r="C1548" s="70"/>
      <c r="D1548" s="70"/>
      <c r="E1548" s="70"/>
      <c r="F1548" s="70"/>
      <c r="G1548" s="70"/>
      <c r="H1548" s="70"/>
      <c r="I1548" s="70"/>
      <c r="J1548" s="70"/>
      <c r="K1548" s="70"/>
      <c r="L1548" s="70"/>
      <c r="M1548" s="70"/>
      <c r="N1548" s="70"/>
    </row>
    <row r="1549" spans="1:14" s="86" customFormat="1">
      <c r="A1549" s="70"/>
      <c r="B1549" s="70"/>
      <c r="C1549" s="70"/>
      <c r="D1549" s="70"/>
      <c r="E1549" s="70"/>
      <c r="F1549" s="70"/>
      <c r="G1549" s="70"/>
      <c r="H1549" s="70"/>
      <c r="I1549" s="70"/>
      <c r="J1549" s="70"/>
      <c r="K1549" s="70"/>
      <c r="L1549" s="70"/>
      <c r="M1549" s="70"/>
      <c r="N1549" s="70"/>
    </row>
    <row r="1550" spans="1:14" s="86" customFormat="1">
      <c r="A1550" s="70"/>
      <c r="B1550" s="70"/>
      <c r="C1550" s="70"/>
      <c r="D1550" s="70"/>
      <c r="E1550" s="70"/>
      <c r="F1550" s="70"/>
      <c r="G1550" s="70"/>
      <c r="H1550" s="70"/>
      <c r="I1550" s="70"/>
      <c r="J1550" s="70"/>
      <c r="K1550" s="70"/>
      <c r="L1550" s="70"/>
      <c r="M1550" s="70"/>
      <c r="N1550" s="70"/>
    </row>
    <row r="1551" spans="1:14" s="86" customFormat="1">
      <c r="A1551" s="70"/>
      <c r="B1551" s="70"/>
      <c r="C1551" s="70"/>
      <c r="D1551" s="70"/>
      <c r="E1551" s="70"/>
      <c r="F1551" s="70"/>
      <c r="G1551" s="70"/>
      <c r="H1551" s="70"/>
      <c r="I1551" s="70"/>
      <c r="J1551" s="70"/>
      <c r="K1551" s="70"/>
      <c r="L1551" s="70"/>
      <c r="M1551" s="70"/>
      <c r="N1551" s="70"/>
    </row>
    <row r="1552" spans="1:14" s="86" customFormat="1">
      <c r="A1552" s="70"/>
      <c r="B1552" s="70"/>
      <c r="C1552" s="70"/>
      <c r="D1552" s="70"/>
      <c r="E1552" s="70"/>
      <c r="F1552" s="70"/>
      <c r="G1552" s="70"/>
      <c r="H1552" s="70"/>
      <c r="I1552" s="70"/>
      <c r="J1552" s="70"/>
      <c r="K1552" s="70"/>
      <c r="L1552" s="70"/>
      <c r="M1552" s="70"/>
      <c r="N1552" s="70"/>
    </row>
    <row r="1553" spans="1:18" s="86" customFormat="1">
      <c r="A1553" s="70"/>
      <c r="B1553" s="70"/>
      <c r="C1553" s="70"/>
      <c r="D1553" s="70"/>
      <c r="E1553" s="70"/>
      <c r="F1553" s="70"/>
      <c r="G1553" s="70"/>
      <c r="H1553" s="70"/>
      <c r="I1553" s="70"/>
      <c r="J1553" s="70"/>
      <c r="K1553" s="70"/>
      <c r="L1553" s="70"/>
      <c r="M1553" s="70"/>
      <c r="N1553" s="70"/>
    </row>
    <row r="1554" spans="1:18" s="86" customFormat="1">
      <c r="A1554" s="70"/>
      <c r="B1554" s="70"/>
      <c r="C1554" s="70"/>
      <c r="D1554" s="70"/>
      <c r="E1554" s="70"/>
      <c r="F1554" s="70"/>
      <c r="G1554" s="70"/>
      <c r="H1554" s="70"/>
      <c r="I1554" s="70"/>
      <c r="J1554" s="70"/>
      <c r="K1554" s="70"/>
      <c r="L1554" s="70"/>
      <c r="M1554" s="70"/>
      <c r="N1554" s="70"/>
    </row>
    <row r="1555" spans="1:18" s="86" customFormat="1">
      <c r="A1555" s="70"/>
      <c r="B1555" s="70"/>
      <c r="C1555" s="70"/>
      <c r="D1555" s="70"/>
      <c r="E1555" s="70"/>
      <c r="F1555" s="70"/>
      <c r="G1555" s="70"/>
      <c r="H1555" s="70"/>
      <c r="I1555" s="70"/>
      <c r="J1555" s="70"/>
      <c r="K1555" s="70"/>
      <c r="L1555" s="70"/>
      <c r="M1555" s="70"/>
      <c r="N1555" s="70"/>
    </row>
    <row r="1556" spans="1:18" s="86" customFormat="1">
      <c r="A1556" s="70"/>
      <c r="B1556" s="70"/>
      <c r="C1556" s="70"/>
      <c r="D1556" s="70"/>
      <c r="E1556" s="70"/>
      <c r="F1556" s="70"/>
      <c r="G1556" s="70"/>
      <c r="H1556" s="70"/>
      <c r="I1556" s="70"/>
      <c r="J1556" s="70"/>
      <c r="K1556" s="70"/>
      <c r="L1556" s="70"/>
      <c r="M1556" s="70"/>
      <c r="N1556" s="70"/>
    </row>
    <row r="1557" spans="1:18" s="86" customFormat="1">
      <c r="A1557" s="70"/>
      <c r="B1557" s="70"/>
      <c r="C1557" s="70"/>
      <c r="D1557" s="70"/>
      <c r="E1557" s="70"/>
      <c r="F1557" s="70"/>
      <c r="G1557" s="70"/>
      <c r="H1557" s="70"/>
      <c r="I1557" s="70"/>
      <c r="J1557" s="70"/>
      <c r="K1557" s="70"/>
      <c r="L1557" s="70"/>
      <c r="M1557" s="70"/>
      <c r="N1557" s="70"/>
    </row>
    <row r="1558" spans="1:18" s="86" customFormat="1">
      <c r="A1558" s="70"/>
      <c r="B1558" s="70"/>
      <c r="C1558" s="70"/>
      <c r="D1558" s="70"/>
      <c r="E1558" s="70"/>
      <c r="F1558" s="70"/>
      <c r="G1558" s="70"/>
      <c r="H1558" s="70"/>
      <c r="I1558" s="70"/>
      <c r="J1558" s="70"/>
      <c r="K1558" s="70"/>
      <c r="L1558" s="70"/>
      <c r="M1558" s="70"/>
      <c r="N1558" s="70"/>
    </row>
    <row r="1559" spans="1:18" s="86" customFormat="1">
      <c r="A1559" s="70"/>
      <c r="B1559" s="70"/>
      <c r="C1559" s="70"/>
      <c r="D1559" s="70"/>
      <c r="E1559" s="70"/>
      <c r="F1559" s="70"/>
      <c r="G1559" s="70"/>
      <c r="H1559" s="70"/>
      <c r="I1559" s="70"/>
      <c r="J1559" s="70"/>
      <c r="K1559" s="70"/>
      <c r="L1559" s="70"/>
      <c r="M1559" s="70"/>
      <c r="N1559" s="70"/>
    </row>
    <row r="1560" spans="1:18" s="86" customFormat="1">
      <c r="A1560" s="70"/>
      <c r="B1560" s="70"/>
      <c r="C1560" s="70"/>
      <c r="D1560" s="70"/>
      <c r="E1560" s="70"/>
      <c r="F1560" s="70"/>
      <c r="G1560" s="70"/>
      <c r="H1560" s="70"/>
      <c r="I1560" s="70"/>
      <c r="J1560" s="70"/>
      <c r="K1560" s="70"/>
      <c r="L1560" s="70"/>
      <c r="M1560" s="70"/>
      <c r="N1560" s="70"/>
    </row>
    <row r="1561" spans="1:18" s="86" customFormat="1">
      <c r="A1561" s="70"/>
      <c r="B1561" s="70"/>
      <c r="C1561" s="70"/>
      <c r="D1561" s="70"/>
      <c r="E1561" s="70"/>
      <c r="F1561" s="70"/>
      <c r="G1561" s="70"/>
      <c r="H1561" s="70"/>
      <c r="I1561" s="70"/>
      <c r="J1561" s="70"/>
      <c r="K1561" s="70"/>
      <c r="L1561" s="70"/>
      <c r="M1561" s="70"/>
      <c r="N1561" s="70"/>
    </row>
    <row r="1562" spans="1:18" s="86" customFormat="1">
      <c r="A1562" s="70"/>
      <c r="B1562" s="70"/>
      <c r="C1562" s="70"/>
      <c r="D1562" s="70"/>
      <c r="E1562" s="70"/>
      <c r="F1562" s="70"/>
      <c r="G1562" s="70"/>
      <c r="H1562" s="70"/>
      <c r="I1562" s="70"/>
      <c r="J1562" s="70"/>
      <c r="K1562" s="70"/>
      <c r="L1562" s="70"/>
      <c r="M1562" s="70"/>
      <c r="N1562" s="70"/>
    </row>
    <row r="1563" spans="1:18" s="86" customFormat="1">
      <c r="A1563" s="70"/>
      <c r="B1563" s="70"/>
      <c r="C1563" s="70"/>
      <c r="D1563" s="70"/>
      <c r="E1563" s="70"/>
      <c r="F1563" s="70"/>
      <c r="G1563" s="70"/>
      <c r="H1563" s="70"/>
      <c r="I1563" s="70"/>
      <c r="J1563" s="70"/>
      <c r="K1563" s="70"/>
      <c r="L1563" s="70"/>
      <c r="M1563" s="70"/>
      <c r="N1563" s="70"/>
    </row>
    <row r="1564" spans="1:18" s="86" customFormat="1">
      <c r="A1564" s="70"/>
      <c r="B1564" s="70"/>
      <c r="C1564" s="70"/>
      <c r="D1564" s="70"/>
      <c r="E1564" s="70"/>
      <c r="F1564" s="70"/>
      <c r="G1564" s="70"/>
      <c r="H1564" s="70"/>
      <c r="I1564" s="70"/>
      <c r="J1564" s="70"/>
      <c r="K1564" s="70"/>
      <c r="L1564" s="70"/>
      <c r="M1564" s="70"/>
      <c r="N1564" s="70"/>
    </row>
    <row r="1565" spans="1:18" s="86" customFormat="1">
      <c r="A1565" s="77"/>
      <c r="B1565" s="77"/>
      <c r="C1565" s="77"/>
      <c r="D1565" s="77"/>
      <c r="E1565" s="77"/>
      <c r="F1565" s="77"/>
      <c r="G1565" s="77"/>
      <c r="H1565" s="77"/>
      <c r="I1565" s="78"/>
      <c r="J1565" s="78"/>
      <c r="K1565" s="78"/>
      <c r="L1565" s="79"/>
      <c r="M1565" s="79"/>
      <c r="N1565" s="77"/>
      <c r="O1565" s="88"/>
      <c r="P1565" s="88"/>
      <c r="Q1565" s="88"/>
      <c r="R1565" s="88"/>
    </row>
    <row r="1566" spans="1:18" s="86" customFormat="1">
      <c r="A1566" s="15"/>
      <c r="B1566" s="15"/>
      <c r="C1566" s="15"/>
      <c r="D1566" s="15"/>
      <c r="E1566" s="15"/>
      <c r="F1566" s="15"/>
      <c r="G1566" s="15"/>
      <c r="H1566" s="15"/>
      <c r="I1566" s="80"/>
      <c r="J1566" s="80"/>
      <c r="K1566" s="80"/>
      <c r="L1566" s="81"/>
      <c r="M1566" s="81"/>
      <c r="N1566" s="15"/>
      <c r="O1566" s="89"/>
      <c r="P1566" s="89"/>
      <c r="Q1566" s="89"/>
      <c r="R1566" s="89"/>
    </row>
    <row r="1567" spans="1:18" s="86" customFormat="1">
      <c r="A1567" s="15"/>
      <c r="B1567" s="15"/>
      <c r="C1567" s="15"/>
      <c r="D1567" s="15"/>
      <c r="E1567" s="15"/>
      <c r="F1567" s="15"/>
      <c r="G1567" s="15"/>
      <c r="H1567" s="15"/>
      <c r="I1567" s="80"/>
      <c r="J1567" s="80"/>
      <c r="K1567" s="80"/>
      <c r="L1567" s="81"/>
      <c r="M1567" s="81"/>
      <c r="N1567" s="15"/>
      <c r="O1567" s="89"/>
      <c r="P1567" s="89"/>
      <c r="Q1567" s="89"/>
      <c r="R1567" s="89"/>
    </row>
    <row r="1568" spans="1:18" s="86" customFormat="1">
      <c r="A1568" s="15"/>
      <c r="B1568" s="15"/>
      <c r="C1568" s="15"/>
      <c r="D1568" s="15"/>
      <c r="E1568" s="15"/>
      <c r="F1568" s="15"/>
      <c r="G1568" s="15"/>
      <c r="H1568" s="15"/>
      <c r="I1568" s="80"/>
      <c r="J1568" s="80"/>
      <c r="K1568" s="80"/>
      <c r="L1568" s="81"/>
      <c r="M1568" s="81"/>
      <c r="N1568" s="15"/>
      <c r="O1568" s="89"/>
      <c r="P1568" s="89"/>
      <c r="Q1568" s="89"/>
      <c r="R1568" s="89"/>
    </row>
    <row r="1569" spans="1:18" s="86" customFormat="1">
      <c r="A1569" s="15"/>
      <c r="B1569" s="15"/>
      <c r="C1569" s="15"/>
      <c r="D1569" s="15"/>
      <c r="E1569" s="15"/>
      <c r="F1569" s="15"/>
      <c r="G1569" s="15"/>
      <c r="H1569" s="15"/>
      <c r="I1569" s="80"/>
      <c r="J1569" s="80"/>
      <c r="K1569" s="80"/>
      <c r="L1569" s="81"/>
      <c r="M1569" s="81"/>
      <c r="N1569" s="15"/>
      <c r="O1569" s="89"/>
      <c r="P1569" s="89"/>
      <c r="Q1569" s="89"/>
      <c r="R1569" s="89"/>
    </row>
    <row r="1570" spans="1:18" s="86" customFormat="1">
      <c r="A1570" s="15"/>
      <c r="B1570" s="15"/>
      <c r="C1570" s="15"/>
      <c r="D1570" s="15"/>
      <c r="E1570" s="15"/>
      <c r="F1570" s="15"/>
      <c r="G1570" s="15"/>
      <c r="H1570" s="15"/>
      <c r="I1570" s="80"/>
      <c r="J1570" s="80"/>
      <c r="K1570" s="80"/>
      <c r="L1570" s="81"/>
      <c r="M1570" s="81"/>
      <c r="N1570" s="15"/>
      <c r="O1570" s="89"/>
      <c r="P1570" s="89"/>
      <c r="Q1570" s="89"/>
      <c r="R1570" s="89"/>
    </row>
    <row r="1571" spans="1:18" s="86" customFormat="1">
      <c r="A1571" s="15"/>
      <c r="B1571" s="15"/>
      <c r="C1571" s="15"/>
      <c r="D1571" s="15"/>
      <c r="E1571" s="15"/>
      <c r="F1571" s="15"/>
      <c r="G1571" s="15"/>
      <c r="H1571" s="15"/>
      <c r="I1571" s="80"/>
      <c r="J1571" s="80"/>
      <c r="K1571" s="80"/>
      <c r="L1571" s="81"/>
      <c r="M1571" s="81"/>
      <c r="N1571" s="15"/>
      <c r="O1571" s="89"/>
      <c r="P1571" s="89"/>
      <c r="Q1571" s="89"/>
      <c r="R1571" s="89"/>
    </row>
    <row r="1572" spans="1:18" s="86" customFormat="1">
      <c r="A1572" s="15"/>
      <c r="B1572" s="15"/>
      <c r="C1572" s="15"/>
      <c r="D1572" s="15"/>
      <c r="E1572" s="15"/>
      <c r="F1572" s="15"/>
      <c r="G1572" s="15"/>
      <c r="H1572" s="15"/>
      <c r="I1572" s="80"/>
      <c r="J1572" s="80"/>
      <c r="K1572" s="80"/>
      <c r="L1572" s="81"/>
      <c r="M1572" s="81"/>
      <c r="N1572" s="15"/>
      <c r="O1572" s="89"/>
      <c r="P1572" s="89"/>
      <c r="Q1572" s="89"/>
      <c r="R1572" s="89"/>
    </row>
    <row r="1573" spans="1:18" s="86" customFormat="1">
      <c r="A1573" s="15"/>
      <c r="B1573" s="15"/>
      <c r="C1573" s="15"/>
      <c r="D1573" s="15"/>
      <c r="E1573" s="15"/>
      <c r="F1573" s="15"/>
      <c r="G1573" s="15"/>
      <c r="H1573" s="15"/>
      <c r="I1573" s="80"/>
      <c r="J1573" s="80"/>
      <c r="K1573" s="80"/>
      <c r="L1573" s="81"/>
      <c r="M1573" s="81"/>
      <c r="N1573" s="15"/>
      <c r="O1573" s="89"/>
      <c r="P1573" s="89"/>
      <c r="Q1573" s="89"/>
      <c r="R1573" s="89"/>
    </row>
    <row r="1574" spans="1:18" s="86" customFormat="1">
      <c r="A1574" s="15"/>
      <c r="B1574" s="15"/>
      <c r="C1574" s="15"/>
      <c r="D1574" s="15"/>
      <c r="E1574" s="15"/>
      <c r="F1574" s="15"/>
      <c r="G1574" s="15"/>
      <c r="H1574" s="15"/>
      <c r="I1574" s="80"/>
      <c r="J1574" s="80"/>
      <c r="K1574" s="80"/>
      <c r="L1574" s="81"/>
      <c r="M1574" s="81"/>
      <c r="N1574" s="15"/>
      <c r="O1574" s="89"/>
      <c r="P1574" s="89"/>
      <c r="Q1574" s="89"/>
      <c r="R1574" s="89"/>
    </row>
    <row r="1575" spans="1:18" s="86" customFormat="1">
      <c r="A1575" s="15"/>
      <c r="B1575" s="15"/>
      <c r="C1575" s="15"/>
      <c r="D1575" s="15"/>
      <c r="E1575" s="15"/>
      <c r="F1575" s="15"/>
      <c r="G1575" s="15"/>
      <c r="H1575" s="15"/>
      <c r="I1575" s="80"/>
      <c r="J1575" s="80"/>
      <c r="K1575" s="80"/>
      <c r="L1575" s="81"/>
      <c r="M1575" s="81"/>
      <c r="N1575" s="15"/>
      <c r="O1575" s="89"/>
      <c r="P1575" s="89"/>
      <c r="Q1575" s="89"/>
      <c r="R1575" s="89"/>
    </row>
    <row r="1576" spans="1:18" s="86" customFormat="1">
      <c r="A1576" s="15"/>
      <c r="B1576" s="15"/>
      <c r="C1576" s="15"/>
      <c r="D1576" s="15"/>
      <c r="E1576" s="15"/>
      <c r="F1576" s="15"/>
      <c r="G1576" s="15"/>
      <c r="H1576" s="15"/>
      <c r="I1576" s="80"/>
      <c r="J1576" s="80"/>
      <c r="K1576" s="80"/>
      <c r="L1576" s="81"/>
      <c r="M1576" s="81"/>
      <c r="N1576" s="15"/>
      <c r="O1576" s="89"/>
      <c r="P1576" s="89"/>
      <c r="Q1576" s="89"/>
      <c r="R1576" s="89"/>
    </row>
    <row r="1577" spans="1:18" s="86" customFormat="1">
      <c r="A1577" s="15"/>
      <c r="B1577" s="15"/>
      <c r="C1577" s="15"/>
      <c r="D1577" s="15"/>
      <c r="E1577" s="15"/>
      <c r="F1577" s="15"/>
      <c r="G1577" s="15"/>
      <c r="H1577" s="15"/>
      <c r="I1577" s="80"/>
      <c r="J1577" s="80"/>
      <c r="K1577" s="80"/>
      <c r="L1577" s="81"/>
      <c r="M1577" s="81"/>
      <c r="N1577" s="15"/>
      <c r="O1577" s="89"/>
      <c r="P1577" s="89"/>
      <c r="Q1577" s="89"/>
      <c r="R1577" s="89"/>
    </row>
    <row r="1578" spans="1:18" s="86" customFormat="1">
      <c r="A1578" s="15"/>
      <c r="B1578" s="15"/>
      <c r="C1578" s="15"/>
      <c r="D1578" s="15"/>
      <c r="E1578" s="15"/>
      <c r="F1578" s="15"/>
      <c r="G1578" s="15"/>
      <c r="H1578" s="15"/>
      <c r="I1578" s="80"/>
      <c r="J1578" s="80"/>
      <c r="K1578" s="80"/>
      <c r="L1578" s="81"/>
      <c r="M1578" s="81"/>
      <c r="N1578" s="15"/>
      <c r="O1578" s="89"/>
      <c r="P1578" s="89"/>
      <c r="Q1578" s="89"/>
      <c r="R1578" s="89"/>
    </row>
    <row r="1579" spans="1:18" s="86" customFormat="1">
      <c r="A1579" s="15"/>
      <c r="B1579" s="15"/>
      <c r="C1579" s="15"/>
      <c r="D1579" s="15"/>
      <c r="E1579" s="15"/>
      <c r="F1579" s="15"/>
      <c r="G1579" s="15"/>
      <c r="H1579" s="15"/>
      <c r="I1579" s="80"/>
      <c r="J1579" s="80"/>
      <c r="K1579" s="80"/>
      <c r="L1579" s="81"/>
      <c r="M1579" s="81"/>
      <c r="N1579" s="15"/>
      <c r="O1579" s="89"/>
      <c r="P1579" s="89"/>
      <c r="Q1579" s="89"/>
      <c r="R1579" s="89"/>
    </row>
    <row r="1580" spans="1:18" s="86" customFormat="1">
      <c r="A1580" s="15"/>
      <c r="B1580" s="15"/>
      <c r="C1580" s="15"/>
      <c r="D1580" s="15"/>
      <c r="E1580" s="15"/>
      <c r="F1580" s="15"/>
      <c r="G1580" s="15"/>
      <c r="H1580" s="15"/>
      <c r="I1580" s="80"/>
      <c r="J1580" s="80"/>
      <c r="K1580" s="80"/>
      <c r="L1580" s="81"/>
      <c r="M1580" s="81"/>
      <c r="N1580" s="15"/>
      <c r="O1580" s="89"/>
      <c r="P1580" s="89"/>
      <c r="Q1580" s="89"/>
      <c r="R1580" s="89"/>
    </row>
    <row r="1581" spans="1:18" s="86" customFormat="1">
      <c r="A1581" s="15"/>
      <c r="B1581" s="15"/>
      <c r="C1581" s="15"/>
      <c r="D1581" s="15"/>
      <c r="E1581" s="15"/>
      <c r="F1581" s="15"/>
      <c r="G1581" s="15"/>
      <c r="H1581" s="15"/>
      <c r="I1581" s="80"/>
      <c r="J1581" s="80"/>
      <c r="K1581" s="80"/>
      <c r="L1581" s="81"/>
      <c r="M1581" s="81"/>
      <c r="N1581" s="15"/>
      <c r="O1581" s="89"/>
      <c r="P1581" s="89"/>
      <c r="Q1581" s="89"/>
      <c r="R1581" s="89"/>
    </row>
    <row r="1582" spans="1:18" s="86" customFormat="1">
      <c r="A1582" s="15"/>
      <c r="B1582" s="15"/>
      <c r="C1582" s="15"/>
      <c r="D1582" s="15"/>
      <c r="E1582" s="15"/>
      <c r="F1582" s="15"/>
      <c r="G1582" s="15"/>
      <c r="H1582" s="15"/>
      <c r="I1582" s="80"/>
      <c r="J1582" s="80"/>
      <c r="K1582" s="80"/>
      <c r="L1582" s="81"/>
      <c r="M1582" s="81"/>
      <c r="N1582" s="15"/>
      <c r="O1582" s="89"/>
      <c r="P1582" s="89"/>
      <c r="Q1582" s="89"/>
      <c r="R1582" s="89"/>
    </row>
    <row r="1583" spans="1:18" s="86" customFormat="1">
      <c r="A1583" s="15"/>
      <c r="B1583" s="15"/>
      <c r="C1583" s="15"/>
      <c r="D1583" s="15"/>
      <c r="E1583" s="15"/>
      <c r="F1583" s="15"/>
      <c r="G1583" s="15"/>
      <c r="H1583" s="15"/>
      <c r="I1583" s="80"/>
      <c r="J1583" s="80"/>
      <c r="K1583" s="80"/>
      <c r="L1583" s="81"/>
      <c r="M1583" s="81"/>
      <c r="N1583" s="15"/>
      <c r="O1583" s="89"/>
      <c r="P1583" s="89"/>
      <c r="Q1583" s="89"/>
      <c r="R1583" s="89"/>
    </row>
    <row r="1584" spans="1:18" s="86" customFormat="1">
      <c r="A1584" s="15"/>
      <c r="B1584" s="15"/>
      <c r="C1584" s="15"/>
      <c r="D1584" s="15"/>
      <c r="E1584" s="15"/>
      <c r="F1584" s="15"/>
      <c r="G1584" s="15"/>
      <c r="H1584" s="15"/>
      <c r="I1584" s="80"/>
      <c r="J1584" s="80"/>
      <c r="K1584" s="80"/>
      <c r="L1584" s="81"/>
      <c r="M1584" s="81"/>
      <c r="N1584" s="15"/>
      <c r="O1584" s="89"/>
      <c r="P1584" s="89"/>
      <c r="Q1584" s="89"/>
      <c r="R1584" s="89"/>
    </row>
    <row r="1585" spans="1:18" s="86" customFormat="1">
      <c r="A1585" s="15"/>
      <c r="B1585" s="15"/>
      <c r="C1585" s="15"/>
      <c r="D1585" s="15"/>
      <c r="E1585" s="15"/>
      <c r="F1585" s="15"/>
      <c r="G1585" s="15"/>
      <c r="H1585" s="15"/>
      <c r="I1585" s="80"/>
      <c r="J1585" s="80"/>
      <c r="K1585" s="80"/>
      <c r="L1585" s="81"/>
      <c r="M1585" s="81"/>
      <c r="N1585" s="15"/>
      <c r="O1585" s="89"/>
      <c r="P1585" s="89"/>
      <c r="Q1585" s="89"/>
      <c r="R1585" s="89"/>
    </row>
    <row r="1586" spans="1:18" s="86" customFormat="1">
      <c r="A1586" s="15"/>
      <c r="B1586" s="15"/>
      <c r="C1586" s="15"/>
      <c r="D1586" s="15"/>
      <c r="E1586" s="15"/>
      <c r="F1586" s="15"/>
      <c r="G1586" s="15"/>
      <c r="H1586" s="15"/>
      <c r="I1586" s="80"/>
      <c r="J1586" s="80"/>
      <c r="K1586" s="80"/>
      <c r="L1586" s="81"/>
      <c r="M1586" s="81"/>
      <c r="N1586" s="15"/>
      <c r="O1586" s="89"/>
      <c r="P1586" s="89"/>
      <c r="Q1586" s="89"/>
      <c r="R1586" s="89"/>
    </row>
    <row r="1587" spans="1:18" s="86" customFormat="1">
      <c r="A1587" s="15"/>
      <c r="B1587" s="15"/>
      <c r="C1587" s="15"/>
      <c r="D1587" s="15"/>
      <c r="E1587" s="15"/>
      <c r="F1587" s="15"/>
      <c r="G1587" s="15"/>
      <c r="H1587" s="15"/>
      <c r="I1587" s="80"/>
      <c r="J1587" s="80"/>
      <c r="K1587" s="80"/>
      <c r="L1587" s="81"/>
      <c r="M1587" s="81"/>
      <c r="N1587" s="15"/>
      <c r="O1587" s="89"/>
      <c r="P1587" s="89"/>
      <c r="Q1587" s="89"/>
      <c r="R1587" s="89"/>
    </row>
    <row r="1588" spans="1:18" s="86" customFormat="1">
      <c r="A1588" s="15"/>
      <c r="B1588" s="15"/>
      <c r="C1588" s="15"/>
      <c r="D1588" s="15"/>
      <c r="E1588" s="15"/>
      <c r="F1588" s="15"/>
      <c r="G1588" s="15"/>
      <c r="H1588" s="15"/>
      <c r="I1588" s="80"/>
      <c r="J1588" s="80"/>
      <c r="K1588" s="80"/>
      <c r="L1588" s="81"/>
      <c r="M1588" s="81"/>
      <c r="N1588" s="15"/>
      <c r="O1588" s="89"/>
      <c r="P1588" s="89"/>
      <c r="Q1588" s="89"/>
      <c r="R1588" s="89"/>
    </row>
    <row r="1589" spans="1:18" s="86" customFormat="1">
      <c r="A1589" s="15"/>
      <c r="B1589" s="15"/>
      <c r="C1589" s="15"/>
      <c r="D1589" s="15"/>
      <c r="E1589" s="15"/>
      <c r="F1589" s="15"/>
      <c r="G1589" s="15"/>
      <c r="H1589" s="15"/>
      <c r="I1589" s="80"/>
      <c r="J1589" s="80"/>
      <c r="K1589" s="80"/>
      <c r="L1589" s="81"/>
      <c r="M1589" s="81"/>
      <c r="N1589" s="15"/>
      <c r="O1589" s="89"/>
      <c r="P1589" s="89"/>
      <c r="Q1589" s="89"/>
      <c r="R1589" s="89"/>
    </row>
    <row r="1590" spans="1:18" s="86" customFormat="1">
      <c r="A1590" s="15"/>
      <c r="B1590" s="15"/>
      <c r="C1590" s="15"/>
      <c r="D1590" s="15"/>
      <c r="E1590" s="15"/>
      <c r="F1590" s="15"/>
      <c r="G1590" s="15"/>
      <c r="H1590" s="15"/>
      <c r="I1590" s="80"/>
      <c r="J1590" s="80"/>
      <c r="K1590" s="80"/>
      <c r="L1590" s="81"/>
      <c r="M1590" s="81"/>
      <c r="N1590" s="15"/>
      <c r="O1590" s="89"/>
      <c r="P1590" s="89"/>
      <c r="Q1590" s="89"/>
      <c r="R1590" s="89"/>
    </row>
    <row r="1591" spans="1:18" s="86" customFormat="1">
      <c r="A1591" s="15"/>
      <c r="B1591" s="15"/>
      <c r="C1591" s="15"/>
      <c r="D1591" s="15"/>
      <c r="E1591" s="15"/>
      <c r="F1591" s="15"/>
      <c r="G1591" s="15"/>
      <c r="H1591" s="15"/>
      <c r="I1591" s="80"/>
      <c r="J1591" s="80"/>
      <c r="K1591" s="80"/>
      <c r="L1591" s="81"/>
      <c r="M1591" s="81"/>
      <c r="N1591" s="15"/>
      <c r="O1591" s="89"/>
      <c r="P1591" s="89"/>
      <c r="Q1591" s="89"/>
      <c r="R1591" s="89"/>
    </row>
    <row r="1592" spans="1:18" s="86" customFormat="1">
      <c r="A1592" s="15"/>
      <c r="B1592" s="15"/>
      <c r="C1592" s="15"/>
      <c r="D1592" s="15"/>
      <c r="E1592" s="15"/>
      <c r="F1592" s="15"/>
      <c r="G1592" s="15"/>
      <c r="H1592" s="15"/>
      <c r="I1592" s="80"/>
      <c r="J1592" s="80"/>
      <c r="K1592" s="80"/>
      <c r="L1592" s="81"/>
      <c r="M1592" s="81"/>
      <c r="N1592" s="15"/>
      <c r="O1592" s="89"/>
      <c r="P1592" s="89"/>
      <c r="Q1592" s="89"/>
      <c r="R1592" s="89"/>
    </row>
    <row r="1593" spans="1:18" s="86" customFormat="1">
      <c r="A1593" s="15"/>
      <c r="B1593" s="15"/>
      <c r="C1593" s="15"/>
      <c r="D1593" s="15"/>
      <c r="E1593" s="15"/>
      <c r="F1593" s="15"/>
      <c r="G1593" s="15"/>
      <c r="H1593" s="15"/>
      <c r="I1593" s="80"/>
      <c r="J1593" s="80"/>
      <c r="K1593" s="80"/>
      <c r="L1593" s="81"/>
      <c r="M1593" s="81"/>
      <c r="N1593" s="15"/>
      <c r="O1593" s="89"/>
      <c r="P1593" s="89"/>
      <c r="Q1593" s="89"/>
      <c r="R1593" s="89"/>
    </row>
    <row r="1594" spans="1:18" s="86" customFormat="1">
      <c r="A1594" s="15"/>
      <c r="B1594" s="15"/>
      <c r="C1594" s="15"/>
      <c r="D1594" s="15"/>
      <c r="E1594" s="15"/>
      <c r="F1594" s="15"/>
      <c r="G1594" s="15"/>
      <c r="H1594" s="15"/>
      <c r="I1594" s="80"/>
      <c r="J1594" s="80"/>
      <c r="K1594" s="80"/>
      <c r="L1594" s="81"/>
      <c r="M1594" s="81"/>
      <c r="N1594" s="15"/>
      <c r="O1594" s="89"/>
      <c r="P1594" s="89"/>
      <c r="Q1594" s="89"/>
      <c r="R1594" s="89"/>
    </row>
    <row r="1595" spans="1:18" s="86" customFormat="1">
      <c r="A1595" s="15"/>
      <c r="B1595" s="15"/>
      <c r="C1595" s="15"/>
      <c r="D1595" s="15"/>
      <c r="E1595" s="15"/>
      <c r="F1595" s="15"/>
      <c r="G1595" s="15"/>
      <c r="H1595" s="15"/>
      <c r="I1595" s="80"/>
      <c r="J1595" s="80"/>
      <c r="K1595" s="80"/>
      <c r="L1595" s="81"/>
      <c r="M1595" s="81"/>
      <c r="N1595" s="15"/>
      <c r="O1595" s="89"/>
      <c r="P1595" s="89"/>
      <c r="Q1595" s="89"/>
      <c r="R1595" s="89"/>
    </row>
    <row r="1596" spans="1:18" s="86" customFormat="1">
      <c r="A1596" s="15"/>
      <c r="B1596" s="15"/>
      <c r="C1596" s="15"/>
      <c r="D1596" s="15"/>
      <c r="E1596" s="15"/>
      <c r="F1596" s="15"/>
      <c r="G1596" s="15"/>
      <c r="H1596" s="15"/>
      <c r="I1596" s="80"/>
      <c r="J1596" s="80"/>
      <c r="K1596" s="80"/>
      <c r="L1596" s="81"/>
      <c r="M1596" s="81"/>
      <c r="N1596" s="15"/>
      <c r="O1596" s="89"/>
      <c r="P1596" s="89"/>
      <c r="Q1596" s="89"/>
      <c r="R1596" s="89"/>
    </row>
    <row r="1597" spans="1:18" s="86" customFormat="1">
      <c r="A1597" s="15"/>
      <c r="B1597" s="15"/>
      <c r="C1597" s="15"/>
      <c r="D1597" s="15"/>
      <c r="E1597" s="15"/>
      <c r="F1597" s="15"/>
      <c r="G1597" s="15"/>
      <c r="H1597" s="15"/>
      <c r="I1597" s="80"/>
      <c r="J1597" s="80"/>
      <c r="K1597" s="80"/>
      <c r="L1597" s="81"/>
      <c r="M1597" s="81"/>
      <c r="N1597" s="15"/>
      <c r="O1597" s="89"/>
      <c r="P1597" s="89"/>
      <c r="Q1597" s="89"/>
      <c r="R1597" s="89"/>
    </row>
    <row r="1598" spans="1:18" s="86" customFormat="1">
      <c r="A1598" s="15"/>
      <c r="B1598" s="15"/>
      <c r="C1598" s="15"/>
      <c r="D1598" s="15"/>
      <c r="E1598" s="15"/>
      <c r="F1598" s="15"/>
      <c r="G1598" s="15"/>
      <c r="H1598" s="15"/>
      <c r="I1598" s="80"/>
      <c r="J1598" s="80"/>
      <c r="K1598" s="80"/>
      <c r="L1598" s="81"/>
      <c r="M1598" s="81"/>
      <c r="N1598" s="15"/>
      <c r="O1598" s="89"/>
      <c r="P1598" s="89"/>
      <c r="Q1598" s="89"/>
      <c r="R1598" s="89"/>
    </row>
    <row r="1599" spans="1:18" s="86" customFormat="1">
      <c r="A1599" s="15"/>
      <c r="B1599" s="15"/>
      <c r="C1599" s="15"/>
      <c r="D1599" s="15"/>
      <c r="E1599" s="15"/>
      <c r="F1599" s="15"/>
      <c r="G1599" s="15"/>
      <c r="H1599" s="15"/>
      <c r="I1599" s="80"/>
      <c r="J1599" s="80"/>
      <c r="K1599" s="80"/>
      <c r="L1599" s="81"/>
      <c r="M1599" s="81"/>
      <c r="N1599" s="15"/>
      <c r="O1599" s="89"/>
      <c r="P1599" s="89"/>
      <c r="Q1599" s="89"/>
      <c r="R1599" s="89"/>
    </row>
    <row r="1600" spans="1:18" s="86" customFormat="1">
      <c r="A1600" s="15"/>
      <c r="B1600" s="15"/>
      <c r="C1600" s="15"/>
      <c r="D1600" s="15"/>
      <c r="E1600" s="15"/>
      <c r="F1600" s="15"/>
      <c r="G1600" s="15"/>
      <c r="H1600" s="15"/>
      <c r="I1600" s="80"/>
      <c r="J1600" s="80"/>
      <c r="K1600" s="80"/>
      <c r="L1600" s="81"/>
      <c r="M1600" s="81"/>
      <c r="N1600" s="15"/>
      <c r="O1600" s="89"/>
      <c r="P1600" s="89"/>
      <c r="Q1600" s="89"/>
      <c r="R1600" s="89"/>
    </row>
    <row r="1601" spans="1:18" s="86" customFormat="1">
      <c r="A1601" s="15"/>
      <c r="B1601" s="15"/>
      <c r="C1601" s="15"/>
      <c r="D1601" s="15"/>
      <c r="E1601" s="15"/>
      <c r="F1601" s="15"/>
      <c r="G1601" s="15"/>
      <c r="H1601" s="15"/>
      <c r="I1601" s="80"/>
      <c r="J1601" s="80"/>
      <c r="K1601" s="80"/>
      <c r="L1601" s="81"/>
      <c r="M1601" s="81"/>
      <c r="N1601" s="15"/>
      <c r="O1601" s="89"/>
      <c r="P1601" s="89"/>
      <c r="Q1601" s="89"/>
      <c r="R1601" s="89"/>
    </row>
    <row r="1602" spans="1:18" s="86" customFormat="1">
      <c r="A1602" s="15"/>
      <c r="B1602" s="15"/>
      <c r="C1602" s="15"/>
      <c r="D1602" s="15"/>
      <c r="E1602" s="15"/>
      <c r="F1602" s="15"/>
      <c r="G1602" s="15"/>
      <c r="H1602" s="15"/>
      <c r="I1602" s="80"/>
      <c r="J1602" s="80"/>
      <c r="K1602" s="80"/>
      <c r="L1602" s="81"/>
      <c r="M1602" s="81"/>
      <c r="N1602" s="15"/>
      <c r="O1602" s="89"/>
      <c r="P1602" s="89"/>
      <c r="Q1602" s="89"/>
      <c r="R1602" s="89"/>
    </row>
    <row r="1603" spans="1:18" s="86" customFormat="1">
      <c r="A1603" s="15"/>
      <c r="B1603" s="15"/>
      <c r="C1603" s="15"/>
      <c r="D1603" s="15"/>
      <c r="E1603" s="15"/>
      <c r="F1603" s="15"/>
      <c r="G1603" s="15"/>
      <c r="H1603" s="15"/>
      <c r="I1603" s="80"/>
      <c r="J1603" s="80"/>
      <c r="K1603" s="80"/>
      <c r="L1603" s="81"/>
      <c r="M1603" s="81"/>
      <c r="N1603" s="15"/>
      <c r="O1603" s="89"/>
      <c r="P1603" s="89"/>
      <c r="Q1603" s="89"/>
      <c r="R1603" s="89"/>
    </row>
    <row r="1604" spans="1:18" s="86" customFormat="1">
      <c r="A1604" s="15"/>
      <c r="B1604" s="15"/>
      <c r="C1604" s="15"/>
      <c r="D1604" s="15"/>
      <c r="E1604" s="15"/>
      <c r="F1604" s="15"/>
      <c r="G1604" s="15"/>
      <c r="H1604" s="15"/>
      <c r="I1604" s="80"/>
      <c r="J1604" s="80"/>
      <c r="K1604" s="80"/>
      <c r="L1604" s="81"/>
      <c r="M1604" s="81"/>
      <c r="N1604" s="15"/>
      <c r="O1604" s="89"/>
      <c r="P1604" s="89"/>
      <c r="Q1604" s="89"/>
      <c r="R1604" s="89"/>
    </row>
    <row r="1605" spans="1:18" s="86" customFormat="1">
      <c r="A1605" s="15"/>
      <c r="B1605" s="15"/>
      <c r="C1605" s="15"/>
      <c r="D1605" s="15"/>
      <c r="E1605" s="15"/>
      <c r="F1605" s="15"/>
      <c r="G1605" s="15"/>
      <c r="H1605" s="15"/>
      <c r="I1605" s="80"/>
      <c r="J1605" s="80"/>
      <c r="K1605" s="80"/>
      <c r="L1605" s="81"/>
      <c r="M1605" s="81"/>
      <c r="N1605" s="15"/>
      <c r="O1605" s="89"/>
      <c r="P1605" s="89"/>
      <c r="Q1605" s="89"/>
      <c r="R1605" s="89"/>
    </row>
    <row r="1606" spans="1:18" s="86" customFormat="1">
      <c r="A1606" s="15"/>
      <c r="B1606" s="15"/>
      <c r="C1606" s="15"/>
      <c r="D1606" s="15"/>
      <c r="E1606" s="15"/>
      <c r="F1606" s="15"/>
      <c r="G1606" s="15"/>
      <c r="H1606" s="15"/>
      <c r="I1606" s="80"/>
      <c r="J1606" s="80"/>
      <c r="K1606" s="80"/>
      <c r="L1606" s="81"/>
      <c r="M1606" s="81"/>
      <c r="N1606" s="15"/>
      <c r="O1606" s="89"/>
      <c r="P1606" s="89"/>
      <c r="Q1606" s="89"/>
      <c r="R1606" s="89"/>
    </row>
    <row r="1607" spans="1:18" s="86" customFormat="1">
      <c r="A1607" s="15"/>
      <c r="B1607" s="15"/>
      <c r="C1607" s="15"/>
      <c r="D1607" s="15"/>
      <c r="E1607" s="15"/>
      <c r="F1607" s="15"/>
      <c r="G1607" s="15"/>
      <c r="H1607" s="15"/>
      <c r="I1607" s="80"/>
      <c r="J1607" s="80"/>
      <c r="K1607" s="80"/>
      <c r="L1607" s="81"/>
      <c r="M1607" s="81"/>
      <c r="N1607" s="15"/>
      <c r="O1607" s="89"/>
      <c r="P1607" s="89"/>
      <c r="Q1607" s="89"/>
      <c r="R1607" s="89"/>
    </row>
    <row r="1608" spans="1:18" s="86" customFormat="1">
      <c r="A1608" s="15"/>
      <c r="B1608" s="15"/>
      <c r="C1608" s="15"/>
      <c r="D1608" s="15"/>
      <c r="E1608" s="15"/>
      <c r="F1608" s="15"/>
      <c r="G1608" s="15"/>
      <c r="H1608" s="15"/>
      <c r="I1608" s="80"/>
      <c r="J1608" s="80"/>
      <c r="K1608" s="80"/>
      <c r="L1608" s="81"/>
      <c r="M1608" s="81"/>
      <c r="N1608" s="15"/>
      <c r="O1608" s="89"/>
      <c r="P1608" s="89"/>
      <c r="Q1608" s="89"/>
      <c r="R1608" s="89"/>
    </row>
    <row r="1609" spans="1:18" s="86" customFormat="1">
      <c r="A1609" s="15"/>
      <c r="B1609" s="15"/>
      <c r="C1609" s="15"/>
      <c r="D1609" s="15"/>
      <c r="E1609" s="15"/>
      <c r="F1609" s="15"/>
      <c r="G1609" s="15"/>
      <c r="H1609" s="15"/>
      <c r="I1609" s="80"/>
      <c r="J1609" s="80"/>
      <c r="K1609" s="80"/>
      <c r="L1609" s="81"/>
      <c r="M1609" s="81"/>
      <c r="N1609" s="15"/>
      <c r="O1609" s="89"/>
      <c r="P1609" s="89"/>
      <c r="Q1609" s="89"/>
      <c r="R1609" s="89"/>
    </row>
    <row r="1610" spans="1:18" s="86" customFormat="1">
      <c r="A1610" s="15"/>
      <c r="B1610" s="15"/>
      <c r="C1610" s="15"/>
      <c r="D1610" s="15"/>
      <c r="E1610" s="15"/>
      <c r="F1610" s="15"/>
      <c r="G1610" s="15"/>
      <c r="H1610" s="15"/>
      <c r="I1610" s="80"/>
      <c r="J1610" s="80"/>
      <c r="K1610" s="80"/>
      <c r="L1610" s="81"/>
      <c r="M1610" s="81"/>
      <c r="N1610" s="15"/>
      <c r="O1610" s="89"/>
      <c r="P1610" s="89"/>
      <c r="Q1610" s="89"/>
      <c r="R1610" s="89"/>
    </row>
    <row r="1611" spans="1:18" s="86" customFormat="1">
      <c r="A1611" s="15"/>
      <c r="B1611" s="15"/>
      <c r="C1611" s="15"/>
      <c r="D1611" s="15"/>
      <c r="E1611" s="15"/>
      <c r="F1611" s="15"/>
      <c r="G1611" s="15"/>
      <c r="H1611" s="15"/>
      <c r="I1611" s="80"/>
      <c r="J1611" s="80"/>
      <c r="K1611" s="80"/>
      <c r="L1611" s="81"/>
      <c r="M1611" s="81"/>
      <c r="N1611" s="15"/>
      <c r="O1611" s="89"/>
      <c r="P1611" s="89"/>
      <c r="Q1611" s="89"/>
      <c r="R1611" s="89"/>
    </row>
    <row r="1612" spans="1:18" s="86" customFormat="1">
      <c r="A1612" s="15"/>
      <c r="B1612" s="15"/>
      <c r="C1612" s="15"/>
      <c r="D1612" s="15"/>
      <c r="E1612" s="15"/>
      <c r="F1612" s="15"/>
      <c r="G1612" s="15"/>
      <c r="H1612" s="15"/>
      <c r="I1612" s="80"/>
      <c r="J1612" s="80"/>
      <c r="K1612" s="80"/>
      <c r="L1612" s="81"/>
      <c r="M1612" s="81"/>
      <c r="N1612" s="15"/>
      <c r="O1612" s="89"/>
      <c r="P1612" s="89"/>
      <c r="Q1612" s="89"/>
      <c r="R1612" s="89"/>
    </row>
    <row r="1613" spans="1:18" s="86" customFormat="1">
      <c r="A1613" s="15"/>
      <c r="B1613" s="15"/>
      <c r="C1613" s="15"/>
      <c r="D1613" s="15"/>
      <c r="E1613" s="15"/>
      <c r="F1613" s="15"/>
      <c r="G1613" s="15"/>
      <c r="H1613" s="15"/>
      <c r="I1613" s="80"/>
      <c r="J1613" s="80"/>
      <c r="K1613" s="80"/>
      <c r="L1613" s="81"/>
      <c r="M1613" s="81"/>
      <c r="N1613" s="15"/>
      <c r="O1613" s="89"/>
      <c r="P1613" s="89"/>
      <c r="Q1613" s="89"/>
      <c r="R1613" s="89"/>
    </row>
    <row r="1614" spans="1:18" s="86" customFormat="1">
      <c r="A1614" s="15"/>
      <c r="B1614" s="15"/>
      <c r="C1614" s="15"/>
      <c r="D1614" s="15"/>
      <c r="E1614" s="15"/>
      <c r="F1614" s="15"/>
      <c r="G1614" s="15"/>
      <c r="H1614" s="15"/>
      <c r="I1614" s="80"/>
      <c r="J1614" s="80"/>
      <c r="K1614" s="80"/>
      <c r="L1614" s="81"/>
      <c r="M1614" s="81"/>
      <c r="N1614" s="15"/>
      <c r="O1614" s="89"/>
      <c r="P1614" s="89"/>
      <c r="Q1614" s="89"/>
      <c r="R1614" s="89"/>
    </row>
    <row r="1615" spans="1:18" s="86" customFormat="1">
      <c r="A1615" s="15"/>
      <c r="B1615" s="15"/>
      <c r="C1615" s="15"/>
      <c r="D1615" s="15"/>
      <c r="E1615" s="15"/>
      <c r="F1615" s="15"/>
      <c r="G1615" s="15"/>
      <c r="H1615" s="15"/>
      <c r="I1615" s="80"/>
      <c r="J1615" s="80"/>
      <c r="K1615" s="80"/>
      <c r="L1615" s="81"/>
      <c r="M1615" s="81"/>
      <c r="N1615" s="15"/>
      <c r="O1615" s="89"/>
      <c r="P1615" s="89"/>
      <c r="Q1615" s="89"/>
      <c r="R1615" s="89"/>
    </row>
    <row r="1616" spans="1:18" s="86" customFormat="1">
      <c r="A1616" s="15"/>
      <c r="B1616" s="15"/>
      <c r="C1616" s="15"/>
      <c r="D1616" s="15"/>
      <c r="E1616" s="15"/>
      <c r="F1616" s="15"/>
      <c r="G1616" s="15"/>
      <c r="H1616" s="15"/>
      <c r="I1616" s="80"/>
      <c r="J1616" s="80"/>
      <c r="K1616" s="80"/>
      <c r="L1616" s="81"/>
      <c r="M1616" s="81"/>
      <c r="N1616" s="15"/>
      <c r="O1616" s="89"/>
      <c r="P1616" s="89"/>
      <c r="Q1616" s="89"/>
      <c r="R1616" s="89"/>
    </row>
    <row r="1617" spans="1:18" s="86" customFormat="1">
      <c r="A1617" s="15"/>
      <c r="B1617" s="15"/>
      <c r="C1617" s="15"/>
      <c r="D1617" s="15"/>
      <c r="E1617" s="15"/>
      <c r="F1617" s="15"/>
      <c r="G1617" s="15"/>
      <c r="H1617" s="15"/>
      <c r="I1617" s="80"/>
      <c r="J1617" s="80"/>
      <c r="K1617" s="80"/>
      <c r="L1617" s="81"/>
      <c r="M1617" s="81"/>
      <c r="N1617" s="15"/>
      <c r="O1617" s="89"/>
      <c r="P1617" s="89"/>
      <c r="Q1617" s="89"/>
      <c r="R1617" s="89"/>
    </row>
    <row r="1618" spans="1:18" s="86" customFormat="1">
      <c r="A1618" s="15"/>
      <c r="B1618" s="15"/>
      <c r="C1618" s="15"/>
      <c r="D1618" s="15"/>
      <c r="E1618" s="15"/>
      <c r="F1618" s="15"/>
      <c r="G1618" s="15"/>
      <c r="H1618" s="15"/>
      <c r="I1618" s="80"/>
      <c r="J1618" s="80"/>
      <c r="K1618" s="80"/>
      <c r="L1618" s="81"/>
      <c r="M1618" s="81"/>
      <c r="N1618" s="15"/>
      <c r="O1618" s="89"/>
      <c r="P1618" s="89"/>
      <c r="Q1618" s="89"/>
      <c r="R1618" s="89"/>
    </row>
    <row r="1619" spans="1:18" s="86" customFormat="1">
      <c r="A1619" s="15"/>
      <c r="B1619" s="15"/>
      <c r="C1619" s="15"/>
      <c r="D1619" s="15"/>
      <c r="E1619" s="15"/>
      <c r="F1619" s="15"/>
      <c r="G1619" s="15"/>
      <c r="H1619" s="15"/>
      <c r="I1619" s="80"/>
      <c r="J1619" s="80"/>
      <c r="K1619" s="80"/>
      <c r="L1619" s="81"/>
      <c r="M1619" s="81"/>
      <c r="N1619" s="15"/>
      <c r="O1619" s="89"/>
      <c r="P1619" s="89"/>
      <c r="Q1619" s="89"/>
      <c r="R1619" s="89"/>
    </row>
    <row r="1620" spans="1:18" s="86" customFormat="1">
      <c r="A1620" s="15"/>
      <c r="B1620" s="15"/>
      <c r="C1620" s="15"/>
      <c r="D1620" s="15"/>
      <c r="E1620" s="15"/>
      <c r="F1620" s="15"/>
      <c r="G1620" s="15"/>
      <c r="H1620" s="15"/>
      <c r="I1620" s="80"/>
      <c r="J1620" s="80"/>
      <c r="K1620" s="80"/>
      <c r="L1620" s="81"/>
      <c r="M1620" s="81"/>
      <c r="N1620" s="15"/>
      <c r="O1620" s="89"/>
      <c r="P1620" s="89"/>
      <c r="Q1620" s="89"/>
      <c r="R1620" s="89"/>
    </row>
    <row r="1621" spans="1:18" s="86" customFormat="1">
      <c r="A1621" s="15"/>
      <c r="B1621" s="15"/>
      <c r="C1621" s="15"/>
      <c r="D1621" s="15"/>
      <c r="E1621" s="15"/>
      <c r="F1621" s="15"/>
      <c r="G1621" s="15"/>
      <c r="H1621" s="15"/>
      <c r="I1621" s="80"/>
      <c r="J1621" s="80"/>
      <c r="K1621" s="80"/>
      <c r="L1621" s="81"/>
      <c r="M1621" s="81"/>
      <c r="N1621" s="15"/>
      <c r="O1621" s="89"/>
      <c r="P1621" s="89"/>
      <c r="Q1621" s="89"/>
      <c r="R1621" s="89"/>
    </row>
    <row r="1622" spans="1:18" s="86" customFormat="1">
      <c r="A1622" s="15"/>
      <c r="B1622" s="15"/>
      <c r="C1622" s="15"/>
      <c r="D1622" s="15"/>
      <c r="E1622" s="15"/>
      <c r="F1622" s="15"/>
      <c r="G1622" s="15"/>
      <c r="H1622" s="15"/>
      <c r="I1622" s="80"/>
      <c r="J1622" s="80"/>
      <c r="K1622" s="80"/>
      <c r="L1622" s="81"/>
      <c r="M1622" s="81"/>
      <c r="N1622" s="15"/>
      <c r="O1622" s="89"/>
      <c r="P1622" s="89"/>
      <c r="Q1622" s="89"/>
      <c r="R1622" s="89"/>
    </row>
    <row r="1623" spans="1:18" s="86" customFormat="1">
      <c r="A1623" s="15"/>
      <c r="B1623" s="15"/>
      <c r="C1623" s="15"/>
      <c r="D1623" s="15"/>
      <c r="E1623" s="15"/>
      <c r="F1623" s="15"/>
      <c r="G1623" s="15"/>
      <c r="H1623" s="15"/>
      <c r="I1623" s="80"/>
      <c r="J1623" s="80"/>
      <c r="K1623" s="80"/>
      <c r="L1623" s="81"/>
      <c r="M1623" s="81"/>
      <c r="N1623" s="15"/>
      <c r="O1623" s="89"/>
      <c r="P1623" s="89"/>
      <c r="Q1623" s="89"/>
      <c r="R1623" s="89"/>
    </row>
    <row r="1624" spans="1:18" s="86" customFormat="1">
      <c r="A1624" s="15"/>
      <c r="B1624" s="15"/>
      <c r="C1624" s="15"/>
      <c r="D1624" s="15"/>
      <c r="E1624" s="15"/>
      <c r="F1624" s="15"/>
      <c r="G1624" s="15"/>
      <c r="H1624" s="15"/>
      <c r="I1624" s="80"/>
      <c r="J1624" s="80"/>
      <c r="K1624" s="80"/>
      <c r="L1624" s="81"/>
      <c r="M1624" s="81"/>
      <c r="N1624" s="15"/>
      <c r="O1624" s="89"/>
      <c r="P1624" s="89"/>
      <c r="Q1624" s="89"/>
      <c r="R1624" s="89"/>
    </row>
    <row r="1625" spans="1:18" s="86" customFormat="1">
      <c r="A1625" s="15"/>
      <c r="B1625" s="15"/>
      <c r="C1625" s="15"/>
      <c r="D1625" s="15"/>
      <c r="E1625" s="15"/>
      <c r="F1625" s="15"/>
      <c r="G1625" s="15"/>
      <c r="H1625" s="15"/>
      <c r="I1625" s="80"/>
      <c r="J1625" s="80"/>
      <c r="K1625" s="80"/>
      <c r="L1625" s="81"/>
      <c r="M1625" s="81"/>
      <c r="N1625" s="15"/>
      <c r="O1625" s="89"/>
      <c r="P1625" s="89"/>
      <c r="Q1625" s="89"/>
      <c r="R1625" s="89"/>
    </row>
    <row r="1626" spans="1:18" s="86" customFormat="1">
      <c r="A1626" s="15"/>
      <c r="B1626" s="15"/>
      <c r="C1626" s="15"/>
      <c r="D1626" s="15"/>
      <c r="E1626" s="15"/>
      <c r="F1626" s="15"/>
      <c r="G1626" s="15"/>
      <c r="H1626" s="15"/>
      <c r="I1626" s="80"/>
      <c r="J1626" s="80"/>
      <c r="K1626" s="80"/>
      <c r="L1626" s="81"/>
      <c r="M1626" s="81"/>
      <c r="N1626" s="15"/>
      <c r="O1626" s="89"/>
      <c r="P1626" s="89"/>
      <c r="Q1626" s="89"/>
      <c r="R1626" s="89"/>
    </row>
    <row r="1627" spans="1:18" s="86" customFormat="1">
      <c r="A1627" s="15"/>
      <c r="B1627" s="15"/>
      <c r="C1627" s="15"/>
      <c r="D1627" s="15"/>
      <c r="E1627" s="15"/>
      <c r="F1627" s="15"/>
      <c r="G1627" s="15"/>
      <c r="H1627" s="15"/>
      <c r="I1627" s="80"/>
      <c r="J1627" s="80"/>
      <c r="K1627" s="80"/>
      <c r="L1627" s="81"/>
      <c r="M1627" s="81"/>
      <c r="N1627" s="15"/>
      <c r="O1627" s="89"/>
      <c r="P1627" s="89"/>
      <c r="Q1627" s="89"/>
      <c r="R1627" s="89"/>
    </row>
    <row r="1628" spans="1:18" s="86" customFormat="1">
      <c r="A1628" s="15"/>
      <c r="B1628" s="15"/>
      <c r="C1628" s="15"/>
      <c r="D1628" s="15"/>
      <c r="E1628" s="15"/>
      <c r="F1628" s="15"/>
      <c r="G1628" s="15"/>
      <c r="H1628" s="15"/>
      <c r="I1628" s="80"/>
      <c r="J1628" s="80"/>
      <c r="K1628" s="80"/>
      <c r="L1628" s="81"/>
      <c r="M1628" s="81"/>
      <c r="N1628" s="15"/>
      <c r="O1628" s="89"/>
      <c r="P1628" s="89"/>
      <c r="Q1628" s="89"/>
      <c r="R1628" s="89"/>
    </row>
    <row r="1629" spans="1:18" s="86" customFormat="1">
      <c r="A1629" s="15"/>
      <c r="B1629" s="15"/>
      <c r="C1629" s="15"/>
      <c r="D1629" s="15"/>
      <c r="E1629" s="15"/>
      <c r="F1629" s="15"/>
      <c r="G1629" s="15"/>
      <c r="H1629" s="15"/>
      <c r="I1629" s="80"/>
      <c r="J1629" s="80"/>
      <c r="K1629" s="80"/>
      <c r="L1629" s="81"/>
      <c r="M1629" s="81"/>
      <c r="N1629" s="15"/>
      <c r="O1629" s="89"/>
      <c r="P1629" s="89"/>
      <c r="Q1629" s="89"/>
      <c r="R1629" s="89"/>
    </row>
    <row r="1630" spans="1:18" s="86" customFormat="1">
      <c r="A1630" s="15"/>
      <c r="B1630" s="15"/>
      <c r="C1630" s="15"/>
      <c r="D1630" s="15"/>
      <c r="E1630" s="15"/>
      <c r="F1630" s="15"/>
      <c r="G1630" s="15"/>
      <c r="H1630" s="15"/>
      <c r="I1630" s="80"/>
      <c r="J1630" s="80"/>
      <c r="K1630" s="80"/>
      <c r="L1630" s="81"/>
      <c r="M1630" s="81"/>
      <c r="N1630" s="15"/>
      <c r="O1630" s="89"/>
      <c r="P1630" s="89"/>
      <c r="Q1630" s="89"/>
      <c r="R1630" s="89"/>
    </row>
    <row r="1631" spans="1:18" s="86" customFormat="1">
      <c r="A1631" s="15"/>
      <c r="B1631" s="15"/>
      <c r="C1631" s="15"/>
      <c r="D1631" s="15"/>
      <c r="E1631" s="15"/>
      <c r="F1631" s="15"/>
      <c r="G1631" s="15"/>
      <c r="H1631" s="15"/>
      <c r="I1631" s="80"/>
      <c r="J1631" s="80"/>
      <c r="K1631" s="80"/>
      <c r="L1631" s="81"/>
      <c r="M1631" s="81"/>
      <c r="N1631" s="15"/>
      <c r="O1631" s="89"/>
      <c r="P1631" s="89"/>
      <c r="Q1631" s="89"/>
      <c r="R1631" s="89"/>
    </row>
    <row r="1632" spans="1:18" s="86" customFormat="1">
      <c r="A1632" s="15"/>
      <c r="B1632" s="15"/>
      <c r="C1632" s="15"/>
      <c r="D1632" s="15"/>
      <c r="E1632" s="15"/>
      <c r="F1632" s="15"/>
      <c r="G1632" s="15"/>
      <c r="H1632" s="15"/>
      <c r="I1632" s="80"/>
      <c r="J1632" s="80"/>
      <c r="K1632" s="80"/>
      <c r="L1632" s="81"/>
      <c r="M1632" s="81"/>
      <c r="N1632" s="15"/>
      <c r="O1632" s="89"/>
      <c r="P1632" s="89"/>
      <c r="Q1632" s="89"/>
      <c r="R1632" s="89"/>
    </row>
    <row r="1633" spans="1:18" s="86" customFormat="1">
      <c r="A1633" s="15"/>
      <c r="B1633" s="15"/>
      <c r="C1633" s="15"/>
      <c r="D1633" s="15"/>
      <c r="E1633" s="15"/>
      <c r="F1633" s="15"/>
      <c r="G1633" s="15"/>
      <c r="H1633" s="15"/>
      <c r="I1633" s="80"/>
      <c r="J1633" s="80"/>
      <c r="K1633" s="80"/>
      <c r="L1633" s="81"/>
      <c r="M1633" s="81"/>
      <c r="N1633" s="15"/>
      <c r="O1633" s="89"/>
      <c r="P1633" s="89"/>
      <c r="Q1633" s="89"/>
      <c r="R1633" s="89"/>
    </row>
    <row r="1634" spans="1:18" s="86" customFormat="1">
      <c r="A1634" s="15"/>
      <c r="B1634" s="15"/>
      <c r="C1634" s="15"/>
      <c r="D1634" s="15"/>
      <c r="E1634" s="15"/>
      <c r="F1634" s="15"/>
      <c r="G1634" s="15"/>
      <c r="H1634" s="15"/>
      <c r="I1634" s="80"/>
      <c r="J1634" s="80"/>
      <c r="K1634" s="80"/>
      <c r="L1634" s="81"/>
      <c r="M1634" s="81"/>
      <c r="N1634" s="15"/>
      <c r="O1634" s="89"/>
      <c r="P1634" s="89"/>
      <c r="Q1634" s="89"/>
      <c r="R1634" s="89"/>
    </row>
    <row r="1635" spans="1:18" s="86" customFormat="1">
      <c r="A1635" s="15"/>
      <c r="B1635" s="15"/>
      <c r="C1635" s="15"/>
      <c r="D1635" s="15"/>
      <c r="E1635" s="15"/>
      <c r="F1635" s="15"/>
      <c r="G1635" s="15"/>
      <c r="H1635" s="15"/>
      <c r="I1635" s="80"/>
      <c r="J1635" s="80"/>
      <c r="K1635" s="80"/>
      <c r="L1635" s="81"/>
      <c r="M1635" s="81"/>
      <c r="N1635" s="15"/>
      <c r="O1635" s="89"/>
      <c r="P1635" s="89"/>
      <c r="Q1635" s="89"/>
      <c r="R1635" s="89"/>
    </row>
    <row r="1636" spans="1:18" s="86" customFormat="1">
      <c r="A1636" s="15"/>
      <c r="B1636" s="15"/>
      <c r="C1636" s="15"/>
      <c r="D1636" s="15"/>
      <c r="E1636" s="15"/>
      <c r="F1636" s="15"/>
      <c r="G1636" s="15"/>
      <c r="H1636" s="15"/>
      <c r="I1636" s="80"/>
      <c r="J1636" s="80"/>
      <c r="K1636" s="80"/>
      <c r="L1636" s="81"/>
      <c r="M1636" s="81"/>
      <c r="N1636" s="15"/>
      <c r="O1636" s="89"/>
      <c r="P1636" s="89"/>
      <c r="Q1636" s="89"/>
      <c r="R1636" s="89"/>
    </row>
    <row r="1637" spans="1:18" s="86" customFormat="1">
      <c r="A1637" s="15"/>
      <c r="B1637" s="15"/>
      <c r="C1637" s="15"/>
      <c r="D1637" s="15"/>
      <c r="E1637" s="15"/>
      <c r="F1637" s="15"/>
      <c r="G1637" s="15"/>
      <c r="H1637" s="15"/>
      <c r="I1637" s="80"/>
      <c r="J1637" s="80"/>
      <c r="K1637" s="80"/>
      <c r="L1637" s="81"/>
      <c r="M1637" s="81"/>
      <c r="N1637" s="15"/>
      <c r="O1637" s="89"/>
      <c r="P1637" s="89"/>
      <c r="Q1637" s="89"/>
      <c r="R1637" s="89"/>
    </row>
    <row r="1638" spans="1:18" s="86" customFormat="1">
      <c r="A1638" s="15"/>
      <c r="B1638" s="15"/>
      <c r="C1638" s="15"/>
      <c r="D1638" s="15"/>
      <c r="E1638" s="15"/>
      <c r="F1638" s="15"/>
      <c r="G1638" s="15"/>
      <c r="H1638" s="15"/>
      <c r="I1638" s="80"/>
      <c r="J1638" s="80"/>
      <c r="K1638" s="80"/>
      <c r="L1638" s="81"/>
      <c r="M1638" s="81"/>
      <c r="N1638" s="15"/>
      <c r="O1638" s="89"/>
      <c r="P1638" s="89"/>
      <c r="Q1638" s="89"/>
      <c r="R1638" s="89"/>
    </row>
    <row r="1639" spans="1:18" s="86" customFormat="1">
      <c r="A1639" s="15"/>
      <c r="B1639" s="15"/>
      <c r="C1639" s="15"/>
      <c r="D1639" s="15"/>
      <c r="E1639" s="15"/>
      <c r="F1639" s="15"/>
      <c r="G1639" s="15"/>
      <c r="H1639" s="15"/>
      <c r="I1639" s="80"/>
      <c r="J1639" s="80"/>
      <c r="K1639" s="80"/>
      <c r="L1639" s="81"/>
      <c r="M1639" s="81"/>
      <c r="N1639" s="15"/>
      <c r="O1639" s="89"/>
      <c r="P1639" s="89"/>
      <c r="Q1639" s="89"/>
      <c r="R1639" s="89"/>
    </row>
    <row r="1640" spans="1:18" s="86" customFormat="1">
      <c r="A1640" s="15"/>
      <c r="B1640" s="15"/>
      <c r="C1640" s="15"/>
      <c r="D1640" s="15"/>
      <c r="E1640" s="15"/>
      <c r="F1640" s="15"/>
      <c r="G1640" s="15"/>
      <c r="H1640" s="15"/>
      <c r="I1640" s="80"/>
      <c r="J1640" s="80"/>
      <c r="K1640" s="80"/>
      <c r="L1640" s="81"/>
      <c r="M1640" s="81"/>
      <c r="N1640" s="15"/>
      <c r="O1640" s="89"/>
      <c r="P1640" s="89"/>
      <c r="Q1640" s="89"/>
      <c r="R1640" s="89"/>
    </row>
    <row r="1641" spans="1:18" s="86" customFormat="1">
      <c r="A1641" s="15"/>
      <c r="B1641" s="15"/>
      <c r="C1641" s="15"/>
      <c r="D1641" s="15"/>
      <c r="E1641" s="15"/>
      <c r="F1641" s="15"/>
      <c r="G1641" s="15"/>
      <c r="H1641" s="15"/>
      <c r="I1641" s="80"/>
      <c r="J1641" s="80"/>
      <c r="K1641" s="80"/>
      <c r="L1641" s="81"/>
      <c r="M1641" s="81"/>
      <c r="N1641" s="15"/>
      <c r="O1641" s="89"/>
      <c r="P1641" s="89"/>
      <c r="Q1641" s="89"/>
      <c r="R1641" s="89"/>
    </row>
    <row r="1642" spans="1:18" s="86" customFormat="1">
      <c r="A1642" s="15"/>
      <c r="B1642" s="15"/>
      <c r="C1642" s="15"/>
      <c r="D1642" s="15"/>
      <c r="E1642" s="15"/>
      <c r="F1642" s="15"/>
      <c r="G1642" s="15"/>
      <c r="H1642" s="15"/>
      <c r="I1642" s="80"/>
      <c r="J1642" s="80"/>
      <c r="K1642" s="80"/>
      <c r="L1642" s="81"/>
      <c r="M1642" s="81"/>
      <c r="N1642" s="15"/>
      <c r="O1642" s="89"/>
      <c r="P1642" s="89"/>
      <c r="Q1642" s="89"/>
      <c r="R1642" s="89"/>
    </row>
    <row r="1643" spans="1:18" s="86" customFormat="1">
      <c r="A1643" s="15"/>
      <c r="B1643" s="15"/>
      <c r="C1643" s="15"/>
      <c r="D1643" s="15"/>
      <c r="E1643" s="15"/>
      <c r="F1643" s="15"/>
      <c r="G1643" s="15"/>
      <c r="H1643" s="15"/>
      <c r="I1643" s="80"/>
      <c r="J1643" s="80"/>
      <c r="K1643" s="80"/>
      <c r="L1643" s="81"/>
      <c r="M1643" s="81"/>
      <c r="N1643" s="15"/>
      <c r="O1643" s="89"/>
      <c r="P1643" s="89"/>
      <c r="Q1643" s="89"/>
      <c r="R1643" s="89"/>
    </row>
    <row r="1644" spans="1:18" s="86" customFormat="1">
      <c r="A1644" s="15"/>
      <c r="B1644" s="15"/>
      <c r="C1644" s="15"/>
      <c r="D1644" s="15"/>
      <c r="E1644" s="15"/>
      <c r="F1644" s="15"/>
      <c r="G1644" s="15"/>
      <c r="H1644" s="15"/>
      <c r="I1644" s="80"/>
      <c r="J1644" s="80"/>
      <c r="K1644" s="80"/>
      <c r="L1644" s="81"/>
      <c r="M1644" s="81"/>
      <c r="N1644" s="15"/>
      <c r="O1644" s="89"/>
      <c r="P1644" s="89"/>
      <c r="Q1644" s="89"/>
      <c r="R1644" s="89"/>
    </row>
    <row r="1645" spans="1:18" s="86" customFormat="1">
      <c r="A1645" s="15"/>
      <c r="B1645" s="15"/>
      <c r="C1645" s="15"/>
      <c r="D1645" s="15"/>
      <c r="E1645" s="15"/>
      <c r="F1645" s="15"/>
      <c r="G1645" s="15"/>
      <c r="H1645" s="15"/>
      <c r="I1645" s="80"/>
      <c r="J1645" s="80"/>
      <c r="K1645" s="80"/>
      <c r="L1645" s="81"/>
      <c r="M1645" s="81"/>
      <c r="N1645" s="15"/>
      <c r="O1645" s="89"/>
      <c r="P1645" s="89"/>
      <c r="Q1645" s="89"/>
      <c r="R1645" s="89"/>
    </row>
    <row r="1646" spans="1:18" s="86" customFormat="1">
      <c r="A1646" s="15"/>
      <c r="B1646" s="15"/>
      <c r="C1646" s="15"/>
      <c r="D1646" s="15"/>
      <c r="E1646" s="15"/>
      <c r="F1646" s="15"/>
      <c r="G1646" s="15"/>
      <c r="H1646" s="15"/>
      <c r="I1646" s="80"/>
      <c r="J1646" s="80"/>
      <c r="K1646" s="80"/>
      <c r="L1646" s="81"/>
      <c r="M1646" s="81"/>
      <c r="N1646" s="15"/>
      <c r="O1646" s="89"/>
      <c r="P1646" s="89"/>
      <c r="Q1646" s="89"/>
      <c r="R1646" s="89"/>
    </row>
    <row r="1647" spans="1:18" s="86" customFormat="1">
      <c r="A1647" s="15"/>
      <c r="B1647" s="15"/>
      <c r="C1647" s="15"/>
      <c r="D1647" s="15"/>
      <c r="E1647" s="15"/>
      <c r="F1647" s="15"/>
      <c r="G1647" s="15"/>
      <c r="H1647" s="15"/>
      <c r="I1647" s="80"/>
      <c r="J1647" s="80"/>
      <c r="K1647" s="80"/>
      <c r="L1647" s="81"/>
      <c r="M1647" s="81"/>
      <c r="N1647" s="15"/>
      <c r="O1647" s="89"/>
      <c r="P1647" s="89"/>
      <c r="Q1647" s="89"/>
      <c r="R1647" s="89"/>
    </row>
    <row r="1648" spans="1:18" s="86" customFormat="1">
      <c r="A1648" s="15"/>
      <c r="B1648" s="15"/>
      <c r="C1648" s="15"/>
      <c r="D1648" s="15"/>
      <c r="E1648" s="15"/>
      <c r="F1648" s="15"/>
      <c r="G1648" s="15"/>
      <c r="H1648" s="15"/>
      <c r="I1648" s="80"/>
      <c r="J1648" s="80"/>
      <c r="K1648" s="80"/>
      <c r="L1648" s="81"/>
      <c r="M1648" s="81"/>
      <c r="N1648" s="15"/>
      <c r="O1648" s="89"/>
      <c r="P1648" s="89"/>
      <c r="Q1648" s="89"/>
      <c r="R1648" s="89"/>
    </row>
    <row r="1649" spans="1:18" s="86" customFormat="1">
      <c r="A1649" s="15"/>
      <c r="B1649" s="15"/>
      <c r="C1649" s="15"/>
      <c r="D1649" s="15"/>
      <c r="E1649" s="15"/>
      <c r="F1649" s="15"/>
      <c r="G1649" s="15"/>
      <c r="H1649" s="15"/>
      <c r="I1649" s="80"/>
      <c r="J1649" s="80"/>
      <c r="K1649" s="80"/>
      <c r="L1649" s="81"/>
      <c r="M1649" s="81"/>
      <c r="N1649" s="15"/>
      <c r="O1649" s="89"/>
      <c r="P1649" s="89"/>
      <c r="Q1649" s="89"/>
      <c r="R1649" s="89"/>
    </row>
    <row r="1650" spans="1:18" s="86" customFormat="1">
      <c r="A1650" s="15"/>
      <c r="B1650" s="15"/>
      <c r="C1650" s="15"/>
      <c r="D1650" s="15"/>
      <c r="E1650" s="15"/>
      <c r="F1650" s="15"/>
      <c r="G1650" s="15"/>
      <c r="H1650" s="15"/>
      <c r="I1650" s="80"/>
      <c r="J1650" s="80"/>
      <c r="K1650" s="80"/>
      <c r="L1650" s="81"/>
      <c r="M1650" s="81"/>
      <c r="N1650" s="15"/>
      <c r="O1650" s="89"/>
      <c r="P1650" s="89"/>
      <c r="Q1650" s="89"/>
      <c r="R1650" s="89"/>
    </row>
    <row r="1651" spans="1:18" s="86" customFormat="1">
      <c r="A1651" s="15"/>
      <c r="B1651" s="15"/>
      <c r="C1651" s="15"/>
      <c r="D1651" s="15"/>
      <c r="E1651" s="15"/>
      <c r="F1651" s="15"/>
      <c r="G1651" s="15"/>
      <c r="H1651" s="15"/>
      <c r="I1651" s="80"/>
      <c r="J1651" s="80"/>
      <c r="K1651" s="80"/>
      <c r="L1651" s="81"/>
      <c r="M1651" s="81"/>
      <c r="N1651" s="15"/>
      <c r="O1651" s="89"/>
      <c r="P1651" s="89"/>
      <c r="Q1651" s="89"/>
      <c r="R1651" s="89"/>
    </row>
    <row r="1652" spans="1:18" s="86" customFormat="1">
      <c r="A1652" s="15"/>
      <c r="B1652" s="15"/>
      <c r="C1652" s="15"/>
      <c r="D1652" s="15"/>
      <c r="E1652" s="15"/>
      <c r="F1652" s="15"/>
      <c r="G1652" s="15"/>
      <c r="H1652" s="15"/>
      <c r="I1652" s="80"/>
      <c r="J1652" s="80"/>
      <c r="K1652" s="80"/>
      <c r="L1652" s="81"/>
      <c r="M1652" s="81"/>
      <c r="N1652" s="15"/>
      <c r="O1652" s="89"/>
      <c r="P1652" s="89"/>
      <c r="Q1652" s="89"/>
      <c r="R1652" s="89"/>
    </row>
    <row r="1653" spans="1:18" s="86" customFormat="1">
      <c r="A1653" s="15"/>
      <c r="B1653" s="15"/>
      <c r="C1653" s="15"/>
      <c r="D1653" s="15"/>
      <c r="E1653" s="15"/>
      <c r="F1653" s="15"/>
      <c r="G1653" s="15"/>
      <c r="H1653" s="15"/>
      <c r="I1653" s="80"/>
      <c r="J1653" s="80"/>
      <c r="K1653" s="80"/>
      <c r="L1653" s="81"/>
      <c r="M1653" s="81"/>
      <c r="N1653" s="15"/>
      <c r="O1653" s="89"/>
      <c r="P1653" s="89"/>
      <c r="Q1653" s="89"/>
      <c r="R1653" s="89"/>
    </row>
    <row r="1654" spans="1:18" s="86" customFormat="1">
      <c r="A1654" s="15"/>
      <c r="B1654" s="15"/>
      <c r="C1654" s="15"/>
      <c r="D1654" s="15"/>
      <c r="E1654" s="15"/>
      <c r="F1654" s="15"/>
      <c r="G1654" s="15"/>
      <c r="H1654" s="15"/>
      <c r="I1654" s="80"/>
      <c r="J1654" s="80"/>
      <c r="K1654" s="80"/>
      <c r="L1654" s="81"/>
      <c r="M1654" s="81"/>
      <c r="N1654" s="15"/>
      <c r="O1654" s="89"/>
      <c r="P1654" s="89"/>
      <c r="Q1654" s="89"/>
      <c r="R1654" s="89"/>
    </row>
    <row r="1655" spans="1:18" s="86" customFormat="1">
      <c r="A1655" s="15"/>
      <c r="B1655" s="15"/>
      <c r="C1655" s="15"/>
      <c r="D1655" s="15"/>
      <c r="E1655" s="15"/>
      <c r="F1655" s="15"/>
      <c r="G1655" s="15"/>
      <c r="H1655" s="15"/>
      <c r="I1655" s="80"/>
      <c r="J1655" s="80"/>
      <c r="K1655" s="80"/>
      <c r="L1655" s="81"/>
      <c r="M1655" s="81"/>
      <c r="N1655" s="15"/>
      <c r="O1655" s="89"/>
      <c r="P1655" s="89"/>
      <c r="Q1655" s="89"/>
      <c r="R1655" s="89"/>
    </row>
    <row r="1656" spans="1:18" s="86" customFormat="1">
      <c r="A1656" s="15"/>
      <c r="B1656" s="15"/>
      <c r="C1656" s="15"/>
      <c r="D1656" s="15"/>
      <c r="E1656" s="15"/>
      <c r="F1656" s="15"/>
      <c r="G1656" s="15"/>
      <c r="H1656" s="15"/>
      <c r="I1656" s="80"/>
      <c r="J1656" s="80"/>
      <c r="K1656" s="80"/>
      <c r="L1656" s="81"/>
      <c r="M1656" s="81"/>
      <c r="N1656" s="15"/>
      <c r="O1656" s="89"/>
      <c r="P1656" s="89"/>
      <c r="Q1656" s="89"/>
      <c r="R1656" s="89"/>
    </row>
    <row r="1657" spans="1:18" s="86" customFormat="1">
      <c r="A1657" s="15"/>
      <c r="B1657" s="15"/>
      <c r="C1657" s="15"/>
      <c r="D1657" s="15"/>
      <c r="E1657" s="15"/>
      <c r="F1657" s="15"/>
      <c r="G1657" s="15"/>
      <c r="H1657" s="15"/>
      <c r="I1657" s="80"/>
      <c r="J1657" s="80"/>
      <c r="K1657" s="80"/>
      <c r="L1657" s="81"/>
      <c r="M1657" s="81"/>
      <c r="N1657" s="15"/>
      <c r="O1657" s="89"/>
      <c r="P1657" s="89"/>
      <c r="Q1657" s="89"/>
      <c r="R1657" s="89"/>
    </row>
    <row r="1658" spans="1:18" s="86" customFormat="1">
      <c r="A1658" s="15"/>
      <c r="B1658" s="15"/>
      <c r="C1658" s="15"/>
      <c r="D1658" s="15"/>
      <c r="E1658" s="15"/>
      <c r="F1658" s="15"/>
      <c r="G1658" s="15"/>
      <c r="H1658" s="15"/>
      <c r="I1658" s="80"/>
      <c r="J1658" s="80"/>
      <c r="K1658" s="80"/>
      <c r="L1658" s="81"/>
      <c r="M1658" s="81"/>
      <c r="N1658" s="15"/>
      <c r="O1658" s="89"/>
      <c r="P1658" s="89"/>
      <c r="Q1658" s="89"/>
      <c r="R1658" s="89"/>
    </row>
    <row r="1659" spans="1:18" s="86" customFormat="1">
      <c r="A1659" s="15"/>
      <c r="B1659" s="15"/>
      <c r="C1659" s="15"/>
      <c r="D1659" s="15"/>
      <c r="E1659" s="15"/>
      <c r="F1659" s="15"/>
      <c r="G1659" s="15"/>
      <c r="H1659" s="15"/>
      <c r="I1659" s="80"/>
      <c r="J1659" s="80"/>
      <c r="K1659" s="80"/>
      <c r="L1659" s="81"/>
      <c r="M1659" s="81"/>
      <c r="N1659" s="15"/>
      <c r="O1659" s="89"/>
      <c r="P1659" s="89"/>
      <c r="Q1659" s="89"/>
      <c r="R1659" s="89"/>
    </row>
    <row r="1660" spans="1:18" s="86" customFormat="1">
      <c r="A1660" s="15"/>
      <c r="B1660" s="15"/>
      <c r="C1660" s="15"/>
      <c r="D1660" s="15"/>
      <c r="E1660" s="15"/>
      <c r="F1660" s="15"/>
      <c r="G1660" s="15"/>
      <c r="H1660" s="15"/>
      <c r="I1660" s="80"/>
      <c r="J1660" s="80"/>
      <c r="K1660" s="80"/>
      <c r="L1660" s="81"/>
      <c r="M1660" s="81"/>
      <c r="N1660" s="15"/>
      <c r="O1660" s="89"/>
      <c r="P1660" s="89"/>
      <c r="Q1660" s="89"/>
      <c r="R1660" s="89"/>
    </row>
    <row r="1661" spans="1:18" s="86" customFormat="1">
      <c r="A1661" s="15"/>
      <c r="B1661" s="15"/>
      <c r="C1661" s="15"/>
      <c r="D1661" s="15"/>
      <c r="E1661" s="15"/>
      <c r="F1661" s="15"/>
      <c r="G1661" s="15"/>
      <c r="H1661" s="15"/>
      <c r="I1661" s="80"/>
      <c r="J1661" s="80"/>
      <c r="K1661" s="80"/>
      <c r="L1661" s="81"/>
      <c r="M1661" s="81"/>
      <c r="N1661" s="15"/>
      <c r="O1661" s="89"/>
      <c r="P1661" s="89"/>
      <c r="Q1661" s="89"/>
      <c r="R1661" s="89"/>
    </row>
    <row r="1662" spans="1:18" s="86" customFormat="1">
      <c r="A1662" s="15"/>
      <c r="B1662" s="15"/>
      <c r="C1662" s="15"/>
      <c r="D1662" s="15"/>
      <c r="E1662" s="15"/>
      <c r="F1662" s="15"/>
      <c r="G1662" s="15"/>
      <c r="H1662" s="15"/>
      <c r="I1662" s="80"/>
      <c r="J1662" s="80"/>
      <c r="K1662" s="80"/>
      <c r="L1662" s="81"/>
      <c r="M1662" s="81"/>
      <c r="N1662" s="15"/>
      <c r="O1662" s="89"/>
      <c r="P1662" s="89"/>
      <c r="Q1662" s="89"/>
      <c r="R1662" s="89"/>
    </row>
    <row r="1663" spans="1:18" s="86" customFormat="1">
      <c r="A1663" s="15"/>
      <c r="B1663" s="15"/>
      <c r="C1663" s="15"/>
      <c r="D1663" s="15"/>
      <c r="E1663" s="15"/>
      <c r="F1663" s="15"/>
      <c r="G1663" s="15"/>
      <c r="H1663" s="15"/>
      <c r="I1663" s="80"/>
      <c r="J1663" s="80"/>
      <c r="K1663" s="80"/>
      <c r="L1663" s="81"/>
      <c r="M1663" s="81"/>
      <c r="N1663" s="15"/>
      <c r="O1663" s="89"/>
      <c r="P1663" s="89"/>
      <c r="Q1663" s="89"/>
      <c r="R1663" s="89"/>
    </row>
    <row r="1664" spans="1:18" s="86" customFormat="1">
      <c r="A1664" s="15"/>
      <c r="B1664" s="15"/>
      <c r="C1664" s="15"/>
      <c r="D1664" s="15"/>
      <c r="E1664" s="15"/>
      <c r="F1664" s="15"/>
      <c r="G1664" s="15"/>
      <c r="H1664" s="15"/>
      <c r="I1664" s="80"/>
      <c r="J1664" s="80"/>
      <c r="K1664" s="80"/>
      <c r="L1664" s="81"/>
      <c r="M1664" s="81"/>
      <c r="N1664" s="15"/>
      <c r="O1664" s="89"/>
      <c r="P1664" s="89"/>
      <c r="Q1664" s="89"/>
      <c r="R1664" s="89"/>
    </row>
    <row r="1665" spans="1:18" s="86" customFormat="1">
      <c r="A1665" s="15"/>
      <c r="B1665" s="15"/>
      <c r="C1665" s="15"/>
      <c r="D1665" s="15"/>
      <c r="E1665" s="15"/>
      <c r="F1665" s="15"/>
      <c r="G1665" s="15"/>
      <c r="H1665" s="15"/>
      <c r="I1665" s="80"/>
      <c r="J1665" s="80"/>
      <c r="K1665" s="80"/>
      <c r="L1665" s="81"/>
      <c r="M1665" s="81"/>
      <c r="N1665" s="15"/>
      <c r="O1665" s="89"/>
      <c r="P1665" s="89"/>
      <c r="Q1665" s="89"/>
      <c r="R1665" s="89"/>
    </row>
    <row r="1666" spans="1:18" s="86" customFormat="1">
      <c r="A1666" s="15"/>
      <c r="B1666" s="15"/>
      <c r="C1666" s="15"/>
      <c r="D1666" s="15"/>
      <c r="E1666" s="15"/>
      <c r="F1666" s="15"/>
      <c r="G1666" s="15"/>
      <c r="H1666" s="15"/>
      <c r="I1666" s="80"/>
      <c r="J1666" s="80"/>
      <c r="K1666" s="80"/>
      <c r="L1666" s="81"/>
      <c r="M1666" s="81"/>
      <c r="N1666" s="15"/>
      <c r="O1666" s="89"/>
      <c r="P1666" s="89"/>
      <c r="Q1666" s="89"/>
      <c r="R1666" s="89"/>
    </row>
    <row r="1667" spans="1:18" s="86" customFormat="1">
      <c r="A1667" s="15"/>
      <c r="B1667" s="15"/>
      <c r="C1667" s="15"/>
      <c r="D1667" s="15"/>
      <c r="E1667" s="15"/>
      <c r="F1667" s="15"/>
      <c r="G1667" s="15"/>
      <c r="H1667" s="15"/>
      <c r="I1667" s="80"/>
      <c r="J1667" s="80"/>
      <c r="K1667" s="80"/>
      <c r="L1667" s="81"/>
      <c r="M1667" s="81"/>
      <c r="N1667" s="15"/>
      <c r="O1667" s="89"/>
      <c r="P1667" s="89"/>
      <c r="Q1667" s="89"/>
      <c r="R1667" s="89"/>
    </row>
    <row r="1668" spans="1:18" s="86" customFormat="1">
      <c r="A1668" s="15"/>
      <c r="B1668" s="15"/>
      <c r="C1668" s="15"/>
      <c r="D1668" s="15"/>
      <c r="E1668" s="15"/>
      <c r="F1668" s="15"/>
      <c r="G1668" s="15"/>
      <c r="H1668" s="15"/>
      <c r="I1668" s="80"/>
      <c r="J1668" s="80"/>
      <c r="K1668" s="80"/>
      <c r="L1668" s="81"/>
      <c r="M1668" s="81"/>
      <c r="N1668" s="15"/>
      <c r="O1668" s="89"/>
      <c r="P1668" s="89"/>
      <c r="Q1668" s="89"/>
      <c r="R1668" s="89"/>
    </row>
    <row r="1669" spans="1:18" s="86" customFormat="1">
      <c r="A1669" s="15"/>
      <c r="B1669" s="15"/>
      <c r="C1669" s="15"/>
      <c r="D1669" s="15"/>
      <c r="E1669" s="15"/>
      <c r="F1669" s="15"/>
      <c r="G1669" s="15"/>
      <c r="H1669" s="15"/>
      <c r="I1669" s="80"/>
      <c r="J1669" s="80"/>
      <c r="K1669" s="80"/>
      <c r="L1669" s="81"/>
      <c r="M1669" s="81"/>
      <c r="N1669" s="15"/>
      <c r="O1669" s="89"/>
      <c r="P1669" s="89"/>
      <c r="Q1669" s="89"/>
      <c r="R1669" s="89"/>
    </row>
    <row r="1670" spans="1:18" s="86" customFormat="1">
      <c r="A1670" s="15"/>
      <c r="B1670" s="15"/>
      <c r="C1670" s="15"/>
      <c r="D1670" s="15"/>
      <c r="E1670" s="15"/>
      <c r="F1670" s="15"/>
      <c r="G1670" s="15"/>
      <c r="H1670" s="15"/>
      <c r="I1670" s="80"/>
      <c r="J1670" s="80"/>
      <c r="K1670" s="80"/>
      <c r="L1670" s="81"/>
      <c r="M1670" s="81"/>
      <c r="N1670" s="15"/>
      <c r="O1670" s="89"/>
      <c r="P1670" s="89"/>
      <c r="Q1670" s="89"/>
      <c r="R1670" s="89"/>
    </row>
    <row r="1671" spans="1:18" s="86" customFormat="1">
      <c r="A1671" s="15"/>
      <c r="B1671" s="15"/>
      <c r="C1671" s="15"/>
      <c r="D1671" s="15"/>
      <c r="E1671" s="15"/>
      <c r="F1671" s="15"/>
      <c r="G1671" s="15"/>
      <c r="H1671" s="15"/>
      <c r="I1671" s="80"/>
      <c r="J1671" s="80"/>
      <c r="K1671" s="80"/>
      <c r="L1671" s="81"/>
      <c r="M1671" s="81"/>
      <c r="N1671" s="15"/>
      <c r="O1671" s="89"/>
      <c r="P1671" s="89"/>
      <c r="Q1671" s="89"/>
      <c r="R1671" s="89"/>
    </row>
    <row r="1672" spans="1:18" s="86" customFormat="1">
      <c r="A1672" s="15"/>
      <c r="B1672" s="15"/>
      <c r="C1672" s="15"/>
      <c r="D1672" s="15"/>
      <c r="E1672" s="15"/>
      <c r="F1672" s="15"/>
      <c r="G1672" s="15"/>
      <c r="H1672" s="15"/>
      <c r="I1672" s="80"/>
      <c r="J1672" s="80"/>
      <c r="K1672" s="80"/>
      <c r="L1672" s="81"/>
      <c r="M1672" s="81"/>
      <c r="N1672" s="15"/>
      <c r="O1672" s="89"/>
      <c r="P1672" s="89"/>
      <c r="Q1672" s="89"/>
      <c r="R1672" s="89"/>
    </row>
    <row r="1673" spans="1:18" s="86" customFormat="1">
      <c r="A1673" s="15"/>
      <c r="B1673" s="15"/>
      <c r="C1673" s="15"/>
      <c r="D1673" s="15"/>
      <c r="E1673" s="15"/>
      <c r="F1673" s="15"/>
      <c r="G1673" s="15"/>
      <c r="H1673" s="15"/>
      <c r="I1673" s="80"/>
      <c r="J1673" s="80"/>
      <c r="K1673" s="80"/>
      <c r="L1673" s="81"/>
      <c r="M1673" s="81"/>
      <c r="N1673" s="15"/>
      <c r="O1673" s="89"/>
      <c r="P1673" s="89"/>
      <c r="Q1673" s="89"/>
      <c r="R1673" s="89"/>
    </row>
    <row r="1674" spans="1:18" s="86" customFormat="1">
      <c r="A1674" s="15"/>
      <c r="B1674" s="15"/>
      <c r="C1674" s="15"/>
      <c r="D1674" s="15"/>
      <c r="E1674" s="15"/>
      <c r="F1674" s="15"/>
      <c r="G1674" s="15"/>
      <c r="H1674" s="15"/>
      <c r="I1674" s="80"/>
      <c r="J1674" s="80"/>
      <c r="K1674" s="80"/>
      <c r="L1674" s="81"/>
      <c r="M1674" s="81"/>
      <c r="N1674" s="15"/>
      <c r="O1674" s="89"/>
      <c r="P1674" s="89"/>
      <c r="Q1674" s="89"/>
      <c r="R1674" s="89"/>
    </row>
    <row r="1675" spans="1:18" s="86" customFormat="1">
      <c r="A1675" s="15"/>
      <c r="B1675" s="15"/>
      <c r="C1675" s="15"/>
      <c r="D1675" s="15"/>
      <c r="E1675" s="15"/>
      <c r="F1675" s="15"/>
      <c r="G1675" s="15"/>
      <c r="H1675" s="15"/>
      <c r="I1675" s="80"/>
      <c r="J1675" s="80"/>
      <c r="K1675" s="80"/>
      <c r="L1675" s="81"/>
      <c r="M1675" s="81"/>
      <c r="N1675" s="15"/>
      <c r="O1675" s="89"/>
      <c r="P1675" s="89"/>
      <c r="Q1675" s="89"/>
      <c r="R1675" s="89"/>
    </row>
    <row r="1676" spans="1:18" s="86" customFormat="1">
      <c r="A1676" s="15"/>
      <c r="B1676" s="15"/>
      <c r="C1676" s="15"/>
      <c r="D1676" s="15"/>
      <c r="E1676" s="15"/>
      <c r="F1676" s="15"/>
      <c r="G1676" s="15"/>
      <c r="H1676" s="15"/>
      <c r="I1676" s="80"/>
      <c r="J1676" s="80"/>
      <c r="K1676" s="80"/>
      <c r="L1676" s="81"/>
      <c r="M1676" s="81"/>
      <c r="N1676" s="15"/>
      <c r="O1676" s="89"/>
      <c r="P1676" s="89"/>
      <c r="Q1676" s="89"/>
      <c r="R1676" s="89"/>
    </row>
    <row r="1677" spans="1:18" s="86" customFormat="1">
      <c r="A1677" s="15"/>
      <c r="B1677" s="15"/>
      <c r="C1677" s="15"/>
      <c r="D1677" s="15"/>
      <c r="E1677" s="15"/>
      <c r="F1677" s="15"/>
      <c r="G1677" s="15"/>
      <c r="H1677" s="15"/>
      <c r="I1677" s="80"/>
      <c r="J1677" s="80"/>
      <c r="K1677" s="80"/>
      <c r="L1677" s="81"/>
      <c r="M1677" s="81"/>
      <c r="N1677" s="15"/>
      <c r="O1677" s="89"/>
      <c r="P1677" s="89"/>
      <c r="Q1677" s="89"/>
      <c r="R1677" s="89"/>
    </row>
    <row r="1678" spans="1:18" s="86" customFormat="1">
      <c r="A1678" s="15"/>
      <c r="B1678" s="15"/>
      <c r="C1678" s="15"/>
      <c r="D1678" s="15"/>
      <c r="E1678" s="15"/>
      <c r="F1678" s="15"/>
      <c r="G1678" s="15"/>
      <c r="H1678" s="15"/>
      <c r="I1678" s="80"/>
      <c r="J1678" s="80"/>
      <c r="K1678" s="80"/>
      <c r="L1678" s="81"/>
      <c r="M1678" s="81"/>
      <c r="N1678" s="15"/>
      <c r="O1678" s="89"/>
      <c r="P1678" s="89"/>
      <c r="Q1678" s="89"/>
      <c r="R1678" s="89"/>
    </row>
    <row r="1679" spans="1:18" s="86" customFormat="1">
      <c r="A1679" s="15"/>
      <c r="B1679" s="15"/>
      <c r="C1679" s="15"/>
      <c r="D1679" s="15"/>
      <c r="E1679" s="15"/>
      <c r="F1679" s="15"/>
      <c r="G1679" s="15"/>
      <c r="H1679" s="15"/>
      <c r="I1679" s="80"/>
      <c r="J1679" s="80"/>
      <c r="K1679" s="80"/>
      <c r="L1679" s="81"/>
      <c r="M1679" s="81"/>
      <c r="N1679" s="15"/>
      <c r="O1679" s="89"/>
      <c r="P1679" s="89"/>
      <c r="Q1679" s="89"/>
      <c r="R1679" s="89"/>
    </row>
    <row r="1680" spans="1:18" s="86" customFormat="1">
      <c r="A1680" s="15"/>
      <c r="B1680" s="15"/>
      <c r="C1680" s="15"/>
      <c r="D1680" s="15"/>
      <c r="E1680" s="15"/>
      <c r="F1680" s="15"/>
      <c r="G1680" s="15"/>
      <c r="H1680" s="15"/>
      <c r="I1680" s="80"/>
      <c r="J1680" s="80"/>
      <c r="K1680" s="80"/>
      <c r="L1680" s="81"/>
      <c r="M1680" s="81"/>
      <c r="N1680" s="15"/>
      <c r="O1680" s="89"/>
      <c r="P1680" s="89"/>
      <c r="Q1680" s="89"/>
      <c r="R1680" s="89"/>
    </row>
    <row r="1681" spans="1:18" s="86" customFormat="1">
      <c r="A1681" s="15"/>
      <c r="B1681" s="15"/>
      <c r="C1681" s="15"/>
      <c r="D1681" s="15"/>
      <c r="E1681" s="15"/>
      <c r="F1681" s="15"/>
      <c r="G1681" s="15"/>
      <c r="H1681" s="15"/>
      <c r="I1681" s="80"/>
      <c r="J1681" s="80"/>
      <c r="K1681" s="80"/>
      <c r="L1681" s="81"/>
      <c r="M1681" s="81"/>
      <c r="N1681" s="15"/>
      <c r="O1681" s="89"/>
      <c r="P1681" s="89"/>
      <c r="Q1681" s="89"/>
      <c r="R1681" s="89"/>
    </row>
    <row r="1682" spans="1:18" s="86" customFormat="1">
      <c r="A1682" s="15"/>
      <c r="B1682" s="15"/>
      <c r="C1682" s="15"/>
      <c r="D1682" s="15"/>
      <c r="E1682" s="15"/>
      <c r="F1682" s="15"/>
      <c r="G1682" s="15"/>
      <c r="H1682" s="15"/>
      <c r="I1682" s="80"/>
      <c r="J1682" s="80"/>
      <c r="K1682" s="80"/>
      <c r="L1682" s="81"/>
      <c r="M1682" s="81"/>
      <c r="N1682" s="15"/>
      <c r="O1682" s="89"/>
      <c r="P1682" s="89"/>
      <c r="Q1682" s="89"/>
      <c r="R1682" s="89"/>
    </row>
    <row r="1683" spans="1:18" s="86" customFormat="1">
      <c r="A1683" s="15"/>
      <c r="B1683" s="15"/>
      <c r="C1683" s="15"/>
      <c r="D1683" s="15"/>
      <c r="E1683" s="15"/>
      <c r="F1683" s="15"/>
      <c r="G1683" s="15"/>
      <c r="H1683" s="15"/>
      <c r="I1683" s="80"/>
      <c r="J1683" s="80"/>
      <c r="K1683" s="80"/>
      <c r="L1683" s="81"/>
      <c r="M1683" s="81"/>
      <c r="N1683" s="15"/>
      <c r="O1683" s="89"/>
      <c r="P1683" s="89"/>
      <c r="Q1683" s="89"/>
      <c r="R1683" s="89"/>
    </row>
    <row r="1684" spans="1:18" s="86" customFormat="1">
      <c r="A1684" s="15"/>
      <c r="B1684" s="15"/>
      <c r="C1684" s="15"/>
      <c r="D1684" s="15"/>
      <c r="E1684" s="15"/>
      <c r="F1684" s="15"/>
      <c r="G1684" s="15"/>
      <c r="H1684" s="15"/>
      <c r="I1684" s="80"/>
      <c r="J1684" s="80"/>
      <c r="K1684" s="80"/>
      <c r="L1684" s="81"/>
      <c r="M1684" s="81"/>
      <c r="N1684" s="15"/>
      <c r="O1684" s="89"/>
      <c r="P1684" s="89"/>
      <c r="Q1684" s="89"/>
      <c r="R1684" s="89"/>
    </row>
    <row r="1685" spans="1:18" s="86" customFormat="1">
      <c r="A1685" s="15"/>
      <c r="B1685" s="15"/>
      <c r="C1685" s="15"/>
      <c r="D1685" s="15"/>
      <c r="E1685" s="15"/>
      <c r="F1685" s="15"/>
      <c r="G1685" s="15"/>
      <c r="H1685" s="15"/>
      <c r="I1685" s="80"/>
      <c r="J1685" s="80"/>
      <c r="K1685" s="80"/>
      <c r="L1685" s="81"/>
      <c r="M1685" s="81"/>
      <c r="N1685" s="15"/>
      <c r="O1685" s="89"/>
      <c r="P1685" s="89"/>
      <c r="Q1685" s="89"/>
      <c r="R1685" s="89"/>
    </row>
    <row r="1686" spans="1:18" s="86" customFormat="1">
      <c r="A1686" s="15"/>
      <c r="B1686" s="15"/>
      <c r="C1686" s="15"/>
      <c r="D1686" s="15"/>
      <c r="E1686" s="15"/>
      <c r="F1686" s="15"/>
      <c r="G1686" s="15"/>
      <c r="H1686" s="15"/>
      <c r="I1686" s="80"/>
      <c r="J1686" s="80"/>
      <c r="K1686" s="80"/>
      <c r="L1686" s="81"/>
      <c r="M1686" s="81"/>
      <c r="N1686" s="15"/>
      <c r="O1686" s="89"/>
      <c r="P1686" s="89"/>
      <c r="Q1686" s="89"/>
      <c r="R1686" s="89"/>
    </row>
    <row r="1687" spans="1:18" s="86" customFormat="1">
      <c r="A1687" s="15"/>
      <c r="B1687" s="15"/>
      <c r="C1687" s="15"/>
      <c r="D1687" s="15"/>
      <c r="E1687" s="15"/>
      <c r="F1687" s="15"/>
      <c r="G1687" s="15"/>
      <c r="H1687" s="15"/>
      <c r="I1687" s="80"/>
      <c r="J1687" s="80"/>
      <c r="K1687" s="80"/>
      <c r="L1687" s="81"/>
      <c r="M1687" s="81"/>
      <c r="N1687" s="15"/>
      <c r="O1687" s="89"/>
      <c r="P1687" s="89"/>
      <c r="Q1687" s="89"/>
      <c r="R1687" s="89"/>
    </row>
    <row r="1688" spans="1:18" s="86" customFormat="1">
      <c r="A1688" s="15"/>
      <c r="B1688" s="15"/>
      <c r="C1688" s="15"/>
      <c r="D1688" s="15"/>
      <c r="E1688" s="15"/>
      <c r="F1688" s="15"/>
      <c r="G1688" s="15"/>
      <c r="H1688" s="15"/>
      <c r="I1688" s="80"/>
      <c r="J1688" s="80"/>
      <c r="K1688" s="80"/>
      <c r="L1688" s="81"/>
      <c r="M1688" s="81"/>
      <c r="N1688" s="15"/>
      <c r="O1688" s="89"/>
      <c r="P1688" s="89"/>
      <c r="Q1688" s="89"/>
      <c r="R1688" s="89"/>
    </row>
    <row r="1689" spans="1:18" s="86" customFormat="1">
      <c r="A1689" s="15"/>
      <c r="B1689" s="15"/>
      <c r="C1689" s="15"/>
      <c r="D1689" s="15"/>
      <c r="E1689" s="15"/>
      <c r="F1689" s="15"/>
      <c r="G1689" s="15"/>
      <c r="H1689" s="15"/>
      <c r="I1689" s="80"/>
      <c r="J1689" s="80"/>
      <c r="K1689" s="80"/>
      <c r="L1689" s="81"/>
      <c r="M1689" s="81"/>
      <c r="N1689" s="15"/>
      <c r="O1689" s="89"/>
      <c r="P1689" s="89"/>
      <c r="Q1689" s="89"/>
      <c r="R1689" s="89"/>
    </row>
    <row r="1690" spans="1:18" s="86" customFormat="1">
      <c r="A1690" s="15"/>
      <c r="B1690" s="15"/>
      <c r="C1690" s="15"/>
      <c r="D1690" s="15"/>
      <c r="E1690" s="15"/>
      <c r="F1690" s="15"/>
      <c r="G1690" s="15"/>
      <c r="H1690" s="15"/>
      <c r="I1690" s="80"/>
      <c r="J1690" s="80"/>
      <c r="K1690" s="80"/>
      <c r="L1690" s="81"/>
      <c r="M1690" s="81"/>
      <c r="N1690" s="15"/>
      <c r="O1690" s="89"/>
      <c r="P1690" s="89"/>
      <c r="Q1690" s="89"/>
      <c r="R1690" s="89"/>
    </row>
    <row r="1691" spans="1:18" s="86" customFormat="1">
      <c r="A1691" s="15"/>
      <c r="B1691" s="15"/>
      <c r="C1691" s="15"/>
      <c r="D1691" s="15"/>
      <c r="E1691" s="15"/>
      <c r="F1691" s="15"/>
      <c r="G1691" s="15"/>
      <c r="H1691" s="15"/>
      <c r="I1691" s="80"/>
      <c r="J1691" s="80"/>
      <c r="K1691" s="80"/>
      <c r="L1691" s="81"/>
      <c r="M1691" s="81"/>
      <c r="N1691" s="15"/>
      <c r="O1691" s="89"/>
      <c r="P1691" s="89"/>
      <c r="Q1691" s="89"/>
      <c r="R1691" s="89"/>
    </row>
    <row r="1692" spans="1:18" s="86" customFormat="1">
      <c r="A1692" s="15"/>
      <c r="B1692" s="15"/>
      <c r="C1692" s="15"/>
      <c r="D1692" s="15"/>
      <c r="E1692" s="15"/>
      <c r="F1692" s="15"/>
      <c r="G1692" s="15"/>
      <c r="H1692" s="15"/>
      <c r="I1692" s="80"/>
      <c r="J1692" s="80"/>
      <c r="K1692" s="80"/>
      <c r="L1692" s="81"/>
      <c r="M1692" s="81"/>
      <c r="N1692" s="15"/>
      <c r="O1692" s="89"/>
      <c r="P1692" s="89"/>
      <c r="Q1692" s="89"/>
      <c r="R1692" s="89"/>
    </row>
    <row r="1693" spans="1:18" s="86" customFormat="1">
      <c r="A1693" s="15"/>
      <c r="B1693" s="15"/>
      <c r="C1693" s="15"/>
      <c r="D1693" s="15"/>
      <c r="E1693" s="15"/>
      <c r="F1693" s="15"/>
      <c r="G1693" s="15"/>
      <c r="H1693" s="15"/>
      <c r="I1693" s="80"/>
      <c r="J1693" s="80"/>
      <c r="K1693" s="80"/>
      <c r="L1693" s="81"/>
      <c r="M1693" s="81"/>
      <c r="N1693" s="15"/>
      <c r="O1693" s="89"/>
      <c r="P1693" s="89"/>
      <c r="Q1693" s="89"/>
      <c r="R1693" s="89"/>
    </row>
    <row r="1694" spans="1:18" s="86" customFormat="1">
      <c r="A1694" s="15"/>
      <c r="B1694" s="15"/>
      <c r="C1694" s="15"/>
      <c r="D1694" s="15"/>
      <c r="E1694" s="15"/>
      <c r="F1694" s="15"/>
      <c r="G1694" s="15"/>
      <c r="H1694" s="15"/>
      <c r="I1694" s="80"/>
      <c r="J1694" s="80"/>
      <c r="K1694" s="80"/>
      <c r="L1694" s="81"/>
      <c r="M1694" s="81"/>
      <c r="N1694" s="15"/>
      <c r="O1694" s="89"/>
      <c r="P1694" s="89"/>
      <c r="Q1694" s="89"/>
      <c r="R1694" s="89"/>
    </row>
    <row r="1695" spans="1:18" s="86" customFormat="1">
      <c r="A1695" s="15"/>
      <c r="B1695" s="15"/>
      <c r="C1695" s="15"/>
      <c r="D1695" s="15"/>
      <c r="E1695" s="15"/>
      <c r="F1695" s="15"/>
      <c r="G1695" s="15"/>
      <c r="H1695" s="15"/>
      <c r="I1695" s="80"/>
      <c r="J1695" s="80"/>
      <c r="K1695" s="80"/>
      <c r="L1695" s="81"/>
      <c r="M1695" s="81"/>
      <c r="N1695" s="15"/>
      <c r="O1695" s="89"/>
      <c r="P1695" s="89"/>
      <c r="Q1695" s="89"/>
      <c r="R1695" s="89"/>
    </row>
    <row r="1696" spans="1:18" s="86" customFormat="1">
      <c r="A1696" s="15"/>
      <c r="B1696" s="15"/>
      <c r="C1696" s="15"/>
      <c r="D1696" s="15"/>
      <c r="E1696" s="15"/>
      <c r="F1696" s="15"/>
      <c r="G1696" s="15"/>
      <c r="H1696" s="15"/>
      <c r="I1696" s="80"/>
      <c r="J1696" s="80"/>
      <c r="K1696" s="80"/>
      <c r="L1696" s="81"/>
      <c r="M1696" s="81"/>
      <c r="N1696" s="15"/>
      <c r="O1696" s="89"/>
      <c r="P1696" s="89"/>
      <c r="Q1696" s="89"/>
      <c r="R1696" s="89"/>
    </row>
    <row r="1697" spans="1:18" s="86" customFormat="1">
      <c r="A1697" s="15"/>
      <c r="B1697" s="15"/>
      <c r="C1697" s="15"/>
      <c r="D1697" s="15"/>
      <c r="E1697" s="15"/>
      <c r="F1697" s="15"/>
      <c r="G1697" s="15"/>
      <c r="H1697" s="15"/>
      <c r="I1697" s="80"/>
      <c r="J1697" s="80"/>
      <c r="K1697" s="80"/>
      <c r="L1697" s="81"/>
      <c r="M1697" s="81"/>
      <c r="N1697" s="15"/>
      <c r="O1697" s="89"/>
      <c r="P1697" s="89"/>
      <c r="Q1697" s="89"/>
      <c r="R1697" s="89"/>
    </row>
    <row r="1698" spans="1:18" s="86" customFormat="1">
      <c r="A1698" s="15"/>
      <c r="B1698" s="15"/>
      <c r="C1698" s="15"/>
      <c r="D1698" s="15"/>
      <c r="E1698" s="15"/>
      <c r="F1698" s="15"/>
      <c r="G1698" s="15"/>
      <c r="H1698" s="15"/>
      <c r="I1698" s="80"/>
      <c r="J1698" s="80"/>
      <c r="K1698" s="80"/>
      <c r="L1698" s="81"/>
      <c r="M1698" s="81"/>
      <c r="N1698" s="15"/>
      <c r="O1698" s="89"/>
      <c r="P1698" s="89"/>
      <c r="Q1698" s="89"/>
      <c r="R1698" s="89"/>
    </row>
    <row r="1699" spans="1:18" s="86" customFormat="1">
      <c r="A1699" s="15"/>
      <c r="B1699" s="15"/>
      <c r="C1699" s="15"/>
      <c r="D1699" s="15"/>
      <c r="E1699" s="15"/>
      <c r="F1699" s="15"/>
      <c r="G1699" s="15"/>
      <c r="H1699" s="15"/>
      <c r="I1699" s="80"/>
      <c r="J1699" s="80"/>
      <c r="K1699" s="80"/>
      <c r="L1699" s="81"/>
      <c r="M1699" s="81"/>
      <c r="N1699" s="15"/>
      <c r="O1699" s="89"/>
      <c r="P1699" s="89"/>
      <c r="Q1699" s="89"/>
      <c r="R1699" s="89"/>
    </row>
    <row r="1700" spans="1:18" s="86" customFormat="1">
      <c r="A1700" s="15"/>
      <c r="B1700" s="15"/>
      <c r="C1700" s="15"/>
      <c r="D1700" s="15"/>
      <c r="E1700" s="15"/>
      <c r="F1700" s="15"/>
      <c r="G1700" s="15"/>
      <c r="H1700" s="15"/>
      <c r="I1700" s="80"/>
      <c r="J1700" s="80"/>
      <c r="K1700" s="80"/>
      <c r="L1700" s="81"/>
      <c r="M1700" s="81"/>
      <c r="N1700" s="15"/>
      <c r="O1700" s="89"/>
      <c r="P1700" s="89"/>
      <c r="Q1700" s="89"/>
      <c r="R1700" s="89"/>
    </row>
    <row r="1701" spans="1:18" s="86" customFormat="1">
      <c r="A1701" s="15"/>
      <c r="B1701" s="15"/>
      <c r="C1701" s="15"/>
      <c r="D1701" s="15"/>
      <c r="E1701" s="15"/>
      <c r="F1701" s="15"/>
      <c r="G1701" s="15"/>
      <c r="H1701" s="15"/>
      <c r="I1701" s="80"/>
      <c r="J1701" s="80"/>
      <c r="K1701" s="80"/>
      <c r="L1701" s="81"/>
      <c r="M1701" s="81"/>
      <c r="N1701" s="15"/>
      <c r="O1701" s="89"/>
      <c r="P1701" s="89"/>
      <c r="Q1701" s="89"/>
      <c r="R1701" s="89"/>
    </row>
    <row r="1702" spans="1:18" s="86" customFormat="1">
      <c r="A1702" s="15"/>
      <c r="B1702" s="15"/>
      <c r="C1702" s="15"/>
      <c r="D1702" s="15"/>
      <c r="E1702" s="15"/>
      <c r="F1702" s="15"/>
      <c r="G1702" s="15"/>
      <c r="H1702" s="15"/>
      <c r="I1702" s="80"/>
      <c r="J1702" s="80"/>
      <c r="K1702" s="80"/>
      <c r="L1702" s="81"/>
      <c r="M1702" s="81"/>
      <c r="N1702" s="15"/>
      <c r="O1702" s="89"/>
      <c r="P1702" s="89"/>
      <c r="Q1702" s="89"/>
      <c r="R1702" s="89"/>
    </row>
    <row r="1703" spans="1:18" s="86" customFormat="1">
      <c r="A1703" s="15"/>
      <c r="B1703" s="15"/>
      <c r="C1703" s="15"/>
      <c r="D1703" s="15"/>
      <c r="E1703" s="15"/>
      <c r="F1703" s="15"/>
      <c r="G1703" s="15"/>
      <c r="H1703" s="15"/>
      <c r="I1703" s="80"/>
      <c r="J1703" s="80"/>
      <c r="K1703" s="80"/>
      <c r="L1703" s="81"/>
      <c r="M1703" s="81"/>
      <c r="N1703" s="15"/>
      <c r="O1703" s="89"/>
      <c r="P1703" s="89"/>
      <c r="Q1703" s="89"/>
      <c r="R1703" s="89"/>
    </row>
    <row r="1704" spans="1:18" s="86" customFormat="1">
      <c r="A1704" s="15"/>
      <c r="B1704" s="15"/>
      <c r="C1704" s="15"/>
      <c r="D1704" s="15"/>
      <c r="E1704" s="15"/>
      <c r="F1704" s="15"/>
      <c r="G1704" s="15"/>
      <c r="H1704" s="15"/>
      <c r="I1704" s="80"/>
      <c r="J1704" s="80"/>
      <c r="K1704" s="80"/>
      <c r="L1704" s="81"/>
      <c r="M1704" s="81"/>
      <c r="N1704" s="15"/>
      <c r="O1704" s="89"/>
      <c r="P1704" s="89"/>
      <c r="Q1704" s="89"/>
      <c r="R1704" s="89"/>
    </row>
    <row r="1705" spans="1:18" s="86" customFormat="1">
      <c r="A1705" s="15"/>
      <c r="B1705" s="15"/>
      <c r="C1705" s="15"/>
      <c r="D1705" s="15"/>
      <c r="E1705" s="15"/>
      <c r="F1705" s="15"/>
      <c r="G1705" s="15"/>
      <c r="H1705" s="15"/>
      <c r="I1705" s="80"/>
      <c r="J1705" s="80"/>
      <c r="K1705" s="80"/>
      <c r="L1705" s="81"/>
      <c r="M1705" s="81"/>
      <c r="N1705" s="15"/>
      <c r="O1705" s="89"/>
      <c r="P1705" s="89"/>
      <c r="Q1705" s="89"/>
      <c r="R1705" s="89"/>
    </row>
    <row r="1706" spans="1:18" s="86" customFormat="1">
      <c r="A1706" s="15"/>
      <c r="B1706" s="15"/>
      <c r="C1706" s="15"/>
      <c r="D1706" s="15"/>
      <c r="E1706" s="15"/>
      <c r="F1706" s="15"/>
      <c r="G1706" s="15"/>
      <c r="H1706" s="15"/>
      <c r="I1706" s="80"/>
      <c r="J1706" s="80"/>
      <c r="K1706" s="80"/>
      <c r="L1706" s="81"/>
      <c r="M1706" s="81"/>
      <c r="N1706" s="15"/>
      <c r="O1706" s="89"/>
      <c r="P1706" s="89"/>
      <c r="Q1706" s="89"/>
      <c r="R1706" s="89"/>
    </row>
    <row r="1707" spans="1:18" s="86" customFormat="1">
      <c r="A1707" s="15"/>
      <c r="B1707" s="15"/>
      <c r="C1707" s="15"/>
      <c r="D1707" s="15"/>
      <c r="E1707" s="15"/>
      <c r="F1707" s="15"/>
      <c r="G1707" s="15"/>
      <c r="H1707" s="15"/>
      <c r="I1707" s="80"/>
      <c r="J1707" s="80"/>
      <c r="K1707" s="80"/>
      <c r="L1707" s="81"/>
      <c r="M1707" s="81"/>
      <c r="N1707" s="15"/>
      <c r="O1707" s="89"/>
      <c r="P1707" s="89"/>
      <c r="Q1707" s="89"/>
      <c r="R1707" s="89"/>
    </row>
    <row r="1708" spans="1:18" s="86" customFormat="1">
      <c r="A1708" s="15"/>
      <c r="B1708" s="15"/>
      <c r="C1708" s="15"/>
      <c r="D1708" s="15"/>
      <c r="E1708" s="15"/>
      <c r="F1708" s="15"/>
      <c r="G1708" s="15"/>
      <c r="H1708" s="15"/>
      <c r="I1708" s="80"/>
      <c r="J1708" s="80"/>
      <c r="K1708" s="80"/>
      <c r="L1708" s="81"/>
      <c r="M1708" s="81"/>
      <c r="N1708" s="15"/>
      <c r="O1708" s="89"/>
      <c r="P1708" s="89"/>
      <c r="Q1708" s="89"/>
      <c r="R1708" s="89"/>
    </row>
    <row r="1709" spans="1:18" s="86" customFormat="1">
      <c r="A1709" s="15"/>
      <c r="B1709" s="15"/>
      <c r="C1709" s="15"/>
      <c r="D1709" s="15"/>
      <c r="E1709" s="15"/>
      <c r="F1709" s="15"/>
      <c r="G1709" s="15"/>
      <c r="H1709" s="15"/>
      <c r="I1709" s="80"/>
      <c r="J1709" s="80"/>
      <c r="K1709" s="80"/>
      <c r="L1709" s="81"/>
      <c r="M1709" s="81"/>
      <c r="N1709" s="15"/>
      <c r="O1709" s="89"/>
      <c r="P1709" s="89"/>
      <c r="Q1709" s="89"/>
      <c r="R1709" s="89"/>
    </row>
    <row r="1710" spans="1:18" s="86" customFormat="1">
      <c r="A1710" s="15"/>
      <c r="B1710" s="15"/>
      <c r="C1710" s="15"/>
      <c r="D1710" s="15"/>
      <c r="E1710" s="15"/>
      <c r="F1710" s="15"/>
      <c r="G1710" s="15"/>
      <c r="H1710" s="15"/>
      <c r="I1710" s="80"/>
      <c r="J1710" s="80"/>
      <c r="K1710" s="80"/>
      <c r="L1710" s="81"/>
      <c r="M1710" s="81"/>
      <c r="N1710" s="15"/>
      <c r="O1710" s="89"/>
      <c r="P1710" s="89"/>
      <c r="Q1710" s="89"/>
      <c r="R1710" s="89"/>
    </row>
    <row r="1711" spans="1:18" s="86" customFormat="1">
      <c r="A1711" s="15"/>
      <c r="B1711" s="15"/>
      <c r="C1711" s="15"/>
      <c r="D1711" s="15"/>
      <c r="E1711" s="15"/>
      <c r="F1711" s="15"/>
      <c r="G1711" s="15"/>
      <c r="H1711" s="15"/>
      <c r="I1711" s="80"/>
      <c r="J1711" s="80"/>
      <c r="K1711" s="80"/>
      <c r="L1711" s="81"/>
      <c r="M1711" s="81"/>
      <c r="N1711" s="15"/>
      <c r="O1711" s="89"/>
      <c r="P1711" s="89"/>
      <c r="Q1711" s="89"/>
      <c r="R1711" s="89"/>
    </row>
    <row r="1712" spans="1:18" s="86" customFormat="1">
      <c r="A1712" s="15"/>
      <c r="B1712" s="15"/>
      <c r="C1712" s="15"/>
      <c r="D1712" s="15"/>
      <c r="E1712" s="15"/>
      <c r="F1712" s="15"/>
      <c r="G1712" s="15"/>
      <c r="H1712" s="15"/>
      <c r="I1712" s="80"/>
      <c r="J1712" s="80"/>
      <c r="K1712" s="80"/>
      <c r="L1712" s="81"/>
      <c r="M1712" s="81"/>
      <c r="N1712" s="15"/>
      <c r="O1712" s="89"/>
      <c r="P1712" s="89"/>
      <c r="Q1712" s="89"/>
      <c r="R1712" s="89"/>
    </row>
    <row r="1713" spans="1:18" s="86" customFormat="1">
      <c r="A1713" s="15"/>
      <c r="B1713" s="15"/>
      <c r="C1713" s="15"/>
      <c r="D1713" s="15"/>
      <c r="E1713" s="15"/>
      <c r="F1713" s="15"/>
      <c r="G1713" s="15"/>
      <c r="H1713" s="15"/>
      <c r="I1713" s="80"/>
      <c r="J1713" s="80"/>
      <c r="K1713" s="80"/>
      <c r="L1713" s="81"/>
      <c r="M1713" s="81"/>
      <c r="N1713" s="15"/>
      <c r="O1713" s="89"/>
      <c r="P1713" s="89"/>
      <c r="Q1713" s="89"/>
      <c r="R1713" s="89"/>
    </row>
    <row r="1714" spans="1:18" s="86" customFormat="1">
      <c r="A1714" s="15"/>
      <c r="B1714" s="15"/>
      <c r="C1714" s="15"/>
      <c r="D1714" s="15"/>
      <c r="E1714" s="15"/>
      <c r="F1714" s="15"/>
      <c r="G1714" s="15"/>
      <c r="H1714" s="15"/>
      <c r="I1714" s="80"/>
      <c r="J1714" s="80"/>
      <c r="K1714" s="80"/>
      <c r="L1714" s="81"/>
      <c r="M1714" s="81"/>
      <c r="N1714" s="15"/>
      <c r="O1714" s="89"/>
      <c r="P1714" s="89"/>
      <c r="Q1714" s="89"/>
      <c r="R1714" s="89"/>
    </row>
    <row r="1715" spans="1:18" s="86" customFormat="1">
      <c r="A1715" s="15"/>
      <c r="B1715" s="15"/>
      <c r="C1715" s="15"/>
      <c r="D1715" s="15"/>
      <c r="E1715" s="15"/>
      <c r="F1715" s="15"/>
      <c r="G1715" s="15"/>
      <c r="H1715" s="15"/>
      <c r="I1715" s="80"/>
      <c r="J1715" s="80"/>
      <c r="K1715" s="80"/>
      <c r="L1715" s="81"/>
      <c r="M1715" s="81"/>
      <c r="N1715" s="15"/>
      <c r="O1715" s="89"/>
      <c r="P1715" s="89"/>
      <c r="Q1715" s="89"/>
      <c r="R1715" s="89"/>
    </row>
    <row r="1716" spans="1:18" s="86" customFormat="1">
      <c r="A1716" s="15"/>
      <c r="B1716" s="15"/>
      <c r="C1716" s="15"/>
      <c r="D1716" s="15"/>
      <c r="E1716" s="15"/>
      <c r="F1716" s="15"/>
      <c r="G1716" s="15"/>
      <c r="H1716" s="15"/>
      <c r="I1716" s="80"/>
      <c r="J1716" s="80"/>
      <c r="K1716" s="80"/>
      <c r="L1716" s="81"/>
      <c r="M1716" s="81"/>
      <c r="N1716" s="15"/>
      <c r="O1716" s="89"/>
      <c r="P1716" s="89"/>
      <c r="Q1716" s="89"/>
      <c r="R1716" s="89"/>
    </row>
    <row r="1717" spans="1:18" s="86" customFormat="1">
      <c r="A1717" s="15"/>
      <c r="B1717" s="15"/>
      <c r="C1717" s="15"/>
      <c r="D1717" s="15"/>
      <c r="E1717" s="15"/>
      <c r="F1717" s="15"/>
      <c r="G1717" s="15"/>
      <c r="H1717" s="15"/>
      <c r="I1717" s="80"/>
      <c r="J1717" s="80"/>
      <c r="K1717" s="80"/>
      <c r="L1717" s="81"/>
      <c r="M1717" s="81"/>
      <c r="N1717" s="15"/>
      <c r="O1717" s="89"/>
      <c r="P1717" s="89"/>
      <c r="Q1717" s="89"/>
      <c r="R1717" s="89"/>
    </row>
    <row r="1718" spans="1:18" s="86" customFormat="1">
      <c r="A1718" s="15"/>
      <c r="B1718" s="15"/>
      <c r="C1718" s="15"/>
      <c r="D1718" s="15"/>
      <c r="E1718" s="15"/>
      <c r="F1718" s="15"/>
      <c r="G1718" s="15"/>
      <c r="H1718" s="15"/>
      <c r="I1718" s="80"/>
      <c r="J1718" s="80"/>
      <c r="K1718" s="80"/>
      <c r="L1718" s="81"/>
      <c r="M1718" s="81"/>
      <c r="N1718" s="15"/>
      <c r="O1718" s="89"/>
      <c r="P1718" s="89"/>
      <c r="Q1718" s="89"/>
      <c r="R1718" s="89"/>
    </row>
    <row r="1719" spans="1:18" s="86" customFormat="1">
      <c r="A1719" s="15"/>
      <c r="B1719" s="15"/>
      <c r="C1719" s="15"/>
      <c r="D1719" s="15"/>
      <c r="E1719" s="15"/>
      <c r="F1719" s="15"/>
      <c r="G1719" s="15"/>
      <c r="H1719" s="15"/>
      <c r="I1719" s="80"/>
      <c r="J1719" s="80"/>
      <c r="K1719" s="80"/>
      <c r="L1719" s="81"/>
      <c r="M1719" s="81"/>
      <c r="N1719" s="15"/>
      <c r="O1719" s="89"/>
      <c r="P1719" s="89"/>
      <c r="Q1719" s="89"/>
      <c r="R1719" s="89"/>
    </row>
    <row r="1720" spans="1:18" s="86" customFormat="1">
      <c r="A1720" s="15"/>
      <c r="B1720" s="15"/>
      <c r="C1720" s="15"/>
      <c r="D1720" s="15"/>
      <c r="E1720" s="15"/>
      <c r="F1720" s="15"/>
      <c r="G1720" s="15"/>
      <c r="H1720" s="15"/>
      <c r="I1720" s="80"/>
      <c r="J1720" s="80"/>
      <c r="K1720" s="80"/>
      <c r="L1720" s="81"/>
      <c r="M1720" s="81"/>
      <c r="N1720" s="15"/>
      <c r="O1720" s="89"/>
      <c r="P1720" s="89"/>
      <c r="Q1720" s="89"/>
      <c r="R1720" s="89"/>
    </row>
    <row r="1721" spans="1:18" s="86" customFormat="1">
      <c r="A1721" s="15"/>
      <c r="B1721" s="15"/>
      <c r="C1721" s="15"/>
      <c r="D1721" s="15"/>
      <c r="E1721" s="15"/>
      <c r="F1721" s="15"/>
      <c r="G1721" s="15"/>
      <c r="H1721" s="15"/>
      <c r="I1721" s="80"/>
      <c r="J1721" s="80"/>
      <c r="K1721" s="80"/>
      <c r="L1721" s="81"/>
      <c r="M1721" s="81"/>
      <c r="N1721" s="15"/>
      <c r="O1721" s="89"/>
      <c r="P1721" s="89"/>
      <c r="Q1721" s="89"/>
      <c r="R1721" s="89"/>
    </row>
    <row r="1722" spans="1:18" s="86" customFormat="1">
      <c r="A1722" s="15"/>
      <c r="B1722" s="15"/>
      <c r="C1722" s="15"/>
      <c r="D1722" s="15"/>
      <c r="E1722" s="15"/>
      <c r="F1722" s="15"/>
      <c r="G1722" s="15"/>
      <c r="H1722" s="15"/>
      <c r="I1722" s="80"/>
      <c r="J1722" s="80"/>
      <c r="K1722" s="80"/>
      <c r="L1722" s="81"/>
      <c r="M1722" s="81"/>
      <c r="N1722" s="15"/>
      <c r="O1722" s="89"/>
      <c r="P1722" s="89"/>
      <c r="Q1722" s="89"/>
      <c r="R1722" s="89"/>
    </row>
    <row r="1723" spans="1:18" s="86" customFormat="1">
      <c r="A1723" s="15"/>
      <c r="B1723" s="15"/>
      <c r="C1723" s="15"/>
      <c r="D1723" s="15"/>
      <c r="E1723" s="15"/>
      <c r="F1723" s="15"/>
      <c r="G1723" s="15"/>
      <c r="H1723" s="15"/>
      <c r="I1723" s="80"/>
      <c r="J1723" s="80"/>
      <c r="K1723" s="80"/>
      <c r="L1723" s="81"/>
      <c r="M1723" s="81"/>
      <c r="N1723" s="15"/>
      <c r="O1723" s="89"/>
      <c r="P1723" s="89"/>
      <c r="Q1723" s="89"/>
      <c r="R1723" s="89"/>
    </row>
    <row r="1724" spans="1:18" s="86" customFormat="1">
      <c r="A1724" s="15"/>
      <c r="B1724" s="15"/>
      <c r="C1724" s="15"/>
      <c r="D1724" s="15"/>
      <c r="E1724" s="15"/>
      <c r="F1724" s="15"/>
      <c r="G1724" s="15"/>
      <c r="H1724" s="15"/>
      <c r="I1724" s="80"/>
      <c r="J1724" s="80"/>
      <c r="K1724" s="80"/>
      <c r="L1724" s="81"/>
      <c r="M1724" s="81"/>
      <c r="N1724" s="15"/>
      <c r="O1724" s="89"/>
      <c r="P1724" s="89"/>
      <c r="Q1724" s="89"/>
      <c r="R1724" s="89"/>
    </row>
    <row r="1725" spans="1:18" s="86" customFormat="1">
      <c r="A1725" s="15"/>
      <c r="B1725" s="15"/>
      <c r="C1725" s="15"/>
      <c r="D1725" s="15"/>
      <c r="E1725" s="15"/>
      <c r="F1725" s="15"/>
      <c r="G1725" s="15"/>
      <c r="H1725" s="15"/>
      <c r="I1725" s="80"/>
      <c r="J1725" s="80"/>
      <c r="K1725" s="80"/>
      <c r="L1725" s="81"/>
      <c r="M1725" s="81"/>
      <c r="N1725" s="15"/>
      <c r="O1725" s="89"/>
      <c r="P1725" s="89"/>
      <c r="Q1725" s="89"/>
      <c r="R1725" s="89"/>
    </row>
    <row r="1726" spans="1:18" s="86" customFormat="1">
      <c r="A1726" s="15"/>
      <c r="B1726" s="15"/>
      <c r="C1726" s="15"/>
      <c r="D1726" s="15"/>
      <c r="E1726" s="15"/>
      <c r="F1726" s="15"/>
      <c r="G1726" s="15"/>
      <c r="H1726" s="15"/>
      <c r="I1726" s="80"/>
      <c r="J1726" s="80"/>
      <c r="K1726" s="80"/>
      <c r="L1726" s="81"/>
      <c r="M1726" s="81"/>
      <c r="N1726" s="15"/>
      <c r="O1726" s="89"/>
      <c r="P1726" s="89"/>
      <c r="Q1726" s="89"/>
      <c r="R1726" s="89"/>
    </row>
    <row r="1727" spans="1:18" s="86" customFormat="1">
      <c r="A1727" s="15"/>
      <c r="B1727" s="15"/>
      <c r="C1727" s="15"/>
      <c r="D1727" s="15"/>
      <c r="E1727" s="15"/>
      <c r="F1727" s="15"/>
      <c r="G1727" s="15"/>
      <c r="H1727" s="15"/>
      <c r="I1727" s="80"/>
      <c r="J1727" s="80"/>
      <c r="K1727" s="80"/>
      <c r="L1727" s="81"/>
      <c r="M1727" s="81"/>
      <c r="N1727" s="15"/>
      <c r="O1727" s="89"/>
      <c r="P1727" s="89"/>
      <c r="Q1727" s="89"/>
      <c r="R1727" s="89"/>
    </row>
    <row r="1728" spans="1:18" s="86" customFormat="1">
      <c r="A1728" s="15"/>
      <c r="B1728" s="15"/>
      <c r="C1728" s="15"/>
      <c r="D1728" s="15"/>
      <c r="E1728" s="15"/>
      <c r="F1728" s="15"/>
      <c r="G1728" s="15"/>
      <c r="H1728" s="15"/>
      <c r="I1728" s="80"/>
      <c r="J1728" s="80"/>
      <c r="K1728" s="80"/>
      <c r="L1728" s="81"/>
      <c r="M1728" s="81"/>
      <c r="N1728" s="15"/>
      <c r="O1728" s="89"/>
      <c r="P1728" s="89"/>
      <c r="Q1728" s="89"/>
      <c r="R1728" s="89"/>
    </row>
    <row r="1729" spans="1:18" s="86" customFormat="1">
      <c r="A1729" s="15"/>
      <c r="B1729" s="15"/>
      <c r="C1729" s="15"/>
      <c r="D1729" s="15"/>
      <c r="E1729" s="15"/>
      <c r="F1729" s="15"/>
      <c r="G1729" s="15"/>
      <c r="H1729" s="15"/>
      <c r="I1729" s="80"/>
      <c r="J1729" s="80"/>
      <c r="K1729" s="80"/>
      <c r="L1729" s="81"/>
      <c r="M1729" s="81"/>
      <c r="N1729" s="15"/>
      <c r="O1729" s="89"/>
      <c r="P1729" s="89"/>
      <c r="Q1729" s="89"/>
      <c r="R1729" s="89"/>
    </row>
    <row r="1730" spans="1:18" s="86" customFormat="1">
      <c r="A1730" s="15"/>
      <c r="B1730" s="15"/>
      <c r="C1730" s="15"/>
      <c r="D1730" s="15"/>
      <c r="E1730" s="15"/>
      <c r="F1730" s="15"/>
      <c r="G1730" s="15"/>
      <c r="H1730" s="15"/>
      <c r="I1730" s="80"/>
      <c r="J1730" s="80"/>
      <c r="K1730" s="80"/>
      <c r="L1730" s="81"/>
      <c r="M1730" s="81"/>
      <c r="N1730" s="15"/>
      <c r="O1730" s="89"/>
      <c r="P1730" s="89"/>
      <c r="Q1730" s="89"/>
      <c r="R1730" s="89"/>
    </row>
    <row r="1731" spans="1:18" s="86" customFormat="1">
      <c r="A1731" s="15"/>
      <c r="B1731" s="15"/>
      <c r="C1731" s="15"/>
      <c r="D1731" s="15"/>
      <c r="E1731" s="15"/>
      <c r="F1731" s="15"/>
      <c r="G1731" s="15"/>
      <c r="H1731" s="15"/>
      <c r="I1731" s="80"/>
      <c r="J1731" s="80"/>
      <c r="K1731" s="80"/>
      <c r="L1731" s="81"/>
      <c r="M1731" s="81"/>
      <c r="N1731" s="15"/>
      <c r="O1731" s="89"/>
      <c r="P1731" s="89"/>
      <c r="Q1731" s="89"/>
      <c r="R1731" s="89"/>
    </row>
    <row r="1732" spans="1:18" s="86" customFormat="1">
      <c r="A1732" s="15"/>
      <c r="B1732" s="15"/>
      <c r="C1732" s="15"/>
      <c r="D1732" s="15"/>
      <c r="E1732" s="15"/>
      <c r="F1732" s="15"/>
      <c r="G1732" s="15"/>
      <c r="H1732" s="15"/>
      <c r="I1732" s="80"/>
      <c r="J1732" s="80"/>
      <c r="K1732" s="80"/>
      <c r="L1732" s="81"/>
      <c r="M1732" s="81"/>
      <c r="N1732" s="15"/>
      <c r="O1732" s="89"/>
      <c r="P1732" s="89"/>
      <c r="Q1732" s="89"/>
      <c r="R1732" s="89"/>
    </row>
    <row r="1733" spans="1:18" s="86" customFormat="1">
      <c r="A1733" s="15"/>
      <c r="B1733" s="15"/>
      <c r="C1733" s="15"/>
      <c r="D1733" s="15"/>
      <c r="E1733" s="15"/>
      <c r="F1733" s="15"/>
      <c r="G1733" s="15"/>
      <c r="H1733" s="15"/>
      <c r="I1733" s="80"/>
      <c r="J1733" s="80"/>
      <c r="K1733" s="80"/>
      <c r="L1733" s="81"/>
      <c r="M1733" s="81"/>
      <c r="N1733" s="15"/>
      <c r="O1733" s="89"/>
      <c r="P1733" s="89"/>
      <c r="Q1733" s="89"/>
      <c r="R1733" s="89"/>
    </row>
    <row r="1734" spans="1:18" s="86" customFormat="1">
      <c r="A1734" s="15"/>
      <c r="B1734" s="15"/>
      <c r="C1734" s="15"/>
      <c r="D1734" s="15"/>
      <c r="E1734" s="15"/>
      <c r="F1734" s="15"/>
      <c r="G1734" s="15"/>
      <c r="H1734" s="15"/>
      <c r="I1734" s="80"/>
      <c r="J1734" s="80"/>
      <c r="K1734" s="80"/>
      <c r="L1734" s="81"/>
      <c r="M1734" s="81"/>
      <c r="N1734" s="15"/>
      <c r="O1734" s="89"/>
      <c r="P1734" s="89"/>
      <c r="Q1734" s="89"/>
      <c r="R1734" s="89"/>
    </row>
    <row r="1735" spans="1:18" s="86" customFormat="1">
      <c r="A1735" s="15"/>
      <c r="B1735" s="15"/>
      <c r="C1735" s="15"/>
      <c r="D1735" s="15"/>
      <c r="E1735" s="15"/>
      <c r="F1735" s="15"/>
      <c r="G1735" s="15"/>
      <c r="H1735" s="15"/>
      <c r="I1735" s="80"/>
      <c r="J1735" s="80"/>
      <c r="K1735" s="80"/>
      <c r="L1735" s="81"/>
      <c r="M1735" s="81"/>
      <c r="N1735" s="15"/>
      <c r="O1735" s="89"/>
      <c r="P1735" s="89"/>
      <c r="Q1735" s="89"/>
      <c r="R1735" s="89"/>
    </row>
    <row r="1736" spans="1:18" s="86" customFormat="1">
      <c r="A1736" s="15"/>
      <c r="B1736" s="15"/>
      <c r="C1736" s="15"/>
      <c r="D1736" s="15"/>
      <c r="E1736" s="15"/>
      <c r="F1736" s="15"/>
      <c r="G1736" s="15"/>
      <c r="H1736" s="15"/>
      <c r="I1736" s="80"/>
      <c r="J1736" s="80"/>
      <c r="K1736" s="80"/>
      <c r="L1736" s="81"/>
      <c r="M1736" s="81"/>
      <c r="N1736" s="15"/>
      <c r="O1736" s="89"/>
      <c r="P1736" s="89"/>
      <c r="Q1736" s="89"/>
      <c r="R1736" s="89"/>
    </row>
    <row r="1737" spans="1:18" s="86" customFormat="1">
      <c r="A1737" s="15"/>
      <c r="B1737" s="15"/>
      <c r="C1737" s="15"/>
      <c r="D1737" s="15"/>
      <c r="E1737" s="15"/>
      <c r="F1737" s="15"/>
      <c r="G1737" s="15"/>
      <c r="H1737" s="15"/>
      <c r="I1737" s="80"/>
      <c r="J1737" s="80"/>
      <c r="K1737" s="80"/>
      <c r="L1737" s="81"/>
      <c r="M1737" s="81"/>
      <c r="N1737" s="15"/>
      <c r="O1737" s="89"/>
      <c r="P1737" s="89"/>
      <c r="Q1737" s="89"/>
      <c r="R1737" s="89"/>
    </row>
    <row r="1738" spans="1:18" s="86" customFormat="1">
      <c r="A1738" s="15"/>
      <c r="B1738" s="15"/>
      <c r="C1738" s="15"/>
      <c r="D1738" s="15"/>
      <c r="E1738" s="15"/>
      <c r="F1738" s="15"/>
      <c r="G1738" s="15"/>
      <c r="H1738" s="15"/>
      <c r="I1738" s="80"/>
      <c r="J1738" s="80"/>
      <c r="K1738" s="80"/>
      <c r="L1738" s="81"/>
      <c r="M1738" s="81"/>
      <c r="N1738" s="15"/>
      <c r="O1738" s="89"/>
      <c r="P1738" s="89"/>
      <c r="Q1738" s="89"/>
      <c r="R1738" s="89"/>
    </row>
    <row r="1739" spans="1:18" s="86" customFormat="1">
      <c r="A1739" s="15"/>
      <c r="B1739" s="15"/>
      <c r="C1739" s="15"/>
      <c r="D1739" s="15"/>
      <c r="E1739" s="15"/>
      <c r="F1739" s="15"/>
      <c r="G1739" s="15"/>
      <c r="H1739" s="15"/>
      <c r="I1739" s="80"/>
      <c r="J1739" s="80"/>
      <c r="K1739" s="80"/>
      <c r="L1739" s="81"/>
      <c r="M1739" s="81"/>
      <c r="N1739" s="15"/>
      <c r="O1739" s="89"/>
      <c r="P1739" s="89"/>
      <c r="Q1739" s="89"/>
      <c r="R1739" s="89"/>
    </row>
    <row r="1740" spans="1:18" s="86" customFormat="1">
      <c r="A1740" s="15"/>
      <c r="B1740" s="15"/>
      <c r="C1740" s="15"/>
      <c r="D1740" s="15"/>
      <c r="E1740" s="15"/>
      <c r="F1740" s="15"/>
      <c r="G1740" s="15"/>
      <c r="H1740" s="15"/>
      <c r="I1740" s="80"/>
      <c r="J1740" s="80"/>
      <c r="K1740" s="80"/>
      <c r="L1740" s="81"/>
      <c r="M1740" s="81"/>
      <c r="N1740" s="15"/>
      <c r="O1740" s="89"/>
      <c r="P1740" s="89"/>
      <c r="Q1740" s="89"/>
      <c r="R1740" s="89"/>
    </row>
    <row r="1741" spans="1:18" s="86" customFormat="1">
      <c r="A1741" s="15"/>
      <c r="B1741" s="15"/>
      <c r="C1741" s="15"/>
      <c r="D1741" s="15"/>
      <c r="E1741" s="15"/>
      <c r="F1741" s="15"/>
      <c r="G1741" s="15"/>
      <c r="H1741" s="15"/>
      <c r="I1741" s="80"/>
      <c r="J1741" s="80"/>
      <c r="K1741" s="80"/>
      <c r="L1741" s="81"/>
      <c r="M1741" s="81"/>
      <c r="N1741" s="15"/>
      <c r="O1741" s="89"/>
      <c r="P1741" s="89"/>
      <c r="Q1741" s="89"/>
      <c r="R1741" s="89"/>
    </row>
    <row r="1742" spans="1:18" s="86" customFormat="1">
      <c r="A1742" s="15"/>
      <c r="B1742" s="15"/>
      <c r="C1742" s="15"/>
      <c r="D1742" s="15"/>
      <c r="E1742" s="15"/>
      <c r="F1742" s="15"/>
      <c r="G1742" s="15"/>
      <c r="H1742" s="15"/>
      <c r="I1742" s="80"/>
      <c r="J1742" s="80"/>
      <c r="K1742" s="80"/>
      <c r="L1742" s="81"/>
      <c r="M1742" s="81"/>
      <c r="N1742" s="15"/>
      <c r="O1742" s="89"/>
      <c r="P1742" s="89"/>
      <c r="Q1742" s="89"/>
      <c r="R1742" s="89"/>
    </row>
    <row r="1743" spans="1:18" s="86" customFormat="1">
      <c r="A1743" s="15"/>
      <c r="B1743" s="15"/>
      <c r="C1743" s="15"/>
      <c r="D1743" s="15"/>
      <c r="E1743" s="15"/>
      <c r="F1743" s="15"/>
      <c r="G1743" s="15"/>
      <c r="H1743" s="15"/>
      <c r="I1743" s="80"/>
      <c r="J1743" s="80"/>
      <c r="K1743" s="80"/>
      <c r="L1743" s="81"/>
      <c r="M1743" s="81"/>
      <c r="N1743" s="15"/>
      <c r="O1743" s="89"/>
      <c r="P1743" s="89"/>
      <c r="Q1743" s="89"/>
      <c r="R1743" s="89"/>
    </row>
    <row r="1744" spans="1:18" s="86" customFormat="1">
      <c r="A1744" s="15"/>
      <c r="B1744" s="15"/>
      <c r="C1744" s="15"/>
      <c r="D1744" s="15"/>
      <c r="E1744" s="15"/>
      <c r="F1744" s="15"/>
      <c r="G1744" s="15"/>
      <c r="H1744" s="15"/>
      <c r="I1744" s="80"/>
      <c r="J1744" s="80"/>
      <c r="K1744" s="80"/>
      <c r="L1744" s="81"/>
      <c r="M1744" s="81"/>
      <c r="N1744" s="15"/>
      <c r="O1744" s="89"/>
      <c r="P1744" s="89"/>
      <c r="Q1744" s="89"/>
      <c r="R1744" s="89"/>
    </row>
    <row r="1745" spans="1:18" s="86" customFormat="1">
      <c r="A1745" s="15"/>
      <c r="B1745" s="15"/>
      <c r="C1745" s="15"/>
      <c r="D1745" s="15"/>
      <c r="E1745" s="15"/>
      <c r="F1745" s="15"/>
      <c r="G1745" s="15"/>
      <c r="H1745" s="15"/>
      <c r="I1745" s="80"/>
      <c r="J1745" s="80"/>
      <c r="K1745" s="80"/>
      <c r="L1745" s="81"/>
      <c r="M1745" s="81"/>
      <c r="N1745" s="15"/>
      <c r="O1745" s="89"/>
      <c r="P1745" s="89"/>
      <c r="Q1745" s="89"/>
      <c r="R1745" s="89"/>
    </row>
    <row r="1746" spans="1:18" s="86" customFormat="1">
      <c r="A1746" s="15"/>
      <c r="B1746" s="15"/>
      <c r="C1746" s="15"/>
      <c r="D1746" s="15"/>
      <c r="E1746" s="15"/>
      <c r="F1746" s="15"/>
      <c r="G1746" s="15"/>
      <c r="H1746" s="15"/>
      <c r="I1746" s="80"/>
      <c r="J1746" s="80"/>
      <c r="K1746" s="80"/>
      <c r="L1746" s="81"/>
      <c r="M1746" s="81"/>
      <c r="N1746" s="15"/>
      <c r="O1746" s="89"/>
      <c r="P1746" s="89"/>
      <c r="Q1746" s="89"/>
      <c r="R1746" s="89"/>
    </row>
    <row r="1747" spans="1:18" s="86" customFormat="1">
      <c r="A1747" s="15"/>
      <c r="B1747" s="15"/>
      <c r="C1747" s="15"/>
      <c r="D1747" s="15"/>
      <c r="E1747" s="15"/>
      <c r="F1747" s="15"/>
      <c r="G1747" s="15"/>
      <c r="H1747" s="15"/>
      <c r="I1747" s="80"/>
      <c r="J1747" s="80"/>
      <c r="K1747" s="80"/>
      <c r="L1747" s="81"/>
      <c r="M1747" s="81"/>
      <c r="N1747" s="15"/>
      <c r="O1747" s="89"/>
      <c r="P1747" s="89"/>
      <c r="Q1747" s="89"/>
      <c r="R1747" s="89"/>
    </row>
    <row r="1748" spans="1:18" s="86" customFormat="1">
      <c r="A1748" s="15"/>
      <c r="B1748" s="15"/>
      <c r="C1748" s="15"/>
      <c r="D1748" s="15"/>
      <c r="E1748" s="15"/>
      <c r="F1748" s="15"/>
      <c r="G1748" s="15"/>
      <c r="H1748" s="15"/>
      <c r="I1748" s="80"/>
      <c r="J1748" s="80"/>
      <c r="K1748" s="80"/>
      <c r="L1748" s="81"/>
      <c r="M1748" s="81"/>
      <c r="N1748" s="15"/>
      <c r="O1748" s="89"/>
      <c r="P1748" s="89"/>
      <c r="Q1748" s="89"/>
      <c r="R1748" s="89"/>
    </row>
    <row r="1749" spans="1:18" s="86" customFormat="1">
      <c r="A1749" s="15"/>
      <c r="B1749" s="15"/>
      <c r="C1749" s="15"/>
      <c r="D1749" s="15"/>
      <c r="E1749" s="15"/>
      <c r="F1749" s="15"/>
      <c r="G1749" s="15"/>
      <c r="H1749" s="15"/>
      <c r="I1749" s="80"/>
      <c r="J1749" s="80"/>
      <c r="K1749" s="80"/>
      <c r="L1749" s="81"/>
      <c r="M1749" s="81"/>
      <c r="N1749" s="15"/>
      <c r="O1749" s="89"/>
      <c r="P1749" s="89"/>
      <c r="Q1749" s="89"/>
      <c r="R1749" s="89"/>
    </row>
    <row r="1750" spans="1:18" s="86" customFormat="1">
      <c r="A1750" s="15"/>
      <c r="B1750" s="15"/>
      <c r="C1750" s="15"/>
      <c r="D1750" s="15"/>
      <c r="E1750" s="15"/>
      <c r="F1750" s="15"/>
      <c r="G1750" s="15"/>
      <c r="H1750" s="15"/>
      <c r="I1750" s="80"/>
      <c r="J1750" s="80"/>
      <c r="K1750" s="80"/>
      <c r="L1750" s="81"/>
      <c r="M1750" s="81"/>
      <c r="N1750" s="15"/>
      <c r="O1750" s="89"/>
      <c r="P1750" s="89"/>
      <c r="Q1750" s="89"/>
      <c r="R1750" s="89"/>
    </row>
    <row r="1751" spans="1:18" s="86" customFormat="1">
      <c r="A1751" s="15"/>
      <c r="B1751" s="15"/>
      <c r="C1751" s="15"/>
      <c r="D1751" s="15"/>
      <c r="E1751" s="15"/>
      <c r="F1751" s="15"/>
      <c r="G1751" s="15"/>
      <c r="H1751" s="15"/>
      <c r="I1751" s="80"/>
      <c r="J1751" s="80"/>
      <c r="K1751" s="80"/>
      <c r="L1751" s="81"/>
      <c r="M1751" s="81"/>
      <c r="N1751" s="15"/>
      <c r="O1751" s="89"/>
      <c r="P1751" s="89"/>
      <c r="Q1751" s="89"/>
      <c r="R1751" s="89"/>
    </row>
    <row r="1752" spans="1:18" s="86" customFormat="1">
      <c r="A1752" s="15"/>
      <c r="B1752" s="15"/>
      <c r="C1752" s="15"/>
      <c r="D1752" s="15"/>
      <c r="E1752" s="15"/>
      <c r="F1752" s="15"/>
      <c r="G1752" s="15"/>
      <c r="H1752" s="15"/>
      <c r="I1752" s="80"/>
      <c r="J1752" s="80"/>
      <c r="K1752" s="80"/>
      <c r="L1752" s="81"/>
      <c r="M1752" s="81"/>
      <c r="N1752" s="15"/>
      <c r="O1752" s="89"/>
      <c r="P1752" s="89"/>
      <c r="Q1752" s="89"/>
      <c r="R1752" s="89"/>
    </row>
    <row r="1753" spans="1:18" s="86" customFormat="1">
      <c r="A1753" s="15"/>
      <c r="B1753" s="15"/>
      <c r="C1753" s="15"/>
      <c r="D1753" s="15"/>
      <c r="E1753" s="15"/>
      <c r="F1753" s="15"/>
      <c r="G1753" s="15"/>
      <c r="H1753" s="15"/>
      <c r="I1753" s="80"/>
      <c r="J1753" s="80"/>
      <c r="K1753" s="80"/>
      <c r="L1753" s="81"/>
      <c r="M1753" s="81"/>
      <c r="N1753" s="15"/>
      <c r="O1753" s="89"/>
      <c r="P1753" s="89"/>
      <c r="Q1753" s="89"/>
      <c r="R1753" s="89"/>
    </row>
    <row r="1754" spans="1:18" s="86" customFormat="1">
      <c r="A1754" s="15"/>
      <c r="B1754" s="15"/>
      <c r="C1754" s="15"/>
      <c r="D1754" s="15"/>
      <c r="E1754" s="15"/>
      <c r="F1754" s="15"/>
      <c r="G1754" s="15"/>
      <c r="H1754" s="15"/>
      <c r="I1754" s="80"/>
      <c r="J1754" s="80"/>
      <c r="K1754" s="80"/>
      <c r="L1754" s="81"/>
      <c r="M1754" s="81"/>
      <c r="N1754" s="15"/>
      <c r="O1754" s="89"/>
      <c r="P1754" s="89"/>
      <c r="Q1754" s="89"/>
      <c r="R1754" s="89"/>
    </row>
    <row r="1755" spans="1:18" s="86" customFormat="1">
      <c r="A1755" s="15"/>
      <c r="B1755" s="15"/>
      <c r="C1755" s="15"/>
      <c r="D1755" s="15"/>
      <c r="E1755" s="15"/>
      <c r="F1755" s="15"/>
      <c r="G1755" s="15"/>
      <c r="H1755" s="15"/>
      <c r="I1755" s="80"/>
      <c r="J1755" s="80"/>
      <c r="K1755" s="80"/>
      <c r="L1755" s="81"/>
      <c r="M1755" s="81"/>
      <c r="N1755" s="15"/>
      <c r="O1755" s="89"/>
      <c r="P1755" s="89"/>
      <c r="Q1755" s="89"/>
      <c r="R1755" s="89"/>
    </row>
    <row r="1756" spans="1:18" s="86" customFormat="1">
      <c r="A1756" s="15"/>
      <c r="B1756" s="15"/>
      <c r="C1756" s="15"/>
      <c r="D1756" s="15"/>
      <c r="E1756" s="15"/>
      <c r="F1756" s="15"/>
      <c r="G1756" s="15"/>
      <c r="H1756" s="15"/>
      <c r="I1756" s="80"/>
      <c r="J1756" s="80"/>
      <c r="K1756" s="80"/>
      <c r="L1756" s="81"/>
      <c r="M1756" s="81"/>
      <c r="N1756" s="15"/>
      <c r="O1756" s="89"/>
      <c r="P1756" s="89"/>
      <c r="Q1756" s="89"/>
      <c r="R1756" s="89"/>
    </row>
    <row r="1757" spans="1:18" s="86" customFormat="1">
      <c r="A1757" s="15"/>
      <c r="B1757" s="15"/>
      <c r="C1757" s="15"/>
      <c r="D1757" s="15"/>
      <c r="E1757" s="15"/>
      <c r="F1757" s="15"/>
      <c r="G1757" s="15"/>
      <c r="H1757" s="15"/>
      <c r="I1757" s="80"/>
      <c r="J1757" s="80"/>
      <c r="K1757" s="80"/>
      <c r="L1757" s="81"/>
      <c r="M1757" s="81"/>
      <c r="N1757" s="15"/>
      <c r="O1757" s="89"/>
      <c r="P1757" s="89"/>
      <c r="Q1757" s="89"/>
      <c r="R1757" s="89"/>
    </row>
    <row r="1758" spans="1:18" s="86" customFormat="1">
      <c r="A1758" s="15"/>
      <c r="B1758" s="15"/>
      <c r="C1758" s="15"/>
      <c r="D1758" s="15"/>
      <c r="E1758" s="15"/>
      <c r="F1758" s="15"/>
      <c r="G1758" s="15"/>
      <c r="H1758" s="15"/>
      <c r="I1758" s="80"/>
      <c r="J1758" s="80"/>
      <c r="K1758" s="80"/>
      <c r="L1758" s="81"/>
      <c r="M1758" s="81"/>
      <c r="N1758" s="15"/>
      <c r="O1758" s="89"/>
      <c r="P1758" s="89"/>
      <c r="Q1758" s="89"/>
      <c r="R1758" s="89"/>
    </row>
    <row r="1759" spans="1:18" s="86" customFormat="1">
      <c r="A1759" s="15"/>
      <c r="B1759" s="15"/>
      <c r="C1759" s="15"/>
      <c r="D1759" s="15"/>
      <c r="E1759" s="15"/>
      <c r="F1759" s="15"/>
      <c r="G1759" s="15"/>
      <c r="H1759" s="15"/>
      <c r="I1759" s="80"/>
      <c r="J1759" s="80"/>
      <c r="K1759" s="80"/>
      <c r="L1759" s="81"/>
      <c r="M1759" s="81"/>
      <c r="N1759" s="15"/>
      <c r="O1759" s="89"/>
      <c r="P1759" s="89"/>
      <c r="Q1759" s="89"/>
      <c r="R1759" s="89"/>
    </row>
    <row r="1760" spans="1:18" s="86" customFormat="1">
      <c r="A1760" s="15"/>
      <c r="B1760" s="15"/>
      <c r="C1760" s="15"/>
      <c r="D1760" s="15"/>
      <c r="E1760" s="15"/>
      <c r="F1760" s="15"/>
      <c r="G1760" s="15"/>
      <c r="H1760" s="15"/>
      <c r="I1760" s="80"/>
      <c r="J1760" s="80"/>
      <c r="K1760" s="80"/>
      <c r="L1760" s="81"/>
      <c r="M1760" s="81"/>
      <c r="N1760" s="15"/>
      <c r="O1760" s="89"/>
      <c r="P1760" s="89"/>
      <c r="Q1760" s="89"/>
      <c r="R1760" s="89"/>
    </row>
    <row r="1761" spans="1:18" s="86" customFormat="1">
      <c r="A1761" s="15"/>
      <c r="B1761" s="15"/>
      <c r="C1761" s="15"/>
      <c r="D1761" s="15"/>
      <c r="E1761" s="15"/>
      <c r="F1761" s="15"/>
      <c r="G1761" s="15"/>
      <c r="H1761" s="15"/>
      <c r="I1761" s="80"/>
      <c r="J1761" s="80"/>
      <c r="K1761" s="80"/>
      <c r="L1761" s="81"/>
      <c r="M1761" s="81"/>
      <c r="N1761" s="15"/>
      <c r="O1761" s="89"/>
      <c r="P1761" s="89"/>
      <c r="Q1761" s="89"/>
      <c r="R1761" s="89"/>
    </row>
    <row r="1762" spans="1:18" s="86" customFormat="1">
      <c r="A1762" s="15"/>
      <c r="B1762" s="15"/>
      <c r="C1762" s="15"/>
      <c r="D1762" s="15"/>
      <c r="E1762" s="15"/>
      <c r="F1762" s="15"/>
      <c r="G1762" s="15"/>
      <c r="H1762" s="15"/>
      <c r="I1762" s="80"/>
      <c r="J1762" s="80"/>
      <c r="K1762" s="80"/>
      <c r="L1762" s="81"/>
      <c r="M1762" s="81"/>
      <c r="N1762" s="15"/>
      <c r="O1762" s="89"/>
      <c r="P1762" s="89"/>
      <c r="Q1762" s="89"/>
      <c r="R1762" s="89"/>
    </row>
    <row r="1763" spans="1:18" s="86" customFormat="1">
      <c r="A1763" s="15"/>
      <c r="B1763" s="15"/>
      <c r="C1763" s="15"/>
      <c r="D1763" s="15"/>
      <c r="E1763" s="15"/>
      <c r="F1763" s="15"/>
      <c r="G1763" s="15"/>
      <c r="H1763" s="15"/>
      <c r="I1763" s="80"/>
      <c r="J1763" s="80"/>
      <c r="K1763" s="80"/>
      <c r="L1763" s="81"/>
      <c r="M1763" s="81"/>
      <c r="N1763" s="15"/>
      <c r="O1763" s="89"/>
      <c r="P1763" s="89"/>
      <c r="Q1763" s="89"/>
      <c r="R1763" s="89"/>
    </row>
    <row r="1764" spans="1:18" s="86" customFormat="1">
      <c r="A1764" s="15"/>
      <c r="B1764" s="15"/>
      <c r="C1764" s="15"/>
      <c r="D1764" s="15"/>
      <c r="E1764" s="15"/>
      <c r="F1764" s="15"/>
      <c r="G1764" s="15"/>
      <c r="H1764" s="15"/>
      <c r="I1764" s="80"/>
      <c r="J1764" s="80"/>
      <c r="K1764" s="80"/>
      <c r="L1764" s="81"/>
      <c r="M1764" s="81"/>
      <c r="N1764" s="15"/>
      <c r="O1764" s="89"/>
      <c r="P1764" s="89"/>
      <c r="Q1764" s="89"/>
      <c r="R1764" s="89"/>
    </row>
    <row r="1765" spans="1:18" s="86" customFormat="1">
      <c r="A1765" s="15"/>
      <c r="B1765" s="15"/>
      <c r="C1765" s="15"/>
      <c r="D1765" s="15"/>
      <c r="E1765" s="15"/>
      <c r="F1765" s="15"/>
      <c r="G1765" s="15"/>
      <c r="H1765" s="15"/>
      <c r="I1765" s="80"/>
      <c r="J1765" s="80"/>
      <c r="K1765" s="80"/>
      <c r="L1765" s="81"/>
      <c r="M1765" s="81"/>
      <c r="N1765" s="15"/>
      <c r="O1765" s="89"/>
      <c r="P1765" s="89"/>
      <c r="Q1765" s="89"/>
      <c r="R1765" s="89"/>
    </row>
    <row r="1766" spans="1:18" s="86" customFormat="1">
      <c r="A1766" s="15"/>
      <c r="B1766" s="15"/>
      <c r="C1766" s="15"/>
      <c r="D1766" s="15"/>
      <c r="E1766" s="15"/>
      <c r="F1766" s="15"/>
      <c r="G1766" s="15"/>
      <c r="H1766" s="15"/>
      <c r="I1766" s="80"/>
      <c r="J1766" s="80"/>
      <c r="K1766" s="80"/>
      <c r="L1766" s="81"/>
      <c r="M1766" s="81"/>
      <c r="N1766" s="15"/>
      <c r="O1766" s="89"/>
      <c r="P1766" s="89"/>
      <c r="Q1766" s="89"/>
      <c r="R1766" s="89"/>
    </row>
    <row r="1767" spans="1:18" s="86" customFormat="1">
      <c r="A1767" s="15"/>
      <c r="B1767" s="15"/>
      <c r="C1767" s="15"/>
      <c r="D1767" s="15"/>
      <c r="E1767" s="15"/>
      <c r="F1767" s="15"/>
      <c r="G1767" s="15"/>
      <c r="H1767" s="15"/>
      <c r="I1767" s="80"/>
      <c r="J1767" s="80"/>
      <c r="K1767" s="80"/>
      <c r="L1767" s="81"/>
      <c r="M1767" s="81"/>
      <c r="N1767" s="15"/>
      <c r="O1767" s="89"/>
      <c r="P1767" s="89"/>
      <c r="Q1767" s="89"/>
      <c r="R1767" s="89"/>
    </row>
    <row r="1768" spans="1:18" s="86" customFormat="1">
      <c r="A1768" s="15"/>
      <c r="B1768" s="15"/>
      <c r="C1768" s="15"/>
      <c r="D1768" s="15"/>
      <c r="E1768" s="15"/>
      <c r="F1768" s="15"/>
      <c r="G1768" s="15"/>
      <c r="H1768" s="15"/>
      <c r="I1768" s="80"/>
      <c r="J1768" s="80"/>
      <c r="K1768" s="80"/>
      <c r="L1768" s="81"/>
      <c r="M1768" s="81"/>
      <c r="N1768" s="15"/>
      <c r="O1768" s="89"/>
      <c r="P1768" s="89"/>
      <c r="Q1768" s="89"/>
      <c r="R1768" s="89"/>
    </row>
    <row r="1769" spans="1:18" s="86" customFormat="1">
      <c r="A1769" s="15"/>
      <c r="B1769" s="15"/>
      <c r="C1769" s="15"/>
      <c r="D1769" s="15"/>
      <c r="E1769" s="15"/>
      <c r="F1769" s="15"/>
      <c r="G1769" s="15"/>
      <c r="H1769" s="15"/>
      <c r="I1769" s="80"/>
      <c r="J1769" s="80"/>
      <c r="K1769" s="80"/>
      <c r="L1769" s="81"/>
      <c r="M1769" s="81"/>
      <c r="N1769" s="15"/>
      <c r="O1769" s="89"/>
      <c r="P1769" s="89"/>
      <c r="Q1769" s="89"/>
      <c r="R1769" s="89"/>
    </row>
    <row r="1770" spans="1:18" s="86" customFormat="1">
      <c r="A1770" s="15"/>
      <c r="B1770" s="15"/>
      <c r="C1770" s="15"/>
      <c r="D1770" s="15"/>
      <c r="E1770" s="15"/>
      <c r="F1770" s="15"/>
      <c r="G1770" s="15"/>
      <c r="H1770" s="15"/>
      <c r="I1770" s="80"/>
      <c r="J1770" s="80"/>
      <c r="K1770" s="80"/>
      <c r="L1770" s="81"/>
      <c r="M1770" s="81"/>
      <c r="N1770" s="15"/>
      <c r="O1770" s="89"/>
      <c r="P1770" s="89"/>
      <c r="Q1770" s="89"/>
      <c r="R1770" s="89"/>
    </row>
    <row r="1771" spans="1:18" s="86" customFormat="1">
      <c r="A1771" s="15"/>
      <c r="B1771" s="15"/>
      <c r="C1771" s="15"/>
      <c r="D1771" s="15"/>
      <c r="E1771" s="15"/>
      <c r="F1771" s="15"/>
      <c r="G1771" s="15"/>
      <c r="H1771" s="15"/>
      <c r="I1771" s="80"/>
      <c r="J1771" s="80"/>
      <c r="K1771" s="80"/>
      <c r="L1771" s="81"/>
      <c r="M1771" s="81"/>
      <c r="N1771" s="15"/>
      <c r="O1771" s="89"/>
      <c r="P1771" s="89"/>
      <c r="Q1771" s="89"/>
      <c r="R1771" s="89"/>
    </row>
    <row r="1772" spans="1:18" s="86" customFormat="1">
      <c r="A1772" s="15"/>
      <c r="B1772" s="15"/>
      <c r="C1772" s="15"/>
      <c r="D1772" s="15"/>
      <c r="E1772" s="15"/>
      <c r="F1772" s="15"/>
      <c r="G1772" s="15"/>
      <c r="H1772" s="15"/>
      <c r="I1772" s="80"/>
      <c r="J1772" s="80"/>
      <c r="K1772" s="80"/>
      <c r="L1772" s="81"/>
      <c r="M1772" s="81"/>
      <c r="N1772" s="15"/>
      <c r="O1772" s="89"/>
      <c r="P1772" s="89"/>
      <c r="Q1772" s="89"/>
      <c r="R1772" s="89"/>
    </row>
    <row r="1773" spans="1:18" s="86" customFormat="1">
      <c r="A1773" s="15"/>
      <c r="B1773" s="15"/>
      <c r="C1773" s="15"/>
      <c r="D1773" s="15"/>
      <c r="E1773" s="15"/>
      <c r="F1773" s="15"/>
      <c r="G1773" s="15"/>
      <c r="H1773" s="15"/>
      <c r="I1773" s="80"/>
      <c r="J1773" s="80"/>
      <c r="K1773" s="80"/>
      <c r="L1773" s="81"/>
      <c r="M1773" s="81"/>
      <c r="N1773" s="15"/>
      <c r="O1773" s="89"/>
      <c r="P1773" s="89"/>
      <c r="Q1773" s="89"/>
      <c r="R1773" s="89"/>
    </row>
    <row r="1774" spans="1:18" s="86" customFormat="1">
      <c r="A1774" s="15"/>
      <c r="B1774" s="15"/>
      <c r="C1774" s="15"/>
      <c r="D1774" s="15"/>
      <c r="E1774" s="15"/>
      <c r="F1774" s="15"/>
      <c r="G1774" s="15"/>
      <c r="H1774" s="15"/>
      <c r="I1774" s="80"/>
      <c r="J1774" s="80"/>
      <c r="K1774" s="80"/>
      <c r="L1774" s="81"/>
      <c r="M1774" s="81"/>
      <c r="N1774" s="15"/>
      <c r="O1774" s="89"/>
      <c r="P1774" s="89"/>
      <c r="Q1774" s="89"/>
      <c r="R1774" s="89"/>
    </row>
    <row r="1775" spans="1:18" s="86" customFormat="1">
      <c r="A1775" s="15"/>
      <c r="B1775" s="15"/>
      <c r="C1775" s="15"/>
      <c r="D1775" s="15"/>
      <c r="E1775" s="15"/>
      <c r="F1775" s="15"/>
      <c r="G1775" s="15"/>
      <c r="H1775" s="15"/>
      <c r="I1775" s="80"/>
      <c r="J1775" s="80"/>
      <c r="K1775" s="80"/>
      <c r="L1775" s="81"/>
      <c r="M1775" s="81"/>
      <c r="N1775" s="15"/>
      <c r="O1775" s="89"/>
      <c r="P1775" s="89"/>
      <c r="Q1775" s="89"/>
      <c r="R1775" s="89"/>
    </row>
    <row r="1776" spans="1:18" s="86" customFormat="1">
      <c r="A1776" s="15"/>
      <c r="B1776" s="15"/>
      <c r="C1776" s="15"/>
      <c r="D1776" s="15"/>
      <c r="E1776" s="15"/>
      <c r="F1776" s="15"/>
      <c r="G1776" s="15"/>
      <c r="H1776" s="15"/>
      <c r="I1776" s="80"/>
      <c r="J1776" s="80"/>
      <c r="K1776" s="80"/>
      <c r="L1776" s="81"/>
      <c r="M1776" s="81"/>
      <c r="N1776" s="15"/>
      <c r="O1776" s="89"/>
      <c r="P1776" s="89"/>
      <c r="Q1776" s="89"/>
      <c r="R1776" s="89"/>
    </row>
    <row r="1777" spans="1:18" s="86" customFormat="1">
      <c r="A1777" s="15"/>
      <c r="B1777" s="15"/>
      <c r="C1777" s="15"/>
      <c r="D1777" s="15"/>
      <c r="E1777" s="15"/>
      <c r="F1777" s="15"/>
      <c r="G1777" s="15"/>
      <c r="H1777" s="15"/>
      <c r="I1777" s="80"/>
      <c r="J1777" s="80"/>
      <c r="K1777" s="80"/>
      <c r="L1777" s="81"/>
      <c r="M1777" s="81"/>
      <c r="N1777" s="15"/>
      <c r="O1777" s="89"/>
      <c r="P1777" s="89"/>
      <c r="Q1777" s="89"/>
      <c r="R1777" s="89"/>
    </row>
    <row r="1778" spans="1:18" s="86" customFormat="1">
      <c r="A1778" s="15"/>
      <c r="B1778" s="15"/>
      <c r="C1778" s="15"/>
      <c r="D1778" s="15"/>
      <c r="E1778" s="15"/>
      <c r="F1778" s="15"/>
      <c r="G1778" s="15"/>
      <c r="H1778" s="15"/>
      <c r="I1778" s="80"/>
      <c r="J1778" s="80"/>
      <c r="K1778" s="80"/>
      <c r="L1778" s="81"/>
      <c r="M1778" s="81"/>
      <c r="N1778" s="15"/>
      <c r="O1778" s="89"/>
      <c r="P1778" s="89"/>
      <c r="Q1778" s="89"/>
      <c r="R1778" s="89"/>
    </row>
    <row r="1779" spans="1:18" s="86" customFormat="1">
      <c r="A1779" s="15"/>
      <c r="B1779" s="15"/>
      <c r="C1779" s="15"/>
      <c r="D1779" s="15"/>
      <c r="E1779" s="15"/>
      <c r="F1779" s="15"/>
      <c r="G1779" s="15"/>
      <c r="H1779" s="15"/>
      <c r="I1779" s="80"/>
      <c r="J1779" s="80"/>
      <c r="K1779" s="80"/>
      <c r="L1779" s="81"/>
      <c r="M1779" s="81"/>
      <c r="N1779" s="15"/>
      <c r="O1779" s="89"/>
      <c r="P1779" s="89"/>
      <c r="Q1779" s="89"/>
      <c r="R1779" s="89"/>
    </row>
    <row r="1780" spans="1:18" s="86" customFormat="1">
      <c r="A1780" s="15"/>
      <c r="B1780" s="15"/>
      <c r="C1780" s="15"/>
      <c r="D1780" s="15"/>
      <c r="E1780" s="15"/>
      <c r="F1780" s="15"/>
      <c r="G1780" s="15"/>
      <c r="H1780" s="15"/>
      <c r="I1780" s="80"/>
      <c r="J1780" s="80"/>
      <c r="K1780" s="80"/>
      <c r="L1780" s="81"/>
      <c r="M1780" s="81"/>
      <c r="N1780" s="15"/>
      <c r="O1780" s="89"/>
      <c r="P1780" s="89"/>
      <c r="Q1780" s="89"/>
      <c r="R1780" s="89"/>
    </row>
    <row r="1781" spans="1:18" s="86" customFormat="1">
      <c r="A1781" s="15"/>
      <c r="B1781" s="15"/>
      <c r="C1781" s="15"/>
      <c r="D1781" s="15"/>
      <c r="E1781" s="15"/>
      <c r="F1781" s="15"/>
      <c r="G1781" s="15"/>
      <c r="H1781" s="15"/>
      <c r="I1781" s="80"/>
      <c r="J1781" s="80"/>
      <c r="K1781" s="80"/>
      <c r="L1781" s="81"/>
      <c r="M1781" s="81"/>
      <c r="N1781" s="15"/>
      <c r="O1781" s="89"/>
      <c r="P1781" s="89"/>
      <c r="Q1781" s="89"/>
      <c r="R1781" s="89"/>
    </row>
    <row r="1782" spans="1:18" s="86" customFormat="1">
      <c r="A1782" s="15"/>
      <c r="B1782" s="15"/>
      <c r="C1782" s="15"/>
      <c r="D1782" s="15"/>
      <c r="E1782" s="15"/>
      <c r="F1782" s="15"/>
      <c r="G1782" s="15"/>
      <c r="H1782" s="15"/>
      <c r="I1782" s="80"/>
      <c r="J1782" s="80"/>
      <c r="K1782" s="80"/>
      <c r="L1782" s="81"/>
      <c r="M1782" s="81"/>
      <c r="N1782" s="15"/>
      <c r="O1782" s="89"/>
      <c r="P1782" s="89"/>
      <c r="Q1782" s="89"/>
      <c r="R1782" s="89"/>
    </row>
    <row r="1783" spans="1:18" s="86" customFormat="1">
      <c r="A1783" s="15"/>
      <c r="B1783" s="15"/>
      <c r="C1783" s="15"/>
      <c r="D1783" s="15"/>
      <c r="E1783" s="15"/>
      <c r="F1783" s="15"/>
      <c r="G1783" s="15"/>
      <c r="H1783" s="15"/>
      <c r="I1783" s="80"/>
      <c r="J1783" s="80"/>
      <c r="K1783" s="80"/>
      <c r="L1783" s="81"/>
      <c r="M1783" s="81"/>
      <c r="N1783" s="15"/>
      <c r="O1783" s="89"/>
      <c r="P1783" s="89"/>
      <c r="Q1783" s="89"/>
      <c r="R1783" s="89"/>
    </row>
    <row r="1784" spans="1:18" s="86" customFormat="1">
      <c r="A1784" s="15"/>
      <c r="B1784" s="15"/>
      <c r="C1784" s="15"/>
      <c r="D1784" s="15"/>
      <c r="E1784" s="15"/>
      <c r="F1784" s="15"/>
      <c r="G1784" s="15"/>
      <c r="H1784" s="15"/>
      <c r="I1784" s="80"/>
      <c r="J1784" s="80"/>
      <c r="K1784" s="80"/>
      <c r="L1784" s="81"/>
      <c r="M1784" s="81"/>
      <c r="N1784" s="15"/>
      <c r="O1784" s="89"/>
      <c r="P1784" s="89"/>
      <c r="Q1784" s="89"/>
      <c r="R1784" s="89"/>
    </row>
    <row r="1785" spans="1:18" s="86" customFormat="1">
      <c r="A1785" s="15"/>
      <c r="B1785" s="15"/>
      <c r="C1785" s="15"/>
      <c r="D1785" s="15"/>
      <c r="E1785" s="15"/>
      <c r="F1785" s="15"/>
      <c r="G1785" s="15"/>
      <c r="H1785" s="15"/>
      <c r="I1785" s="80"/>
      <c r="J1785" s="80"/>
      <c r="K1785" s="80"/>
      <c r="L1785" s="81"/>
      <c r="M1785" s="81"/>
      <c r="N1785" s="15"/>
      <c r="O1785" s="89"/>
      <c r="P1785" s="89"/>
      <c r="Q1785" s="89"/>
      <c r="R1785" s="89"/>
    </row>
    <row r="1786" spans="1:18" s="86" customFormat="1">
      <c r="A1786" s="15"/>
      <c r="B1786" s="15"/>
      <c r="C1786" s="15"/>
      <c r="D1786" s="15"/>
      <c r="E1786" s="15"/>
      <c r="F1786" s="15"/>
      <c r="G1786" s="15"/>
      <c r="H1786" s="15"/>
      <c r="I1786" s="80"/>
      <c r="J1786" s="80"/>
      <c r="K1786" s="80"/>
      <c r="L1786" s="81"/>
      <c r="M1786" s="81"/>
      <c r="N1786" s="15"/>
      <c r="O1786" s="89"/>
      <c r="P1786" s="89"/>
      <c r="Q1786" s="89"/>
      <c r="R1786" s="89"/>
    </row>
    <row r="1787" spans="1:18" s="86" customFormat="1">
      <c r="A1787" s="15"/>
      <c r="B1787" s="15"/>
      <c r="C1787" s="15"/>
      <c r="D1787" s="15"/>
      <c r="E1787" s="15"/>
      <c r="F1787" s="15"/>
      <c r="G1787" s="15"/>
      <c r="H1787" s="15"/>
      <c r="I1787" s="80"/>
      <c r="J1787" s="80"/>
      <c r="K1787" s="80"/>
      <c r="L1787" s="81"/>
      <c r="M1787" s="81"/>
      <c r="N1787" s="15"/>
      <c r="O1787" s="89"/>
      <c r="P1787" s="89"/>
      <c r="Q1787" s="89"/>
      <c r="R1787" s="89"/>
    </row>
    <row r="1788" spans="1:18" s="86" customFormat="1">
      <c r="A1788" s="15"/>
      <c r="B1788" s="15"/>
      <c r="C1788" s="15"/>
      <c r="D1788" s="15"/>
      <c r="E1788" s="15"/>
      <c r="F1788" s="15"/>
      <c r="G1788" s="15"/>
      <c r="H1788" s="15"/>
      <c r="I1788" s="80"/>
      <c r="J1788" s="80"/>
      <c r="K1788" s="80"/>
      <c r="L1788" s="81"/>
      <c r="M1788" s="81"/>
      <c r="N1788" s="15"/>
      <c r="O1788" s="89"/>
      <c r="P1788" s="89"/>
      <c r="Q1788" s="89"/>
      <c r="R1788" s="89"/>
    </row>
    <row r="1789" spans="1:18" s="86" customFormat="1">
      <c r="A1789" s="15"/>
      <c r="B1789" s="15"/>
      <c r="C1789" s="15"/>
      <c r="D1789" s="15"/>
      <c r="E1789" s="15"/>
      <c r="F1789" s="15"/>
      <c r="G1789" s="15"/>
      <c r="H1789" s="15"/>
      <c r="I1789" s="80"/>
      <c r="J1789" s="80"/>
      <c r="K1789" s="80"/>
      <c r="L1789" s="81"/>
      <c r="M1789" s="81"/>
      <c r="N1789" s="15"/>
      <c r="O1789" s="89"/>
      <c r="P1789" s="89"/>
      <c r="Q1789" s="89"/>
      <c r="R1789" s="89"/>
    </row>
    <row r="1790" spans="1:18" s="86" customFormat="1">
      <c r="A1790" s="15"/>
      <c r="B1790" s="15"/>
      <c r="C1790" s="15"/>
      <c r="D1790" s="15"/>
      <c r="E1790" s="15"/>
      <c r="F1790" s="15"/>
      <c r="G1790" s="15"/>
      <c r="H1790" s="15"/>
      <c r="I1790" s="80"/>
      <c r="J1790" s="80"/>
      <c r="K1790" s="80"/>
      <c r="L1790" s="81"/>
      <c r="M1790" s="81"/>
      <c r="N1790" s="15"/>
      <c r="O1790" s="89"/>
      <c r="P1790" s="89"/>
      <c r="Q1790" s="89"/>
      <c r="R1790" s="89"/>
    </row>
    <row r="1791" spans="1:18" s="86" customFormat="1">
      <c r="A1791" s="15"/>
      <c r="B1791" s="15"/>
      <c r="C1791" s="15"/>
      <c r="D1791" s="15"/>
      <c r="E1791" s="15"/>
      <c r="F1791" s="15"/>
      <c r="G1791" s="15"/>
      <c r="H1791" s="15"/>
      <c r="I1791" s="80"/>
      <c r="J1791" s="80"/>
      <c r="K1791" s="80"/>
      <c r="L1791" s="81"/>
      <c r="M1791" s="81"/>
      <c r="N1791" s="15"/>
      <c r="O1791" s="89"/>
      <c r="P1791" s="89"/>
      <c r="Q1791" s="89"/>
      <c r="R1791" s="89"/>
    </row>
    <row r="1792" spans="1:18" s="86" customFormat="1">
      <c r="A1792" s="15"/>
      <c r="B1792" s="15"/>
      <c r="C1792" s="15"/>
      <c r="D1792" s="15"/>
      <c r="E1792" s="15"/>
      <c r="F1792" s="15"/>
      <c r="G1792" s="15"/>
      <c r="H1792" s="15"/>
      <c r="I1792" s="80"/>
      <c r="J1792" s="80"/>
      <c r="K1792" s="80"/>
      <c r="L1792" s="81"/>
      <c r="M1792" s="81"/>
      <c r="N1792" s="15"/>
      <c r="O1792" s="89"/>
      <c r="P1792" s="89"/>
      <c r="Q1792" s="89"/>
      <c r="R1792" s="89"/>
    </row>
    <row r="1793" spans="1:18" s="86" customFormat="1">
      <c r="A1793" s="15"/>
      <c r="B1793" s="15"/>
      <c r="C1793" s="15"/>
      <c r="D1793" s="15"/>
      <c r="E1793" s="15"/>
      <c r="F1793" s="15"/>
      <c r="G1793" s="15"/>
      <c r="H1793" s="15"/>
      <c r="I1793" s="80"/>
      <c r="J1793" s="80"/>
      <c r="K1793" s="80"/>
      <c r="L1793" s="81"/>
      <c r="M1793" s="81"/>
      <c r="N1793" s="15"/>
      <c r="O1793" s="89"/>
      <c r="P1793" s="89"/>
      <c r="Q1793" s="89"/>
      <c r="R1793" s="89"/>
    </row>
    <row r="1794" spans="1:18" s="86" customFormat="1">
      <c r="A1794" s="15"/>
      <c r="B1794" s="15"/>
      <c r="C1794" s="15"/>
      <c r="D1794" s="15"/>
      <c r="E1794" s="15"/>
      <c r="F1794" s="15"/>
      <c r="G1794" s="15"/>
      <c r="H1794" s="15"/>
      <c r="I1794" s="80"/>
      <c r="J1794" s="80"/>
      <c r="K1794" s="80"/>
      <c r="L1794" s="81"/>
      <c r="M1794" s="81"/>
      <c r="N1794" s="15"/>
      <c r="O1794" s="89"/>
      <c r="P1794" s="89"/>
      <c r="Q1794" s="89"/>
      <c r="R1794" s="89"/>
    </row>
    <row r="1795" spans="1:18" s="86" customFormat="1">
      <c r="A1795" s="15"/>
      <c r="B1795" s="15"/>
      <c r="C1795" s="15"/>
      <c r="D1795" s="15"/>
      <c r="E1795" s="15"/>
      <c r="F1795" s="15"/>
      <c r="G1795" s="15"/>
      <c r="H1795" s="15"/>
      <c r="I1795" s="80"/>
      <c r="J1795" s="80"/>
      <c r="K1795" s="80"/>
      <c r="L1795" s="81"/>
      <c r="M1795" s="81"/>
      <c r="N1795" s="15"/>
      <c r="O1795" s="89"/>
      <c r="P1795" s="89"/>
      <c r="Q1795" s="89"/>
      <c r="R1795" s="89"/>
    </row>
    <row r="1796" spans="1:18" s="86" customFormat="1">
      <c r="A1796" s="15"/>
      <c r="B1796" s="15"/>
      <c r="C1796" s="15"/>
      <c r="D1796" s="15"/>
      <c r="E1796" s="15"/>
      <c r="F1796" s="15"/>
      <c r="G1796" s="15"/>
      <c r="H1796" s="15"/>
      <c r="I1796" s="80"/>
      <c r="J1796" s="80"/>
      <c r="K1796" s="80"/>
      <c r="L1796" s="81"/>
      <c r="M1796" s="81"/>
      <c r="N1796" s="15"/>
      <c r="O1796" s="89"/>
      <c r="P1796" s="89"/>
      <c r="Q1796" s="89"/>
      <c r="R1796" s="89"/>
    </row>
    <row r="1797" spans="1:18" s="86" customFormat="1">
      <c r="A1797" s="15"/>
      <c r="B1797" s="15"/>
      <c r="C1797" s="15"/>
      <c r="D1797" s="15"/>
      <c r="E1797" s="15"/>
      <c r="F1797" s="15"/>
      <c r="G1797" s="15"/>
      <c r="H1797" s="15"/>
      <c r="I1797" s="80"/>
      <c r="J1797" s="80"/>
      <c r="K1797" s="80"/>
      <c r="L1797" s="81"/>
      <c r="M1797" s="81"/>
      <c r="N1797" s="15"/>
      <c r="O1797" s="89"/>
      <c r="P1797" s="89"/>
      <c r="Q1797" s="89"/>
      <c r="R1797" s="89"/>
    </row>
    <row r="1798" spans="1:18" s="86" customFormat="1">
      <c r="A1798" s="15"/>
      <c r="B1798" s="15"/>
      <c r="C1798" s="15"/>
      <c r="D1798" s="15"/>
      <c r="E1798" s="15"/>
      <c r="F1798" s="15"/>
      <c r="G1798" s="15"/>
      <c r="H1798" s="15"/>
      <c r="I1798" s="80"/>
      <c r="J1798" s="80"/>
      <c r="K1798" s="80"/>
      <c r="L1798" s="81"/>
      <c r="M1798" s="81"/>
      <c r="N1798" s="15"/>
      <c r="O1798" s="89"/>
      <c r="P1798" s="89"/>
      <c r="Q1798" s="89"/>
      <c r="R1798" s="89"/>
    </row>
    <row r="1799" spans="1:18" s="86" customFormat="1">
      <c r="A1799" s="15"/>
      <c r="B1799" s="15"/>
      <c r="C1799" s="15"/>
      <c r="D1799" s="15"/>
      <c r="E1799" s="15"/>
      <c r="F1799" s="15"/>
      <c r="G1799" s="15"/>
      <c r="H1799" s="15"/>
      <c r="I1799" s="80"/>
      <c r="J1799" s="80"/>
      <c r="K1799" s="80"/>
      <c r="L1799" s="81"/>
      <c r="M1799" s="81"/>
      <c r="N1799" s="15"/>
      <c r="O1799" s="89"/>
      <c r="P1799" s="89"/>
      <c r="Q1799" s="89"/>
      <c r="R1799" s="89"/>
    </row>
    <row r="1800" spans="1:18" s="86" customFormat="1">
      <c r="A1800" s="15"/>
      <c r="B1800" s="15"/>
      <c r="C1800" s="15"/>
      <c r="D1800" s="15"/>
      <c r="E1800" s="15"/>
      <c r="F1800" s="15"/>
      <c r="G1800" s="15"/>
      <c r="H1800" s="15"/>
      <c r="I1800" s="80"/>
      <c r="J1800" s="80"/>
      <c r="K1800" s="80"/>
      <c r="L1800" s="81"/>
      <c r="M1800" s="81"/>
      <c r="N1800" s="15"/>
      <c r="O1800" s="89"/>
      <c r="P1800" s="89"/>
      <c r="Q1800" s="89"/>
      <c r="R1800" s="89"/>
    </row>
    <row r="1801" spans="1:18" s="86" customFormat="1">
      <c r="A1801" s="15"/>
      <c r="B1801" s="15"/>
      <c r="C1801" s="15"/>
      <c r="D1801" s="15"/>
      <c r="E1801" s="15"/>
      <c r="F1801" s="15"/>
      <c r="G1801" s="15"/>
      <c r="H1801" s="15"/>
      <c r="I1801" s="80"/>
      <c r="J1801" s="80"/>
      <c r="K1801" s="80"/>
      <c r="L1801" s="81"/>
      <c r="M1801" s="81"/>
      <c r="N1801" s="15"/>
      <c r="O1801" s="89"/>
      <c r="P1801" s="89"/>
      <c r="Q1801" s="89"/>
      <c r="R1801" s="89"/>
    </row>
    <row r="1802" spans="1:18" s="86" customFormat="1">
      <c r="A1802" s="15"/>
      <c r="B1802" s="15"/>
      <c r="C1802" s="15"/>
      <c r="D1802" s="15"/>
      <c r="E1802" s="15"/>
      <c r="F1802" s="15"/>
      <c r="G1802" s="15"/>
      <c r="H1802" s="15"/>
      <c r="I1802" s="80"/>
      <c r="J1802" s="80"/>
      <c r="K1802" s="80"/>
      <c r="L1802" s="81"/>
      <c r="M1802" s="81"/>
      <c r="N1802" s="15"/>
      <c r="O1802" s="89"/>
      <c r="P1802" s="89"/>
      <c r="Q1802" s="89"/>
      <c r="R1802" s="89"/>
    </row>
    <row r="1803" spans="1:18" s="86" customFormat="1">
      <c r="A1803" s="15"/>
      <c r="B1803" s="15"/>
      <c r="C1803" s="15"/>
      <c r="D1803" s="15"/>
      <c r="E1803" s="15"/>
      <c r="F1803" s="15"/>
      <c r="G1803" s="15"/>
      <c r="H1803" s="15"/>
      <c r="I1803" s="80"/>
      <c r="J1803" s="80"/>
      <c r="K1803" s="80"/>
      <c r="L1803" s="81"/>
      <c r="M1803" s="81"/>
      <c r="N1803" s="15"/>
      <c r="O1803" s="89"/>
      <c r="P1803" s="89"/>
      <c r="Q1803" s="89"/>
      <c r="R1803" s="89"/>
    </row>
    <row r="1804" spans="1:18" s="86" customFormat="1">
      <c r="A1804" s="15"/>
      <c r="B1804" s="15"/>
      <c r="C1804" s="15"/>
      <c r="D1804" s="15"/>
      <c r="E1804" s="15"/>
      <c r="F1804" s="15"/>
      <c r="G1804" s="15"/>
      <c r="H1804" s="15"/>
      <c r="I1804" s="80"/>
      <c r="J1804" s="80"/>
      <c r="K1804" s="80"/>
      <c r="L1804" s="81"/>
      <c r="M1804" s="81"/>
      <c r="N1804" s="15"/>
      <c r="O1804" s="89"/>
      <c r="P1804" s="89"/>
      <c r="Q1804" s="89"/>
      <c r="R1804" s="89"/>
    </row>
    <row r="1805" spans="1:18" s="86" customFormat="1">
      <c r="A1805" s="15"/>
      <c r="B1805" s="15"/>
      <c r="C1805" s="15"/>
      <c r="D1805" s="15"/>
      <c r="E1805" s="15"/>
      <c r="F1805" s="15"/>
      <c r="G1805" s="15"/>
      <c r="H1805" s="15"/>
      <c r="I1805" s="80"/>
      <c r="J1805" s="80"/>
      <c r="K1805" s="80"/>
      <c r="L1805" s="81"/>
      <c r="M1805" s="81"/>
      <c r="N1805" s="15"/>
      <c r="O1805" s="89"/>
      <c r="P1805" s="89"/>
      <c r="Q1805" s="89"/>
      <c r="R1805" s="89"/>
    </row>
    <row r="1806" spans="1:18" s="86" customFormat="1">
      <c r="A1806" s="15"/>
      <c r="B1806" s="15"/>
      <c r="C1806" s="15"/>
      <c r="D1806" s="15"/>
      <c r="E1806" s="15"/>
      <c r="F1806" s="15"/>
      <c r="G1806" s="15"/>
      <c r="H1806" s="15"/>
      <c r="I1806" s="80"/>
      <c r="J1806" s="80"/>
      <c r="K1806" s="80"/>
      <c r="L1806" s="81"/>
      <c r="M1806" s="81"/>
      <c r="N1806" s="15"/>
      <c r="O1806" s="89"/>
      <c r="P1806" s="89"/>
      <c r="Q1806" s="89"/>
      <c r="R1806" s="89"/>
    </row>
    <row r="1807" spans="1:18" s="86" customFormat="1">
      <c r="A1807" s="15"/>
      <c r="B1807" s="15"/>
      <c r="C1807" s="15"/>
      <c r="D1807" s="15"/>
      <c r="E1807" s="15"/>
      <c r="F1807" s="15"/>
      <c r="G1807" s="15"/>
      <c r="H1807" s="15"/>
      <c r="I1807" s="80"/>
      <c r="J1807" s="80"/>
      <c r="K1807" s="80"/>
      <c r="L1807" s="81"/>
      <c r="M1807" s="81"/>
      <c r="N1807" s="15"/>
      <c r="O1807" s="89"/>
      <c r="P1807" s="89"/>
      <c r="Q1807" s="89"/>
      <c r="R1807" s="89"/>
    </row>
    <row r="1808" spans="1:18" s="86" customFormat="1">
      <c r="A1808" s="15"/>
      <c r="B1808" s="15"/>
      <c r="C1808" s="15"/>
      <c r="D1808" s="15"/>
      <c r="E1808" s="15"/>
      <c r="F1808" s="15"/>
      <c r="G1808" s="15"/>
      <c r="H1808" s="15"/>
      <c r="I1808" s="80"/>
      <c r="J1808" s="80"/>
      <c r="K1808" s="80"/>
      <c r="L1808" s="81"/>
      <c r="M1808" s="81"/>
      <c r="N1808" s="15"/>
      <c r="O1808" s="89"/>
      <c r="P1808" s="89"/>
      <c r="Q1808" s="89"/>
      <c r="R1808" s="89"/>
    </row>
    <row r="1809" spans="1:18" s="86" customFormat="1">
      <c r="A1809" s="15"/>
      <c r="B1809" s="15"/>
      <c r="C1809" s="15"/>
      <c r="D1809" s="15"/>
      <c r="E1809" s="15"/>
      <c r="F1809" s="15"/>
      <c r="G1809" s="15"/>
      <c r="H1809" s="15"/>
      <c r="I1809" s="80"/>
      <c r="J1809" s="80"/>
      <c r="K1809" s="80"/>
      <c r="L1809" s="81"/>
      <c r="M1809" s="81"/>
      <c r="N1809" s="15"/>
      <c r="O1809" s="89"/>
      <c r="P1809" s="89"/>
      <c r="Q1809" s="89"/>
      <c r="R1809" s="89"/>
    </row>
    <row r="1810" spans="1:18" s="86" customFormat="1">
      <c r="A1810" s="15"/>
      <c r="B1810" s="15"/>
      <c r="C1810" s="15"/>
      <c r="D1810" s="15"/>
      <c r="E1810" s="15"/>
      <c r="F1810" s="15"/>
      <c r="G1810" s="15"/>
      <c r="H1810" s="15"/>
      <c r="I1810" s="80"/>
      <c r="J1810" s="80"/>
      <c r="K1810" s="80"/>
      <c r="L1810" s="81"/>
      <c r="M1810" s="81"/>
      <c r="N1810" s="15"/>
      <c r="O1810" s="89"/>
      <c r="P1810" s="89"/>
      <c r="Q1810" s="89"/>
      <c r="R1810" s="89"/>
    </row>
    <row r="1811" spans="1:18" s="86" customFormat="1">
      <c r="A1811" s="15"/>
      <c r="B1811" s="15"/>
      <c r="C1811" s="15"/>
      <c r="D1811" s="15"/>
      <c r="E1811" s="15"/>
      <c r="F1811" s="15"/>
      <c r="G1811" s="15"/>
      <c r="H1811" s="15"/>
      <c r="I1811" s="80"/>
      <c r="J1811" s="80"/>
      <c r="K1811" s="80"/>
      <c r="L1811" s="81"/>
      <c r="M1811" s="81"/>
      <c r="N1811" s="15"/>
      <c r="O1811" s="89"/>
      <c r="P1811" s="89"/>
      <c r="Q1811" s="89"/>
      <c r="R1811" s="89"/>
    </row>
    <row r="1812" spans="1:18" s="86" customFormat="1">
      <c r="A1812" s="15"/>
      <c r="B1812" s="15"/>
      <c r="C1812" s="15"/>
      <c r="D1812" s="15"/>
      <c r="E1812" s="15"/>
      <c r="F1812" s="15"/>
      <c r="G1812" s="15"/>
      <c r="H1812" s="15"/>
      <c r="I1812" s="80"/>
      <c r="J1812" s="80"/>
      <c r="K1812" s="80"/>
      <c r="L1812" s="81"/>
      <c r="M1812" s="81"/>
      <c r="N1812" s="15"/>
      <c r="O1812" s="89"/>
      <c r="P1812" s="89"/>
      <c r="Q1812" s="89"/>
      <c r="R1812" s="89"/>
    </row>
    <row r="1813" spans="1:18" s="86" customFormat="1">
      <c r="A1813" s="15"/>
      <c r="B1813" s="15"/>
      <c r="C1813" s="15"/>
      <c r="D1813" s="15"/>
      <c r="E1813" s="15"/>
      <c r="F1813" s="15"/>
      <c r="G1813" s="15"/>
      <c r="H1813" s="15"/>
      <c r="I1813" s="80"/>
      <c r="J1813" s="80"/>
      <c r="K1813" s="80"/>
      <c r="L1813" s="81"/>
      <c r="M1813" s="81"/>
      <c r="N1813" s="15"/>
      <c r="O1813" s="89"/>
      <c r="P1813" s="89"/>
      <c r="Q1813" s="89"/>
      <c r="R1813" s="89"/>
    </row>
    <row r="1814" spans="1:18" s="86" customFormat="1">
      <c r="A1814" s="15"/>
      <c r="B1814" s="15"/>
      <c r="C1814" s="15"/>
      <c r="D1814" s="15"/>
      <c r="E1814" s="15"/>
      <c r="F1814" s="15"/>
      <c r="G1814" s="15"/>
      <c r="H1814" s="15"/>
      <c r="I1814" s="80"/>
      <c r="J1814" s="80"/>
      <c r="K1814" s="80"/>
      <c r="L1814" s="81"/>
      <c r="M1814" s="81"/>
      <c r="N1814" s="15"/>
      <c r="O1814" s="89"/>
      <c r="P1814" s="89"/>
      <c r="Q1814" s="89"/>
      <c r="R1814" s="89"/>
    </row>
    <row r="1815" spans="1:18" s="86" customFormat="1">
      <c r="A1815" s="15"/>
      <c r="B1815" s="15"/>
      <c r="C1815" s="15"/>
      <c r="D1815" s="15"/>
      <c r="E1815" s="15"/>
      <c r="F1815" s="15"/>
      <c r="G1815" s="15"/>
      <c r="H1815" s="15"/>
      <c r="I1815" s="80"/>
      <c r="J1815" s="80"/>
      <c r="K1815" s="80"/>
      <c r="L1815" s="81"/>
      <c r="M1815" s="81"/>
      <c r="N1815" s="15"/>
      <c r="O1815" s="89"/>
      <c r="P1815" s="89"/>
      <c r="Q1815" s="89"/>
      <c r="R1815" s="89"/>
    </row>
    <row r="1816" spans="1:18" s="86" customFormat="1">
      <c r="A1816" s="15"/>
      <c r="B1816" s="15"/>
      <c r="C1816" s="15"/>
      <c r="D1816" s="15"/>
      <c r="E1816" s="15"/>
      <c r="F1816" s="15"/>
      <c r="G1816" s="15"/>
      <c r="H1816" s="15"/>
      <c r="I1816" s="80"/>
      <c r="J1816" s="80"/>
      <c r="K1816" s="80"/>
      <c r="L1816" s="81"/>
      <c r="M1816" s="81"/>
      <c r="N1816" s="15"/>
      <c r="O1816" s="89"/>
      <c r="P1816" s="89"/>
      <c r="Q1816" s="89"/>
      <c r="R1816" s="89"/>
    </row>
    <row r="1817" spans="1:18" s="86" customFormat="1">
      <c r="A1817" s="15"/>
      <c r="B1817" s="15"/>
      <c r="C1817" s="15"/>
      <c r="D1817" s="15"/>
      <c r="E1817" s="15"/>
      <c r="F1817" s="15"/>
      <c r="G1817" s="15"/>
      <c r="H1817" s="15"/>
      <c r="I1817" s="80"/>
      <c r="J1817" s="80"/>
      <c r="K1817" s="80"/>
      <c r="L1817" s="81"/>
      <c r="M1817" s="81"/>
      <c r="N1817" s="15"/>
      <c r="O1817" s="89"/>
      <c r="P1817" s="89"/>
      <c r="Q1817" s="89"/>
      <c r="R1817" s="89"/>
    </row>
    <row r="1818" spans="1:18" s="86" customFormat="1">
      <c r="A1818" s="15"/>
      <c r="B1818" s="15"/>
      <c r="C1818" s="15"/>
      <c r="D1818" s="15"/>
      <c r="E1818" s="15"/>
      <c r="F1818" s="15"/>
      <c r="G1818" s="15"/>
      <c r="H1818" s="15"/>
      <c r="I1818" s="80"/>
      <c r="J1818" s="80"/>
      <c r="K1818" s="80"/>
      <c r="L1818" s="81"/>
      <c r="M1818" s="81"/>
      <c r="N1818" s="15"/>
      <c r="O1818" s="89"/>
      <c r="P1818" s="89"/>
      <c r="Q1818" s="89"/>
      <c r="R1818" s="89"/>
    </row>
    <row r="1819" spans="1:18" s="86" customFormat="1">
      <c r="A1819" s="15"/>
      <c r="B1819" s="15"/>
      <c r="C1819" s="15"/>
      <c r="D1819" s="15"/>
      <c r="E1819" s="15"/>
      <c r="F1819" s="15"/>
      <c r="G1819" s="15"/>
      <c r="H1819" s="15"/>
      <c r="I1819" s="80"/>
      <c r="J1819" s="80"/>
      <c r="K1819" s="80"/>
      <c r="L1819" s="81"/>
      <c r="M1819" s="81"/>
      <c r="N1819" s="15"/>
      <c r="O1819" s="89"/>
      <c r="P1819" s="89"/>
      <c r="Q1819" s="89"/>
      <c r="R1819" s="89"/>
    </row>
    <row r="1820" spans="1:18" s="86" customFormat="1">
      <c r="A1820" s="15"/>
      <c r="B1820" s="15"/>
      <c r="C1820" s="15"/>
      <c r="D1820" s="15"/>
      <c r="E1820" s="15"/>
      <c r="F1820" s="15"/>
      <c r="G1820" s="15"/>
      <c r="H1820" s="15"/>
      <c r="I1820" s="80"/>
      <c r="J1820" s="80"/>
      <c r="K1820" s="80"/>
      <c r="L1820" s="81"/>
      <c r="M1820" s="81"/>
      <c r="N1820" s="15"/>
      <c r="O1820" s="89"/>
      <c r="P1820" s="89"/>
      <c r="Q1820" s="89"/>
      <c r="R1820" s="89"/>
    </row>
    <row r="1821" spans="1:18" s="86" customFormat="1">
      <c r="A1821" s="15"/>
      <c r="B1821" s="15"/>
      <c r="C1821" s="15"/>
      <c r="D1821" s="15"/>
      <c r="E1821" s="15"/>
      <c r="F1821" s="15"/>
      <c r="G1821" s="15"/>
      <c r="H1821" s="15"/>
      <c r="I1821" s="80"/>
      <c r="J1821" s="80"/>
      <c r="K1821" s="80"/>
      <c r="L1821" s="81"/>
      <c r="M1821" s="81"/>
      <c r="N1821" s="15"/>
      <c r="O1821" s="89"/>
      <c r="P1821" s="89"/>
      <c r="Q1821" s="89"/>
      <c r="R1821" s="89"/>
    </row>
    <row r="1822" spans="1:18" s="86" customFormat="1">
      <c r="A1822" s="15"/>
      <c r="B1822" s="15"/>
      <c r="C1822" s="15"/>
      <c r="D1822" s="15"/>
      <c r="E1822" s="15"/>
      <c r="F1822" s="15"/>
      <c r="G1822" s="15"/>
      <c r="H1822" s="15"/>
      <c r="I1822" s="80"/>
      <c r="J1822" s="80"/>
      <c r="K1822" s="80"/>
      <c r="L1822" s="81"/>
      <c r="M1822" s="81"/>
      <c r="N1822" s="15"/>
      <c r="O1822" s="89"/>
      <c r="P1822" s="89"/>
      <c r="Q1822" s="89"/>
      <c r="R1822" s="89"/>
    </row>
    <row r="1823" spans="1:18" s="86" customFormat="1">
      <c r="A1823" s="15"/>
      <c r="B1823" s="15"/>
      <c r="C1823" s="15"/>
      <c r="D1823" s="15"/>
      <c r="E1823" s="15"/>
      <c r="F1823" s="15"/>
      <c r="G1823" s="15"/>
      <c r="H1823" s="15"/>
      <c r="I1823" s="80"/>
      <c r="J1823" s="80"/>
      <c r="K1823" s="80"/>
      <c r="L1823" s="81"/>
      <c r="M1823" s="81"/>
      <c r="N1823" s="15"/>
      <c r="O1823" s="89"/>
      <c r="P1823" s="89"/>
      <c r="Q1823" s="89"/>
      <c r="R1823" s="89"/>
    </row>
    <row r="1824" spans="1:18" s="86" customFormat="1">
      <c r="A1824" s="15"/>
      <c r="B1824" s="15"/>
      <c r="C1824" s="15"/>
      <c r="D1824" s="15"/>
      <c r="E1824" s="15"/>
      <c r="F1824" s="15"/>
      <c r="G1824" s="15"/>
      <c r="H1824" s="15"/>
      <c r="I1824" s="80"/>
      <c r="J1824" s="80"/>
      <c r="K1824" s="80"/>
      <c r="L1824" s="81"/>
      <c r="M1824" s="81"/>
      <c r="N1824" s="15"/>
      <c r="O1824" s="89"/>
      <c r="P1824" s="89"/>
      <c r="Q1824" s="89"/>
      <c r="R1824" s="89"/>
    </row>
    <row r="1825" spans="1:18" s="86" customFormat="1">
      <c r="A1825" s="15"/>
      <c r="B1825" s="15"/>
      <c r="C1825" s="15"/>
      <c r="D1825" s="15"/>
      <c r="E1825" s="15"/>
      <c r="F1825" s="15"/>
      <c r="G1825" s="15"/>
      <c r="H1825" s="15"/>
      <c r="I1825" s="80"/>
      <c r="J1825" s="80"/>
      <c r="K1825" s="80"/>
      <c r="L1825" s="81"/>
      <c r="M1825" s="81"/>
      <c r="N1825" s="15"/>
      <c r="O1825" s="89"/>
      <c r="P1825" s="89"/>
      <c r="Q1825" s="89"/>
      <c r="R1825" s="89"/>
    </row>
    <row r="1826" spans="1:18" s="86" customFormat="1">
      <c r="A1826" s="15"/>
      <c r="B1826" s="15"/>
      <c r="C1826" s="15"/>
      <c r="D1826" s="15"/>
      <c r="E1826" s="15"/>
      <c r="F1826" s="15"/>
      <c r="G1826" s="15"/>
      <c r="H1826" s="15"/>
      <c r="I1826" s="80"/>
      <c r="J1826" s="80"/>
      <c r="K1826" s="80"/>
      <c r="L1826" s="81"/>
      <c r="M1826" s="81"/>
      <c r="N1826" s="15"/>
      <c r="O1826" s="89"/>
      <c r="P1826" s="89"/>
      <c r="Q1826" s="89"/>
      <c r="R1826" s="89"/>
    </row>
    <row r="1827" spans="1:18" s="86" customFormat="1">
      <c r="A1827" s="15"/>
      <c r="B1827" s="15"/>
      <c r="C1827" s="15"/>
      <c r="D1827" s="15"/>
      <c r="E1827" s="15"/>
      <c r="F1827" s="15"/>
      <c r="G1827" s="15"/>
      <c r="H1827" s="15"/>
      <c r="I1827" s="80"/>
      <c r="J1827" s="80"/>
      <c r="K1827" s="80"/>
      <c r="L1827" s="81"/>
      <c r="M1827" s="81"/>
      <c r="N1827" s="15"/>
      <c r="O1827" s="89"/>
      <c r="P1827" s="89"/>
      <c r="Q1827" s="89"/>
      <c r="R1827" s="89"/>
    </row>
    <row r="1828" spans="1:18" s="86" customFormat="1">
      <c r="A1828" s="15"/>
      <c r="B1828" s="15"/>
      <c r="C1828" s="15"/>
      <c r="D1828" s="15"/>
      <c r="E1828" s="15"/>
      <c r="F1828" s="15"/>
      <c r="G1828" s="15"/>
      <c r="H1828" s="15"/>
      <c r="I1828" s="80"/>
      <c r="J1828" s="80"/>
      <c r="K1828" s="80"/>
      <c r="L1828" s="81"/>
      <c r="M1828" s="81"/>
      <c r="N1828" s="15"/>
      <c r="O1828" s="89"/>
      <c r="P1828" s="89"/>
      <c r="Q1828" s="89"/>
      <c r="R1828" s="89"/>
    </row>
    <row r="1829" spans="1:18" s="86" customFormat="1">
      <c r="A1829" s="15"/>
      <c r="B1829" s="15"/>
      <c r="C1829" s="15"/>
      <c r="D1829" s="15"/>
      <c r="E1829" s="15"/>
      <c r="F1829" s="15"/>
      <c r="G1829" s="15"/>
      <c r="H1829" s="15"/>
      <c r="I1829" s="80"/>
      <c r="J1829" s="80"/>
      <c r="K1829" s="80"/>
      <c r="L1829" s="81"/>
      <c r="M1829" s="81"/>
      <c r="N1829" s="15"/>
      <c r="O1829" s="89"/>
      <c r="P1829" s="89"/>
      <c r="Q1829" s="89"/>
      <c r="R1829" s="89"/>
    </row>
    <row r="1830" spans="1:18" s="86" customFormat="1">
      <c r="A1830" s="15"/>
      <c r="B1830" s="15"/>
      <c r="C1830" s="15"/>
      <c r="D1830" s="15"/>
      <c r="E1830" s="15"/>
      <c r="F1830" s="15"/>
      <c r="G1830" s="15"/>
      <c r="H1830" s="15"/>
      <c r="I1830" s="80"/>
      <c r="J1830" s="80"/>
      <c r="K1830" s="80"/>
      <c r="L1830" s="81"/>
      <c r="M1830" s="81"/>
      <c r="N1830" s="15"/>
      <c r="O1830" s="89"/>
      <c r="P1830" s="89"/>
      <c r="Q1830" s="89"/>
      <c r="R1830" s="89"/>
    </row>
    <row r="1831" spans="1:18" s="86" customFormat="1">
      <c r="A1831" s="15"/>
      <c r="B1831" s="15"/>
      <c r="C1831" s="15"/>
      <c r="D1831" s="15"/>
      <c r="E1831" s="15"/>
      <c r="F1831" s="15"/>
      <c r="G1831" s="15"/>
      <c r="H1831" s="15"/>
      <c r="I1831" s="80"/>
      <c r="J1831" s="80"/>
      <c r="K1831" s="80"/>
      <c r="L1831" s="81"/>
      <c r="M1831" s="81"/>
      <c r="N1831" s="15"/>
      <c r="O1831" s="89"/>
      <c r="P1831" s="89"/>
      <c r="Q1831" s="89"/>
      <c r="R1831" s="89"/>
    </row>
    <row r="1832" spans="1:18" s="86" customFormat="1">
      <c r="A1832" s="15"/>
      <c r="B1832" s="15"/>
      <c r="C1832" s="15"/>
      <c r="D1832" s="15"/>
      <c r="E1832" s="15"/>
      <c r="F1832" s="15"/>
      <c r="G1832" s="15"/>
      <c r="H1832" s="15"/>
      <c r="I1832" s="80"/>
      <c r="J1832" s="80"/>
      <c r="K1832" s="80"/>
      <c r="L1832" s="81"/>
      <c r="M1832" s="81"/>
      <c r="N1832" s="15"/>
      <c r="O1832" s="89"/>
      <c r="P1832" s="89"/>
      <c r="Q1832" s="89"/>
      <c r="R1832" s="89"/>
    </row>
    <row r="1833" spans="1:18" s="86" customFormat="1">
      <c r="A1833" s="15"/>
      <c r="B1833" s="15"/>
      <c r="C1833" s="15"/>
      <c r="D1833" s="15"/>
      <c r="E1833" s="15"/>
      <c r="F1833" s="15"/>
      <c r="G1833" s="15"/>
      <c r="H1833" s="15"/>
      <c r="I1833" s="80"/>
      <c r="J1833" s="80"/>
      <c r="K1833" s="80"/>
      <c r="L1833" s="81"/>
      <c r="M1833" s="81"/>
      <c r="N1833" s="15"/>
      <c r="O1833" s="89"/>
      <c r="P1833" s="89"/>
      <c r="Q1833" s="89"/>
      <c r="R1833" s="89"/>
    </row>
    <row r="1834" spans="1:18" s="86" customFormat="1">
      <c r="A1834" s="15"/>
      <c r="B1834" s="15"/>
      <c r="C1834" s="15"/>
      <c r="D1834" s="15"/>
      <c r="E1834" s="15"/>
      <c r="F1834" s="15"/>
      <c r="G1834" s="15"/>
      <c r="H1834" s="15"/>
      <c r="I1834" s="80"/>
      <c r="J1834" s="80"/>
      <c r="K1834" s="80"/>
      <c r="L1834" s="81"/>
      <c r="M1834" s="81"/>
      <c r="N1834" s="15"/>
      <c r="O1834" s="89"/>
      <c r="P1834" s="89"/>
      <c r="Q1834" s="89"/>
      <c r="R1834" s="89"/>
    </row>
    <row r="1835" spans="1:18" s="86" customFormat="1">
      <c r="A1835" s="15"/>
      <c r="B1835" s="15"/>
      <c r="C1835" s="15"/>
      <c r="D1835" s="15"/>
      <c r="E1835" s="15"/>
      <c r="F1835" s="15"/>
      <c r="G1835" s="15"/>
      <c r="H1835" s="15"/>
      <c r="I1835" s="80"/>
      <c r="J1835" s="80"/>
      <c r="K1835" s="80"/>
      <c r="L1835" s="81"/>
      <c r="M1835" s="81"/>
      <c r="N1835" s="15"/>
      <c r="O1835" s="89"/>
      <c r="P1835" s="89"/>
      <c r="Q1835" s="89"/>
      <c r="R1835" s="89"/>
    </row>
    <row r="1836" spans="1:18" s="86" customFormat="1">
      <c r="A1836" s="15"/>
      <c r="B1836" s="15"/>
      <c r="C1836" s="15"/>
      <c r="D1836" s="15"/>
      <c r="E1836" s="15"/>
      <c r="F1836" s="15"/>
      <c r="G1836" s="15"/>
      <c r="H1836" s="15"/>
      <c r="I1836" s="80"/>
      <c r="J1836" s="80"/>
      <c r="K1836" s="80"/>
      <c r="L1836" s="81"/>
      <c r="M1836" s="81"/>
      <c r="N1836" s="15"/>
      <c r="O1836" s="89"/>
      <c r="P1836" s="89"/>
      <c r="Q1836" s="89"/>
      <c r="R1836" s="89"/>
    </row>
    <row r="1837" spans="1:18" s="86" customFormat="1">
      <c r="A1837" s="15"/>
      <c r="B1837" s="15"/>
      <c r="C1837" s="15"/>
      <c r="D1837" s="15"/>
      <c r="E1837" s="15"/>
      <c r="F1837" s="15"/>
      <c r="G1837" s="15"/>
      <c r="H1837" s="15"/>
      <c r="I1837" s="80"/>
      <c r="J1837" s="80"/>
      <c r="K1837" s="80"/>
      <c r="L1837" s="81"/>
      <c r="M1837" s="81"/>
      <c r="N1837" s="15"/>
      <c r="O1837" s="89"/>
      <c r="P1837" s="89"/>
      <c r="Q1837" s="89"/>
      <c r="R1837" s="89"/>
    </row>
    <row r="1838" spans="1:18" s="86" customFormat="1">
      <c r="A1838" s="15"/>
      <c r="B1838" s="15"/>
      <c r="C1838" s="15"/>
      <c r="D1838" s="15"/>
      <c r="E1838" s="15"/>
      <c r="F1838" s="15"/>
      <c r="G1838" s="15"/>
      <c r="H1838" s="15"/>
      <c r="I1838" s="80"/>
      <c r="J1838" s="80"/>
      <c r="K1838" s="80"/>
      <c r="L1838" s="81"/>
      <c r="M1838" s="81"/>
      <c r="N1838" s="15"/>
      <c r="O1838" s="89"/>
      <c r="P1838" s="89"/>
      <c r="Q1838" s="89"/>
      <c r="R1838" s="89"/>
    </row>
    <row r="1839" spans="1:18" s="86" customFormat="1">
      <c r="A1839" s="15"/>
      <c r="B1839" s="15"/>
      <c r="C1839" s="15"/>
      <c r="D1839" s="15"/>
      <c r="E1839" s="15"/>
      <c r="F1839" s="15"/>
      <c r="G1839" s="15"/>
      <c r="H1839" s="15"/>
      <c r="I1839" s="80"/>
      <c r="J1839" s="80"/>
      <c r="K1839" s="80"/>
      <c r="L1839" s="81"/>
      <c r="M1839" s="81"/>
      <c r="N1839" s="15"/>
      <c r="O1839" s="89"/>
      <c r="P1839" s="89"/>
      <c r="Q1839" s="89"/>
      <c r="R1839" s="89"/>
    </row>
    <row r="1840" spans="1:18" s="86" customFormat="1">
      <c r="A1840" s="15"/>
      <c r="B1840" s="15"/>
      <c r="C1840" s="15"/>
      <c r="D1840" s="15"/>
      <c r="E1840" s="15"/>
      <c r="F1840" s="15"/>
      <c r="G1840" s="15"/>
      <c r="H1840" s="15"/>
      <c r="I1840" s="80"/>
      <c r="J1840" s="80"/>
      <c r="K1840" s="80"/>
      <c r="L1840" s="81"/>
      <c r="M1840" s="81"/>
      <c r="N1840" s="15"/>
      <c r="O1840" s="89"/>
      <c r="P1840" s="89"/>
      <c r="Q1840" s="89"/>
      <c r="R1840" s="89"/>
    </row>
    <row r="1841" spans="1:18" s="86" customFormat="1">
      <c r="A1841" s="15"/>
      <c r="B1841" s="15"/>
      <c r="C1841" s="15"/>
      <c r="D1841" s="15"/>
      <c r="E1841" s="15"/>
      <c r="F1841" s="15"/>
      <c r="G1841" s="15"/>
      <c r="H1841" s="15"/>
      <c r="I1841" s="80"/>
      <c r="J1841" s="80"/>
      <c r="K1841" s="80"/>
      <c r="L1841" s="81"/>
      <c r="M1841" s="81"/>
      <c r="N1841" s="15"/>
      <c r="O1841" s="89"/>
      <c r="P1841" s="89"/>
      <c r="Q1841" s="89"/>
      <c r="R1841" s="89"/>
    </row>
    <row r="1842" spans="1:18" s="86" customFormat="1">
      <c r="A1842" s="15"/>
      <c r="B1842" s="15"/>
      <c r="C1842" s="15"/>
      <c r="D1842" s="15"/>
      <c r="E1842" s="15"/>
      <c r="F1842" s="15"/>
      <c r="G1842" s="15"/>
      <c r="H1842" s="15"/>
      <c r="I1842" s="80"/>
      <c r="J1842" s="80"/>
      <c r="K1842" s="80"/>
      <c r="L1842" s="81"/>
      <c r="M1842" s="81"/>
      <c r="N1842" s="15"/>
      <c r="O1842" s="89"/>
      <c r="P1842" s="89"/>
      <c r="Q1842" s="89"/>
      <c r="R1842" s="89"/>
    </row>
    <row r="1843" spans="1:18" s="86" customFormat="1">
      <c r="A1843" s="15"/>
      <c r="B1843" s="15"/>
      <c r="C1843" s="15"/>
      <c r="D1843" s="15"/>
      <c r="E1843" s="15"/>
      <c r="F1843" s="15"/>
      <c r="G1843" s="15"/>
      <c r="H1843" s="15"/>
      <c r="I1843" s="80"/>
      <c r="J1843" s="80"/>
      <c r="K1843" s="80"/>
      <c r="L1843" s="81"/>
      <c r="M1843" s="81"/>
      <c r="N1843" s="15"/>
      <c r="O1843" s="89"/>
      <c r="P1843" s="89"/>
      <c r="Q1843" s="89"/>
      <c r="R1843" s="89"/>
    </row>
    <row r="1844" spans="1:18" s="86" customFormat="1">
      <c r="A1844" s="15"/>
      <c r="B1844" s="15"/>
      <c r="C1844" s="15"/>
      <c r="D1844" s="15"/>
      <c r="E1844" s="15"/>
      <c r="F1844" s="15"/>
      <c r="G1844" s="15"/>
      <c r="H1844" s="15"/>
      <c r="I1844" s="80"/>
      <c r="J1844" s="80"/>
      <c r="K1844" s="80"/>
      <c r="L1844" s="81"/>
      <c r="M1844" s="81"/>
      <c r="N1844" s="15"/>
      <c r="O1844" s="89"/>
      <c r="P1844" s="89"/>
      <c r="Q1844" s="89"/>
      <c r="R1844" s="89"/>
    </row>
    <row r="1845" spans="1:18" s="86" customFormat="1">
      <c r="A1845" s="15"/>
      <c r="B1845" s="15"/>
      <c r="C1845" s="15"/>
      <c r="D1845" s="15"/>
      <c r="E1845" s="15"/>
      <c r="F1845" s="15"/>
      <c r="G1845" s="15"/>
      <c r="H1845" s="15"/>
      <c r="I1845" s="80"/>
      <c r="J1845" s="80"/>
      <c r="K1845" s="80"/>
      <c r="L1845" s="81"/>
      <c r="M1845" s="81"/>
      <c r="N1845" s="15"/>
      <c r="O1845" s="89"/>
      <c r="P1845" s="89"/>
      <c r="Q1845" s="89"/>
      <c r="R1845" s="89"/>
    </row>
    <row r="1846" spans="1:18" s="86" customFormat="1">
      <c r="A1846" s="15"/>
      <c r="B1846" s="15"/>
      <c r="C1846" s="15"/>
      <c r="D1846" s="15"/>
      <c r="E1846" s="15"/>
      <c r="F1846" s="15"/>
      <c r="G1846" s="15"/>
      <c r="H1846" s="15"/>
      <c r="I1846" s="80"/>
      <c r="J1846" s="80"/>
      <c r="K1846" s="80"/>
      <c r="L1846" s="81"/>
      <c r="M1846" s="81"/>
      <c r="N1846" s="15"/>
      <c r="O1846" s="89"/>
      <c r="P1846" s="89"/>
      <c r="Q1846" s="89"/>
      <c r="R1846" s="89"/>
    </row>
    <row r="1847" spans="1:18" s="86" customFormat="1">
      <c r="A1847" s="15"/>
      <c r="B1847" s="15"/>
      <c r="C1847" s="15"/>
      <c r="D1847" s="15"/>
      <c r="E1847" s="15"/>
      <c r="F1847" s="15"/>
      <c r="G1847" s="15"/>
      <c r="H1847" s="15"/>
      <c r="I1847" s="80"/>
      <c r="J1847" s="80"/>
      <c r="K1847" s="80"/>
      <c r="L1847" s="81"/>
      <c r="M1847" s="81"/>
      <c r="N1847" s="15"/>
      <c r="O1847" s="89"/>
      <c r="P1847" s="89"/>
      <c r="Q1847" s="89"/>
      <c r="R1847" s="89"/>
    </row>
    <row r="1848" spans="1:18" s="86" customFormat="1">
      <c r="A1848" s="15"/>
      <c r="B1848" s="15"/>
      <c r="C1848" s="15"/>
      <c r="D1848" s="15"/>
      <c r="E1848" s="15"/>
      <c r="F1848" s="15"/>
      <c r="G1848" s="15"/>
      <c r="H1848" s="15"/>
      <c r="I1848" s="80"/>
      <c r="J1848" s="80"/>
      <c r="K1848" s="80"/>
      <c r="L1848" s="81"/>
      <c r="M1848" s="81"/>
      <c r="N1848" s="15"/>
      <c r="O1848" s="89"/>
      <c r="P1848" s="89"/>
      <c r="Q1848" s="89"/>
      <c r="R1848" s="89"/>
    </row>
    <row r="1849" spans="1:18" s="86" customFormat="1">
      <c r="A1849" s="15"/>
      <c r="B1849" s="15"/>
      <c r="C1849" s="15"/>
      <c r="D1849" s="15"/>
      <c r="E1849" s="15"/>
      <c r="F1849" s="15"/>
      <c r="G1849" s="15"/>
      <c r="H1849" s="15"/>
      <c r="I1849" s="80"/>
      <c r="J1849" s="80"/>
      <c r="K1849" s="80"/>
      <c r="L1849" s="81"/>
      <c r="M1849" s="81"/>
      <c r="N1849" s="15"/>
      <c r="O1849" s="89"/>
      <c r="P1849" s="89"/>
      <c r="Q1849" s="89"/>
      <c r="R1849" s="89"/>
    </row>
    <row r="1850" spans="1:18" s="86" customFormat="1">
      <c r="A1850" s="15"/>
      <c r="B1850" s="15"/>
      <c r="C1850" s="15"/>
      <c r="D1850" s="15"/>
      <c r="E1850" s="15"/>
      <c r="F1850" s="15"/>
      <c r="G1850" s="15"/>
      <c r="H1850" s="15"/>
      <c r="I1850" s="80"/>
      <c r="J1850" s="80"/>
      <c r="K1850" s="80"/>
      <c r="L1850" s="81"/>
      <c r="M1850" s="81"/>
      <c r="N1850" s="15"/>
      <c r="O1850" s="89"/>
      <c r="P1850" s="89"/>
      <c r="Q1850" s="89"/>
      <c r="R1850" s="89"/>
    </row>
    <row r="1851" spans="1:18" s="86" customFormat="1">
      <c r="A1851" s="15"/>
      <c r="B1851" s="15"/>
      <c r="C1851" s="15"/>
      <c r="D1851" s="15"/>
      <c r="E1851" s="15"/>
      <c r="F1851" s="15"/>
      <c r="G1851" s="15"/>
      <c r="H1851" s="15"/>
      <c r="I1851" s="80"/>
      <c r="J1851" s="80"/>
      <c r="K1851" s="80"/>
      <c r="L1851" s="81"/>
      <c r="M1851" s="81"/>
      <c r="N1851" s="15"/>
      <c r="O1851" s="89"/>
      <c r="P1851" s="89"/>
      <c r="Q1851" s="89"/>
      <c r="R1851" s="89"/>
    </row>
    <row r="1852" spans="1:18" s="86" customFormat="1">
      <c r="A1852" s="15"/>
      <c r="B1852" s="15"/>
      <c r="C1852" s="15"/>
      <c r="D1852" s="15"/>
      <c r="E1852" s="15"/>
      <c r="F1852" s="15"/>
      <c r="G1852" s="15"/>
      <c r="H1852" s="15"/>
      <c r="I1852" s="80"/>
      <c r="J1852" s="80"/>
      <c r="K1852" s="80"/>
      <c r="L1852" s="81"/>
      <c r="M1852" s="81"/>
      <c r="N1852" s="15"/>
      <c r="O1852" s="89"/>
      <c r="P1852" s="89"/>
      <c r="Q1852" s="89"/>
      <c r="R1852" s="89"/>
    </row>
    <row r="1853" spans="1:18" s="86" customFormat="1">
      <c r="A1853" s="15"/>
      <c r="B1853" s="15"/>
      <c r="C1853" s="15"/>
      <c r="D1853" s="15"/>
      <c r="E1853" s="15"/>
      <c r="F1853" s="15"/>
      <c r="G1853" s="15"/>
      <c r="H1853" s="15"/>
      <c r="I1853" s="80"/>
      <c r="J1853" s="80"/>
      <c r="K1853" s="80"/>
      <c r="L1853" s="81"/>
      <c r="M1853" s="81"/>
      <c r="N1853" s="15"/>
      <c r="O1853" s="89"/>
      <c r="P1853" s="89"/>
      <c r="Q1853" s="89"/>
      <c r="R1853" s="89"/>
    </row>
    <row r="1854" spans="1:18" s="86" customFormat="1">
      <c r="A1854" s="15"/>
      <c r="B1854" s="15"/>
      <c r="C1854" s="15"/>
      <c r="D1854" s="15"/>
      <c r="E1854" s="15"/>
      <c r="F1854" s="15"/>
      <c r="G1854" s="15"/>
      <c r="H1854" s="15"/>
      <c r="I1854" s="80"/>
      <c r="J1854" s="80"/>
      <c r="K1854" s="80"/>
      <c r="L1854" s="81"/>
      <c r="M1854" s="81"/>
      <c r="N1854" s="15"/>
      <c r="O1854" s="89"/>
      <c r="P1854" s="89"/>
      <c r="Q1854" s="89"/>
      <c r="R1854" s="89"/>
    </row>
    <row r="1855" spans="1:18" s="86" customFormat="1">
      <c r="A1855" s="15"/>
      <c r="B1855" s="15"/>
      <c r="C1855" s="15"/>
      <c r="D1855" s="15"/>
      <c r="E1855" s="15"/>
      <c r="F1855" s="15"/>
      <c r="G1855" s="15"/>
      <c r="H1855" s="15"/>
      <c r="I1855" s="80"/>
      <c r="J1855" s="80"/>
      <c r="K1855" s="80"/>
      <c r="L1855" s="81"/>
      <c r="M1855" s="81"/>
      <c r="N1855" s="15"/>
      <c r="O1855" s="89"/>
      <c r="P1855" s="89"/>
      <c r="Q1855" s="89"/>
      <c r="R1855" s="89"/>
    </row>
    <row r="1856" spans="1:18" s="86" customFormat="1">
      <c r="A1856" s="15"/>
      <c r="B1856" s="15"/>
      <c r="C1856" s="15"/>
      <c r="D1856" s="15"/>
      <c r="E1856" s="15"/>
      <c r="F1856" s="15"/>
      <c r="G1856" s="15"/>
      <c r="H1856" s="15"/>
      <c r="I1856" s="80"/>
      <c r="J1856" s="80"/>
      <c r="K1856" s="80"/>
      <c r="L1856" s="81"/>
      <c r="M1856" s="81"/>
      <c r="N1856" s="15"/>
      <c r="O1856" s="89"/>
      <c r="P1856" s="89"/>
      <c r="Q1856" s="89"/>
      <c r="R1856" s="89"/>
    </row>
    <row r="1857" spans="1:18" s="86" customFormat="1">
      <c r="A1857" s="15"/>
      <c r="B1857" s="15"/>
      <c r="C1857" s="15"/>
      <c r="D1857" s="15"/>
      <c r="E1857" s="15"/>
      <c r="F1857" s="15"/>
      <c r="G1857" s="15"/>
      <c r="H1857" s="15"/>
      <c r="I1857" s="80"/>
      <c r="J1857" s="80"/>
      <c r="K1857" s="80"/>
      <c r="L1857" s="81"/>
      <c r="M1857" s="81"/>
      <c r="N1857" s="15"/>
      <c r="O1857" s="89"/>
      <c r="P1857" s="89"/>
      <c r="Q1857" s="89"/>
      <c r="R1857" s="89"/>
    </row>
    <row r="1858" spans="1:18" s="86" customFormat="1">
      <c r="A1858" s="15"/>
      <c r="B1858" s="15"/>
      <c r="C1858" s="15"/>
      <c r="D1858" s="15"/>
      <c r="E1858" s="15"/>
      <c r="F1858" s="15"/>
      <c r="G1858" s="15"/>
      <c r="H1858" s="15"/>
      <c r="I1858" s="80"/>
      <c r="J1858" s="80"/>
      <c r="K1858" s="80"/>
      <c r="L1858" s="81"/>
      <c r="M1858" s="81"/>
      <c r="N1858" s="15"/>
      <c r="O1858" s="89"/>
      <c r="P1858" s="89"/>
      <c r="Q1858" s="89"/>
      <c r="R1858" s="89"/>
    </row>
    <row r="1859" spans="1:18" s="86" customFormat="1">
      <c r="A1859" s="15"/>
      <c r="B1859" s="15"/>
      <c r="C1859" s="15"/>
      <c r="D1859" s="15"/>
      <c r="E1859" s="15"/>
      <c r="F1859" s="15"/>
      <c r="G1859" s="15"/>
      <c r="H1859" s="15"/>
      <c r="I1859" s="80"/>
      <c r="J1859" s="80"/>
      <c r="K1859" s="80"/>
      <c r="L1859" s="81"/>
      <c r="M1859" s="81"/>
      <c r="N1859" s="15"/>
      <c r="O1859" s="89"/>
      <c r="P1859" s="89"/>
      <c r="Q1859" s="89"/>
      <c r="R1859" s="89"/>
    </row>
    <row r="1860" spans="1:18" s="86" customFormat="1">
      <c r="A1860" s="15"/>
      <c r="B1860" s="15"/>
      <c r="C1860" s="15"/>
      <c r="D1860" s="15"/>
      <c r="E1860" s="15"/>
      <c r="F1860" s="15"/>
      <c r="G1860" s="15"/>
      <c r="H1860" s="15"/>
      <c r="I1860" s="80"/>
      <c r="J1860" s="80"/>
      <c r="K1860" s="80"/>
      <c r="L1860" s="81"/>
      <c r="M1860" s="81"/>
      <c r="N1860" s="15"/>
      <c r="O1860" s="89"/>
      <c r="P1860" s="89"/>
      <c r="Q1860" s="89"/>
      <c r="R1860" s="89"/>
    </row>
    <row r="1861" spans="1:18" s="86" customFormat="1">
      <c r="A1861" s="15"/>
      <c r="B1861" s="15"/>
      <c r="C1861" s="15"/>
      <c r="D1861" s="15"/>
      <c r="E1861" s="15"/>
      <c r="F1861" s="15"/>
      <c r="G1861" s="15"/>
      <c r="H1861" s="15"/>
      <c r="I1861" s="80"/>
      <c r="J1861" s="80"/>
      <c r="K1861" s="80"/>
      <c r="L1861" s="81"/>
      <c r="M1861" s="81"/>
      <c r="N1861" s="15"/>
      <c r="O1861" s="89"/>
      <c r="P1861" s="89"/>
      <c r="Q1861" s="89"/>
      <c r="R1861" s="89"/>
    </row>
    <row r="1862" spans="1:18" s="86" customFormat="1">
      <c r="A1862" s="15"/>
      <c r="B1862" s="15"/>
      <c r="C1862" s="15"/>
      <c r="D1862" s="15"/>
      <c r="E1862" s="15"/>
      <c r="F1862" s="15"/>
      <c r="G1862" s="15"/>
      <c r="H1862" s="15"/>
      <c r="I1862" s="80"/>
      <c r="J1862" s="80"/>
      <c r="K1862" s="80"/>
      <c r="L1862" s="81"/>
      <c r="M1862" s="81"/>
      <c r="N1862" s="15"/>
      <c r="O1862" s="89"/>
      <c r="P1862" s="89"/>
      <c r="Q1862" s="89"/>
      <c r="R1862" s="89"/>
    </row>
    <row r="1863" spans="1:18" s="86" customFormat="1">
      <c r="A1863" s="15"/>
      <c r="B1863" s="15"/>
      <c r="C1863" s="15"/>
      <c r="D1863" s="15"/>
      <c r="E1863" s="15"/>
      <c r="F1863" s="15"/>
      <c r="G1863" s="15"/>
      <c r="H1863" s="15"/>
      <c r="I1863" s="80"/>
      <c r="J1863" s="80"/>
      <c r="K1863" s="80"/>
      <c r="L1863" s="81"/>
      <c r="M1863" s="81"/>
      <c r="N1863" s="15"/>
      <c r="O1863" s="89"/>
      <c r="P1863" s="89"/>
      <c r="Q1863" s="89"/>
      <c r="R1863" s="89"/>
    </row>
    <row r="1864" spans="1:18" s="86" customFormat="1">
      <c r="A1864" s="15"/>
      <c r="B1864" s="15"/>
      <c r="C1864" s="15"/>
      <c r="D1864" s="15"/>
      <c r="E1864" s="15"/>
      <c r="F1864" s="15"/>
      <c r="G1864" s="15"/>
      <c r="H1864" s="15"/>
      <c r="I1864" s="80"/>
      <c r="J1864" s="80"/>
      <c r="K1864" s="80"/>
      <c r="L1864" s="81"/>
      <c r="M1864" s="81"/>
      <c r="N1864" s="15"/>
      <c r="O1864" s="89"/>
      <c r="P1864" s="89"/>
      <c r="Q1864" s="89"/>
      <c r="R1864" s="89"/>
    </row>
    <row r="1865" spans="1:18" s="86" customFormat="1">
      <c r="A1865" s="15"/>
      <c r="B1865" s="15"/>
      <c r="C1865" s="15"/>
      <c r="D1865" s="15"/>
      <c r="E1865" s="15"/>
      <c r="F1865" s="15"/>
      <c r="G1865" s="15"/>
      <c r="H1865" s="15"/>
      <c r="I1865" s="80"/>
      <c r="J1865" s="80"/>
      <c r="K1865" s="80"/>
      <c r="L1865" s="81"/>
      <c r="M1865" s="81"/>
      <c r="N1865" s="15"/>
      <c r="O1865" s="89"/>
      <c r="P1865" s="89"/>
      <c r="Q1865" s="89"/>
      <c r="R1865" s="89"/>
    </row>
    <row r="1866" spans="1:18" s="86" customFormat="1">
      <c r="A1866" s="15"/>
      <c r="B1866" s="15"/>
      <c r="C1866" s="15"/>
      <c r="D1866" s="15"/>
      <c r="E1866" s="15"/>
      <c r="F1866" s="15"/>
      <c r="G1866" s="15"/>
      <c r="H1866" s="15"/>
      <c r="I1866" s="80"/>
      <c r="J1866" s="80"/>
      <c r="K1866" s="80"/>
      <c r="L1866" s="81"/>
      <c r="M1866" s="81"/>
      <c r="N1866" s="15"/>
      <c r="O1866" s="89"/>
      <c r="P1866" s="89"/>
      <c r="Q1866" s="89"/>
      <c r="R1866" s="89"/>
    </row>
    <row r="1867" spans="1:18" s="86" customFormat="1">
      <c r="A1867" s="15"/>
      <c r="B1867" s="15"/>
      <c r="C1867" s="15"/>
      <c r="D1867" s="15"/>
      <c r="E1867" s="15"/>
      <c r="F1867" s="15"/>
      <c r="G1867" s="15"/>
      <c r="H1867" s="15"/>
      <c r="I1867" s="80"/>
      <c r="J1867" s="80"/>
      <c r="K1867" s="80"/>
      <c r="L1867" s="81"/>
      <c r="M1867" s="81"/>
      <c r="N1867" s="15"/>
      <c r="O1867" s="89"/>
      <c r="P1867" s="89"/>
      <c r="Q1867" s="89"/>
      <c r="R1867" s="89"/>
    </row>
    <row r="1868" spans="1:18" s="86" customFormat="1">
      <c r="A1868" s="15"/>
      <c r="B1868" s="15"/>
      <c r="C1868" s="15"/>
      <c r="D1868" s="15"/>
      <c r="E1868" s="15"/>
      <c r="F1868" s="15"/>
      <c r="G1868" s="15"/>
      <c r="H1868" s="15"/>
      <c r="I1868" s="80"/>
      <c r="J1868" s="80"/>
      <c r="K1868" s="80"/>
      <c r="L1868" s="81"/>
      <c r="M1868" s="81"/>
      <c r="N1868" s="15"/>
      <c r="O1868" s="89"/>
      <c r="P1868" s="89"/>
      <c r="Q1868" s="89"/>
      <c r="R1868" s="89"/>
    </row>
    <row r="1869" spans="1:18" s="86" customFormat="1">
      <c r="A1869" s="15"/>
      <c r="B1869" s="15"/>
      <c r="C1869" s="15"/>
      <c r="D1869" s="15"/>
      <c r="E1869" s="15"/>
      <c r="F1869" s="15"/>
      <c r="G1869" s="15"/>
      <c r="H1869" s="15"/>
      <c r="I1869" s="80"/>
      <c r="J1869" s="80"/>
      <c r="K1869" s="80"/>
      <c r="L1869" s="81"/>
      <c r="M1869" s="81"/>
      <c r="N1869" s="15"/>
      <c r="O1869" s="89"/>
      <c r="P1869" s="89"/>
      <c r="Q1869" s="89"/>
      <c r="R1869" s="89"/>
    </row>
    <row r="1870" spans="1:18" s="86" customFormat="1">
      <c r="A1870" s="15"/>
      <c r="B1870" s="15"/>
      <c r="C1870" s="15"/>
      <c r="D1870" s="15"/>
      <c r="E1870" s="15"/>
      <c r="F1870" s="15"/>
      <c r="G1870" s="15"/>
      <c r="H1870" s="15"/>
      <c r="I1870" s="80"/>
      <c r="J1870" s="80"/>
      <c r="K1870" s="80"/>
      <c r="L1870" s="81"/>
      <c r="M1870" s="81"/>
      <c r="N1870" s="15"/>
      <c r="O1870" s="89"/>
      <c r="P1870" s="89"/>
      <c r="Q1870" s="89"/>
      <c r="R1870" s="89"/>
    </row>
    <row r="1871" spans="1:18" s="86" customFormat="1">
      <c r="A1871" s="15"/>
      <c r="B1871" s="15"/>
      <c r="C1871" s="15"/>
      <c r="D1871" s="15"/>
      <c r="E1871" s="15"/>
      <c r="F1871" s="15"/>
      <c r="G1871" s="15"/>
      <c r="H1871" s="15"/>
      <c r="I1871" s="80"/>
      <c r="J1871" s="80"/>
      <c r="K1871" s="80"/>
      <c r="L1871" s="81"/>
      <c r="M1871" s="81"/>
      <c r="N1871" s="15"/>
      <c r="O1871" s="89"/>
      <c r="P1871" s="89"/>
      <c r="Q1871" s="89"/>
      <c r="R1871" s="89"/>
    </row>
    <row r="1872" spans="1:18" s="86" customFormat="1">
      <c r="A1872" s="15"/>
      <c r="B1872" s="15"/>
      <c r="C1872" s="15"/>
      <c r="D1872" s="15"/>
      <c r="E1872" s="15"/>
      <c r="F1872" s="15"/>
      <c r="G1872" s="15"/>
      <c r="H1872" s="15"/>
      <c r="I1872" s="80"/>
      <c r="J1872" s="80"/>
      <c r="K1872" s="80"/>
      <c r="L1872" s="81"/>
      <c r="M1872" s="81"/>
      <c r="N1872" s="15"/>
      <c r="O1872" s="89"/>
      <c r="P1872" s="89"/>
      <c r="Q1872" s="89"/>
      <c r="R1872" s="89"/>
    </row>
    <row r="1873" spans="1:18" s="86" customFormat="1">
      <c r="A1873" s="15"/>
      <c r="B1873" s="15"/>
      <c r="C1873" s="15"/>
      <c r="D1873" s="15"/>
      <c r="E1873" s="15"/>
      <c r="F1873" s="15"/>
      <c r="G1873" s="15"/>
      <c r="H1873" s="15"/>
      <c r="I1873" s="80"/>
      <c r="J1873" s="80"/>
      <c r="K1873" s="80"/>
      <c r="L1873" s="81"/>
      <c r="M1873" s="81"/>
      <c r="N1873" s="15"/>
      <c r="O1873" s="89"/>
      <c r="P1873" s="89"/>
      <c r="Q1873" s="89"/>
      <c r="R1873" s="89"/>
    </row>
    <row r="1874" spans="1:18" s="86" customFormat="1">
      <c r="A1874" s="15"/>
      <c r="B1874" s="15"/>
      <c r="C1874" s="15"/>
      <c r="D1874" s="15"/>
      <c r="E1874" s="15"/>
      <c r="F1874" s="15"/>
      <c r="G1874" s="15"/>
      <c r="H1874" s="15"/>
      <c r="I1874" s="80"/>
      <c r="J1874" s="80"/>
      <c r="K1874" s="80"/>
      <c r="L1874" s="81"/>
      <c r="M1874" s="81"/>
      <c r="N1874" s="15"/>
      <c r="O1874" s="89"/>
      <c r="P1874" s="89"/>
      <c r="Q1874" s="89"/>
      <c r="R1874" s="89"/>
    </row>
    <row r="1875" spans="1:18" s="86" customFormat="1">
      <c r="A1875" s="15"/>
      <c r="B1875" s="15"/>
      <c r="C1875" s="15"/>
      <c r="D1875" s="15"/>
      <c r="E1875" s="15"/>
      <c r="F1875" s="15"/>
      <c r="G1875" s="15"/>
      <c r="H1875" s="15"/>
      <c r="I1875" s="80"/>
      <c r="J1875" s="80"/>
      <c r="K1875" s="80"/>
      <c r="L1875" s="81"/>
      <c r="M1875" s="81"/>
      <c r="N1875" s="15"/>
      <c r="O1875" s="89"/>
      <c r="P1875" s="89"/>
      <c r="Q1875" s="89"/>
      <c r="R1875" s="89"/>
    </row>
    <row r="1876" spans="1:18" s="86" customFormat="1">
      <c r="A1876" s="15"/>
      <c r="B1876" s="15"/>
      <c r="C1876" s="15"/>
      <c r="D1876" s="15"/>
      <c r="E1876" s="15"/>
      <c r="F1876" s="15"/>
      <c r="G1876" s="15"/>
      <c r="H1876" s="15"/>
      <c r="I1876" s="80"/>
      <c r="J1876" s="80"/>
      <c r="K1876" s="80"/>
      <c r="L1876" s="81"/>
      <c r="M1876" s="81"/>
      <c r="N1876" s="15"/>
      <c r="O1876" s="89"/>
      <c r="P1876" s="89"/>
      <c r="Q1876" s="89"/>
      <c r="R1876" s="89"/>
    </row>
    <row r="1877" spans="1:18" s="86" customFormat="1">
      <c r="A1877" s="15"/>
      <c r="B1877" s="15"/>
      <c r="C1877" s="15"/>
      <c r="D1877" s="15"/>
      <c r="E1877" s="15"/>
      <c r="F1877" s="15"/>
      <c r="G1877" s="15"/>
      <c r="H1877" s="15"/>
      <c r="I1877" s="80"/>
      <c r="J1877" s="80"/>
      <c r="K1877" s="80"/>
      <c r="L1877" s="81"/>
      <c r="M1877" s="81"/>
      <c r="N1877" s="15"/>
      <c r="O1877" s="89"/>
      <c r="P1877" s="89"/>
      <c r="Q1877" s="89"/>
      <c r="R1877" s="89"/>
    </row>
    <row r="1878" spans="1:18" s="86" customFormat="1">
      <c r="A1878" s="15"/>
      <c r="B1878" s="15"/>
      <c r="C1878" s="15"/>
      <c r="D1878" s="15"/>
      <c r="E1878" s="15"/>
      <c r="F1878" s="15"/>
      <c r="G1878" s="15"/>
      <c r="H1878" s="15"/>
      <c r="I1878" s="80"/>
      <c r="J1878" s="80"/>
      <c r="K1878" s="80"/>
      <c r="L1878" s="81"/>
      <c r="M1878" s="81"/>
      <c r="N1878" s="15"/>
      <c r="O1878" s="89"/>
      <c r="P1878" s="89"/>
      <c r="Q1878" s="89"/>
      <c r="R1878" s="89"/>
    </row>
    <row r="1879" spans="1:18" s="86" customFormat="1">
      <c r="A1879" s="15"/>
      <c r="B1879" s="15"/>
      <c r="C1879" s="15"/>
      <c r="D1879" s="15"/>
      <c r="E1879" s="15"/>
      <c r="F1879" s="15"/>
      <c r="G1879" s="15"/>
      <c r="H1879" s="15"/>
      <c r="I1879" s="80"/>
      <c r="J1879" s="80"/>
      <c r="K1879" s="80"/>
      <c r="L1879" s="81"/>
      <c r="M1879" s="81"/>
      <c r="N1879" s="15"/>
      <c r="O1879" s="89"/>
      <c r="P1879" s="89"/>
      <c r="Q1879" s="89"/>
      <c r="R1879" s="89"/>
    </row>
    <row r="1880" spans="1:18" s="86" customFormat="1">
      <c r="A1880" s="15"/>
      <c r="B1880" s="15"/>
      <c r="C1880" s="15"/>
      <c r="D1880" s="15"/>
      <c r="E1880" s="15"/>
      <c r="F1880" s="15"/>
      <c r="G1880" s="15"/>
      <c r="H1880" s="15"/>
      <c r="I1880" s="80"/>
      <c r="J1880" s="80"/>
      <c r="K1880" s="80"/>
      <c r="L1880" s="81"/>
      <c r="M1880" s="81"/>
      <c r="N1880" s="15"/>
      <c r="O1880" s="89"/>
      <c r="P1880" s="89"/>
      <c r="Q1880" s="89"/>
      <c r="R1880" s="89"/>
    </row>
    <row r="1881" spans="1:18" s="86" customFormat="1">
      <c r="A1881" s="15"/>
      <c r="B1881" s="15"/>
      <c r="C1881" s="15"/>
      <c r="D1881" s="15"/>
      <c r="E1881" s="15"/>
      <c r="F1881" s="15"/>
      <c r="G1881" s="15"/>
      <c r="H1881" s="15"/>
      <c r="I1881" s="80"/>
      <c r="J1881" s="80"/>
      <c r="K1881" s="80"/>
      <c r="L1881" s="81"/>
      <c r="M1881" s="81"/>
      <c r="N1881" s="15"/>
      <c r="O1881" s="89"/>
      <c r="P1881" s="89"/>
      <c r="Q1881" s="89"/>
      <c r="R1881" s="89"/>
    </row>
    <row r="1882" spans="1:18" s="86" customFormat="1">
      <c r="A1882" s="15"/>
      <c r="B1882" s="15"/>
      <c r="C1882" s="15"/>
      <c r="D1882" s="15"/>
      <c r="E1882" s="15"/>
      <c r="F1882" s="15"/>
      <c r="G1882" s="15"/>
      <c r="H1882" s="15"/>
      <c r="I1882" s="80"/>
      <c r="J1882" s="80"/>
      <c r="K1882" s="80"/>
      <c r="L1882" s="81"/>
      <c r="M1882" s="81"/>
      <c r="N1882" s="15"/>
      <c r="O1882" s="89"/>
      <c r="P1882" s="89"/>
      <c r="Q1882" s="89"/>
      <c r="R1882" s="89"/>
    </row>
    <row r="1883" spans="1:18" s="86" customFormat="1">
      <c r="A1883" s="15"/>
      <c r="B1883" s="15"/>
      <c r="C1883" s="15"/>
      <c r="D1883" s="15"/>
      <c r="E1883" s="15"/>
      <c r="F1883" s="15"/>
      <c r="G1883" s="15"/>
      <c r="H1883" s="15"/>
      <c r="I1883" s="80"/>
      <c r="J1883" s="80"/>
      <c r="K1883" s="80"/>
      <c r="L1883" s="81"/>
      <c r="M1883" s="81"/>
      <c r="N1883" s="15"/>
      <c r="O1883" s="89"/>
      <c r="P1883" s="89"/>
      <c r="Q1883" s="89"/>
      <c r="R1883" s="89"/>
    </row>
    <row r="1884" spans="1:18" s="86" customFormat="1">
      <c r="A1884" s="15"/>
      <c r="B1884" s="15"/>
      <c r="C1884" s="15"/>
      <c r="D1884" s="15"/>
      <c r="E1884" s="15"/>
      <c r="F1884" s="15"/>
      <c r="G1884" s="15"/>
      <c r="H1884" s="15"/>
      <c r="I1884" s="80"/>
      <c r="J1884" s="80"/>
      <c r="K1884" s="80"/>
      <c r="L1884" s="81"/>
      <c r="M1884" s="81"/>
      <c r="N1884" s="15"/>
      <c r="O1884" s="89"/>
      <c r="P1884" s="89"/>
      <c r="Q1884" s="89"/>
      <c r="R1884" s="89"/>
    </row>
    <row r="1885" spans="1:18" s="86" customFormat="1">
      <c r="A1885" s="15"/>
      <c r="B1885" s="15"/>
      <c r="C1885" s="15"/>
      <c r="D1885" s="15"/>
      <c r="E1885" s="15"/>
      <c r="F1885" s="15"/>
      <c r="G1885" s="15"/>
      <c r="H1885" s="15"/>
      <c r="I1885" s="80"/>
      <c r="J1885" s="80"/>
      <c r="K1885" s="80"/>
      <c r="L1885" s="81"/>
      <c r="M1885" s="81"/>
      <c r="N1885" s="15"/>
      <c r="O1885" s="89"/>
      <c r="P1885" s="89"/>
      <c r="Q1885" s="89"/>
      <c r="R1885" s="89"/>
    </row>
    <row r="1886" spans="1:18" s="86" customFormat="1">
      <c r="A1886" s="15"/>
      <c r="B1886" s="15"/>
      <c r="C1886" s="15"/>
      <c r="D1886" s="15"/>
      <c r="E1886" s="15"/>
      <c r="F1886" s="15"/>
      <c r="G1886" s="15"/>
      <c r="H1886" s="15"/>
      <c r="I1886" s="80"/>
      <c r="J1886" s="80"/>
      <c r="K1886" s="80"/>
      <c r="L1886" s="81"/>
      <c r="M1886" s="81"/>
      <c r="N1886" s="15"/>
      <c r="O1886" s="89"/>
      <c r="P1886" s="89"/>
      <c r="Q1886" s="89"/>
      <c r="R1886" s="89"/>
    </row>
    <row r="1887" spans="1:18" s="86" customFormat="1">
      <c r="A1887" s="15"/>
      <c r="B1887" s="15"/>
      <c r="C1887" s="15"/>
      <c r="D1887" s="15"/>
      <c r="E1887" s="15"/>
      <c r="F1887" s="15"/>
      <c r="G1887" s="15"/>
      <c r="H1887" s="15"/>
      <c r="I1887" s="80"/>
      <c r="J1887" s="80"/>
      <c r="K1887" s="80"/>
      <c r="L1887" s="81"/>
      <c r="M1887" s="81"/>
      <c r="N1887" s="15"/>
      <c r="O1887" s="89"/>
      <c r="P1887" s="89"/>
      <c r="Q1887" s="89"/>
      <c r="R1887" s="89"/>
    </row>
    <row r="1888" spans="1:18" s="86" customFormat="1">
      <c r="A1888" s="15"/>
      <c r="B1888" s="15"/>
      <c r="C1888" s="15"/>
      <c r="D1888" s="15"/>
      <c r="E1888" s="15"/>
      <c r="F1888" s="15"/>
      <c r="G1888" s="15"/>
      <c r="H1888" s="15"/>
      <c r="I1888" s="80"/>
      <c r="J1888" s="80"/>
      <c r="K1888" s="80"/>
      <c r="L1888" s="81"/>
      <c r="M1888" s="81"/>
      <c r="N1888" s="15"/>
      <c r="O1888" s="89"/>
      <c r="P1888" s="89"/>
      <c r="Q1888" s="89"/>
      <c r="R1888" s="89"/>
    </row>
    <row r="1889" spans="1:18" s="86" customFormat="1">
      <c r="A1889" s="15"/>
      <c r="B1889" s="15"/>
      <c r="C1889" s="15"/>
      <c r="D1889" s="15"/>
      <c r="E1889" s="15"/>
      <c r="F1889" s="15"/>
      <c r="G1889" s="15"/>
      <c r="H1889" s="15"/>
      <c r="I1889" s="80"/>
      <c r="J1889" s="80"/>
      <c r="K1889" s="80"/>
      <c r="L1889" s="81"/>
      <c r="M1889" s="81"/>
      <c r="N1889" s="15"/>
      <c r="O1889" s="89"/>
      <c r="P1889" s="89"/>
      <c r="Q1889" s="89"/>
      <c r="R1889" s="89"/>
    </row>
    <row r="1890" spans="1:18" s="86" customFormat="1">
      <c r="A1890" s="15"/>
      <c r="B1890" s="15"/>
      <c r="C1890" s="15"/>
      <c r="D1890" s="15"/>
      <c r="E1890" s="15"/>
      <c r="F1890" s="15"/>
      <c r="G1890" s="15"/>
      <c r="H1890" s="15"/>
      <c r="I1890" s="80"/>
      <c r="J1890" s="80"/>
      <c r="K1890" s="80"/>
      <c r="L1890" s="81"/>
      <c r="M1890" s="81"/>
      <c r="N1890" s="15"/>
      <c r="O1890" s="89"/>
      <c r="P1890" s="89"/>
      <c r="Q1890" s="89"/>
      <c r="R1890" s="89"/>
    </row>
    <row r="1891" spans="1:18" s="86" customFormat="1">
      <c r="A1891" s="15"/>
      <c r="B1891" s="15"/>
      <c r="C1891" s="15"/>
      <c r="D1891" s="15"/>
      <c r="E1891" s="15"/>
      <c r="F1891" s="15"/>
      <c r="G1891" s="15"/>
      <c r="H1891" s="15"/>
      <c r="I1891" s="80"/>
      <c r="J1891" s="80"/>
      <c r="K1891" s="80"/>
      <c r="L1891" s="81"/>
      <c r="M1891" s="81"/>
      <c r="N1891" s="15"/>
      <c r="O1891" s="89"/>
      <c r="P1891" s="89"/>
      <c r="Q1891" s="89"/>
      <c r="R1891" s="89"/>
    </row>
    <row r="1892" spans="1:18" s="86" customFormat="1">
      <c r="A1892" s="15"/>
      <c r="B1892" s="15"/>
      <c r="C1892" s="15"/>
      <c r="D1892" s="15"/>
      <c r="E1892" s="15"/>
      <c r="F1892" s="15"/>
      <c r="G1892" s="15"/>
      <c r="H1892" s="15"/>
      <c r="I1892" s="80"/>
      <c r="J1892" s="80"/>
      <c r="K1892" s="80"/>
      <c r="L1892" s="81"/>
      <c r="M1892" s="81"/>
      <c r="N1892" s="15"/>
      <c r="O1892" s="89"/>
      <c r="P1892" s="89"/>
      <c r="Q1892" s="89"/>
      <c r="R1892" s="89"/>
    </row>
    <row r="1893" spans="1:18" s="86" customFormat="1">
      <c r="A1893" s="15"/>
      <c r="B1893" s="15"/>
      <c r="C1893" s="15"/>
      <c r="D1893" s="15"/>
      <c r="E1893" s="15"/>
      <c r="F1893" s="15"/>
      <c r="G1893" s="15"/>
      <c r="H1893" s="15"/>
      <c r="I1893" s="80"/>
      <c r="J1893" s="80"/>
      <c r="K1893" s="80"/>
      <c r="L1893" s="81"/>
      <c r="M1893" s="81"/>
      <c r="N1893" s="15"/>
      <c r="O1893" s="89"/>
      <c r="P1893" s="89"/>
      <c r="Q1893" s="89"/>
      <c r="R1893" s="89"/>
    </row>
    <row r="1894" spans="1:18" s="86" customFormat="1">
      <c r="A1894" s="15"/>
      <c r="B1894" s="15"/>
      <c r="C1894" s="15"/>
      <c r="D1894" s="15"/>
      <c r="E1894" s="15"/>
      <c r="F1894" s="15"/>
      <c r="G1894" s="15"/>
      <c r="H1894" s="15"/>
      <c r="I1894" s="80"/>
      <c r="J1894" s="80"/>
      <c r="K1894" s="80"/>
      <c r="L1894" s="81"/>
      <c r="M1894" s="81"/>
      <c r="N1894" s="15"/>
      <c r="O1894" s="89"/>
      <c r="P1894" s="89"/>
      <c r="Q1894" s="89"/>
      <c r="R1894" s="89"/>
    </row>
    <row r="1895" spans="1:18" s="86" customFormat="1">
      <c r="A1895" s="15"/>
      <c r="B1895" s="15"/>
      <c r="C1895" s="15"/>
      <c r="D1895" s="15"/>
      <c r="E1895" s="15"/>
      <c r="F1895" s="15"/>
      <c r="G1895" s="15"/>
      <c r="H1895" s="15"/>
      <c r="I1895" s="80"/>
      <c r="J1895" s="80"/>
      <c r="K1895" s="80"/>
      <c r="L1895" s="81"/>
      <c r="M1895" s="81"/>
      <c r="N1895" s="15"/>
      <c r="O1895" s="89"/>
      <c r="P1895" s="89"/>
      <c r="Q1895" s="89"/>
      <c r="R1895" s="89"/>
    </row>
    <row r="1896" spans="1:18" s="86" customFormat="1">
      <c r="A1896" s="15"/>
      <c r="B1896" s="15"/>
      <c r="C1896" s="15"/>
      <c r="D1896" s="15"/>
      <c r="E1896" s="15"/>
      <c r="F1896" s="15"/>
      <c r="G1896" s="15"/>
      <c r="H1896" s="15"/>
      <c r="I1896" s="80"/>
      <c r="J1896" s="80"/>
      <c r="K1896" s="80"/>
      <c r="L1896" s="81"/>
      <c r="M1896" s="81"/>
      <c r="N1896" s="15"/>
      <c r="O1896" s="89"/>
      <c r="P1896" s="89"/>
      <c r="Q1896" s="89"/>
      <c r="R1896" s="89"/>
    </row>
    <row r="1897" spans="1:18" s="86" customFormat="1">
      <c r="A1897" s="15"/>
      <c r="B1897" s="15"/>
      <c r="C1897" s="15"/>
      <c r="D1897" s="15"/>
      <c r="E1897" s="15"/>
      <c r="F1897" s="15"/>
      <c r="G1897" s="15"/>
      <c r="H1897" s="15"/>
      <c r="I1897" s="80"/>
      <c r="J1897" s="80"/>
      <c r="K1897" s="80"/>
      <c r="L1897" s="81"/>
      <c r="M1897" s="81"/>
      <c r="N1897" s="15"/>
      <c r="O1897" s="89"/>
      <c r="P1897" s="89"/>
      <c r="Q1897" s="89"/>
      <c r="R1897" s="89"/>
    </row>
    <row r="1898" spans="1:18" s="86" customFormat="1">
      <c r="A1898" s="15"/>
      <c r="B1898" s="15"/>
      <c r="C1898" s="15"/>
      <c r="D1898" s="15"/>
      <c r="E1898" s="15"/>
      <c r="F1898" s="15"/>
      <c r="G1898" s="15"/>
      <c r="H1898" s="15"/>
      <c r="I1898" s="80"/>
      <c r="J1898" s="80"/>
      <c r="K1898" s="80"/>
      <c r="L1898" s="81"/>
      <c r="M1898" s="81"/>
      <c r="N1898" s="15"/>
      <c r="O1898" s="89"/>
      <c r="P1898" s="89"/>
      <c r="Q1898" s="89"/>
      <c r="R1898" s="89"/>
    </row>
    <row r="1899" spans="1:18" s="86" customFormat="1">
      <c r="A1899" s="15"/>
      <c r="B1899" s="15"/>
      <c r="C1899" s="15"/>
      <c r="D1899" s="15"/>
      <c r="E1899" s="15"/>
      <c r="F1899" s="15"/>
      <c r="G1899" s="15"/>
      <c r="H1899" s="15"/>
      <c r="I1899" s="80"/>
      <c r="J1899" s="80"/>
      <c r="K1899" s="80"/>
      <c r="L1899" s="81"/>
      <c r="M1899" s="81"/>
      <c r="N1899" s="15"/>
      <c r="O1899" s="89"/>
      <c r="P1899" s="89"/>
      <c r="Q1899" s="89"/>
      <c r="R1899" s="89"/>
    </row>
    <row r="1900" spans="1:18" s="86" customFormat="1">
      <c r="A1900" s="15"/>
      <c r="B1900" s="15"/>
      <c r="C1900" s="15"/>
      <c r="D1900" s="15"/>
      <c r="E1900" s="15"/>
      <c r="F1900" s="15"/>
      <c r="G1900" s="15"/>
      <c r="H1900" s="15"/>
      <c r="I1900" s="80"/>
      <c r="J1900" s="80"/>
      <c r="K1900" s="80"/>
      <c r="L1900" s="81"/>
      <c r="M1900" s="81"/>
      <c r="N1900" s="15"/>
      <c r="O1900" s="89"/>
      <c r="P1900" s="89"/>
      <c r="Q1900" s="89"/>
      <c r="R1900" s="89"/>
    </row>
    <row r="1901" spans="1:18" s="86" customFormat="1">
      <c r="A1901" s="15"/>
      <c r="B1901" s="15"/>
      <c r="C1901" s="15"/>
      <c r="D1901" s="15"/>
      <c r="E1901" s="15"/>
      <c r="F1901" s="15"/>
      <c r="G1901" s="15"/>
      <c r="H1901" s="15"/>
      <c r="I1901" s="80"/>
      <c r="J1901" s="80"/>
      <c r="K1901" s="80"/>
      <c r="L1901" s="81"/>
      <c r="M1901" s="81"/>
      <c r="N1901" s="15"/>
      <c r="O1901" s="89"/>
      <c r="P1901" s="89"/>
      <c r="Q1901" s="89"/>
      <c r="R1901" s="89"/>
    </row>
    <row r="1902" spans="1:18" s="86" customFormat="1">
      <c r="A1902" s="15"/>
      <c r="B1902" s="15"/>
      <c r="C1902" s="15"/>
      <c r="D1902" s="15"/>
      <c r="E1902" s="15"/>
      <c r="F1902" s="15"/>
      <c r="G1902" s="15"/>
      <c r="H1902" s="15"/>
      <c r="I1902" s="80"/>
      <c r="J1902" s="80"/>
      <c r="K1902" s="80"/>
      <c r="L1902" s="81"/>
      <c r="M1902" s="81"/>
      <c r="N1902" s="15"/>
      <c r="O1902" s="89"/>
      <c r="P1902" s="89"/>
      <c r="Q1902" s="89"/>
      <c r="R1902" s="89"/>
    </row>
    <row r="1903" spans="1:18" s="86" customFormat="1">
      <c r="A1903" s="15"/>
      <c r="B1903" s="15"/>
      <c r="C1903" s="15"/>
      <c r="D1903" s="15"/>
      <c r="E1903" s="15"/>
      <c r="F1903" s="15"/>
      <c r="G1903" s="15"/>
      <c r="H1903" s="15"/>
      <c r="I1903" s="80"/>
      <c r="J1903" s="80"/>
      <c r="K1903" s="80"/>
      <c r="L1903" s="81"/>
      <c r="M1903" s="81"/>
      <c r="N1903" s="15"/>
      <c r="O1903" s="89"/>
      <c r="P1903" s="89"/>
      <c r="Q1903" s="89"/>
      <c r="R1903" s="89"/>
    </row>
    <row r="1904" spans="1:18" s="86" customFormat="1">
      <c r="A1904" s="15"/>
      <c r="B1904" s="15"/>
      <c r="C1904" s="15"/>
      <c r="D1904" s="15"/>
      <c r="E1904" s="15"/>
      <c r="F1904" s="15"/>
      <c r="G1904" s="15"/>
      <c r="H1904" s="15"/>
      <c r="I1904" s="80"/>
      <c r="J1904" s="80"/>
      <c r="K1904" s="80"/>
      <c r="L1904" s="81"/>
      <c r="M1904" s="81"/>
      <c r="N1904" s="15"/>
      <c r="O1904" s="89"/>
      <c r="P1904" s="89"/>
      <c r="Q1904" s="89"/>
      <c r="R1904" s="89"/>
    </row>
    <row r="1905" spans="1:18" s="86" customFormat="1">
      <c r="A1905" s="15"/>
      <c r="B1905" s="15"/>
      <c r="C1905" s="15"/>
      <c r="D1905" s="15"/>
      <c r="E1905" s="15"/>
      <c r="F1905" s="15"/>
      <c r="G1905" s="15"/>
      <c r="H1905" s="15"/>
      <c r="I1905" s="80"/>
      <c r="J1905" s="80"/>
      <c r="K1905" s="80"/>
      <c r="L1905" s="81"/>
      <c r="M1905" s="81"/>
      <c r="N1905" s="15"/>
      <c r="O1905" s="89"/>
      <c r="P1905" s="89"/>
      <c r="Q1905" s="89"/>
      <c r="R1905" s="89"/>
    </row>
    <row r="1906" spans="1:18" s="86" customFormat="1">
      <c r="A1906" s="15"/>
      <c r="B1906" s="15"/>
      <c r="C1906" s="15"/>
      <c r="D1906" s="15"/>
      <c r="E1906" s="15"/>
      <c r="F1906" s="15"/>
      <c r="G1906" s="15"/>
      <c r="H1906" s="15"/>
      <c r="I1906" s="80"/>
      <c r="J1906" s="80"/>
      <c r="K1906" s="80"/>
      <c r="L1906" s="81"/>
      <c r="M1906" s="81"/>
      <c r="N1906" s="15"/>
      <c r="O1906" s="89"/>
      <c r="P1906" s="89"/>
      <c r="Q1906" s="89"/>
      <c r="R1906" s="89"/>
    </row>
    <row r="1907" spans="1:18" s="86" customFormat="1">
      <c r="A1907" s="15"/>
      <c r="B1907" s="15"/>
      <c r="C1907" s="15"/>
      <c r="D1907" s="15"/>
      <c r="E1907" s="15"/>
      <c r="F1907" s="15"/>
      <c r="G1907" s="15"/>
      <c r="H1907" s="15"/>
      <c r="I1907" s="80"/>
      <c r="J1907" s="80"/>
      <c r="K1907" s="80"/>
      <c r="L1907" s="81"/>
      <c r="M1907" s="81"/>
      <c r="N1907" s="15"/>
      <c r="O1907" s="89"/>
      <c r="P1907" s="89"/>
      <c r="Q1907" s="89"/>
      <c r="R1907" s="89"/>
    </row>
    <row r="1908" spans="1:18" s="86" customFormat="1">
      <c r="A1908" s="15"/>
      <c r="B1908" s="15"/>
      <c r="C1908" s="15"/>
      <c r="D1908" s="15"/>
      <c r="E1908" s="15"/>
      <c r="F1908" s="15"/>
      <c r="G1908" s="15"/>
      <c r="H1908" s="15"/>
      <c r="I1908" s="80"/>
      <c r="J1908" s="80"/>
      <c r="K1908" s="80"/>
      <c r="L1908" s="81"/>
      <c r="M1908" s="81"/>
      <c r="N1908" s="15"/>
      <c r="O1908" s="89"/>
      <c r="P1908" s="89"/>
      <c r="Q1908" s="89"/>
      <c r="R1908" s="89"/>
    </row>
    <row r="1909" spans="1:18" s="86" customFormat="1">
      <c r="A1909" s="15"/>
      <c r="B1909" s="15"/>
      <c r="C1909" s="15"/>
      <c r="D1909" s="15"/>
      <c r="E1909" s="15"/>
      <c r="F1909" s="15"/>
      <c r="G1909" s="15"/>
      <c r="H1909" s="15"/>
      <c r="I1909" s="80"/>
      <c r="J1909" s="80"/>
      <c r="K1909" s="80"/>
      <c r="L1909" s="81"/>
      <c r="M1909" s="81"/>
      <c r="N1909" s="15"/>
      <c r="O1909" s="89"/>
      <c r="P1909" s="89"/>
      <c r="Q1909" s="89"/>
      <c r="R1909" s="89"/>
    </row>
    <row r="1910" spans="1:18" s="86" customFormat="1">
      <c r="A1910" s="15"/>
      <c r="B1910" s="15"/>
      <c r="C1910" s="15"/>
      <c r="D1910" s="15"/>
      <c r="E1910" s="15"/>
      <c r="F1910" s="15"/>
      <c r="G1910" s="15"/>
      <c r="H1910" s="15"/>
      <c r="I1910" s="80"/>
      <c r="J1910" s="80"/>
      <c r="K1910" s="80"/>
      <c r="L1910" s="81"/>
      <c r="M1910" s="81"/>
      <c r="N1910" s="15"/>
      <c r="O1910" s="89"/>
      <c r="P1910" s="89"/>
      <c r="Q1910" s="89"/>
      <c r="R1910" s="89"/>
    </row>
    <row r="1911" spans="1:18" s="86" customFormat="1">
      <c r="A1911" s="15"/>
      <c r="B1911" s="15"/>
      <c r="C1911" s="15"/>
      <c r="D1911" s="15"/>
      <c r="E1911" s="15"/>
      <c r="F1911" s="15"/>
      <c r="G1911" s="15"/>
      <c r="H1911" s="15"/>
      <c r="I1911" s="80"/>
      <c r="J1911" s="80"/>
      <c r="K1911" s="80"/>
      <c r="L1911" s="81"/>
      <c r="M1911" s="81"/>
      <c r="N1911" s="15"/>
      <c r="O1911" s="89"/>
      <c r="P1911" s="89"/>
      <c r="Q1911" s="89"/>
      <c r="R1911" s="89"/>
    </row>
    <row r="1912" spans="1:18" s="86" customFormat="1">
      <c r="A1912" s="15"/>
      <c r="B1912" s="15"/>
      <c r="C1912" s="15"/>
      <c r="D1912" s="15"/>
      <c r="E1912" s="15"/>
      <c r="F1912" s="15"/>
      <c r="G1912" s="15"/>
      <c r="H1912" s="15"/>
      <c r="I1912" s="80"/>
      <c r="J1912" s="80"/>
      <c r="K1912" s="80"/>
      <c r="L1912" s="81"/>
      <c r="M1912" s="81"/>
      <c r="N1912" s="15"/>
      <c r="O1912" s="89"/>
      <c r="P1912" s="89"/>
      <c r="Q1912" s="89"/>
      <c r="R1912" s="89"/>
    </row>
    <row r="1913" spans="1:18" s="86" customFormat="1">
      <c r="A1913" s="15"/>
      <c r="B1913" s="15"/>
      <c r="C1913" s="15"/>
      <c r="D1913" s="15"/>
      <c r="E1913" s="15"/>
      <c r="F1913" s="15"/>
      <c r="G1913" s="15"/>
      <c r="H1913" s="15"/>
      <c r="I1913" s="80"/>
      <c r="J1913" s="80"/>
      <c r="K1913" s="80"/>
      <c r="L1913" s="81"/>
      <c r="M1913" s="81"/>
      <c r="N1913" s="15"/>
      <c r="O1913" s="89"/>
      <c r="P1913" s="89"/>
      <c r="Q1913" s="89"/>
      <c r="R1913" s="89"/>
    </row>
    <row r="1914" spans="1:18" s="86" customFormat="1">
      <c r="A1914" s="15"/>
      <c r="B1914" s="15"/>
      <c r="C1914" s="15"/>
      <c r="D1914" s="15"/>
      <c r="E1914" s="15"/>
      <c r="F1914" s="15"/>
      <c r="G1914" s="15"/>
      <c r="H1914" s="15"/>
      <c r="I1914" s="80"/>
      <c r="J1914" s="80"/>
      <c r="K1914" s="80"/>
      <c r="L1914" s="81"/>
      <c r="M1914" s="81"/>
      <c r="N1914" s="15"/>
      <c r="O1914" s="89"/>
      <c r="P1914" s="89"/>
      <c r="Q1914" s="89"/>
      <c r="R1914" s="89"/>
    </row>
    <row r="1915" spans="1:18" s="86" customFormat="1">
      <c r="A1915" s="15"/>
      <c r="B1915" s="15"/>
      <c r="C1915" s="15"/>
      <c r="D1915" s="15"/>
      <c r="E1915" s="15"/>
      <c r="F1915" s="15"/>
      <c r="G1915" s="15"/>
      <c r="H1915" s="15"/>
      <c r="I1915" s="80"/>
      <c r="J1915" s="80"/>
      <c r="K1915" s="80"/>
      <c r="L1915" s="81"/>
      <c r="M1915" s="81"/>
      <c r="N1915" s="15"/>
      <c r="O1915" s="89"/>
      <c r="P1915" s="89"/>
      <c r="Q1915" s="89"/>
      <c r="R1915" s="89"/>
    </row>
    <row r="1916" spans="1:18" s="86" customFormat="1">
      <c r="A1916" s="15"/>
      <c r="B1916" s="15"/>
      <c r="C1916" s="15"/>
      <c r="D1916" s="15"/>
      <c r="E1916" s="15"/>
      <c r="F1916" s="15"/>
      <c r="G1916" s="15"/>
      <c r="H1916" s="15"/>
      <c r="I1916" s="80"/>
      <c r="J1916" s="80"/>
      <c r="K1916" s="80"/>
      <c r="L1916" s="81"/>
      <c r="M1916" s="81"/>
      <c r="N1916" s="15"/>
      <c r="O1916" s="89"/>
      <c r="P1916" s="89"/>
      <c r="Q1916" s="89"/>
      <c r="R1916" s="89"/>
    </row>
    <row r="1917" spans="1:18" s="86" customFormat="1">
      <c r="A1917" s="15"/>
      <c r="B1917" s="15"/>
      <c r="C1917" s="15"/>
      <c r="D1917" s="15"/>
      <c r="E1917" s="15"/>
      <c r="F1917" s="15"/>
      <c r="G1917" s="15"/>
      <c r="H1917" s="15"/>
      <c r="I1917" s="80"/>
      <c r="J1917" s="80"/>
      <c r="K1917" s="80"/>
      <c r="L1917" s="81"/>
      <c r="M1917" s="81"/>
      <c r="N1917" s="15"/>
      <c r="O1917" s="89"/>
      <c r="P1917" s="89"/>
      <c r="Q1917" s="89"/>
      <c r="R1917" s="89"/>
    </row>
    <row r="1918" spans="1:18" s="86" customFormat="1">
      <c r="A1918" s="15"/>
      <c r="B1918" s="15"/>
      <c r="C1918" s="15"/>
      <c r="D1918" s="15"/>
      <c r="E1918" s="15"/>
      <c r="F1918" s="15"/>
      <c r="G1918" s="15"/>
      <c r="H1918" s="15"/>
      <c r="I1918" s="80"/>
      <c r="J1918" s="80"/>
      <c r="K1918" s="80"/>
      <c r="L1918" s="81"/>
      <c r="M1918" s="81"/>
      <c r="N1918" s="15"/>
      <c r="O1918" s="89"/>
      <c r="P1918" s="89"/>
      <c r="Q1918" s="89"/>
      <c r="R1918" s="89"/>
    </row>
    <row r="1919" spans="1:18" s="86" customFormat="1">
      <c r="A1919" s="15"/>
      <c r="B1919" s="15"/>
      <c r="C1919" s="15"/>
      <c r="D1919" s="15"/>
      <c r="E1919" s="15"/>
      <c r="F1919" s="15"/>
      <c r="G1919" s="15"/>
      <c r="H1919" s="15"/>
      <c r="I1919" s="80"/>
      <c r="J1919" s="80"/>
      <c r="K1919" s="80"/>
      <c r="L1919" s="81"/>
      <c r="M1919" s="81"/>
      <c r="N1919" s="15"/>
      <c r="O1919" s="89"/>
      <c r="P1919" s="89"/>
      <c r="Q1919" s="89"/>
      <c r="R1919" s="89"/>
    </row>
    <row r="1920" spans="1:18" s="86" customFormat="1">
      <c r="A1920" s="15"/>
      <c r="B1920" s="15"/>
      <c r="C1920" s="15"/>
      <c r="D1920" s="15"/>
      <c r="E1920" s="15"/>
      <c r="F1920" s="15"/>
      <c r="G1920" s="15"/>
      <c r="H1920" s="15"/>
      <c r="I1920" s="80"/>
      <c r="J1920" s="80"/>
      <c r="K1920" s="80"/>
      <c r="L1920" s="81"/>
      <c r="M1920" s="81"/>
      <c r="N1920" s="15"/>
      <c r="O1920" s="89"/>
      <c r="P1920" s="89"/>
      <c r="Q1920" s="89"/>
      <c r="R1920" s="89"/>
    </row>
    <row r="1921" spans="1:18" s="86" customFormat="1">
      <c r="A1921" s="15"/>
      <c r="B1921" s="15"/>
      <c r="C1921" s="15"/>
      <c r="D1921" s="15"/>
      <c r="E1921" s="15"/>
      <c r="F1921" s="15"/>
      <c r="G1921" s="15"/>
      <c r="H1921" s="15"/>
      <c r="I1921" s="80"/>
      <c r="J1921" s="80"/>
      <c r="K1921" s="80"/>
      <c r="L1921" s="81"/>
      <c r="M1921" s="81"/>
      <c r="N1921" s="15"/>
      <c r="O1921" s="89"/>
      <c r="P1921" s="89"/>
      <c r="Q1921" s="89"/>
      <c r="R1921" s="89"/>
    </row>
    <row r="1922" spans="1:18" s="86" customFormat="1">
      <c r="A1922" s="15"/>
      <c r="B1922" s="15"/>
      <c r="C1922" s="15"/>
      <c r="D1922" s="15"/>
      <c r="E1922" s="15"/>
      <c r="F1922" s="15"/>
      <c r="G1922" s="15"/>
      <c r="H1922" s="15"/>
      <c r="I1922" s="80"/>
      <c r="J1922" s="80"/>
      <c r="K1922" s="80"/>
      <c r="L1922" s="81"/>
      <c r="M1922" s="81"/>
      <c r="N1922" s="15"/>
      <c r="O1922" s="89"/>
      <c r="P1922" s="89"/>
      <c r="Q1922" s="89"/>
      <c r="R1922" s="89"/>
    </row>
    <row r="1923" spans="1:18" s="86" customFormat="1">
      <c r="A1923" s="15"/>
      <c r="B1923" s="15"/>
      <c r="C1923" s="15"/>
      <c r="D1923" s="15"/>
      <c r="E1923" s="15"/>
      <c r="F1923" s="15"/>
      <c r="G1923" s="15"/>
      <c r="H1923" s="15"/>
      <c r="I1923" s="80"/>
      <c r="J1923" s="80"/>
      <c r="K1923" s="80"/>
      <c r="L1923" s="81"/>
      <c r="M1923" s="81"/>
      <c r="N1923" s="15"/>
      <c r="O1923" s="89"/>
      <c r="P1923" s="89"/>
      <c r="Q1923" s="89"/>
      <c r="R1923" s="89"/>
    </row>
    <row r="1924" spans="1:18" s="86" customFormat="1">
      <c r="A1924" s="15"/>
      <c r="B1924" s="15"/>
      <c r="C1924" s="15"/>
      <c r="D1924" s="15"/>
      <c r="E1924" s="15"/>
      <c r="F1924" s="15"/>
      <c r="G1924" s="15"/>
      <c r="H1924" s="15"/>
      <c r="I1924" s="80"/>
      <c r="J1924" s="80"/>
      <c r="K1924" s="80"/>
      <c r="L1924" s="81"/>
      <c r="M1924" s="81"/>
      <c r="N1924" s="15"/>
      <c r="O1924" s="89"/>
      <c r="P1924" s="89"/>
      <c r="Q1924" s="89"/>
      <c r="R1924" s="89"/>
    </row>
    <row r="1925" spans="1:18" s="86" customFormat="1">
      <c r="A1925" s="15"/>
      <c r="B1925" s="15"/>
      <c r="C1925" s="15"/>
      <c r="D1925" s="15"/>
      <c r="E1925" s="15"/>
      <c r="F1925" s="15"/>
      <c r="G1925" s="15"/>
      <c r="H1925" s="15"/>
      <c r="I1925" s="80"/>
      <c r="J1925" s="80"/>
      <c r="K1925" s="80"/>
      <c r="L1925" s="81"/>
      <c r="M1925" s="81"/>
      <c r="N1925" s="15"/>
      <c r="O1925" s="89"/>
      <c r="P1925" s="89"/>
      <c r="Q1925" s="89"/>
      <c r="R1925" s="89"/>
    </row>
    <row r="1926" spans="1:18" s="86" customFormat="1">
      <c r="A1926" s="15"/>
      <c r="B1926" s="15"/>
      <c r="C1926" s="15"/>
      <c r="D1926" s="15"/>
      <c r="E1926" s="15"/>
      <c r="F1926" s="15"/>
      <c r="G1926" s="15"/>
      <c r="H1926" s="15"/>
      <c r="I1926" s="80"/>
      <c r="J1926" s="80"/>
      <c r="K1926" s="80"/>
      <c r="L1926" s="81"/>
      <c r="M1926" s="81"/>
      <c r="N1926" s="15"/>
      <c r="O1926" s="89"/>
      <c r="P1926" s="89"/>
      <c r="Q1926" s="89"/>
      <c r="R1926" s="89"/>
    </row>
    <row r="1927" spans="1:18" s="86" customFormat="1">
      <c r="A1927" s="15"/>
      <c r="B1927" s="15"/>
      <c r="C1927" s="15"/>
      <c r="D1927" s="15"/>
      <c r="E1927" s="15"/>
      <c r="F1927" s="15"/>
      <c r="G1927" s="15"/>
      <c r="H1927" s="15"/>
      <c r="I1927" s="80"/>
      <c r="J1927" s="80"/>
      <c r="K1927" s="80"/>
      <c r="L1927" s="81"/>
      <c r="M1927" s="81"/>
      <c r="N1927" s="15"/>
      <c r="O1927" s="89"/>
      <c r="P1927" s="89"/>
      <c r="Q1927" s="89"/>
      <c r="R1927" s="89"/>
    </row>
    <row r="1928" spans="1:18" s="86" customFormat="1">
      <c r="A1928" s="15"/>
      <c r="B1928" s="15"/>
      <c r="C1928" s="15"/>
      <c r="D1928" s="15"/>
      <c r="E1928" s="15"/>
      <c r="F1928" s="15"/>
      <c r="G1928" s="15"/>
      <c r="H1928" s="15"/>
      <c r="I1928" s="80"/>
      <c r="J1928" s="80"/>
      <c r="K1928" s="80"/>
      <c r="L1928" s="81"/>
      <c r="M1928" s="81"/>
      <c r="N1928" s="15"/>
      <c r="O1928" s="89"/>
      <c r="P1928" s="89"/>
      <c r="Q1928" s="89"/>
      <c r="R1928" s="89"/>
    </row>
    <row r="1929" spans="1:18" s="86" customFormat="1">
      <c r="A1929" s="15"/>
      <c r="B1929" s="15"/>
      <c r="C1929" s="15"/>
      <c r="D1929" s="15"/>
      <c r="E1929" s="15"/>
      <c r="F1929" s="15"/>
      <c r="G1929" s="15"/>
      <c r="H1929" s="15"/>
      <c r="I1929" s="80"/>
      <c r="J1929" s="80"/>
      <c r="K1929" s="80"/>
      <c r="L1929" s="81"/>
      <c r="M1929" s="81"/>
      <c r="N1929" s="15"/>
      <c r="O1929" s="89"/>
      <c r="P1929" s="89"/>
      <c r="Q1929" s="89"/>
      <c r="R1929" s="89"/>
    </row>
    <row r="1930" spans="1:18" s="86" customFormat="1">
      <c r="A1930" s="15"/>
      <c r="B1930" s="15"/>
      <c r="C1930" s="15"/>
      <c r="D1930" s="15"/>
      <c r="E1930" s="15"/>
      <c r="F1930" s="15"/>
      <c r="G1930" s="15"/>
      <c r="H1930" s="15"/>
      <c r="I1930" s="80"/>
      <c r="J1930" s="80"/>
      <c r="K1930" s="80"/>
      <c r="L1930" s="81"/>
      <c r="M1930" s="81"/>
      <c r="N1930" s="15"/>
      <c r="O1930" s="89"/>
      <c r="P1930" s="89"/>
      <c r="Q1930" s="89"/>
      <c r="R1930" s="89"/>
    </row>
    <row r="1931" spans="1:18" s="86" customFormat="1">
      <c r="A1931" s="15"/>
      <c r="B1931" s="15"/>
      <c r="C1931" s="15"/>
      <c r="D1931" s="15"/>
      <c r="E1931" s="15"/>
      <c r="F1931" s="15"/>
      <c r="G1931" s="15"/>
      <c r="H1931" s="15"/>
      <c r="I1931" s="80"/>
      <c r="J1931" s="80"/>
      <c r="K1931" s="80"/>
      <c r="L1931" s="81"/>
      <c r="M1931" s="81"/>
      <c r="N1931" s="15"/>
      <c r="O1931" s="89"/>
      <c r="P1931" s="89"/>
      <c r="Q1931" s="89"/>
      <c r="R1931" s="89"/>
    </row>
    <row r="1932" spans="1:18" s="86" customFormat="1">
      <c r="A1932" s="15"/>
      <c r="B1932" s="15"/>
      <c r="C1932" s="15"/>
      <c r="D1932" s="15"/>
      <c r="E1932" s="15"/>
      <c r="F1932" s="15"/>
      <c r="G1932" s="15"/>
      <c r="H1932" s="15"/>
      <c r="I1932" s="80"/>
      <c r="J1932" s="80"/>
      <c r="K1932" s="80"/>
      <c r="L1932" s="81"/>
      <c r="M1932" s="81"/>
      <c r="N1932" s="15"/>
      <c r="O1932" s="89"/>
      <c r="P1932" s="89"/>
      <c r="Q1932" s="89"/>
      <c r="R1932" s="89"/>
    </row>
    <row r="1933" spans="1:18" s="86" customFormat="1">
      <c r="A1933" s="15"/>
      <c r="B1933" s="15"/>
      <c r="C1933" s="15"/>
      <c r="D1933" s="15"/>
      <c r="E1933" s="15"/>
      <c r="F1933" s="15"/>
      <c r="G1933" s="15"/>
      <c r="H1933" s="15"/>
      <c r="I1933" s="80"/>
      <c r="J1933" s="80"/>
      <c r="K1933" s="80"/>
      <c r="L1933" s="81"/>
      <c r="M1933" s="81"/>
      <c r="N1933" s="15"/>
      <c r="O1933" s="89"/>
      <c r="P1933" s="89"/>
      <c r="Q1933" s="89"/>
      <c r="R1933" s="89"/>
    </row>
    <row r="1934" spans="1:18" s="86" customFormat="1">
      <c r="A1934" s="15"/>
      <c r="B1934" s="15"/>
      <c r="C1934" s="15"/>
      <c r="D1934" s="15"/>
      <c r="E1934" s="15"/>
      <c r="F1934" s="15"/>
      <c r="G1934" s="15"/>
      <c r="H1934" s="15"/>
      <c r="I1934" s="80"/>
      <c r="J1934" s="80"/>
      <c r="K1934" s="80"/>
      <c r="L1934" s="81"/>
      <c r="M1934" s="81"/>
      <c r="N1934" s="15"/>
      <c r="O1934" s="89"/>
      <c r="P1934" s="89"/>
      <c r="Q1934" s="89"/>
      <c r="R1934" s="89"/>
    </row>
    <row r="1935" spans="1:18" s="86" customFormat="1">
      <c r="A1935" s="15"/>
      <c r="B1935" s="15"/>
      <c r="C1935" s="15"/>
      <c r="D1935" s="15"/>
      <c r="E1935" s="15"/>
      <c r="F1935" s="15"/>
      <c r="G1935" s="15"/>
      <c r="H1935" s="15"/>
      <c r="I1935" s="80"/>
      <c r="J1935" s="80"/>
      <c r="K1935" s="80"/>
      <c r="L1935" s="81"/>
      <c r="M1935" s="81"/>
      <c r="N1935" s="15"/>
      <c r="O1935" s="89"/>
      <c r="P1935" s="89"/>
      <c r="Q1935" s="89"/>
      <c r="R1935" s="89"/>
    </row>
    <row r="1936" spans="1:18" s="86" customFormat="1">
      <c r="A1936" s="15"/>
      <c r="B1936" s="15"/>
      <c r="C1936" s="15"/>
      <c r="D1936" s="15"/>
      <c r="E1936" s="15"/>
      <c r="F1936" s="15"/>
      <c r="G1936" s="15"/>
      <c r="H1936" s="15"/>
      <c r="I1936" s="80"/>
      <c r="J1936" s="80"/>
      <c r="K1936" s="80"/>
      <c r="L1936" s="81"/>
      <c r="M1936" s="81"/>
      <c r="N1936" s="15"/>
      <c r="O1936" s="89"/>
      <c r="P1936" s="89"/>
      <c r="Q1936" s="89"/>
      <c r="R1936" s="89"/>
    </row>
    <row r="1937" spans="1:18" s="86" customFormat="1">
      <c r="A1937" s="15"/>
      <c r="B1937" s="15"/>
      <c r="C1937" s="15"/>
      <c r="D1937" s="15"/>
      <c r="E1937" s="15"/>
      <c r="F1937" s="15"/>
      <c r="G1937" s="15"/>
      <c r="H1937" s="15"/>
      <c r="I1937" s="80"/>
      <c r="J1937" s="80"/>
      <c r="K1937" s="80"/>
      <c r="L1937" s="81"/>
      <c r="M1937" s="81"/>
      <c r="N1937" s="15"/>
      <c r="O1937" s="89"/>
      <c r="P1937" s="89"/>
      <c r="Q1937" s="89"/>
      <c r="R1937" s="89"/>
    </row>
    <row r="1938" spans="1:18" s="86" customFormat="1">
      <c r="A1938" s="15"/>
      <c r="B1938" s="15"/>
      <c r="C1938" s="15"/>
      <c r="D1938" s="15"/>
      <c r="E1938" s="15"/>
      <c r="F1938" s="15"/>
      <c r="G1938" s="15"/>
      <c r="H1938" s="15"/>
      <c r="I1938" s="80"/>
      <c r="J1938" s="80"/>
      <c r="K1938" s="80"/>
      <c r="L1938" s="81"/>
      <c r="M1938" s="81"/>
      <c r="N1938" s="15"/>
      <c r="O1938" s="89"/>
      <c r="P1938" s="89"/>
      <c r="Q1938" s="89"/>
      <c r="R1938" s="89"/>
    </row>
    <row r="1939" spans="1:18" s="86" customFormat="1">
      <c r="A1939" s="15"/>
      <c r="B1939" s="15"/>
      <c r="C1939" s="15"/>
      <c r="D1939" s="15"/>
      <c r="E1939" s="15"/>
      <c r="F1939" s="15"/>
      <c r="G1939" s="15"/>
      <c r="H1939" s="15"/>
      <c r="I1939" s="80"/>
      <c r="J1939" s="80"/>
      <c r="K1939" s="80"/>
      <c r="L1939" s="81"/>
      <c r="M1939" s="81"/>
      <c r="N1939" s="15"/>
      <c r="O1939" s="89"/>
      <c r="P1939" s="89"/>
      <c r="Q1939" s="89"/>
      <c r="R1939" s="89"/>
    </row>
    <row r="1940" spans="1:18" s="86" customFormat="1">
      <c r="A1940" s="15"/>
      <c r="B1940" s="15"/>
      <c r="C1940" s="15"/>
      <c r="D1940" s="15"/>
      <c r="E1940" s="15"/>
      <c r="F1940" s="15"/>
      <c r="G1940" s="15"/>
      <c r="H1940" s="15"/>
      <c r="I1940" s="80"/>
      <c r="J1940" s="80"/>
      <c r="K1940" s="80"/>
      <c r="L1940" s="81"/>
      <c r="M1940" s="81"/>
      <c r="N1940" s="15"/>
      <c r="O1940" s="89"/>
      <c r="P1940" s="89"/>
      <c r="Q1940" s="89"/>
      <c r="R1940" s="89"/>
    </row>
    <row r="1941" spans="1:18" s="86" customFormat="1">
      <c r="A1941" s="15"/>
      <c r="B1941" s="15"/>
      <c r="C1941" s="15"/>
      <c r="D1941" s="15"/>
      <c r="E1941" s="15"/>
      <c r="F1941" s="15"/>
      <c r="G1941" s="15"/>
      <c r="H1941" s="15"/>
      <c r="I1941" s="80"/>
      <c r="J1941" s="80"/>
      <c r="K1941" s="80"/>
      <c r="L1941" s="81"/>
      <c r="M1941" s="81"/>
      <c r="N1941" s="15"/>
      <c r="O1941" s="89"/>
      <c r="P1941" s="89"/>
      <c r="Q1941" s="89"/>
      <c r="R1941" s="89"/>
    </row>
    <row r="1942" spans="1:18" s="86" customFormat="1">
      <c r="A1942" s="15"/>
      <c r="B1942" s="15"/>
      <c r="C1942" s="15"/>
      <c r="D1942" s="15"/>
      <c r="E1942" s="15"/>
      <c r="F1942" s="15"/>
      <c r="G1942" s="15"/>
      <c r="H1942" s="15"/>
      <c r="I1942" s="80"/>
      <c r="J1942" s="80"/>
      <c r="K1942" s="80"/>
      <c r="L1942" s="81"/>
      <c r="M1942" s="81"/>
      <c r="N1942" s="15"/>
      <c r="O1942" s="89"/>
      <c r="P1942" s="89"/>
      <c r="Q1942" s="89"/>
      <c r="R1942" s="89"/>
    </row>
    <row r="1943" spans="1:18" s="86" customFormat="1">
      <c r="A1943" s="15"/>
      <c r="B1943" s="15"/>
      <c r="C1943" s="15"/>
      <c r="D1943" s="15"/>
      <c r="E1943" s="15"/>
      <c r="F1943" s="15"/>
      <c r="G1943" s="15"/>
      <c r="H1943" s="15"/>
      <c r="I1943" s="80"/>
      <c r="J1943" s="80"/>
      <c r="K1943" s="80"/>
      <c r="L1943" s="81"/>
      <c r="M1943" s="81"/>
      <c r="N1943" s="15"/>
      <c r="O1943" s="89"/>
      <c r="P1943" s="89"/>
      <c r="Q1943" s="89"/>
      <c r="R1943" s="89"/>
    </row>
    <row r="1944" spans="1:18" s="86" customFormat="1">
      <c r="A1944" s="15"/>
      <c r="B1944" s="15"/>
      <c r="C1944" s="15"/>
      <c r="D1944" s="15"/>
      <c r="E1944" s="15"/>
      <c r="F1944" s="15"/>
      <c r="G1944" s="15"/>
      <c r="H1944" s="15"/>
      <c r="I1944" s="80"/>
      <c r="J1944" s="80"/>
      <c r="K1944" s="80"/>
      <c r="L1944" s="81"/>
      <c r="M1944" s="81"/>
      <c r="N1944" s="15"/>
      <c r="O1944" s="89"/>
      <c r="P1944" s="89"/>
      <c r="Q1944" s="89"/>
      <c r="R1944" s="89"/>
    </row>
    <row r="1945" spans="1:18" s="86" customFormat="1">
      <c r="A1945" s="15"/>
      <c r="B1945" s="15"/>
      <c r="C1945" s="15"/>
      <c r="D1945" s="15"/>
      <c r="E1945" s="15"/>
      <c r="F1945" s="15"/>
      <c r="G1945" s="15"/>
      <c r="H1945" s="15"/>
      <c r="I1945" s="80"/>
      <c r="J1945" s="80"/>
      <c r="K1945" s="80"/>
      <c r="L1945" s="81"/>
      <c r="M1945" s="81"/>
      <c r="N1945" s="15"/>
      <c r="O1945" s="89"/>
      <c r="P1945" s="89"/>
      <c r="Q1945" s="89"/>
      <c r="R1945" s="89"/>
    </row>
    <row r="1946" spans="1:18" s="86" customFormat="1">
      <c r="A1946" s="15"/>
      <c r="B1946" s="15"/>
      <c r="C1946" s="15"/>
      <c r="D1946" s="15"/>
      <c r="E1946" s="15"/>
      <c r="F1946" s="15"/>
      <c r="G1946" s="15"/>
      <c r="H1946" s="15"/>
      <c r="I1946" s="80"/>
      <c r="J1946" s="80"/>
      <c r="K1946" s="80"/>
      <c r="L1946" s="81"/>
      <c r="M1946" s="81"/>
      <c r="N1946" s="15"/>
      <c r="O1946" s="89"/>
      <c r="P1946" s="89"/>
      <c r="Q1946" s="89"/>
      <c r="R1946" s="89"/>
    </row>
    <row r="1947" spans="1:18" s="86" customFormat="1">
      <c r="A1947" s="15"/>
      <c r="B1947" s="15"/>
      <c r="C1947" s="15"/>
      <c r="D1947" s="15"/>
      <c r="E1947" s="15"/>
      <c r="F1947" s="15"/>
      <c r="G1947" s="15"/>
      <c r="H1947" s="15"/>
      <c r="I1947" s="80"/>
      <c r="J1947" s="80"/>
      <c r="K1947" s="80"/>
      <c r="L1947" s="81"/>
      <c r="M1947" s="81"/>
      <c r="N1947" s="15"/>
      <c r="O1947" s="89"/>
      <c r="P1947" s="89"/>
      <c r="Q1947" s="89"/>
      <c r="R1947" s="89"/>
    </row>
    <row r="1948" spans="1:18" s="86" customFormat="1">
      <c r="A1948" s="15"/>
      <c r="B1948" s="15"/>
      <c r="C1948" s="15"/>
      <c r="D1948" s="15"/>
      <c r="E1948" s="15"/>
      <c r="F1948" s="15"/>
      <c r="G1948" s="15"/>
      <c r="H1948" s="15"/>
      <c r="I1948" s="80"/>
      <c r="J1948" s="80"/>
      <c r="K1948" s="80"/>
      <c r="L1948" s="81"/>
      <c r="M1948" s="81"/>
      <c r="N1948" s="15"/>
      <c r="O1948" s="89"/>
      <c r="P1948" s="89"/>
      <c r="Q1948" s="89"/>
      <c r="R1948" s="89"/>
    </row>
    <row r="1949" spans="1:18" s="86" customFormat="1">
      <c r="A1949" s="15"/>
      <c r="B1949" s="15"/>
      <c r="C1949" s="15"/>
      <c r="D1949" s="15"/>
      <c r="E1949" s="15"/>
      <c r="F1949" s="15"/>
      <c r="G1949" s="15"/>
      <c r="H1949" s="15"/>
      <c r="I1949" s="80"/>
      <c r="J1949" s="80"/>
      <c r="K1949" s="80"/>
      <c r="L1949" s="81"/>
      <c r="M1949" s="81"/>
      <c r="N1949" s="15"/>
      <c r="O1949" s="89"/>
      <c r="P1949" s="89"/>
      <c r="Q1949" s="89"/>
      <c r="R1949" s="89"/>
    </row>
    <row r="1950" spans="1:18" s="86" customFormat="1">
      <c r="A1950" s="15"/>
      <c r="B1950" s="15"/>
      <c r="C1950" s="15"/>
      <c r="D1950" s="15"/>
      <c r="E1950" s="15"/>
      <c r="F1950" s="15"/>
      <c r="G1950" s="15"/>
      <c r="H1950" s="15"/>
      <c r="I1950" s="80"/>
      <c r="J1950" s="80"/>
      <c r="K1950" s="80"/>
      <c r="L1950" s="81"/>
      <c r="M1950" s="81"/>
      <c r="N1950" s="15"/>
      <c r="O1950" s="89"/>
      <c r="P1950" s="89"/>
      <c r="Q1950" s="89"/>
      <c r="R1950" s="89"/>
    </row>
    <row r="1951" spans="1:18" s="86" customFormat="1">
      <c r="A1951" s="15"/>
      <c r="B1951" s="15"/>
      <c r="C1951" s="15"/>
      <c r="D1951" s="15"/>
      <c r="E1951" s="15"/>
      <c r="F1951" s="15"/>
      <c r="G1951" s="15"/>
      <c r="H1951" s="15"/>
      <c r="I1951" s="80"/>
      <c r="J1951" s="80"/>
      <c r="K1951" s="80"/>
      <c r="L1951" s="81"/>
      <c r="M1951" s="81"/>
      <c r="N1951" s="15"/>
      <c r="O1951" s="89"/>
      <c r="P1951" s="89"/>
      <c r="Q1951" s="89"/>
      <c r="R1951" s="89"/>
    </row>
    <row r="1952" spans="1:18" s="86" customFormat="1">
      <c r="A1952" s="15"/>
      <c r="B1952" s="15"/>
      <c r="C1952" s="15"/>
      <c r="D1952" s="15"/>
      <c r="E1952" s="15"/>
      <c r="F1952" s="15"/>
      <c r="G1952" s="15"/>
      <c r="H1952" s="15"/>
      <c r="I1952" s="80"/>
      <c r="J1952" s="80"/>
      <c r="K1952" s="80"/>
      <c r="L1952" s="81"/>
      <c r="M1952" s="81"/>
      <c r="N1952" s="15"/>
      <c r="O1952" s="89"/>
      <c r="P1952" s="89"/>
      <c r="Q1952" s="89"/>
      <c r="R1952" s="89"/>
    </row>
    <row r="1953" spans="1:18" s="86" customFormat="1">
      <c r="A1953" s="15"/>
      <c r="B1953" s="15"/>
      <c r="C1953" s="15"/>
      <c r="D1953" s="15"/>
      <c r="E1953" s="15"/>
      <c r="F1953" s="15"/>
      <c r="G1953" s="15"/>
      <c r="H1953" s="15"/>
      <c r="I1953" s="80"/>
      <c r="J1953" s="80"/>
      <c r="K1953" s="80"/>
      <c r="L1953" s="81"/>
      <c r="M1953" s="81"/>
      <c r="N1953" s="15"/>
      <c r="O1953" s="89"/>
      <c r="P1953" s="89"/>
      <c r="Q1953" s="89"/>
      <c r="R1953" s="89"/>
    </row>
    <row r="1954" spans="1:18" s="86" customFormat="1">
      <c r="A1954" s="15"/>
      <c r="B1954" s="15"/>
      <c r="C1954" s="15"/>
      <c r="D1954" s="15"/>
      <c r="E1954" s="15"/>
      <c r="F1954" s="15"/>
      <c r="G1954" s="15"/>
      <c r="H1954" s="15"/>
      <c r="I1954" s="80"/>
      <c r="J1954" s="80"/>
      <c r="K1954" s="80"/>
      <c r="L1954" s="81"/>
      <c r="M1954" s="81"/>
      <c r="N1954" s="15"/>
      <c r="O1954" s="89"/>
      <c r="P1954" s="89"/>
      <c r="Q1954" s="89"/>
      <c r="R1954" s="89"/>
    </row>
    <row r="1955" spans="1:18" s="86" customFormat="1">
      <c r="A1955" s="15"/>
      <c r="B1955" s="15"/>
      <c r="C1955" s="15"/>
      <c r="D1955" s="15"/>
      <c r="E1955" s="15"/>
      <c r="F1955" s="15"/>
      <c r="G1955" s="15"/>
      <c r="H1955" s="15"/>
      <c r="I1955" s="80"/>
      <c r="J1955" s="80"/>
      <c r="K1955" s="80"/>
      <c r="L1955" s="81"/>
      <c r="M1955" s="81"/>
      <c r="N1955" s="15"/>
      <c r="O1955" s="89"/>
      <c r="P1955" s="89"/>
      <c r="Q1955" s="89"/>
      <c r="R1955" s="89"/>
    </row>
    <row r="1956" spans="1:18" s="86" customFormat="1">
      <c r="A1956" s="15"/>
      <c r="B1956" s="15"/>
      <c r="C1956" s="15"/>
      <c r="D1956" s="15"/>
      <c r="E1956" s="15"/>
      <c r="F1956" s="15"/>
      <c r="G1956" s="15"/>
      <c r="H1956" s="15"/>
      <c r="I1956" s="80"/>
      <c r="J1956" s="80"/>
      <c r="K1956" s="80"/>
      <c r="L1956" s="81"/>
      <c r="M1956" s="81"/>
      <c r="N1956" s="15"/>
      <c r="O1956" s="89"/>
      <c r="P1956" s="89"/>
      <c r="Q1956" s="89"/>
      <c r="R1956" s="89"/>
    </row>
    <row r="1957" spans="1:18" s="86" customFormat="1">
      <c r="A1957" s="15"/>
      <c r="B1957" s="15"/>
      <c r="C1957" s="15"/>
      <c r="D1957" s="15"/>
      <c r="E1957" s="15"/>
      <c r="F1957" s="15"/>
      <c r="G1957" s="15"/>
      <c r="H1957" s="15"/>
      <c r="I1957" s="80"/>
      <c r="J1957" s="80"/>
      <c r="K1957" s="80"/>
      <c r="L1957" s="81"/>
      <c r="M1957" s="81"/>
      <c r="N1957" s="15"/>
      <c r="O1957" s="89"/>
      <c r="P1957" s="89"/>
      <c r="Q1957" s="89"/>
      <c r="R1957" s="89"/>
    </row>
    <row r="1958" spans="1:18" s="86" customFormat="1">
      <c r="A1958" s="15"/>
      <c r="B1958" s="15"/>
      <c r="C1958" s="15"/>
      <c r="D1958" s="15"/>
      <c r="E1958" s="15"/>
      <c r="F1958" s="15"/>
      <c r="G1958" s="15"/>
      <c r="H1958" s="15"/>
      <c r="I1958" s="80"/>
      <c r="J1958" s="80"/>
      <c r="K1958" s="80"/>
      <c r="L1958" s="81"/>
      <c r="M1958" s="81"/>
      <c r="N1958" s="15"/>
      <c r="O1958" s="89"/>
      <c r="P1958" s="89"/>
      <c r="Q1958" s="89"/>
      <c r="R1958" s="89"/>
    </row>
    <row r="1959" spans="1:18" s="86" customFormat="1">
      <c r="A1959" s="15"/>
      <c r="B1959" s="15"/>
      <c r="C1959" s="15"/>
      <c r="D1959" s="15"/>
      <c r="E1959" s="15"/>
      <c r="F1959" s="15"/>
      <c r="G1959" s="15"/>
      <c r="H1959" s="15"/>
      <c r="I1959" s="80"/>
      <c r="J1959" s="80"/>
      <c r="K1959" s="80"/>
      <c r="L1959" s="81"/>
      <c r="M1959" s="81"/>
      <c r="N1959" s="15"/>
      <c r="O1959" s="89"/>
      <c r="P1959" s="89"/>
      <c r="Q1959" s="89"/>
      <c r="R1959" s="89"/>
    </row>
    <row r="1960" spans="1:18" s="86" customFormat="1">
      <c r="A1960" s="15"/>
      <c r="B1960" s="15"/>
      <c r="C1960" s="15"/>
      <c r="D1960" s="15"/>
      <c r="E1960" s="15"/>
      <c r="F1960" s="15"/>
      <c r="G1960" s="15"/>
      <c r="H1960" s="15"/>
      <c r="I1960" s="80"/>
      <c r="J1960" s="80"/>
      <c r="K1960" s="80"/>
      <c r="L1960" s="81"/>
      <c r="M1960" s="81"/>
      <c r="N1960" s="15"/>
      <c r="O1960" s="89"/>
      <c r="P1960" s="89"/>
      <c r="Q1960" s="89"/>
      <c r="R1960" s="89"/>
    </row>
    <row r="1961" spans="1:18" s="86" customFormat="1">
      <c r="A1961" s="15"/>
      <c r="B1961" s="15"/>
      <c r="C1961" s="15"/>
      <c r="D1961" s="15"/>
      <c r="E1961" s="15"/>
      <c r="F1961" s="15"/>
      <c r="G1961" s="15"/>
      <c r="H1961" s="15"/>
      <c r="I1961" s="80"/>
      <c r="J1961" s="80"/>
      <c r="K1961" s="80"/>
      <c r="L1961" s="81"/>
      <c r="M1961" s="81"/>
      <c r="N1961" s="15"/>
      <c r="O1961" s="89"/>
      <c r="P1961" s="89"/>
      <c r="Q1961" s="89"/>
      <c r="R1961" s="89"/>
    </row>
    <row r="1962" spans="1:18" s="86" customFormat="1">
      <c r="A1962" s="15"/>
      <c r="B1962" s="15"/>
      <c r="C1962" s="15"/>
      <c r="D1962" s="15"/>
      <c r="E1962" s="15"/>
      <c r="F1962" s="15"/>
      <c r="G1962" s="15"/>
      <c r="H1962" s="15"/>
      <c r="I1962" s="80"/>
      <c r="J1962" s="80"/>
      <c r="K1962" s="80"/>
      <c r="L1962" s="81"/>
      <c r="M1962" s="81"/>
      <c r="N1962" s="15"/>
      <c r="O1962" s="89"/>
      <c r="P1962" s="89"/>
      <c r="Q1962" s="89"/>
      <c r="R1962" s="89"/>
    </row>
    <row r="1963" spans="1:18" s="86" customFormat="1">
      <c r="A1963" s="15"/>
      <c r="B1963" s="15"/>
      <c r="C1963" s="15"/>
      <c r="D1963" s="15"/>
      <c r="E1963" s="15"/>
      <c r="F1963" s="15"/>
      <c r="G1963" s="15"/>
      <c r="H1963" s="15"/>
      <c r="I1963" s="80"/>
      <c r="J1963" s="80"/>
      <c r="K1963" s="80"/>
      <c r="L1963" s="81"/>
      <c r="M1963" s="81"/>
      <c r="N1963" s="15"/>
      <c r="O1963" s="89"/>
      <c r="P1963" s="89"/>
      <c r="Q1963" s="89"/>
      <c r="R1963" s="89"/>
    </row>
    <row r="1964" spans="1:18" s="86" customFormat="1">
      <c r="A1964" s="15"/>
      <c r="B1964" s="15"/>
      <c r="C1964" s="15"/>
      <c r="D1964" s="15"/>
      <c r="E1964" s="15"/>
      <c r="F1964" s="15"/>
      <c r="G1964" s="15"/>
      <c r="H1964" s="15"/>
      <c r="I1964" s="80"/>
      <c r="J1964" s="80"/>
      <c r="K1964" s="80"/>
      <c r="L1964" s="81"/>
      <c r="M1964" s="81"/>
      <c r="N1964" s="15"/>
      <c r="O1964" s="89"/>
      <c r="P1964" s="89"/>
      <c r="Q1964" s="89"/>
      <c r="R1964" s="89"/>
    </row>
    <row r="1965" spans="1:18" s="86" customFormat="1">
      <c r="A1965" s="15"/>
      <c r="B1965" s="15"/>
      <c r="C1965" s="15"/>
      <c r="D1965" s="15"/>
      <c r="E1965" s="15"/>
      <c r="F1965" s="15"/>
      <c r="G1965" s="15"/>
      <c r="H1965" s="15"/>
      <c r="I1965" s="80"/>
      <c r="J1965" s="80"/>
      <c r="K1965" s="80"/>
      <c r="L1965" s="81"/>
      <c r="M1965" s="81"/>
      <c r="N1965" s="15"/>
      <c r="O1965" s="89"/>
      <c r="P1965" s="89"/>
      <c r="Q1965" s="89"/>
      <c r="R1965" s="89"/>
    </row>
    <row r="1966" spans="1:18" s="86" customFormat="1">
      <c r="A1966" s="15"/>
      <c r="B1966" s="15"/>
      <c r="C1966" s="15"/>
      <c r="D1966" s="15"/>
      <c r="E1966" s="15"/>
      <c r="F1966" s="15"/>
      <c r="G1966" s="15"/>
      <c r="H1966" s="15"/>
      <c r="I1966" s="80"/>
      <c r="J1966" s="80"/>
      <c r="K1966" s="80"/>
      <c r="L1966" s="81"/>
      <c r="M1966" s="81"/>
      <c r="N1966" s="15"/>
      <c r="O1966" s="89"/>
      <c r="P1966" s="89"/>
      <c r="Q1966" s="89"/>
      <c r="R1966" s="89"/>
    </row>
    <row r="1967" spans="1:18" s="86" customFormat="1">
      <c r="A1967" s="15"/>
      <c r="B1967" s="15"/>
      <c r="C1967" s="15"/>
      <c r="D1967" s="15"/>
      <c r="E1967" s="15"/>
      <c r="F1967" s="15"/>
      <c r="G1967" s="15"/>
      <c r="H1967" s="15"/>
      <c r="I1967" s="80"/>
      <c r="J1967" s="80"/>
      <c r="K1967" s="80"/>
      <c r="L1967" s="81"/>
      <c r="M1967" s="81"/>
      <c r="N1967" s="15"/>
      <c r="O1967" s="89"/>
      <c r="P1967" s="89"/>
      <c r="Q1967" s="89"/>
      <c r="R1967" s="89"/>
    </row>
    <row r="1968" spans="1:18" s="86" customFormat="1">
      <c r="A1968" s="15"/>
      <c r="B1968" s="15"/>
      <c r="C1968" s="15"/>
      <c r="D1968" s="15"/>
      <c r="E1968" s="15"/>
      <c r="F1968" s="15"/>
      <c r="G1968" s="15"/>
      <c r="H1968" s="15"/>
      <c r="I1968" s="80"/>
      <c r="J1968" s="80"/>
      <c r="K1968" s="80"/>
      <c r="L1968" s="81"/>
      <c r="M1968" s="81"/>
      <c r="N1968" s="15"/>
      <c r="O1968" s="89"/>
      <c r="P1968" s="89"/>
      <c r="Q1968" s="89"/>
      <c r="R1968" s="89"/>
    </row>
    <row r="1969" spans="1:18" s="86" customFormat="1">
      <c r="A1969" s="15"/>
      <c r="B1969" s="15"/>
      <c r="C1969" s="15"/>
      <c r="D1969" s="15"/>
      <c r="E1969" s="15"/>
      <c r="F1969" s="15"/>
      <c r="G1969" s="15"/>
      <c r="H1969" s="15"/>
      <c r="I1969" s="80"/>
      <c r="J1969" s="80"/>
      <c r="K1969" s="80"/>
      <c r="L1969" s="81"/>
      <c r="M1969" s="81"/>
      <c r="N1969" s="15"/>
      <c r="O1969" s="89"/>
      <c r="P1969" s="89"/>
      <c r="Q1969" s="89"/>
      <c r="R1969" s="89"/>
    </row>
    <row r="1970" spans="1:18" s="86" customFormat="1">
      <c r="A1970" s="15"/>
      <c r="B1970" s="15"/>
      <c r="C1970" s="15"/>
      <c r="D1970" s="15"/>
      <c r="E1970" s="15"/>
      <c r="F1970" s="15"/>
      <c r="G1970" s="15"/>
      <c r="H1970" s="15"/>
      <c r="I1970" s="80"/>
      <c r="J1970" s="80"/>
      <c r="K1970" s="80"/>
      <c r="L1970" s="81"/>
      <c r="M1970" s="81"/>
      <c r="N1970" s="15"/>
      <c r="O1970" s="89"/>
      <c r="P1970" s="89"/>
      <c r="Q1970" s="89"/>
      <c r="R1970" s="89"/>
    </row>
    <row r="1971" spans="1:18" s="86" customFormat="1">
      <c r="A1971" s="15"/>
      <c r="B1971" s="15"/>
      <c r="C1971" s="15"/>
      <c r="D1971" s="15"/>
      <c r="E1971" s="15"/>
      <c r="F1971" s="15"/>
      <c r="G1971" s="15"/>
      <c r="H1971" s="15"/>
      <c r="I1971" s="80"/>
      <c r="J1971" s="80"/>
      <c r="K1971" s="80"/>
      <c r="L1971" s="81"/>
      <c r="M1971" s="81"/>
      <c r="N1971" s="15"/>
      <c r="O1971" s="89"/>
      <c r="P1971" s="89"/>
      <c r="Q1971" s="89"/>
      <c r="R1971" s="89"/>
    </row>
    <row r="1972" spans="1:18" s="86" customFormat="1">
      <c r="A1972" s="15"/>
      <c r="B1972" s="15"/>
      <c r="C1972" s="15"/>
      <c r="D1972" s="15"/>
      <c r="E1972" s="15"/>
      <c r="F1972" s="15"/>
      <c r="G1972" s="15"/>
      <c r="H1972" s="15"/>
      <c r="I1972" s="80"/>
      <c r="J1972" s="80"/>
      <c r="K1972" s="80"/>
      <c r="L1972" s="81"/>
      <c r="M1972" s="81"/>
      <c r="N1972" s="15"/>
      <c r="O1972" s="89"/>
      <c r="P1972" s="89"/>
      <c r="Q1972" s="89"/>
      <c r="R1972" s="89"/>
    </row>
    <row r="1973" spans="1:18" s="86" customFormat="1">
      <c r="A1973" s="15"/>
      <c r="B1973" s="15"/>
      <c r="C1973" s="15"/>
      <c r="D1973" s="15"/>
      <c r="E1973" s="15"/>
      <c r="F1973" s="15"/>
      <c r="G1973" s="15"/>
      <c r="H1973" s="15"/>
      <c r="I1973" s="80"/>
      <c r="J1973" s="80"/>
      <c r="K1973" s="80"/>
      <c r="L1973" s="81"/>
      <c r="M1973" s="81"/>
      <c r="N1973" s="15"/>
      <c r="O1973" s="89"/>
      <c r="P1973" s="89"/>
      <c r="Q1973" s="89"/>
      <c r="R1973" s="89"/>
    </row>
    <row r="1974" spans="1:18" s="86" customFormat="1">
      <c r="A1974" s="15"/>
      <c r="B1974" s="15"/>
      <c r="C1974" s="15"/>
      <c r="D1974" s="15"/>
      <c r="E1974" s="15"/>
      <c r="F1974" s="15"/>
      <c r="G1974" s="15"/>
      <c r="H1974" s="15"/>
      <c r="I1974" s="80"/>
      <c r="J1974" s="80"/>
      <c r="K1974" s="80"/>
      <c r="L1974" s="81"/>
      <c r="M1974" s="81"/>
      <c r="N1974" s="15"/>
      <c r="O1974" s="89"/>
      <c r="P1974" s="89"/>
      <c r="Q1974" s="89"/>
      <c r="R1974" s="89"/>
    </row>
    <row r="1975" spans="1:18" s="86" customFormat="1">
      <c r="A1975" s="15"/>
      <c r="B1975" s="15"/>
      <c r="C1975" s="15"/>
      <c r="D1975" s="15"/>
      <c r="E1975" s="15"/>
      <c r="F1975" s="15"/>
      <c r="G1975" s="15"/>
      <c r="H1975" s="15"/>
      <c r="I1975" s="80"/>
      <c r="J1975" s="80"/>
      <c r="K1975" s="80"/>
      <c r="L1975" s="81"/>
      <c r="M1975" s="81"/>
      <c r="N1975" s="15"/>
      <c r="O1975" s="89"/>
      <c r="P1975" s="89"/>
      <c r="Q1975" s="89"/>
      <c r="R1975" s="89"/>
    </row>
    <row r="1976" spans="1:18" s="86" customFormat="1">
      <c r="A1976" s="15"/>
      <c r="B1976" s="15"/>
      <c r="C1976" s="15"/>
      <c r="D1976" s="15"/>
      <c r="E1976" s="15"/>
      <c r="F1976" s="15"/>
      <c r="G1976" s="15"/>
      <c r="H1976" s="15"/>
      <c r="I1976" s="80"/>
      <c r="J1976" s="80"/>
      <c r="K1976" s="80"/>
      <c r="L1976" s="81"/>
      <c r="M1976" s="81"/>
      <c r="N1976" s="15"/>
      <c r="O1976" s="89"/>
      <c r="P1976" s="89"/>
      <c r="Q1976" s="89"/>
      <c r="R1976" s="89"/>
    </row>
    <row r="1977" spans="1:18" s="86" customFormat="1">
      <c r="A1977" s="15"/>
      <c r="B1977" s="15"/>
      <c r="C1977" s="15"/>
      <c r="D1977" s="15"/>
      <c r="E1977" s="15"/>
      <c r="F1977" s="15"/>
      <c r="G1977" s="15"/>
      <c r="H1977" s="15"/>
      <c r="I1977" s="80"/>
      <c r="J1977" s="80"/>
      <c r="K1977" s="80"/>
      <c r="L1977" s="81"/>
      <c r="M1977" s="81"/>
      <c r="N1977" s="15"/>
      <c r="O1977" s="89"/>
      <c r="P1977" s="89"/>
      <c r="Q1977" s="89"/>
      <c r="R1977" s="89"/>
    </row>
    <row r="1978" spans="1:18" s="86" customFormat="1">
      <c r="A1978" s="15"/>
      <c r="B1978" s="15"/>
      <c r="C1978" s="15"/>
      <c r="D1978" s="15"/>
      <c r="E1978" s="15"/>
      <c r="F1978" s="15"/>
      <c r="G1978" s="15"/>
      <c r="H1978" s="15"/>
      <c r="I1978" s="80"/>
      <c r="J1978" s="80"/>
      <c r="K1978" s="80"/>
      <c r="L1978" s="81"/>
      <c r="M1978" s="81"/>
      <c r="N1978" s="15"/>
      <c r="O1978" s="89"/>
      <c r="P1978" s="89"/>
      <c r="Q1978" s="89"/>
      <c r="R1978" s="89"/>
    </row>
    <row r="1979" spans="1:18" s="86" customFormat="1">
      <c r="A1979" s="15"/>
      <c r="B1979" s="15"/>
      <c r="C1979" s="15"/>
      <c r="D1979" s="15"/>
      <c r="E1979" s="15"/>
      <c r="F1979" s="15"/>
      <c r="G1979" s="15"/>
      <c r="H1979" s="15"/>
      <c r="I1979" s="80"/>
      <c r="J1979" s="80"/>
      <c r="K1979" s="80"/>
      <c r="L1979" s="81"/>
      <c r="M1979" s="81"/>
      <c r="N1979" s="15"/>
      <c r="O1979" s="89"/>
      <c r="P1979" s="89"/>
      <c r="Q1979" s="89"/>
      <c r="R1979" s="89"/>
    </row>
    <row r="1980" spans="1:18" s="86" customFormat="1">
      <c r="A1980" s="15"/>
      <c r="B1980" s="15"/>
      <c r="C1980" s="15"/>
      <c r="D1980" s="15"/>
      <c r="E1980" s="15"/>
      <c r="F1980" s="15"/>
      <c r="G1980" s="15"/>
      <c r="H1980" s="15"/>
      <c r="I1980" s="80"/>
      <c r="J1980" s="80"/>
      <c r="K1980" s="80"/>
      <c r="L1980" s="81"/>
      <c r="M1980" s="81"/>
      <c r="N1980" s="15"/>
      <c r="O1980" s="89"/>
      <c r="P1980" s="89"/>
      <c r="Q1980" s="89"/>
      <c r="R1980" s="89"/>
    </row>
    <row r="1981" spans="1:18" s="86" customFormat="1">
      <c r="A1981" s="15"/>
      <c r="B1981" s="15"/>
      <c r="C1981" s="15"/>
      <c r="D1981" s="15"/>
      <c r="E1981" s="15"/>
      <c r="F1981" s="15"/>
      <c r="G1981" s="15"/>
      <c r="H1981" s="15"/>
      <c r="I1981" s="80"/>
      <c r="J1981" s="80"/>
      <c r="K1981" s="80"/>
      <c r="L1981" s="81"/>
      <c r="M1981" s="81"/>
      <c r="N1981" s="15"/>
      <c r="O1981" s="89"/>
      <c r="P1981" s="89"/>
      <c r="Q1981" s="89"/>
      <c r="R1981" s="89"/>
    </row>
    <row r="1982" spans="1:18" s="86" customFormat="1">
      <c r="A1982" s="15"/>
      <c r="B1982" s="15"/>
      <c r="C1982" s="15"/>
      <c r="D1982" s="15"/>
      <c r="E1982" s="15"/>
      <c r="F1982" s="15"/>
      <c r="G1982" s="15"/>
      <c r="H1982" s="15"/>
      <c r="I1982" s="80"/>
      <c r="J1982" s="80"/>
      <c r="K1982" s="80"/>
      <c r="L1982" s="81"/>
      <c r="M1982" s="81"/>
      <c r="N1982" s="15"/>
      <c r="O1982" s="89"/>
      <c r="P1982" s="89"/>
      <c r="Q1982" s="89"/>
      <c r="R1982" s="89"/>
    </row>
    <row r="1983" spans="1:18" s="86" customFormat="1">
      <c r="A1983" s="15"/>
      <c r="B1983" s="15"/>
      <c r="C1983" s="15"/>
      <c r="D1983" s="15"/>
      <c r="E1983" s="15"/>
      <c r="F1983" s="15"/>
      <c r="G1983" s="15"/>
      <c r="H1983" s="15"/>
      <c r="I1983" s="80"/>
      <c r="J1983" s="80"/>
      <c r="K1983" s="80"/>
      <c r="L1983" s="81"/>
      <c r="M1983" s="81"/>
      <c r="N1983" s="15"/>
      <c r="O1983" s="89"/>
      <c r="P1983" s="89"/>
      <c r="Q1983" s="89"/>
      <c r="R1983" s="89"/>
    </row>
    <row r="1984" spans="1:18" s="86" customFormat="1">
      <c r="A1984" s="15"/>
      <c r="B1984" s="15"/>
      <c r="C1984" s="15"/>
      <c r="D1984" s="15"/>
      <c r="E1984" s="15"/>
      <c r="F1984" s="15"/>
      <c r="G1984" s="15"/>
      <c r="H1984" s="15"/>
      <c r="I1984" s="80"/>
      <c r="J1984" s="80"/>
      <c r="K1984" s="80"/>
      <c r="L1984" s="81"/>
      <c r="M1984" s="81"/>
      <c r="N1984" s="15"/>
      <c r="O1984" s="89"/>
      <c r="P1984" s="89"/>
      <c r="Q1984" s="89"/>
      <c r="R1984" s="89"/>
    </row>
    <row r="1985" spans="1:18" s="86" customFormat="1">
      <c r="A1985" s="15"/>
      <c r="B1985" s="15"/>
      <c r="C1985" s="15"/>
      <c r="D1985" s="15"/>
      <c r="E1985" s="15"/>
      <c r="F1985" s="15"/>
      <c r="G1985" s="15"/>
      <c r="H1985" s="15"/>
      <c r="I1985" s="80"/>
      <c r="J1985" s="80"/>
      <c r="K1985" s="80"/>
      <c r="L1985" s="81"/>
      <c r="M1985" s="81"/>
      <c r="N1985" s="15"/>
      <c r="O1985" s="89"/>
      <c r="P1985" s="89"/>
      <c r="Q1985" s="89"/>
      <c r="R1985" s="89"/>
    </row>
    <row r="1986" spans="1:18" s="86" customFormat="1">
      <c r="A1986" s="15"/>
      <c r="B1986" s="15"/>
      <c r="C1986" s="15"/>
      <c r="D1986" s="15"/>
      <c r="E1986" s="15"/>
      <c r="F1986" s="15"/>
      <c r="G1986" s="15"/>
      <c r="H1986" s="15"/>
      <c r="I1986" s="80"/>
      <c r="J1986" s="80"/>
      <c r="K1986" s="80"/>
      <c r="L1986" s="81"/>
      <c r="M1986" s="81"/>
      <c r="N1986" s="15"/>
      <c r="O1986" s="89"/>
      <c r="P1986" s="89"/>
      <c r="Q1986" s="89"/>
      <c r="R1986" s="89"/>
    </row>
    <row r="1987" spans="1:18" s="86" customFormat="1">
      <c r="A1987" s="15"/>
      <c r="B1987" s="15"/>
      <c r="C1987" s="15"/>
      <c r="D1987" s="15"/>
      <c r="E1987" s="15"/>
      <c r="F1987" s="15"/>
      <c r="G1987" s="15"/>
      <c r="H1987" s="15"/>
      <c r="I1987" s="80"/>
      <c r="J1987" s="80"/>
      <c r="K1987" s="80"/>
      <c r="L1987" s="81"/>
      <c r="M1987" s="81"/>
      <c r="N1987" s="15"/>
      <c r="O1987" s="89"/>
      <c r="P1987" s="89"/>
      <c r="Q1987" s="89"/>
      <c r="R1987" s="89"/>
    </row>
    <row r="1988" spans="1:18" s="86" customFormat="1">
      <c r="A1988" s="15"/>
      <c r="B1988" s="15"/>
      <c r="C1988" s="15"/>
      <c r="D1988" s="15"/>
      <c r="E1988" s="15"/>
      <c r="F1988" s="15"/>
      <c r="G1988" s="15"/>
      <c r="H1988" s="15"/>
      <c r="I1988" s="80"/>
      <c r="J1988" s="80"/>
      <c r="K1988" s="80"/>
      <c r="L1988" s="81"/>
      <c r="M1988" s="81"/>
      <c r="N1988" s="15"/>
      <c r="O1988" s="89"/>
      <c r="P1988" s="89"/>
      <c r="Q1988" s="89"/>
      <c r="R1988" s="89"/>
    </row>
    <row r="1989" spans="1:18" s="86" customFormat="1">
      <c r="A1989" s="15"/>
      <c r="B1989" s="15"/>
      <c r="C1989" s="15"/>
      <c r="D1989" s="15"/>
      <c r="E1989" s="15"/>
      <c r="F1989" s="15"/>
      <c r="G1989" s="15"/>
      <c r="H1989" s="15"/>
      <c r="I1989" s="80"/>
      <c r="J1989" s="80"/>
      <c r="K1989" s="80"/>
      <c r="L1989" s="81"/>
      <c r="M1989" s="81"/>
      <c r="N1989" s="15"/>
      <c r="O1989" s="89"/>
      <c r="P1989" s="89"/>
      <c r="Q1989" s="89"/>
      <c r="R1989" s="89"/>
    </row>
    <row r="1990" spans="1:18" s="86" customFormat="1">
      <c r="A1990" s="15"/>
      <c r="B1990" s="15"/>
      <c r="C1990" s="15"/>
      <c r="D1990" s="15"/>
      <c r="E1990" s="15"/>
      <c r="F1990" s="15"/>
      <c r="G1990" s="15"/>
      <c r="H1990" s="15"/>
      <c r="I1990" s="80"/>
      <c r="J1990" s="80"/>
      <c r="K1990" s="80"/>
      <c r="L1990" s="81"/>
      <c r="M1990" s="81"/>
      <c r="N1990" s="15"/>
      <c r="O1990" s="89"/>
      <c r="P1990" s="89"/>
      <c r="Q1990" s="89"/>
      <c r="R1990" s="89"/>
    </row>
    <row r="1991" spans="1:18" s="86" customFormat="1">
      <c r="A1991" s="15"/>
      <c r="B1991" s="15"/>
      <c r="C1991" s="15"/>
      <c r="D1991" s="15"/>
      <c r="E1991" s="15"/>
      <c r="F1991" s="15"/>
      <c r="G1991" s="15"/>
      <c r="H1991" s="15"/>
      <c r="I1991" s="80"/>
      <c r="J1991" s="80"/>
      <c r="K1991" s="80"/>
      <c r="L1991" s="81"/>
      <c r="M1991" s="81"/>
      <c r="N1991" s="15"/>
      <c r="O1991" s="89"/>
      <c r="P1991" s="89"/>
      <c r="Q1991" s="89"/>
      <c r="R1991" s="89"/>
    </row>
    <row r="1992" spans="1:18" s="86" customFormat="1">
      <c r="A1992" s="15"/>
      <c r="B1992" s="15"/>
      <c r="C1992" s="15"/>
      <c r="D1992" s="15"/>
      <c r="E1992" s="15"/>
      <c r="F1992" s="15"/>
      <c r="G1992" s="15"/>
      <c r="H1992" s="15"/>
      <c r="I1992" s="80"/>
      <c r="J1992" s="80"/>
      <c r="K1992" s="80"/>
      <c r="L1992" s="81"/>
      <c r="M1992" s="81"/>
      <c r="N1992" s="15"/>
      <c r="O1992" s="89"/>
      <c r="P1992" s="89"/>
      <c r="Q1992" s="89"/>
      <c r="R1992" s="89"/>
    </row>
    <row r="1993" spans="1:18" s="86" customFormat="1">
      <c r="A1993" s="15"/>
      <c r="B1993" s="15"/>
      <c r="C1993" s="15"/>
      <c r="D1993" s="15"/>
      <c r="E1993" s="15"/>
      <c r="F1993" s="15"/>
      <c r="G1993" s="15"/>
      <c r="H1993" s="15"/>
      <c r="I1993" s="80"/>
      <c r="J1993" s="80"/>
      <c r="K1993" s="80"/>
      <c r="L1993" s="81"/>
      <c r="M1993" s="81"/>
      <c r="N1993" s="15"/>
      <c r="O1993" s="89"/>
      <c r="P1993" s="89"/>
      <c r="Q1993" s="89"/>
      <c r="R1993" s="89"/>
    </row>
    <row r="1994" spans="1:18" s="86" customFormat="1">
      <c r="A1994" s="15"/>
      <c r="B1994" s="15"/>
      <c r="C1994" s="15"/>
      <c r="D1994" s="15"/>
      <c r="E1994" s="15"/>
      <c r="F1994" s="15"/>
      <c r="G1994" s="15"/>
      <c r="H1994" s="15"/>
      <c r="I1994" s="80"/>
      <c r="J1994" s="80"/>
      <c r="K1994" s="80"/>
      <c r="L1994" s="81"/>
      <c r="M1994" s="81"/>
      <c r="N1994" s="15"/>
      <c r="O1994" s="89"/>
      <c r="P1994" s="89"/>
      <c r="Q1994" s="89"/>
      <c r="R1994" s="89"/>
    </row>
    <row r="1995" spans="1:18" s="86" customFormat="1">
      <c r="A1995" s="15"/>
      <c r="B1995" s="15"/>
      <c r="C1995" s="15"/>
      <c r="D1995" s="15"/>
      <c r="E1995" s="15"/>
      <c r="F1995" s="15"/>
      <c r="G1995" s="15"/>
      <c r="H1995" s="15"/>
      <c r="I1995" s="80"/>
      <c r="J1995" s="80"/>
      <c r="K1995" s="80"/>
      <c r="L1995" s="81"/>
      <c r="M1995" s="81"/>
      <c r="N1995" s="15"/>
      <c r="O1995" s="89"/>
      <c r="P1995" s="89"/>
      <c r="Q1995" s="89"/>
      <c r="R1995" s="89"/>
    </row>
    <row r="1996" spans="1:18" s="86" customFormat="1">
      <c r="A1996" s="15"/>
      <c r="B1996" s="15"/>
      <c r="C1996" s="15"/>
      <c r="D1996" s="15"/>
      <c r="E1996" s="15"/>
      <c r="F1996" s="15"/>
      <c r="G1996" s="15"/>
      <c r="H1996" s="15"/>
      <c r="I1996" s="80"/>
      <c r="J1996" s="80"/>
      <c r="K1996" s="80"/>
      <c r="L1996" s="81"/>
      <c r="M1996" s="81"/>
      <c r="N1996" s="15"/>
      <c r="O1996" s="89"/>
      <c r="P1996" s="89"/>
      <c r="Q1996" s="89"/>
      <c r="R1996" s="89"/>
    </row>
    <row r="1997" spans="1:18" s="86" customFormat="1">
      <c r="A1997" s="15"/>
      <c r="B1997" s="15"/>
      <c r="C1997" s="15"/>
      <c r="D1997" s="15"/>
      <c r="E1997" s="15"/>
      <c r="F1997" s="15"/>
      <c r="G1997" s="15"/>
      <c r="H1997" s="15"/>
      <c r="I1997" s="80"/>
      <c r="J1997" s="80"/>
      <c r="K1997" s="80"/>
      <c r="L1997" s="81"/>
      <c r="M1997" s="81"/>
      <c r="N1997" s="15"/>
      <c r="O1997" s="89"/>
      <c r="P1997" s="89"/>
      <c r="Q1997" s="89"/>
      <c r="R1997" s="89"/>
    </row>
    <row r="1998" spans="1:18" s="86" customFormat="1">
      <c r="A1998" s="15"/>
      <c r="B1998" s="15"/>
      <c r="C1998" s="15"/>
      <c r="D1998" s="15"/>
      <c r="E1998" s="15"/>
      <c r="F1998" s="15"/>
      <c r="G1998" s="15"/>
      <c r="H1998" s="15"/>
      <c r="I1998" s="80"/>
      <c r="J1998" s="80"/>
      <c r="K1998" s="80"/>
      <c r="L1998" s="81"/>
      <c r="M1998" s="81"/>
      <c r="N1998" s="15"/>
      <c r="O1998" s="89"/>
      <c r="P1998" s="89"/>
      <c r="Q1998" s="89"/>
      <c r="R1998" s="89"/>
    </row>
    <row r="1999" spans="1:18" s="86" customFormat="1">
      <c r="A1999" s="15"/>
      <c r="B1999" s="15"/>
      <c r="C1999" s="15"/>
      <c r="D1999" s="15"/>
      <c r="E1999" s="15"/>
      <c r="F1999" s="15"/>
      <c r="G1999" s="15"/>
      <c r="H1999" s="15"/>
      <c r="I1999" s="80"/>
      <c r="J1999" s="80"/>
      <c r="K1999" s="80"/>
      <c r="L1999" s="81"/>
      <c r="M1999" s="81"/>
      <c r="N1999" s="15"/>
      <c r="O1999" s="89"/>
      <c r="P1999" s="89"/>
      <c r="Q1999" s="89"/>
      <c r="R1999" s="89"/>
    </row>
    <row r="2000" spans="1:18" s="86" customFormat="1">
      <c r="A2000" s="15"/>
      <c r="B2000" s="15"/>
      <c r="C2000" s="15"/>
      <c r="D2000" s="15"/>
      <c r="E2000" s="15"/>
      <c r="F2000" s="15"/>
      <c r="G2000" s="15"/>
      <c r="H2000" s="15"/>
      <c r="I2000" s="80"/>
      <c r="J2000" s="80"/>
      <c r="K2000" s="80"/>
      <c r="L2000" s="81"/>
      <c r="M2000" s="81"/>
      <c r="N2000" s="15"/>
      <c r="O2000" s="89"/>
      <c r="P2000" s="89"/>
      <c r="Q2000" s="89"/>
      <c r="R2000" s="89"/>
    </row>
    <row r="2001" spans="1:22" s="86" customFormat="1">
      <c r="A2001" s="15"/>
      <c r="B2001" s="15"/>
      <c r="C2001" s="15"/>
      <c r="D2001" s="15"/>
      <c r="E2001" s="15"/>
      <c r="F2001" s="15"/>
      <c r="G2001" s="15"/>
      <c r="H2001" s="15"/>
      <c r="I2001" s="80"/>
      <c r="J2001" s="80"/>
      <c r="K2001" s="80"/>
      <c r="L2001" s="81"/>
      <c r="M2001" s="81"/>
      <c r="N2001" s="15"/>
      <c r="O2001" s="89"/>
      <c r="P2001" s="89"/>
      <c r="Q2001" s="89"/>
      <c r="R2001" s="89"/>
    </row>
    <row r="2002" spans="1:22" s="86" customFormat="1">
      <c r="A2002" s="15"/>
      <c r="B2002" s="15"/>
      <c r="C2002" s="15"/>
      <c r="D2002" s="15"/>
      <c r="E2002" s="15"/>
      <c r="F2002" s="15"/>
      <c r="G2002" s="15"/>
      <c r="H2002" s="15"/>
      <c r="I2002" s="80"/>
      <c r="J2002" s="80"/>
      <c r="K2002" s="80"/>
      <c r="L2002" s="81"/>
      <c r="M2002" s="81"/>
      <c r="N2002" s="15"/>
      <c r="O2002" s="89"/>
      <c r="P2002" s="89"/>
      <c r="Q2002" s="89"/>
      <c r="R2002" s="89"/>
    </row>
    <row r="2003" spans="1:22" s="86" customFormat="1">
      <c r="A2003" s="15"/>
      <c r="B2003" s="15"/>
      <c r="C2003" s="15"/>
      <c r="D2003" s="15"/>
      <c r="E2003" s="15"/>
      <c r="F2003" s="15"/>
      <c r="G2003" s="15"/>
      <c r="H2003" s="15"/>
      <c r="I2003" s="80"/>
      <c r="J2003" s="80"/>
      <c r="K2003" s="80"/>
      <c r="L2003" s="81"/>
      <c r="M2003" s="81"/>
      <c r="N2003" s="15"/>
      <c r="O2003" s="89"/>
      <c r="P2003" s="89"/>
      <c r="Q2003" s="89"/>
      <c r="R2003" s="89"/>
    </row>
    <row r="2004" spans="1:22" s="86" customFormat="1">
      <c r="A2004" s="15"/>
      <c r="B2004" s="15"/>
      <c r="C2004" s="15"/>
      <c r="D2004" s="15"/>
      <c r="E2004" s="15"/>
      <c r="F2004" s="15"/>
      <c r="G2004" s="15"/>
      <c r="H2004" s="15"/>
      <c r="I2004" s="80"/>
      <c r="J2004" s="80"/>
      <c r="K2004" s="80"/>
      <c r="L2004" s="81"/>
      <c r="M2004" s="81"/>
      <c r="N2004" s="15"/>
      <c r="O2004" s="89"/>
      <c r="P2004" s="89"/>
      <c r="Q2004" s="89"/>
      <c r="R2004" s="89"/>
    </row>
    <row r="2005" spans="1:22" s="86" customFormat="1">
      <c r="A2005" s="15"/>
      <c r="B2005" s="15"/>
      <c r="C2005" s="15"/>
      <c r="D2005" s="15"/>
      <c r="E2005" s="15"/>
      <c r="F2005" s="15"/>
      <c r="G2005" s="15"/>
      <c r="H2005" s="15"/>
      <c r="I2005" s="80"/>
      <c r="J2005" s="80"/>
      <c r="K2005" s="80"/>
      <c r="L2005" s="81"/>
      <c r="M2005" s="81"/>
      <c r="N2005" s="15"/>
      <c r="O2005" s="89"/>
      <c r="P2005" s="89"/>
      <c r="Q2005" s="89"/>
      <c r="R2005" s="89"/>
    </row>
    <row r="2006" spans="1:22" s="86" customFormat="1">
      <c r="A2006" s="15"/>
      <c r="B2006" s="15"/>
      <c r="C2006" s="15"/>
      <c r="D2006" s="15"/>
      <c r="E2006" s="15"/>
      <c r="F2006" s="15"/>
      <c r="G2006" s="15"/>
      <c r="H2006" s="15"/>
      <c r="I2006" s="80"/>
      <c r="J2006" s="80"/>
      <c r="K2006" s="80"/>
      <c r="L2006" s="81"/>
      <c r="M2006" s="81"/>
      <c r="N2006" s="15"/>
      <c r="O2006" s="89"/>
      <c r="P2006" s="89"/>
      <c r="Q2006" s="89"/>
      <c r="R2006" s="89"/>
    </row>
    <row r="2007" spans="1:22" s="86" customFormat="1">
      <c r="A2007" s="15"/>
      <c r="B2007" s="15"/>
      <c r="C2007" s="15"/>
      <c r="D2007" s="15"/>
      <c r="E2007" s="15"/>
      <c r="F2007" s="15"/>
      <c r="G2007" s="15"/>
      <c r="H2007" s="15"/>
      <c r="I2007" s="80"/>
      <c r="J2007" s="80"/>
      <c r="K2007" s="80"/>
      <c r="L2007" s="81"/>
      <c r="M2007" s="81"/>
      <c r="N2007" s="15"/>
      <c r="O2007" s="89"/>
      <c r="P2007" s="89"/>
      <c r="Q2007" s="89"/>
      <c r="R2007" s="89"/>
    </row>
    <row r="2008" spans="1:22" s="86" customFormat="1">
      <c r="A2008" s="15"/>
      <c r="B2008" s="15"/>
      <c r="C2008" s="15"/>
      <c r="D2008" s="15"/>
      <c r="E2008" s="15"/>
      <c r="F2008" s="15"/>
      <c r="G2008" s="15"/>
      <c r="H2008" s="15"/>
      <c r="I2008" s="80"/>
      <c r="J2008" s="80"/>
      <c r="K2008" s="80"/>
      <c r="L2008" s="81"/>
      <c r="M2008" s="81"/>
      <c r="N2008" s="15"/>
      <c r="O2008" s="89"/>
      <c r="P2008" s="89"/>
      <c r="Q2008" s="89"/>
      <c r="R2008" s="89"/>
      <c r="U2008" s="88"/>
      <c r="V2008" s="88"/>
    </row>
    <row r="2009" spans="1:22" s="86" customFormat="1">
      <c r="A2009" s="15"/>
      <c r="B2009" s="15"/>
      <c r="C2009" s="15"/>
      <c r="D2009" s="15"/>
      <c r="E2009" s="15"/>
      <c r="F2009" s="15"/>
      <c r="G2009" s="15"/>
      <c r="H2009" s="15"/>
      <c r="I2009" s="80"/>
      <c r="J2009" s="80"/>
      <c r="K2009" s="80"/>
      <c r="L2009" s="81"/>
      <c r="M2009" s="81"/>
      <c r="N2009" s="15"/>
      <c r="O2009" s="89"/>
      <c r="P2009" s="89"/>
      <c r="Q2009" s="89"/>
      <c r="R2009" s="89"/>
      <c r="U2009" s="89"/>
      <c r="V2009" s="89"/>
    </row>
    <row r="2010" spans="1:22" s="88" customFormat="1">
      <c r="A2010" s="15"/>
      <c r="B2010" s="15"/>
      <c r="C2010" s="15"/>
      <c r="D2010" s="15"/>
      <c r="E2010" s="15"/>
      <c r="F2010" s="15"/>
      <c r="G2010" s="15"/>
      <c r="H2010" s="15"/>
      <c r="I2010" s="80"/>
      <c r="J2010" s="80"/>
      <c r="K2010" s="80"/>
      <c r="L2010" s="81"/>
      <c r="M2010" s="81"/>
      <c r="N2010" s="15"/>
      <c r="O2010" s="89"/>
      <c r="P2010" s="89"/>
      <c r="Q2010" s="89"/>
      <c r="R2010" s="89"/>
      <c r="U2010" s="89"/>
      <c r="V2010" s="89"/>
    </row>
  </sheetData>
  <sortState xmlns:xlrd2="http://schemas.microsoft.com/office/spreadsheetml/2017/richdata2" ref="AV3:BD56">
    <sortCondition ref="AV3:AV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subjects-track</vt:lpstr>
      <vt:lpstr>data-track</vt:lpstr>
      <vt:lpstr>subjects-treadmill</vt:lpstr>
      <vt:lpstr>data-treadmill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2020-05-04T07:24:35Z</dcterms:created>
  <dcterms:modified xsi:type="dcterms:W3CDTF">2020-06-10T06:51:43Z</dcterms:modified>
</cp:coreProperties>
</file>