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23"/>
  <workbookPr/>
  <mc:AlternateContent xmlns:mc="http://schemas.openxmlformats.org/markup-compatibility/2006">
    <mc:Choice Requires="x15">
      <x15ac:absPath xmlns:x15ac="http://schemas.microsoft.com/office/spreadsheetml/2010/11/ac" url="/Users/aurfre/Desktop/maxiv_links_-_IPs/"/>
    </mc:Choice>
  </mc:AlternateContent>
  <xr:revisionPtr revIDLastSave="0" documentId="8_{2D68D3BD-0E3A-B94F-BA64-D70CE479C21D}" xr6:coauthVersionLast="40" xr6:coauthVersionMax="40" xr10:uidLastSave="{00000000-0000-0000-0000-000000000000}"/>
  <bookViews>
    <workbookView xWindow="28800" yWindow="-4360" windowWidth="38400" windowHeight="24000" tabRatio="994" firstSheet="4" activeTab="5" xr2:uid="{00000000-000D-0000-FFFF-FFFF00000000}"/>
  </bookViews>
  <sheets>
    <sheet name="Versions" sheetId="1" r:id="rId1"/>
    <sheet name="Data" sheetId="3" r:id="rId2"/>
    <sheet name="Manufacturer info" sheetId="16" r:id="rId3"/>
    <sheet name="SystemInfo" sheetId="2" r:id="rId4"/>
    <sheet name="Configurations" sheetId="4" r:id="rId5"/>
    <sheet name="POSITIONS" sheetId="5" r:id="rId6"/>
    <sheet name="Tests" sheetId="6" r:id="rId7"/>
    <sheet name="Tango" sheetId="7" r:id="rId8"/>
    <sheet name="MOTION1" sheetId="9" r:id="rId9"/>
    <sheet name="MOTION3" sheetId="10" r:id="rId10"/>
    <sheet name="DISABLE" sheetId="11" r:id="rId11"/>
    <sheet name="MOTORS" sheetId="12" r:id="rId12"/>
    <sheet name="Sheet1" sheetId="13" r:id="rId13"/>
    <sheet name="Sheet2" sheetId="14" r:id="rId14"/>
    <sheet name="Sheet3" sheetId="15" r:id="rId15"/>
  </sheets>
  <definedNames>
    <definedName name="_xlnm.Print_Area" localSheetId="6">Tests!$A:$CK</definedName>
    <definedName name="Print_Area_0" localSheetId="6">Tests!$A:$CK</definedName>
    <definedName name="_xlnm.Print_Titles" localSheetId="6">Tests!$A:$D,Tests!$1:$1</definedName>
    <definedName name="Print_Titles_0" localSheetId="6">Tests!$A:$D,Tests!$1:$1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4" i="3" l="1"/>
  <c r="R14" i="3"/>
  <c r="N96" i="12"/>
  <c r="P24" i="3"/>
  <c r="P25" i="3"/>
  <c r="R25" i="3"/>
  <c r="P15" i="3"/>
  <c r="R97" i="12"/>
  <c r="N97" i="12"/>
  <c r="M97" i="12"/>
  <c r="K97" i="12"/>
  <c r="I97" i="12"/>
  <c r="H97" i="12"/>
  <c r="G97" i="12"/>
  <c r="O97" i="12"/>
  <c r="R96" i="12"/>
  <c r="M96" i="12"/>
  <c r="I96" i="12"/>
  <c r="H96" i="12"/>
  <c r="G96" i="12"/>
  <c r="O96" i="12"/>
  <c r="K96" i="12"/>
  <c r="D16" i="16"/>
  <c r="J3" i="16"/>
  <c r="J4" i="16"/>
  <c r="J5" i="16"/>
  <c r="J6" i="16"/>
  <c r="I7" i="16"/>
  <c r="W39" i="3"/>
  <c r="N95" i="12"/>
  <c r="R95" i="12"/>
  <c r="O95" i="12"/>
  <c r="M95" i="12"/>
  <c r="K95" i="12"/>
  <c r="I95" i="12"/>
  <c r="G95" i="12"/>
  <c r="H95" i="12"/>
  <c r="N94" i="12"/>
  <c r="R94" i="12"/>
  <c r="O94" i="12"/>
  <c r="M94" i="12"/>
  <c r="K94" i="12"/>
  <c r="I94" i="12"/>
  <c r="G94" i="12"/>
  <c r="H94" i="12"/>
  <c r="N93" i="12"/>
  <c r="R93" i="12"/>
  <c r="O93" i="12"/>
  <c r="M93" i="12"/>
  <c r="K93" i="12"/>
  <c r="I93" i="12"/>
  <c r="G93" i="12"/>
  <c r="H93" i="12"/>
  <c r="N92" i="12"/>
  <c r="R92" i="12"/>
  <c r="O92" i="12"/>
  <c r="M92" i="12"/>
  <c r="K92" i="12"/>
  <c r="I92" i="12"/>
  <c r="G92" i="12"/>
  <c r="H92" i="12"/>
  <c r="N91" i="12"/>
  <c r="R91" i="12"/>
  <c r="O91" i="12"/>
  <c r="M91" i="12"/>
  <c r="K91" i="12"/>
  <c r="I91" i="12"/>
  <c r="G91" i="12"/>
  <c r="H91" i="12"/>
  <c r="N90" i="12"/>
  <c r="R90" i="12"/>
  <c r="O90" i="12"/>
  <c r="M90" i="12"/>
  <c r="K90" i="12"/>
  <c r="I90" i="12"/>
  <c r="G90" i="12"/>
  <c r="H90" i="12"/>
  <c r="N89" i="12"/>
  <c r="R89" i="12"/>
  <c r="O89" i="12"/>
  <c r="M89" i="12"/>
  <c r="K89" i="12"/>
  <c r="I89" i="12"/>
  <c r="G89" i="12"/>
  <c r="H89" i="12"/>
  <c r="N88" i="12"/>
  <c r="R88" i="12"/>
  <c r="O88" i="12"/>
  <c r="M88" i="12"/>
  <c r="K88" i="12"/>
  <c r="I88" i="12"/>
  <c r="G88" i="12"/>
  <c r="H88" i="12"/>
  <c r="N87" i="12"/>
  <c r="R87" i="12"/>
  <c r="O87" i="12"/>
  <c r="M87" i="12"/>
  <c r="K87" i="12"/>
  <c r="I87" i="12"/>
  <c r="G87" i="12"/>
  <c r="H87" i="12"/>
  <c r="N86" i="12"/>
  <c r="R86" i="12"/>
  <c r="O86" i="12"/>
  <c r="M86" i="12"/>
  <c r="K86" i="12"/>
  <c r="I86" i="12"/>
  <c r="G86" i="12"/>
  <c r="H86" i="12"/>
  <c r="N85" i="12"/>
  <c r="R85" i="12"/>
  <c r="O85" i="12"/>
  <c r="M85" i="12"/>
  <c r="K85" i="12"/>
  <c r="I85" i="12"/>
  <c r="G85" i="12"/>
  <c r="H85" i="12"/>
  <c r="N84" i="12"/>
  <c r="R84" i="12"/>
  <c r="O84" i="12"/>
  <c r="M84" i="12"/>
  <c r="K84" i="12"/>
  <c r="I84" i="12"/>
  <c r="G84" i="12"/>
  <c r="H84" i="12"/>
  <c r="N83" i="12"/>
  <c r="R83" i="12"/>
  <c r="O83" i="12"/>
  <c r="M83" i="12"/>
  <c r="K83" i="12"/>
  <c r="I83" i="12"/>
  <c r="G83" i="12"/>
  <c r="H83" i="12"/>
  <c r="N82" i="12"/>
  <c r="R82" i="12"/>
  <c r="O82" i="12"/>
  <c r="M82" i="12"/>
  <c r="K82" i="12"/>
  <c r="I82" i="12"/>
  <c r="G82" i="12"/>
  <c r="H82" i="12"/>
  <c r="N81" i="12"/>
  <c r="R81" i="12"/>
  <c r="O81" i="12"/>
  <c r="M81" i="12"/>
  <c r="K81" i="12"/>
  <c r="I81" i="12"/>
  <c r="G81" i="12"/>
  <c r="H81" i="12"/>
  <c r="N80" i="12"/>
  <c r="R80" i="12"/>
  <c r="O80" i="12"/>
  <c r="M80" i="12"/>
  <c r="K80" i="12"/>
  <c r="I80" i="12"/>
  <c r="G80" i="12"/>
  <c r="H80" i="12"/>
  <c r="N79" i="12"/>
  <c r="R79" i="12"/>
  <c r="O79" i="12"/>
  <c r="M79" i="12"/>
  <c r="K79" i="12"/>
  <c r="I79" i="12"/>
  <c r="G79" i="12"/>
  <c r="H79" i="12"/>
  <c r="N78" i="12"/>
  <c r="R78" i="12"/>
  <c r="O78" i="12"/>
  <c r="M78" i="12"/>
  <c r="K78" i="12"/>
  <c r="I78" i="12"/>
  <c r="G78" i="12"/>
  <c r="H78" i="12"/>
  <c r="N77" i="12"/>
  <c r="R77" i="12"/>
  <c r="O77" i="12"/>
  <c r="M77" i="12"/>
  <c r="K77" i="12"/>
  <c r="I77" i="12"/>
  <c r="G77" i="12"/>
  <c r="H77" i="12"/>
  <c r="N76" i="12"/>
  <c r="R76" i="12"/>
  <c r="O76" i="12"/>
  <c r="M76" i="12"/>
  <c r="K76" i="12"/>
  <c r="I76" i="12"/>
  <c r="G76" i="12"/>
  <c r="H76" i="12"/>
  <c r="N75" i="12"/>
  <c r="R75" i="12"/>
  <c r="M75" i="12"/>
  <c r="K75" i="12"/>
  <c r="I75" i="12"/>
  <c r="G75" i="12"/>
  <c r="H75" i="12"/>
  <c r="N74" i="12"/>
  <c r="R74" i="12"/>
  <c r="O74" i="12"/>
  <c r="M74" i="12"/>
  <c r="K74" i="12"/>
  <c r="I74" i="12"/>
  <c r="G74" i="12"/>
  <c r="H74" i="12"/>
  <c r="N73" i="12"/>
  <c r="R73" i="12"/>
  <c r="O73" i="12"/>
  <c r="M73" i="12"/>
  <c r="K73" i="12"/>
  <c r="I73" i="12"/>
  <c r="G73" i="12"/>
  <c r="H73" i="12"/>
  <c r="N72" i="12"/>
  <c r="R72" i="12"/>
  <c r="O72" i="12"/>
  <c r="M72" i="12"/>
  <c r="K72" i="12"/>
  <c r="I72" i="12"/>
  <c r="G72" i="12"/>
  <c r="H72" i="12"/>
  <c r="N71" i="12"/>
  <c r="R71" i="12"/>
  <c r="O71" i="12"/>
  <c r="M71" i="12"/>
  <c r="K71" i="12"/>
  <c r="I71" i="12"/>
  <c r="G71" i="12"/>
  <c r="H71" i="12"/>
  <c r="N70" i="12"/>
  <c r="R70" i="12"/>
  <c r="O70" i="12"/>
  <c r="M70" i="12"/>
  <c r="K70" i="12"/>
  <c r="I70" i="12"/>
  <c r="G70" i="12"/>
  <c r="H70" i="12"/>
  <c r="N69" i="12"/>
  <c r="R69" i="12"/>
  <c r="O69" i="12"/>
  <c r="M69" i="12"/>
  <c r="K69" i="12"/>
  <c r="I69" i="12"/>
  <c r="G69" i="12"/>
  <c r="H69" i="12"/>
  <c r="N68" i="12"/>
  <c r="R68" i="12"/>
  <c r="O68" i="12"/>
  <c r="M68" i="12"/>
  <c r="K68" i="12"/>
  <c r="I68" i="12"/>
  <c r="G68" i="12"/>
  <c r="H68" i="12"/>
  <c r="N67" i="12"/>
  <c r="R67" i="12"/>
  <c r="O67" i="12"/>
  <c r="M67" i="12"/>
  <c r="K67" i="12"/>
  <c r="I67" i="12"/>
  <c r="G67" i="12"/>
  <c r="H67" i="12"/>
  <c r="N66" i="12"/>
  <c r="R66" i="12"/>
  <c r="O66" i="12"/>
  <c r="M66" i="12"/>
  <c r="K66" i="12"/>
  <c r="I66" i="12"/>
  <c r="G66" i="12"/>
  <c r="H66" i="12"/>
  <c r="N65" i="12"/>
  <c r="R65" i="12"/>
  <c r="O65" i="12"/>
  <c r="M65" i="12"/>
  <c r="K65" i="12"/>
  <c r="I65" i="12"/>
  <c r="G65" i="12"/>
  <c r="H65" i="12"/>
  <c r="N64" i="12"/>
  <c r="R64" i="12"/>
  <c r="O64" i="12"/>
  <c r="M64" i="12"/>
  <c r="K64" i="12"/>
  <c r="I64" i="12"/>
  <c r="G64" i="12"/>
  <c r="H64" i="12"/>
  <c r="N63" i="12"/>
  <c r="R63" i="12"/>
  <c r="O63" i="12"/>
  <c r="M63" i="12"/>
  <c r="K63" i="12"/>
  <c r="I63" i="12"/>
  <c r="G63" i="12"/>
  <c r="H63" i="12"/>
  <c r="N62" i="12"/>
  <c r="R62" i="12"/>
  <c r="M62" i="12"/>
  <c r="K62" i="12"/>
  <c r="I62" i="12"/>
  <c r="G62" i="12"/>
  <c r="H62" i="12"/>
  <c r="N61" i="12"/>
  <c r="R61" i="12"/>
  <c r="O61" i="12"/>
  <c r="M61" i="12"/>
  <c r="K61" i="12"/>
  <c r="I61" i="12"/>
  <c r="G61" i="12"/>
  <c r="H61" i="12"/>
  <c r="N60" i="12"/>
  <c r="R60" i="12"/>
  <c r="O60" i="12"/>
  <c r="M60" i="12"/>
  <c r="K60" i="12"/>
  <c r="I60" i="12"/>
  <c r="G60" i="12"/>
  <c r="H60" i="12"/>
  <c r="N59" i="12"/>
  <c r="R59" i="12"/>
  <c r="O59" i="12"/>
  <c r="M59" i="12"/>
  <c r="K59" i="12"/>
  <c r="I59" i="12"/>
  <c r="G59" i="12"/>
  <c r="H59" i="12"/>
  <c r="N58" i="12"/>
  <c r="R58" i="12"/>
  <c r="O58" i="12"/>
  <c r="M58" i="12"/>
  <c r="K58" i="12"/>
  <c r="I58" i="12"/>
  <c r="G58" i="12"/>
  <c r="H58" i="12"/>
  <c r="N57" i="12"/>
  <c r="R57" i="12"/>
  <c r="O57" i="12"/>
  <c r="M57" i="12"/>
  <c r="K57" i="12"/>
  <c r="I57" i="12"/>
  <c r="G57" i="12"/>
  <c r="H57" i="12"/>
  <c r="N56" i="12"/>
  <c r="R56" i="12"/>
  <c r="O56" i="12"/>
  <c r="M56" i="12"/>
  <c r="K56" i="12"/>
  <c r="I56" i="12"/>
  <c r="G56" i="12"/>
  <c r="H56" i="12"/>
  <c r="N55" i="12"/>
  <c r="R55" i="12"/>
  <c r="O55" i="12"/>
  <c r="M55" i="12"/>
  <c r="K55" i="12"/>
  <c r="I55" i="12"/>
  <c r="G55" i="12"/>
  <c r="H55" i="12"/>
  <c r="N54" i="12"/>
  <c r="R54" i="12"/>
  <c r="O54" i="12"/>
  <c r="M54" i="12"/>
  <c r="K54" i="12"/>
  <c r="I54" i="12"/>
  <c r="G54" i="12"/>
  <c r="H54" i="12"/>
  <c r="N53" i="12"/>
  <c r="R53" i="12"/>
  <c r="O53" i="12"/>
  <c r="M53" i="12"/>
  <c r="K53" i="12"/>
  <c r="I53" i="12"/>
  <c r="G53" i="12"/>
  <c r="H53" i="12"/>
  <c r="N52" i="12"/>
  <c r="R52" i="12"/>
  <c r="O52" i="12"/>
  <c r="M52" i="12"/>
  <c r="K52" i="12"/>
  <c r="I52" i="12"/>
  <c r="G52" i="12"/>
  <c r="H52" i="12"/>
  <c r="N51" i="12"/>
  <c r="R51" i="12"/>
  <c r="O51" i="12"/>
  <c r="M51" i="12"/>
  <c r="K51" i="12"/>
  <c r="I51" i="12"/>
  <c r="G51" i="12"/>
  <c r="H51" i="12"/>
  <c r="N50" i="12"/>
  <c r="R50" i="12"/>
  <c r="O50" i="12"/>
  <c r="M50" i="12"/>
  <c r="K50" i="12"/>
  <c r="I50" i="12"/>
  <c r="G50" i="12"/>
  <c r="H50" i="12"/>
  <c r="N49" i="12"/>
  <c r="R49" i="12"/>
  <c r="O49" i="12"/>
  <c r="M49" i="12"/>
  <c r="K49" i="12"/>
  <c r="I49" i="12"/>
  <c r="G49" i="12"/>
  <c r="H49" i="12"/>
  <c r="N48" i="12"/>
  <c r="R48" i="12"/>
  <c r="O48" i="12"/>
  <c r="M48" i="12"/>
  <c r="K48" i="12"/>
  <c r="I48" i="12"/>
  <c r="G48" i="12"/>
  <c r="H48" i="12"/>
  <c r="N47" i="12"/>
  <c r="R47" i="12"/>
  <c r="O47" i="12"/>
  <c r="M47" i="12"/>
  <c r="K47" i="12"/>
  <c r="I47" i="12"/>
  <c r="G47" i="12"/>
  <c r="H47" i="12"/>
  <c r="N46" i="12"/>
  <c r="R46" i="12"/>
  <c r="O46" i="12"/>
  <c r="M46" i="12"/>
  <c r="K46" i="12"/>
  <c r="I46" i="12"/>
  <c r="G46" i="12"/>
  <c r="H46" i="12"/>
  <c r="N45" i="12"/>
  <c r="R45" i="12"/>
  <c r="O45" i="12"/>
  <c r="M45" i="12"/>
  <c r="K45" i="12"/>
  <c r="I45" i="12"/>
  <c r="G45" i="12"/>
  <c r="H45" i="12"/>
  <c r="N44" i="12"/>
  <c r="R44" i="12"/>
  <c r="O44" i="12"/>
  <c r="M44" i="12"/>
  <c r="K44" i="12"/>
  <c r="I44" i="12"/>
  <c r="G44" i="12"/>
  <c r="H44" i="12"/>
  <c r="N43" i="12"/>
  <c r="R43" i="12"/>
  <c r="O43" i="12"/>
  <c r="M43" i="12"/>
  <c r="K43" i="12"/>
  <c r="I43" i="12"/>
  <c r="G43" i="12"/>
  <c r="H43" i="12"/>
  <c r="N42" i="12"/>
  <c r="R42" i="12"/>
  <c r="O42" i="12"/>
  <c r="M42" i="12"/>
  <c r="K42" i="12"/>
  <c r="I42" i="12"/>
  <c r="G42" i="12"/>
  <c r="H42" i="12"/>
  <c r="N41" i="12"/>
  <c r="R41" i="12"/>
  <c r="O41" i="12"/>
  <c r="M41" i="12"/>
  <c r="K41" i="12"/>
  <c r="I41" i="12"/>
  <c r="G41" i="12"/>
  <c r="H41" i="12"/>
  <c r="N40" i="12"/>
  <c r="R40" i="12"/>
  <c r="O40" i="12"/>
  <c r="M40" i="12"/>
  <c r="K40" i="12"/>
  <c r="I40" i="12"/>
  <c r="G40" i="12"/>
  <c r="H40" i="12"/>
  <c r="N39" i="12"/>
  <c r="R39" i="12"/>
  <c r="O39" i="12"/>
  <c r="M39" i="12"/>
  <c r="K39" i="12"/>
  <c r="I39" i="12"/>
  <c r="G39" i="12"/>
  <c r="H39" i="12"/>
  <c r="N38" i="12"/>
  <c r="R38" i="12"/>
  <c r="O38" i="12"/>
  <c r="M38" i="12"/>
  <c r="K38" i="12"/>
  <c r="I38" i="12"/>
  <c r="G38" i="12"/>
  <c r="H38" i="12"/>
  <c r="N22" i="12"/>
  <c r="R22" i="12"/>
  <c r="O22" i="12"/>
  <c r="M22" i="12"/>
  <c r="K22" i="12"/>
  <c r="I22" i="12"/>
  <c r="G22" i="12"/>
  <c r="H22" i="12"/>
  <c r="N21" i="12"/>
  <c r="R21" i="12"/>
  <c r="O21" i="12"/>
  <c r="M21" i="12"/>
  <c r="K21" i="12"/>
  <c r="I21" i="12"/>
  <c r="G21" i="12"/>
  <c r="H21" i="12"/>
  <c r="N20" i="12"/>
  <c r="R20" i="12"/>
  <c r="O20" i="12"/>
  <c r="M20" i="12"/>
  <c r="K20" i="12"/>
  <c r="I20" i="12"/>
  <c r="G20" i="12"/>
  <c r="H20" i="12"/>
  <c r="N19" i="12"/>
  <c r="R19" i="12"/>
  <c r="O19" i="12"/>
  <c r="M19" i="12"/>
  <c r="K19" i="12"/>
  <c r="I19" i="12"/>
  <c r="G19" i="12"/>
  <c r="H19" i="12"/>
  <c r="N18" i="12"/>
  <c r="R18" i="12"/>
  <c r="O18" i="12"/>
  <c r="M18" i="12"/>
  <c r="K18" i="12"/>
  <c r="I18" i="12"/>
  <c r="G18" i="12"/>
  <c r="H18" i="12"/>
  <c r="N17" i="12"/>
  <c r="R17" i="12"/>
  <c r="O17" i="12"/>
  <c r="M17" i="12"/>
  <c r="K17" i="12"/>
  <c r="I17" i="12"/>
  <c r="G17" i="12"/>
  <c r="H17" i="12"/>
  <c r="N16" i="12"/>
  <c r="R16" i="12"/>
  <c r="O16" i="12"/>
  <c r="M16" i="12"/>
  <c r="K16" i="12"/>
  <c r="I16" i="12"/>
  <c r="G16" i="12"/>
  <c r="H16" i="12"/>
  <c r="N15" i="12"/>
  <c r="R15" i="12"/>
  <c r="O15" i="12"/>
  <c r="M15" i="12"/>
  <c r="K15" i="12"/>
  <c r="I15" i="12"/>
  <c r="G15" i="12"/>
  <c r="H15" i="12"/>
  <c r="N14" i="12"/>
  <c r="R14" i="12"/>
  <c r="O14" i="12"/>
  <c r="M14" i="12"/>
  <c r="K14" i="12"/>
  <c r="I14" i="12"/>
  <c r="G14" i="12"/>
  <c r="H14" i="12"/>
  <c r="N13" i="12"/>
  <c r="R13" i="12"/>
  <c r="O13" i="12"/>
  <c r="M13" i="12"/>
  <c r="K13" i="12"/>
  <c r="I13" i="12"/>
  <c r="G13" i="12"/>
  <c r="H13" i="12"/>
  <c r="N12" i="12"/>
  <c r="R12" i="12"/>
  <c r="O12" i="12"/>
  <c r="M12" i="12"/>
  <c r="K12" i="12"/>
  <c r="I12" i="12"/>
  <c r="G12" i="12"/>
  <c r="H12" i="12"/>
  <c r="N11" i="12"/>
  <c r="R11" i="12"/>
  <c r="O11" i="12"/>
  <c r="M11" i="12"/>
  <c r="K11" i="12"/>
  <c r="I11" i="12"/>
  <c r="G11" i="12"/>
  <c r="H11" i="12"/>
  <c r="N9" i="12"/>
  <c r="R9" i="12"/>
  <c r="O9" i="12"/>
  <c r="M9" i="12"/>
  <c r="K9" i="12"/>
  <c r="I9" i="12"/>
  <c r="G9" i="12"/>
  <c r="H9" i="12"/>
  <c r="N8" i="12"/>
  <c r="R8" i="12"/>
  <c r="O8" i="12"/>
  <c r="M8" i="12"/>
  <c r="K8" i="12"/>
  <c r="I8" i="12"/>
  <c r="G8" i="12"/>
  <c r="H8" i="12"/>
  <c r="N7" i="12"/>
  <c r="R7" i="12"/>
  <c r="O7" i="12"/>
  <c r="M7" i="12"/>
  <c r="K7" i="12"/>
  <c r="I7" i="12"/>
  <c r="G7" i="12"/>
  <c r="H7" i="12"/>
  <c r="N6" i="12"/>
  <c r="R6" i="12"/>
  <c r="O6" i="12"/>
  <c r="M6" i="12"/>
  <c r="K6" i="12"/>
  <c r="I6" i="12"/>
  <c r="G6" i="12"/>
  <c r="H6" i="12"/>
  <c r="N5" i="12"/>
  <c r="R5" i="12"/>
  <c r="O5" i="12"/>
  <c r="M5" i="12"/>
  <c r="K5" i="12"/>
  <c r="I5" i="12"/>
  <c r="G5" i="12"/>
  <c r="H5" i="12"/>
  <c r="N4" i="12"/>
  <c r="R4" i="12"/>
  <c r="O4" i="12"/>
  <c r="M4" i="12"/>
  <c r="K4" i="12"/>
  <c r="I4" i="12"/>
  <c r="G4" i="12"/>
  <c r="H4" i="12"/>
  <c r="N3" i="12"/>
  <c r="R3" i="12"/>
  <c r="O3" i="12"/>
  <c r="M3" i="12"/>
  <c r="K3" i="12"/>
  <c r="I3" i="12"/>
  <c r="G3" i="12"/>
  <c r="H3" i="12"/>
  <c r="B1" i="12"/>
  <c r="I333" i="10"/>
  <c r="J333" i="10"/>
  <c r="I332" i="10"/>
  <c r="J332" i="10"/>
  <c r="I331" i="10"/>
  <c r="J331" i="10"/>
  <c r="I330" i="10"/>
  <c r="J330" i="10"/>
  <c r="I329" i="10"/>
  <c r="J329" i="10"/>
  <c r="I328" i="10"/>
  <c r="J328" i="10"/>
  <c r="I327" i="10"/>
  <c r="J327" i="10"/>
  <c r="I326" i="10"/>
  <c r="J326" i="10"/>
  <c r="I325" i="10"/>
  <c r="J325" i="10"/>
  <c r="I324" i="10"/>
  <c r="J324" i="10"/>
  <c r="I323" i="10"/>
  <c r="J323" i="10"/>
  <c r="I322" i="10"/>
  <c r="J322" i="10"/>
  <c r="I321" i="10"/>
  <c r="J321" i="10"/>
  <c r="I320" i="10"/>
  <c r="J320" i="10"/>
  <c r="I319" i="10"/>
  <c r="J319" i="10"/>
  <c r="I318" i="10"/>
  <c r="J318" i="10"/>
  <c r="I317" i="10"/>
  <c r="J317" i="10"/>
  <c r="I316" i="10"/>
  <c r="J316" i="10"/>
  <c r="I315" i="10"/>
  <c r="J315" i="10"/>
  <c r="I314" i="10"/>
  <c r="J314" i="10"/>
  <c r="I313" i="10"/>
  <c r="J313" i="10"/>
  <c r="I312" i="10"/>
  <c r="J312" i="10"/>
  <c r="I311" i="10"/>
  <c r="J311" i="10"/>
  <c r="I310" i="10"/>
  <c r="J310" i="10"/>
  <c r="I309" i="10"/>
  <c r="J309" i="10"/>
  <c r="I308" i="10"/>
  <c r="J308" i="10"/>
  <c r="I307" i="10"/>
  <c r="J307" i="10"/>
  <c r="I306" i="10"/>
  <c r="J306" i="10"/>
  <c r="I305" i="10"/>
  <c r="J305" i="10"/>
  <c r="I304" i="10"/>
  <c r="J304" i="10"/>
  <c r="I303" i="10"/>
  <c r="J303" i="10"/>
  <c r="I302" i="10"/>
  <c r="J302" i="10"/>
  <c r="I301" i="10"/>
  <c r="J301" i="10"/>
  <c r="I300" i="10"/>
  <c r="J300" i="10"/>
  <c r="I299" i="10"/>
  <c r="J299" i="10"/>
  <c r="I298" i="10"/>
  <c r="J298" i="10"/>
  <c r="I297" i="10"/>
  <c r="J297" i="10"/>
  <c r="I296" i="10"/>
  <c r="J296" i="10"/>
  <c r="I295" i="10"/>
  <c r="J295" i="10"/>
  <c r="I294" i="10"/>
  <c r="J294" i="10"/>
  <c r="I293" i="10"/>
  <c r="J293" i="10"/>
  <c r="I292" i="10"/>
  <c r="J292" i="10"/>
  <c r="I291" i="10"/>
  <c r="J291" i="10"/>
  <c r="I290" i="10"/>
  <c r="J290" i="10"/>
  <c r="I289" i="10"/>
  <c r="J289" i="10"/>
  <c r="I170" i="10"/>
  <c r="J170" i="10"/>
  <c r="I161" i="10"/>
  <c r="J161" i="10"/>
  <c r="J217" i="9"/>
  <c r="J208" i="9"/>
  <c r="I2" i="11"/>
  <c r="J2" i="11"/>
  <c r="K71" i="7"/>
  <c r="I71" i="7"/>
  <c r="H71" i="7"/>
  <c r="D71" i="7"/>
  <c r="C71" i="7"/>
  <c r="B71" i="7"/>
  <c r="A71" i="7"/>
  <c r="K70" i="7"/>
  <c r="I70" i="7"/>
  <c r="H70" i="7"/>
  <c r="D70" i="7"/>
  <c r="C70" i="7"/>
  <c r="B70" i="7"/>
  <c r="A70" i="7"/>
  <c r="K25" i="7"/>
  <c r="I25" i="7"/>
  <c r="H25" i="7"/>
  <c r="D25" i="7"/>
  <c r="C25" i="7"/>
  <c r="B25" i="7"/>
  <c r="A25" i="7"/>
  <c r="K14" i="7"/>
  <c r="I14" i="7"/>
  <c r="H14" i="7"/>
  <c r="D14" i="7"/>
  <c r="C14" i="7"/>
  <c r="B14" i="7"/>
  <c r="A14" i="7"/>
  <c r="CT71" i="6"/>
  <c r="CS71" i="6"/>
  <c r="J71" i="7"/>
  <c r="CO71" i="6"/>
  <c r="CJ71" i="6"/>
  <c r="CI71" i="6"/>
  <c r="AP71" i="6"/>
  <c r="AM71" i="6"/>
  <c r="CH71" i="6"/>
  <c r="BY71" i="6"/>
  <c r="BX71" i="6"/>
  <c r="BU71" i="6"/>
  <c r="BT71" i="6"/>
  <c r="BS71" i="6"/>
  <c r="BR71" i="6"/>
  <c r="BJ71" i="6"/>
  <c r="BI71" i="6"/>
  <c r="BG71" i="6"/>
  <c r="BF71" i="6"/>
  <c r="BB71" i="6"/>
  <c r="AX71" i="6"/>
  <c r="AW71" i="6"/>
  <c r="AV71" i="6"/>
  <c r="AU71" i="6"/>
  <c r="AO71" i="6"/>
  <c r="AN71" i="6"/>
  <c r="BK71" i="6"/>
  <c r="CG71" i="6"/>
  <c r="AI71" i="6"/>
  <c r="AH71" i="6"/>
  <c r="AF71" i="6"/>
  <c r="V71" i="6"/>
  <c r="U71" i="6"/>
  <c r="Q71" i="6"/>
  <c r="T71" i="6"/>
  <c r="P71" i="6"/>
  <c r="O71" i="6"/>
  <c r="N71" i="6"/>
  <c r="H71" i="6"/>
  <c r="G71" i="6"/>
  <c r="F71" i="6"/>
  <c r="E71" i="6"/>
  <c r="D71" i="6"/>
  <c r="B71" i="6"/>
  <c r="L71" i="6"/>
  <c r="C71" i="6"/>
  <c r="A71" i="6"/>
  <c r="CT70" i="6"/>
  <c r="CS70" i="6"/>
  <c r="J70" i="7"/>
  <c r="CO70" i="6"/>
  <c r="CJ70" i="6"/>
  <c r="CI70" i="6"/>
  <c r="BY70" i="6"/>
  <c r="BX70" i="6"/>
  <c r="BU70" i="6"/>
  <c r="BT70" i="6"/>
  <c r="BS70" i="6"/>
  <c r="BR70" i="6"/>
  <c r="BI70" i="6"/>
  <c r="BG70" i="6"/>
  <c r="BF70" i="6"/>
  <c r="BB70" i="6"/>
  <c r="AX70" i="6"/>
  <c r="AW70" i="6"/>
  <c r="AV70" i="6"/>
  <c r="AU70" i="6"/>
  <c r="AP70" i="6"/>
  <c r="AO70" i="6"/>
  <c r="AN70" i="6"/>
  <c r="BK70" i="6"/>
  <c r="AM70" i="6"/>
  <c r="AI70" i="6"/>
  <c r="AH70" i="6"/>
  <c r="AF70" i="6"/>
  <c r="V70" i="6"/>
  <c r="U70" i="6"/>
  <c r="Q70" i="6"/>
  <c r="T70" i="6"/>
  <c r="P70" i="6"/>
  <c r="O70" i="6"/>
  <c r="N70" i="6"/>
  <c r="H70" i="6"/>
  <c r="G70" i="6"/>
  <c r="F70" i="6"/>
  <c r="E70" i="6"/>
  <c r="D70" i="6"/>
  <c r="C70" i="6"/>
  <c r="B70" i="6"/>
  <c r="A70" i="6"/>
  <c r="CT25" i="6"/>
  <c r="CS25" i="6"/>
  <c r="J25" i="7"/>
  <c r="CO25" i="6"/>
  <c r="CJ25" i="6"/>
  <c r="CI25" i="6"/>
  <c r="BY25" i="6"/>
  <c r="BX25" i="6"/>
  <c r="BU25" i="6"/>
  <c r="BT25" i="6"/>
  <c r="BS25" i="6"/>
  <c r="BR25" i="6"/>
  <c r="BI25" i="6"/>
  <c r="BG25" i="6"/>
  <c r="BF25" i="6"/>
  <c r="BB25" i="6"/>
  <c r="AX25" i="6"/>
  <c r="AW25" i="6"/>
  <c r="AV25" i="6"/>
  <c r="AU25" i="6"/>
  <c r="AP25" i="6"/>
  <c r="AM25" i="6"/>
  <c r="CH25" i="6"/>
  <c r="AN25" i="6"/>
  <c r="CG25" i="6"/>
  <c r="AI25" i="6"/>
  <c r="AH25" i="6"/>
  <c r="AF25" i="6"/>
  <c r="O25" i="6"/>
  <c r="N25" i="6"/>
  <c r="B25" i="6"/>
  <c r="D25" i="6"/>
  <c r="L25" i="6"/>
  <c r="J25" i="6"/>
  <c r="I25" i="6"/>
  <c r="H25" i="6"/>
  <c r="G25" i="6"/>
  <c r="F25" i="6"/>
  <c r="E25" i="6"/>
  <c r="C25" i="6"/>
  <c r="A25" i="6"/>
  <c r="CT14" i="6"/>
  <c r="CS14" i="6"/>
  <c r="J14" i="7"/>
  <c r="CO14" i="6"/>
  <c r="CJ14" i="6"/>
  <c r="CI14" i="6"/>
  <c r="AP14" i="6"/>
  <c r="AM14" i="6"/>
  <c r="CH14" i="6"/>
  <c r="BY14" i="6"/>
  <c r="BX14" i="6"/>
  <c r="BU14" i="6"/>
  <c r="BT14" i="6"/>
  <c r="BS14" i="6"/>
  <c r="BR14" i="6"/>
  <c r="BI14" i="6"/>
  <c r="BG14" i="6"/>
  <c r="BF14" i="6"/>
  <c r="BB14" i="6"/>
  <c r="AX14" i="6"/>
  <c r="AW14" i="6"/>
  <c r="AV14" i="6"/>
  <c r="AU14" i="6"/>
  <c r="AN14" i="6"/>
  <c r="CG14" i="6"/>
  <c r="BJ14" i="6"/>
  <c r="AI14" i="6"/>
  <c r="AH14" i="6"/>
  <c r="AF14" i="6"/>
  <c r="O14" i="6"/>
  <c r="N14" i="6"/>
  <c r="H14" i="6"/>
  <c r="G14" i="6"/>
  <c r="F14" i="6"/>
  <c r="E14" i="6"/>
  <c r="D14" i="6"/>
  <c r="C14" i="6"/>
  <c r="B14" i="6"/>
  <c r="A14" i="6"/>
  <c r="O71" i="5"/>
  <c r="BW71" i="6"/>
  <c r="N71" i="5"/>
  <c r="BV71" i="6"/>
  <c r="F71" i="5"/>
  <c r="E71" i="5"/>
  <c r="O70" i="5"/>
  <c r="BW70" i="6"/>
  <c r="N70" i="5"/>
  <c r="BV70" i="6"/>
  <c r="F70" i="5"/>
  <c r="E70" i="5"/>
  <c r="O25" i="5"/>
  <c r="BW25" i="6"/>
  <c r="N25" i="5"/>
  <c r="BV25" i="6"/>
  <c r="F25" i="5"/>
  <c r="E25" i="5"/>
  <c r="O14" i="5"/>
  <c r="BW14" i="6"/>
  <c r="N14" i="5"/>
  <c r="BV14" i="6"/>
  <c r="F14" i="5"/>
  <c r="E14" i="5"/>
  <c r="I70" i="4"/>
  <c r="J70" i="4"/>
  <c r="L70" i="4"/>
  <c r="G70" i="4"/>
  <c r="B70" i="4"/>
  <c r="D70" i="4"/>
  <c r="E70" i="4"/>
  <c r="C70" i="4"/>
  <c r="F70" i="4"/>
  <c r="A70" i="4"/>
  <c r="P45" i="3"/>
  <c r="V45" i="3"/>
  <c r="P44" i="3"/>
  <c r="V44" i="3"/>
  <c r="P39" i="3"/>
  <c r="V39" i="3"/>
  <c r="I25" i="4"/>
  <c r="D25" i="4"/>
  <c r="C25" i="4"/>
  <c r="B25" i="4"/>
  <c r="F25" i="4"/>
  <c r="A25" i="4"/>
  <c r="I14" i="4"/>
  <c r="L14" i="4"/>
  <c r="J14" i="4"/>
  <c r="D14" i="4"/>
  <c r="B14" i="4"/>
  <c r="F14" i="4"/>
  <c r="C14" i="4"/>
  <c r="E14" i="4"/>
  <c r="A14" i="4"/>
  <c r="V71" i="3"/>
  <c r="V70" i="3"/>
  <c r="P69" i="3"/>
  <c r="O69" i="3"/>
  <c r="N69" i="3"/>
  <c r="M69" i="3"/>
  <c r="P68" i="3"/>
  <c r="O68" i="3"/>
  <c r="N68" i="3"/>
  <c r="M68" i="3"/>
  <c r="P67" i="3"/>
  <c r="O67" i="3"/>
  <c r="N67" i="3"/>
  <c r="M67" i="3"/>
  <c r="P66" i="3"/>
  <c r="V66" i="3"/>
  <c r="O66" i="3"/>
  <c r="N66" i="3"/>
  <c r="M66" i="3"/>
  <c r="P65" i="3"/>
  <c r="O65" i="3"/>
  <c r="N65" i="3"/>
  <c r="M65" i="3"/>
  <c r="P64" i="3"/>
  <c r="O64" i="3"/>
  <c r="N64" i="3"/>
  <c r="M64" i="3"/>
  <c r="P63" i="3"/>
  <c r="O63" i="3"/>
  <c r="N63" i="3"/>
  <c r="M63" i="3"/>
  <c r="P62" i="3"/>
  <c r="O62" i="3"/>
  <c r="N62" i="3"/>
  <c r="M62" i="3"/>
  <c r="V61" i="3"/>
  <c r="V60" i="3"/>
  <c r="P59" i="3"/>
  <c r="O59" i="3"/>
  <c r="N59" i="3"/>
  <c r="M59" i="3"/>
  <c r="P58" i="3"/>
  <c r="V58" i="3"/>
  <c r="O58" i="3"/>
  <c r="N58" i="3"/>
  <c r="M58" i="3"/>
  <c r="P57" i="3"/>
  <c r="O57" i="3"/>
  <c r="N57" i="3"/>
  <c r="M57" i="3"/>
  <c r="P56" i="3"/>
  <c r="O56" i="3"/>
  <c r="N56" i="3"/>
  <c r="M56" i="3"/>
  <c r="P55" i="3"/>
  <c r="O55" i="3"/>
  <c r="N55" i="3"/>
  <c r="M55" i="3"/>
  <c r="P54" i="3"/>
  <c r="O54" i="3"/>
  <c r="N54" i="3"/>
  <c r="M54" i="3"/>
  <c r="P53" i="3"/>
  <c r="O53" i="3"/>
  <c r="N53" i="3"/>
  <c r="M53" i="3"/>
  <c r="P52" i="3"/>
  <c r="O52" i="3"/>
  <c r="N52" i="3"/>
  <c r="M52" i="3"/>
  <c r="V51" i="3"/>
  <c r="V50" i="3"/>
  <c r="P49" i="3"/>
  <c r="O49" i="3"/>
  <c r="N49" i="3"/>
  <c r="M49" i="3"/>
  <c r="P48" i="3"/>
  <c r="O48" i="3"/>
  <c r="N48" i="3"/>
  <c r="M48" i="3"/>
  <c r="P47" i="3"/>
  <c r="O47" i="3"/>
  <c r="N47" i="3"/>
  <c r="M47" i="3"/>
  <c r="P46" i="3"/>
  <c r="O46" i="3"/>
  <c r="N46" i="3"/>
  <c r="M46" i="3"/>
  <c r="O45" i="3"/>
  <c r="N45" i="3"/>
  <c r="M45" i="3"/>
  <c r="O44" i="3"/>
  <c r="N44" i="3"/>
  <c r="M44" i="3"/>
  <c r="P43" i="3"/>
  <c r="V43" i="3"/>
  <c r="O43" i="3"/>
  <c r="N43" i="3"/>
  <c r="M43" i="3"/>
  <c r="P42" i="3"/>
  <c r="O42" i="3"/>
  <c r="N42" i="3"/>
  <c r="M42" i="3"/>
  <c r="V41" i="3"/>
  <c r="V40" i="3"/>
  <c r="O39" i="3"/>
  <c r="N39" i="3"/>
  <c r="M39" i="3"/>
  <c r="P38" i="3"/>
  <c r="O38" i="3"/>
  <c r="N38" i="3"/>
  <c r="M38" i="3"/>
  <c r="P37" i="3"/>
  <c r="O37" i="3"/>
  <c r="N37" i="3"/>
  <c r="M37" i="3"/>
  <c r="P36" i="3"/>
  <c r="O36" i="3"/>
  <c r="N36" i="3"/>
  <c r="M36" i="3"/>
  <c r="P35" i="3"/>
  <c r="O35" i="3"/>
  <c r="N35" i="3"/>
  <c r="M35" i="3"/>
  <c r="P34" i="3"/>
  <c r="O34" i="3"/>
  <c r="N34" i="3"/>
  <c r="M34" i="3"/>
  <c r="P33" i="3"/>
  <c r="O33" i="3"/>
  <c r="N33" i="3"/>
  <c r="M33" i="3"/>
  <c r="P32" i="3"/>
  <c r="V32" i="3"/>
  <c r="O32" i="3"/>
  <c r="N32" i="3"/>
  <c r="M32" i="3"/>
  <c r="V31" i="3"/>
  <c r="V30" i="3"/>
  <c r="P29" i="3"/>
  <c r="O29" i="3"/>
  <c r="N29" i="3"/>
  <c r="M29" i="3"/>
  <c r="P28" i="3"/>
  <c r="O28" i="3"/>
  <c r="N28" i="3"/>
  <c r="M28" i="3"/>
  <c r="P27" i="3"/>
  <c r="V27" i="3"/>
  <c r="O27" i="3"/>
  <c r="N27" i="3"/>
  <c r="M27" i="3"/>
  <c r="P26" i="3"/>
  <c r="O26" i="3"/>
  <c r="N26" i="3"/>
  <c r="M26" i="3"/>
  <c r="O25" i="3"/>
  <c r="P25" i="6"/>
  <c r="N25" i="3"/>
  <c r="Q25" i="6"/>
  <c r="T25" i="6"/>
  <c r="M25" i="3"/>
  <c r="O24" i="3"/>
  <c r="N24" i="3"/>
  <c r="M24" i="3"/>
  <c r="P23" i="3"/>
  <c r="O23" i="3"/>
  <c r="N23" i="3"/>
  <c r="M23" i="3"/>
  <c r="P22" i="3"/>
  <c r="O22" i="3"/>
  <c r="N22" i="3"/>
  <c r="M22" i="3"/>
  <c r="V21" i="3"/>
  <c r="V20" i="3"/>
  <c r="P19" i="3"/>
  <c r="O19" i="3"/>
  <c r="N19" i="3"/>
  <c r="M19" i="3"/>
  <c r="P18" i="3"/>
  <c r="O18" i="3"/>
  <c r="N18" i="3"/>
  <c r="M18" i="3"/>
  <c r="P17" i="3"/>
  <c r="O17" i="3"/>
  <c r="N17" i="3"/>
  <c r="M17" i="3"/>
  <c r="P16" i="3"/>
  <c r="V16" i="3"/>
  <c r="O16" i="3"/>
  <c r="N16" i="3"/>
  <c r="M16" i="3"/>
  <c r="O15" i="3"/>
  <c r="N15" i="3"/>
  <c r="M15" i="3"/>
  <c r="AO14" i="6"/>
  <c r="BK14" i="6"/>
  <c r="O14" i="3"/>
  <c r="P14" i="6"/>
  <c r="N14" i="3"/>
  <c r="Q14" i="6"/>
  <c r="T14" i="6"/>
  <c r="M14" i="3"/>
  <c r="P13" i="3"/>
  <c r="O13" i="3"/>
  <c r="N13" i="3"/>
  <c r="M13" i="3"/>
  <c r="P12" i="3"/>
  <c r="O12" i="3"/>
  <c r="N12" i="3"/>
  <c r="M12" i="3"/>
  <c r="V11" i="3"/>
  <c r="V10" i="3"/>
  <c r="P9" i="3"/>
  <c r="O9" i="3"/>
  <c r="N9" i="3"/>
  <c r="M9" i="3"/>
  <c r="P8" i="3"/>
  <c r="O8" i="3"/>
  <c r="N8" i="3"/>
  <c r="M8" i="3"/>
  <c r="P7" i="3"/>
  <c r="O7" i="3"/>
  <c r="N7" i="3"/>
  <c r="M7" i="3"/>
  <c r="P6" i="3"/>
  <c r="V6" i="3"/>
  <c r="O6" i="3"/>
  <c r="N6" i="3"/>
  <c r="M6" i="3"/>
  <c r="P5" i="3"/>
  <c r="O5" i="3"/>
  <c r="N5" i="3"/>
  <c r="M5" i="3"/>
  <c r="P4" i="3"/>
  <c r="O4" i="3"/>
  <c r="N4" i="3"/>
  <c r="M4" i="3"/>
  <c r="P3" i="3"/>
  <c r="O3" i="3"/>
  <c r="N3" i="3"/>
  <c r="M3" i="3"/>
  <c r="P2" i="3"/>
  <c r="V2" i="3"/>
  <c r="O2" i="3"/>
  <c r="N2" i="3"/>
  <c r="M2" i="3"/>
  <c r="V55" i="3"/>
  <c r="V63" i="3"/>
  <c r="V69" i="3"/>
  <c r="V33" i="3"/>
  <c r="V13" i="3"/>
  <c r="V26" i="3"/>
  <c r="V19" i="3"/>
  <c r="V49" i="3"/>
  <c r="V46" i="3"/>
  <c r="V53" i="3"/>
  <c r="V3" i="3"/>
  <c r="V57" i="3"/>
  <c r="V59" i="3"/>
  <c r="V29" i="3"/>
  <c r="V17" i="3"/>
  <c r="G14" i="4"/>
  <c r="V37" i="3"/>
  <c r="V9" i="3"/>
  <c r="V23" i="3"/>
  <c r="V67" i="3"/>
  <c r="AO25" i="6"/>
  <c r="BK25" i="6"/>
  <c r="V25" i="3"/>
  <c r="G25" i="4"/>
  <c r="V4" i="3"/>
  <c r="V25" i="6"/>
  <c r="U25" i="6"/>
  <c r="BD25" i="6"/>
  <c r="BH25" i="6"/>
  <c r="V64" i="3"/>
  <c r="V18" i="3"/>
  <c r="V22" i="3"/>
  <c r="V14" i="6"/>
  <c r="U14" i="6"/>
  <c r="V62" i="3"/>
  <c r="V52" i="3"/>
  <c r="E25" i="4"/>
  <c r="V7" i="3"/>
  <c r="L25" i="4"/>
  <c r="J25" i="4"/>
  <c r="V65" i="3"/>
  <c r="V35" i="3"/>
  <c r="V56" i="3"/>
  <c r="V5" i="3"/>
  <c r="V47" i="3"/>
  <c r="V38" i="3"/>
  <c r="V42" i="3"/>
  <c r="V15" i="3"/>
  <c r="V24" i="3"/>
  <c r="V36" i="3"/>
  <c r="V14" i="3"/>
  <c r="V34" i="3"/>
  <c r="V54" i="3"/>
  <c r="L70" i="6"/>
  <c r="J70" i="6"/>
  <c r="I70" i="6"/>
  <c r="V8" i="3"/>
  <c r="V12" i="3"/>
  <c r="V28" i="3"/>
  <c r="V48" i="3"/>
  <c r="V68" i="3"/>
  <c r="M14" i="7"/>
  <c r="L14" i="7"/>
  <c r="M25" i="7"/>
  <c r="L25" i="7"/>
  <c r="M70" i="7"/>
  <c r="L70" i="7"/>
  <c r="M71" i="7"/>
  <c r="L71" i="7"/>
  <c r="L14" i="6"/>
  <c r="BJ25" i="6"/>
  <c r="J14" i="6"/>
  <c r="I14" i="6"/>
  <c r="BJ70" i="6"/>
  <c r="CH70" i="6"/>
  <c r="J71" i="6"/>
  <c r="I71" i="6"/>
  <c r="CG70" i="6"/>
  <c r="BC25" i="6"/>
  <c r="BD71" i="6"/>
  <c r="BC71" i="6"/>
  <c r="BH71" i="6"/>
  <c r="BH14" i="6"/>
  <c r="BD14" i="6"/>
  <c r="BC14" i="6"/>
  <c r="BH70" i="6"/>
  <c r="BD70" i="6"/>
  <c r="BC7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tc={E490374A-799D-43EA-A047-3EF9BC13044A}</author>
  </authors>
  <commentList>
    <comment ref="L39" authorId="0" shapeId="0" xr:uid="{E490374A-799D-43EA-A047-3EF9BC1304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Why a division factor of 16?
</t>
      </text>
    </comment>
  </commentList>
</comments>
</file>

<file path=xl/sharedStrings.xml><?xml version="1.0" encoding="utf-8"?>
<sst xmlns="http://schemas.openxmlformats.org/spreadsheetml/2006/main" count="1472" uniqueCount="572">
  <si>
    <t>Date</t>
  </si>
  <si>
    <t>Comments</t>
  </si>
  <si>
    <t>Added SystemInfo page</t>
  </si>
  <si>
    <t>Filled most of SystemInfo page</t>
  </si>
  <si>
    <t>MAC for FE and IP for I-xx are missing</t>
  </si>
  <si>
    <t>Axis nr</t>
  </si>
  <si>
    <t>Equipment code</t>
  </si>
  <si>
    <t>Equiment name</t>
  </si>
  <si>
    <t>Axis name (ccdb)</t>
  </si>
  <si>
    <t>Axis name (sardana)</t>
  </si>
  <si>
    <t>Motor model and wiring (=template)</t>
  </si>
  <si>
    <t>Independent axis (Y/N)</t>
  </si>
  <si>
    <t>Can axis collide (Y/N)</t>
  </si>
  <si>
    <t>Mechanical transmission details</t>
  </si>
  <si>
    <t>Unit</t>
  </si>
  <si>
    <t>Air/Vacuum</t>
  </si>
  <si>
    <t>Full step division factor</t>
  </si>
  <si>
    <t>Sinusoidal peak current (A)</t>
  </si>
  <si>
    <t>Resistance per phase (Ohm)</t>
  </si>
  <si>
    <t>Inductance per phase(mH)</t>
  </si>
  <si>
    <t>Motor full steps</t>
  </si>
  <si>
    <t>Recommended idle current % of nominial</t>
  </si>
  <si>
    <t>Motor mechanical resolution (full steps /unit)</t>
  </si>
  <si>
    <t>Range (units)</t>
  </si>
  <si>
    <t>Max speed(fst/s)</t>
  </si>
  <si>
    <t>1st encoder source (ABSENC, ENCIN, INPOS, NONE)</t>
  </si>
  <si>
    <t>Theoretical 1st encoder counts per motor turn</t>
  </si>
  <si>
    <t>1st encoder Res. (counts/unit)</t>
  </si>
  <si>
    <t>1st encoder readhead, interpolator and scale model</t>
  </si>
  <si>
    <t>1st encoder template (if absolute)</t>
  </si>
  <si>
    <t>Home origin (absolute, limit-, encoder, homesw)</t>
  </si>
  <si>
    <t>1st encoder supply (Voltage supply, signal levels (TTL/RS422) and current consumption)</t>
  </si>
  <si>
    <t>2nd encoder source (ABSENC, ENCIN, INPOS, NONE)</t>
  </si>
  <si>
    <t>Theoretical 2nd encoder counts per motor turn</t>
  </si>
  <si>
    <t>2nd encoder Res. (counts/unit)</t>
  </si>
  <si>
    <t>2nd encoder readhead, interpolator and scale model</t>
  </si>
  <si>
    <t>2nd encoder template (if absolute)</t>
  </si>
  <si>
    <t>2nd encoder supply (Voltage supply, signal levels (TTL/RS422) and current consumption)</t>
  </si>
  <si>
    <t>Limits  ('-' if none)</t>
  </si>
  <si>
    <t>Overtravel Limits ('-' if none)</t>
  </si>
  <si>
    <t>Thermocouples for MPS / Motor ('-' if none)</t>
  </si>
  <si>
    <t>Associated TC device</t>
  </si>
  <si>
    <t>Disable signals: External_PLC 2xOvertravel + Disable + TC: E(2O+D+TC); Internal 2xOvertravel: 2O; open;gnd</t>
  </si>
  <si>
    <t>Limit and Home switches and type</t>
  </si>
  <si>
    <t>Repeatability (units)</t>
  </si>
  <si>
    <t>Resolution  (units)</t>
  </si>
  <si>
    <t>Settling time (if fast step scans needed)</t>
  </si>
  <si>
    <t>Motor direction</t>
  </si>
  <si>
    <t>Backlash</t>
  </si>
  <si>
    <t>Parasitic effects</t>
  </si>
  <si>
    <t>Serial Device</t>
  </si>
  <si>
    <t>Camera</t>
  </si>
  <si>
    <t>Mech. Drwg</t>
  </si>
  <si>
    <t>Elec. Drwg</t>
  </si>
  <si>
    <t>TGT Encoder Extra signals (Z rotary index, REF single mark)</t>
  </si>
  <si>
    <t>BSP02-E-CTL-GON-02</t>
  </si>
  <si>
    <t>Goniometer GIXS</t>
  </si>
  <si>
    <t>ML1</t>
  </si>
  <si>
    <t>e_mir1_1_temp</t>
  </si>
  <si>
    <t>Phytron VSS 43.200.1.2 parallel</t>
  </si>
  <si>
    <t>y</t>
  </si>
  <si>
    <t>n</t>
  </si>
  <si>
    <t>2</t>
  </si>
  <si>
    <t>10</t>
  </si>
  <si>
    <t>NONE</t>
  </si>
  <si>
    <t>-</t>
  </si>
  <si>
    <t>ML2</t>
  </si>
  <si>
    <t>e_mir1_2_temp</t>
  </si>
  <si>
    <t>ML3</t>
  </si>
  <si>
    <t>ML4</t>
  </si>
  <si>
    <t>ML5</t>
  </si>
  <si>
    <t>ML6</t>
  </si>
  <si>
    <t>ML7</t>
  </si>
  <si>
    <t>ML8</t>
  </si>
  <si>
    <t>BSP02-E-CTL-STPMOT-01</t>
  </si>
  <si>
    <t>IcePAP Stepper motor</t>
  </si>
  <si>
    <t>MOTOR_ML</t>
  </si>
  <si>
    <t>BSP02-E-CTL-STPMOT-02</t>
  </si>
  <si>
    <t>BSP02-E-CTL-STPMOT-03</t>
  </si>
  <si>
    <t>e_sm1_len</t>
  </si>
  <si>
    <t>Portescap 20DAMXXD2B-L</t>
  </si>
  <si>
    <t>Y</t>
  </si>
  <si>
    <t>N</t>
  </si>
  <si>
    <t>0.61 mm lead screw pitch</t>
  </si>
  <si>
    <t>mm</t>
  </si>
  <si>
    <t>Air</t>
  </si>
  <si>
    <t>50</t>
  </si>
  <si>
    <t>BSP02-E-CTL-STPMOT-04</t>
  </si>
  <si>
    <t>BSP02-E-CTL-STPMOT-05</t>
  </si>
  <si>
    <t>BSP02-E-CTL-STPMOT-06</t>
  </si>
  <si>
    <t>BSP02-E-CTL-STPMOT-07</t>
  </si>
  <si>
    <t>BSP02-E-CTL-STPMOT-08</t>
  </si>
  <si>
    <t>BSP02-E-CTL-STPMOT-09</t>
  </si>
  <si>
    <t>BSP02-E-CTL-STPMOT-10</t>
  </si>
  <si>
    <t>BSP02-E-CTL-STPMOT-11</t>
  </si>
  <si>
    <t>BSP02-E-CTL-STPMOT-12</t>
  </si>
  <si>
    <t>e_sm1_yaw</t>
  </si>
  <si>
    <t>Phytron ZSS 33-200-1.8E</t>
  </si>
  <si>
    <t>deg</t>
  </si>
  <si>
    <t>360</t>
  </si>
  <si>
    <t>BSP02-E-CTL-STPMOT-13</t>
  </si>
  <si>
    <t>BSP02-E-CTL-STPMOT-14</t>
  </si>
  <si>
    <t>BSP02-E-CTL-STPMOT-15</t>
  </si>
  <si>
    <t>BSP02-E-CTL-STPMOT-16</t>
  </si>
  <si>
    <t>BSP02-E-CTL-STPMOT-17</t>
  </si>
  <si>
    <t>BSP02-E-CTL-STPMOT-18</t>
  </si>
  <si>
    <t>BSP02-E-CTL-STPMOT-19</t>
  </si>
  <si>
    <t>BSP02-E-CTL-STPMOT-20</t>
  </si>
  <si>
    <t>BSP02-E-CTL-STPMOT-21</t>
  </si>
  <si>
    <t>BSP02-L-LAS-LMS-06</t>
  </si>
  <si>
    <t>Laser mirror steering</t>
  </si>
  <si>
    <t>XML</t>
  </si>
  <si>
    <t>l_lms06_x</t>
  </si>
  <si>
    <t>8ms00v (used 8MKVDOMUHV-3-VSS43 mount), 0.25mm pitch</t>
  </si>
  <si>
    <t>Vacuum</t>
  </si>
  <si>
    <t>800</t>
  </si>
  <si>
    <t>2000</t>
  </si>
  <si>
    <t>gnd</t>
  </si>
  <si>
    <t>YML</t>
  </si>
  <si>
    <t>l_lms06_y</t>
  </si>
  <si>
    <t>BSP02-L-LAS-MIR-09</t>
  </si>
  <si>
    <t>Laser mirror</t>
  </si>
  <si>
    <t>l_mir09_x</t>
  </si>
  <si>
    <t>Phytron VSS 57.200.2.5 parallel</t>
  </si>
  <si>
    <t>Huber 5101.20, 2mm pitch</t>
  </si>
  <si>
    <t>150</t>
  </si>
  <si>
    <t>ABSENC</t>
  </si>
  <si>
    <t>Renishaw Resolute 32 bits</t>
  </si>
  <si>
    <t>absolute</t>
  </si>
  <si>
    <t>5V</t>
  </si>
  <si>
    <t>BSP02-E-CTL-STPMOT-25</t>
  </si>
  <si>
    <t>BSP02-L-LAS-MIR-10</t>
  </si>
  <si>
    <t>l_mir10_x</t>
  </si>
  <si>
    <t>BSP02-L-LAS-LEN-03</t>
  </si>
  <si>
    <t>Lens Laser system</t>
  </si>
  <si>
    <t>l_len03_x</t>
  </si>
  <si>
    <t>160</t>
  </si>
  <si>
    <t>l_len03_y</t>
  </si>
  <si>
    <t>300</t>
  </si>
  <si>
    <t>BSP02-E-CTL-STPMOT-29</t>
  </si>
  <si>
    <t>BSP02-E-CTL-STPMOT-30</t>
  </si>
  <si>
    <t>BSP02-E-CTL-STPMOT-31</t>
  </si>
  <si>
    <t>BSP02-L-LAS-LEN-04</t>
  </si>
  <si>
    <t>l_len04_x</t>
  </si>
  <si>
    <t>l_len04_y</t>
  </si>
  <si>
    <t>BSP02-E-CTL-STPMOT-34</t>
  </si>
  <si>
    <t>BSP02-E-CTL-STPMOT-35</t>
  </si>
  <si>
    <t>BSP02-E-CTL-STPMOT-36</t>
  </si>
  <si>
    <t>BSP02-E-CTL-STPMOT-37</t>
  </si>
  <si>
    <t>BSP02-E-CTL-STPMOT-38</t>
  </si>
  <si>
    <t>BSP02-E-CTL-STPMOT-39</t>
  </si>
  <si>
    <t>BSP02-E-CTL-STPMOT-40</t>
  </si>
  <si>
    <t>BSP02-O-OPT-SLIT-04</t>
  </si>
  <si>
    <t>X-ray Slit</t>
  </si>
  <si>
    <t>VGAPML</t>
  </si>
  <si>
    <t>o_slit4_vgap</t>
  </si>
  <si>
    <t>Faulhaber Precistep AM1524-2R-A-0,45-3,6</t>
  </si>
  <si>
    <t>41:1 gearing, 2*0.4 mm pitch</t>
  </si>
  <si>
    <t>VOFFML</t>
  </si>
  <si>
    <t>o_slit4_voffset</t>
  </si>
  <si>
    <t>41:1 gearing, 0.3175 mm pitch</t>
  </si>
  <si>
    <t>7</t>
  </si>
  <si>
    <t>HGAPML</t>
  </si>
  <si>
    <t>o_slit4_hgap</t>
  </si>
  <si>
    <t>HOFFML</t>
  </si>
  <si>
    <t>o_slit4_hoffset</t>
  </si>
  <si>
    <t>BSP02-E-CTL-STPMOT-45</t>
  </si>
  <si>
    <t>BSP02-E-CTL-STPMOT-46</t>
  </si>
  <si>
    <t>BSP02-E-CTL-STPMOT-47</t>
  </si>
  <si>
    <t>BSP02-E-CTL-STPMOT-48</t>
  </si>
  <si>
    <t>Standa motors</t>
  </si>
  <si>
    <t>Model</t>
  </si>
  <si>
    <t>Wiring</t>
  </si>
  <si>
    <t>Design voltage / V</t>
  </si>
  <si>
    <t>Phase current / A</t>
  </si>
  <si>
    <t>Holding Torque / Nm</t>
  </si>
  <si>
    <t>Detent Torque / mNm</t>
  </si>
  <si>
    <t>Phase resistance / Ohm</t>
  </si>
  <si>
    <t>Inductance / mH</t>
  </si>
  <si>
    <t>Steps/Revolution</t>
  </si>
  <si>
    <t>Degrees/Step</t>
  </si>
  <si>
    <t>bipolar</t>
  </si>
  <si>
    <t>4.3</t>
  </si>
  <si>
    <t>0.6</t>
  </si>
  <si>
    <t>0.03</t>
  </si>
  <si>
    <t>1.5</t>
  </si>
  <si>
    <t>5.4</t>
  </si>
  <si>
    <t>3.84</t>
  </si>
  <si>
    <t>1.2</t>
  </si>
  <si>
    <t>0.45</t>
  </si>
  <si>
    <t>15.5</t>
  </si>
  <si>
    <t>3.2</t>
  </si>
  <si>
    <t>VSS43</t>
  </si>
  <si>
    <t>0.235</t>
  </si>
  <si>
    <t>2.6</t>
  </si>
  <si>
    <t>5.2</t>
  </si>
  <si>
    <t>VSS57</t>
  </si>
  <si>
    <t>3.6</t>
  </si>
  <si>
    <t>1.9</t>
  </si>
  <si>
    <t>Motorization</t>
  </si>
  <si>
    <t>Travel range / mm</t>
  </si>
  <si>
    <t>Resolution / um</t>
  </si>
  <si>
    <t>Lead screw pitch / mm</t>
  </si>
  <si>
    <t>Nominal force / N</t>
  </si>
  <si>
    <t>Cable</t>
  </si>
  <si>
    <t>Motor connector</t>
  </si>
  <si>
    <t>Motor model</t>
  </si>
  <si>
    <t>Weight / kg</t>
  </si>
  <si>
    <t>Limit switches</t>
  </si>
  <si>
    <t>Swicth polarity</t>
  </si>
  <si>
    <t>Max speed / mm/s</t>
  </si>
  <si>
    <t>Gearing ratio</t>
  </si>
  <si>
    <t>Standa 8cma20</t>
  </si>
  <si>
    <t>1.25</t>
  </si>
  <si>
    <t>Integrated, 1.2 m</t>
  </si>
  <si>
    <t>HDB15M</t>
  </si>
  <si>
    <t>0.1</t>
  </si>
  <si>
    <t>NC</t>
  </si>
  <si>
    <t>Standa 8MT175-200</t>
  </si>
  <si>
    <t>2.5</t>
  </si>
  <si>
    <t>DB9M</t>
  </si>
  <si>
    <t>NO</t>
  </si>
  <si>
    <t>Standa 8ms00v</t>
  </si>
  <si>
    <t>0.25</t>
  </si>
  <si>
    <t>integrated, 2m</t>
  </si>
  <si>
    <t>Huber 5101.20</t>
  </si>
  <si>
    <t>DB15</t>
  </si>
  <si>
    <t>VSS57.200-2.5-UHV</t>
  </si>
  <si>
    <t>AT-F7-AIR Aperture (M1)</t>
  </si>
  <si>
    <t>0.813</t>
  </si>
  <si>
    <t>AT-F7-AIR Translation (M2)</t>
  </si>
  <si>
    <t>0.32</t>
  </si>
  <si>
    <t>0.3175</t>
  </si>
  <si>
    <t>Encoders</t>
  </si>
  <si>
    <t>Max voltage / V</t>
  </si>
  <si>
    <t>Max Current /mA</t>
  </si>
  <si>
    <t>Pulse Width / deg</t>
  </si>
  <si>
    <t>Signal phase shift / deg</t>
  </si>
  <si>
    <t>Signal rise/fall time / us</t>
  </si>
  <si>
    <t>Max frequency / kHZ</t>
  </si>
  <si>
    <t>Output</t>
  </si>
  <si>
    <t>Pulses per revolution</t>
  </si>
  <si>
    <t>HEDM 1600</t>
  </si>
  <si>
    <t>0.15</t>
  </si>
  <si>
    <t>rectangular, 2 channel, quadrature</t>
  </si>
  <si>
    <t>HEDM 5500</t>
  </si>
  <si>
    <t>Renishaw resolute 5nm</t>
  </si>
  <si>
    <t>Number of cables</t>
  </si>
  <si>
    <t>FE</t>
  </si>
  <si>
    <t>ID</t>
  </si>
  <si>
    <t>Laser</t>
  </si>
  <si>
    <t>Low floor - open area</t>
  </si>
  <si>
    <t>OH1</t>
  </si>
  <si>
    <t>EH1</t>
  </si>
  <si>
    <t>EH2</t>
  </si>
  <si>
    <t>EH3</t>
  </si>
  <si>
    <t>IcePAP system master name</t>
  </si>
  <si>
    <t>BSP02-C080007-CAB05-CTL-IPAP-01</t>
  </si>
  <si>
    <t>I-C080008-CAB03-CTL-IPAP-01</t>
  </si>
  <si>
    <t>BSP02-C100007-CAB03-CTL-IPAP-01</t>
  </si>
  <si>
    <t>BSP02-C080012-CAB03-CTL-IPAP-01</t>
  </si>
  <si>
    <t>BSP02-C080003-CAB03-CTL-IPAP-01</t>
  </si>
  <si>
    <t>BSP02-C080003-CAB04-CTL-IPAP-01</t>
  </si>
  <si>
    <t>BSP02-C080003-CAB07-CTL-IPAP-01</t>
  </si>
  <si>
    <t>BSP02-C080003-CAB08-CTL-IPAP-01</t>
  </si>
  <si>
    <t>IcePAP system master mac</t>
  </si>
  <si>
    <t>00:0c:c6:79:BA:76</t>
  </si>
  <si>
    <t>00:0c:c6:79:BA:8B</t>
  </si>
  <si>
    <t>00:0c:c6:79:BA:7C</t>
  </si>
  <si>
    <t>00:0c:c6:79:BA:90</t>
  </si>
  <si>
    <t>00:0c:c6:79:BA:81</t>
  </si>
  <si>
    <t>00:0c:c6:79:BA:92</t>
  </si>
  <si>
    <t>00:0c:c6:79:BA:75</t>
  </si>
  <si>
    <t>IcePAP system master IP</t>
  </si>
  <si>
    <t>172.16.102.4</t>
  </si>
  <si>
    <t>172.16.102.23</t>
  </si>
  <si>
    <t>172.16.102.27</t>
  </si>
  <si>
    <t>172.16.102.28</t>
  </si>
  <si>
    <t>172.16.102.29</t>
  </si>
  <si>
    <t>172.16.102.30</t>
  </si>
  <si>
    <t>172.16.102.31</t>
  </si>
  <si>
    <t>Number of chassis</t>
  </si>
  <si>
    <t>Number of drivers</t>
  </si>
  <si>
    <t>Alfresco link to cable drawings</t>
  </si>
  <si>
    <t>Alfresco link to hardware overview</t>
  </si>
  <si>
    <t>Alfresco link to motorization information excel</t>
  </si>
  <si>
    <t>Labels printed</t>
  </si>
  <si>
    <t>Client computer</t>
  </si>
  <si>
    <t>b-v0-cc-0</t>
  </si>
  <si>
    <t>g-v0-cc-0</t>
  </si>
  <si>
    <t>Machine hosting icepapcms database</t>
  </si>
  <si>
    <t>b-v0-csdb-0</t>
  </si>
  <si>
    <t>g-v0-csdb-0</t>
  </si>
  <si>
    <t>Sardana pool generated</t>
  </si>
  <si>
    <t>Axis name</t>
  </si>
  <si>
    <t>Motor cable</t>
  </si>
  <si>
    <t>Encoder cable  ('-' if none)</t>
  </si>
  <si>
    <t>ANSTEP</t>
  </si>
  <si>
    <t>ANTURN</t>
  </si>
  <si>
    <t>TGTENC</t>
  </si>
  <si>
    <t>ABSNSTEP</t>
  </si>
  <si>
    <t>ABSNTURN</t>
  </si>
  <si>
    <t>EINNSTEP</t>
  </si>
  <si>
    <t>EINNTURN</t>
  </si>
  <si>
    <t>Units</t>
  </si>
  <si>
    <t>Encoder input</t>
  </si>
  <si>
    <t>Home Nominal position (ects)</t>
  </si>
  <si>
    <t>FAT Home mark (ects)</t>
  </si>
  <si>
    <t>FAT LIM- (ects)</t>
  </si>
  <si>
    <t>FAT LIM+ (ects)</t>
  </si>
  <si>
    <t>FAT Home (units)</t>
  </si>
  <si>
    <t>FAT LIM- (units)</t>
  </si>
  <si>
    <t>FAT LIM+ (units)</t>
  </si>
  <si>
    <t>Margin soft limit- (units)</t>
  </si>
  <si>
    <t>Margin soft limit+ (units)</t>
  </si>
  <si>
    <t>Disable (external 2xovertravel + disable
; open;gnd)</t>
  </si>
  <si>
    <t>1st encoder cable  ('-' if none)</t>
  </si>
  <si>
    <t>2nd encoder cable  ('-' if none)</t>
  </si>
  <si>
    <t>Disable cable ('-' if none)</t>
  </si>
  <si>
    <t>Cables labling checked</t>
  </si>
  <si>
    <t>Motor template</t>
  </si>
  <si>
    <t>Encoder template</t>
  </si>
  <si>
    <t>Motor phase mH</t>
  </si>
  <si>
    <t>Motor phase Ohms</t>
  </si>
  <si>
    <t>measured mH</t>
  </si>
  <si>
    <t>measured Ohms</t>
  </si>
  <si>
    <t>R Cable (Ohms)</t>
  </si>
  <si>
    <t>I*R</t>
  </si>
  <si>
    <t>Vinductance (per 1khsts)</t>
  </si>
  <si>
    <t>NVOLT</t>
  </si>
  <si>
    <t>IVOLT</t>
  </si>
  <si>
    <t>NCURR</t>
  </si>
  <si>
    <t>ICURR</t>
  </si>
  <si>
    <t>NRES (?MEAS R)</t>
  </si>
  <si>
    <t>Lim- polarity (NORMAL/INVERTED)</t>
  </si>
  <si>
    <t>Lim+ polarity(NORMAL/INVERTED)</t>
  </si>
  <si>
    <t>Motor direction (NORMAL/INVERTED)</t>
  </si>
  <si>
    <t>Encoder direction (NORMAL/INVERTED)</t>
  </si>
  <si>
    <t>External disable test</t>
  </si>
  <si>
    <t>FAT Home  position</t>
  </si>
  <si>
    <t>Absolute encoder offset (ects) (0 if no absolute encoder)</t>
  </si>
  <si>
    <t>Home position (steps)</t>
  </si>
  <si>
    <t>Home done</t>
  </si>
  <si>
    <t>Motor resolution (fst per mm/deg)</t>
  </si>
  <si>
    <t>Encoder Res. (counts/mm or deg)</t>
  </si>
  <si>
    <t>Motor steps</t>
  </si>
  <si>
    <t>ustep factor</t>
  </si>
  <si>
    <t>lim- steps</t>
  </si>
  <si>
    <t>lim- ects  ('-' if none)</t>
  </si>
  <si>
    <t>lim+ steps</t>
  </si>
  <si>
    <t>lim+ects</t>
  </si>
  <si>
    <t>Lim- position (ects or st) from FAT</t>
  </si>
  <si>
    <t>Lim+ position (ects or st) from FAT</t>
  </si>
  <si>
    <t>Lim- position (ects offseted) to compare with FAT</t>
  </si>
  <si>
    <t>Lim+ position (ects offseted) to compare with FAT</t>
  </si>
  <si>
    <t>Encoder noise pkpk (ects)</t>
  </si>
  <si>
    <t>Speed</t>
  </si>
  <si>
    <t>Acctime</t>
  </si>
  <si>
    <t>Time between limits (s)</t>
  </si>
  <si>
    <t>Theoretical encoder counts per motor turn</t>
  </si>
  <si>
    <t>encoder counts per motor turn</t>
  </si>
  <si>
    <t>Encoder counts per motor turn configured</t>
  </si>
  <si>
    <t>Range</t>
  </si>
  <si>
    <t>stroke (from motor steps) in mm or deg</t>
  </si>
  <si>
    <t>stroke (from encoder counts) in mm or deg</t>
  </si>
  <si>
    <t>Steps per unit</t>
  </si>
  <si>
    <t>Steps per unit (encoder)</t>
  </si>
  <si>
    <t>Tango Step_per_unit</t>
  </si>
  <si>
    <t>Tango motor Sign(+1 or -1)</t>
  </si>
  <si>
    <t>EncoderSource</t>
  </si>
  <si>
    <t>EncoderSourceFormula</t>
  </si>
  <si>
    <t>UseEncoderSourceFormula: TRUE/FALSE</t>
  </si>
  <si>
    <t>Tango motor Offset (units)</t>
  </si>
  <si>
    <t>Lim- position (units)</t>
  </si>
  <si>
    <t>Lim+ position (units)</t>
  </si>
  <si>
    <t>FAT lim- position (units)</t>
  </si>
  <si>
    <t>FAT lim+ position (units)</t>
  </si>
  <si>
    <t>Soft lim- margin (units)</t>
  </si>
  <si>
    <t>Soft lim+ margin (units)</t>
  </si>
  <si>
    <t>TC(EPS/Motor)</t>
  </si>
  <si>
    <t>In vacuum motor temperature after 5min operation (wherever it applies, otherwise '-')</t>
  </si>
  <si>
    <t>Warning temperature</t>
  </si>
  <si>
    <t>Alarm temperature</t>
  </si>
  <si>
    <t>Disable cable and conditions tested</t>
  </si>
  <si>
    <t>Disable config</t>
  </si>
  <si>
    <t>Cl time constant</t>
  </si>
  <si>
    <t>Cl deadband</t>
  </si>
  <si>
    <t>Encoder noise pkpk (units)</t>
  </si>
  <si>
    <t>Deadband in (units)</t>
  </si>
  <si>
    <t>Aimed repeatability (units)</t>
  </si>
  <si>
    <t>Aimed resolution (units)</t>
  </si>
  <si>
    <t>Cl error allowed</t>
  </si>
  <si>
    <t>Start velocity</t>
  </si>
  <si>
    <t>Settle window (steps)</t>
  </si>
  <si>
    <t>Settle time(s)</t>
  </si>
  <si>
    <t>Fast settling time required for fast scan</t>
  </si>
  <si>
    <t>Measured settling time (s)</t>
  </si>
  <si>
    <t>Validation (who, when)</t>
  </si>
  <si>
    <t>Tango motor attribs chain</t>
  </si>
  <si>
    <t>Tango encoder attribs chain</t>
  </si>
  <si>
    <t>Additional tango attribs like UseEncoderSource,…</t>
  </si>
  <si>
    <t>axis</t>
  </si>
  <si>
    <t>Controller dns name</t>
  </si>
  <si>
    <t>controller</t>
  </si>
  <si>
    <t>devicename</t>
  </si>
  <si>
    <t>name</t>
  </si>
  <si>
    <t>attributes</t>
  </si>
  <si>
    <t>unit</t>
  </si>
  <si>
    <t>Soft lim- (units)</t>
  </si>
  <si>
    <t>Soft lim+ (units)</t>
  </si>
  <si>
    <t>Ready. (N or blank: don't take the data here)</t>
  </si>
  <si>
    <t>icepap_ctrl_e2</t>
  </si>
  <si>
    <t>BSP02-E/DIA/SM-01-LEN</t>
  </si>
  <si>
    <t>BSP02-E/DIA/SM-01-YAW</t>
  </si>
  <si>
    <t>Id</t>
  </si>
  <si>
    <t>Conf</t>
  </si>
  <si>
    <t>Equip.A</t>
  </si>
  <si>
    <t>Equip Type</t>
  </si>
  <si>
    <t>ChA</t>
  </si>
  <si>
    <t>Equip.B</t>
  </si>
  <si>
    <t>ChB</t>
  </si>
  <si>
    <t>Chan. B cleaned</t>
  </si>
  <si>
    <t>AUX</t>
  </si>
  <si>
    <t>MOTION-01</t>
  </si>
  <si>
    <t>ESRF IcePAP SLAVE</t>
  </si>
  <si>
    <t>BSP02-C080003-CAB07-CTL-IPAP-02</t>
  </si>
  <si>
    <t>W013335</t>
  </si>
  <si>
    <t>BSP02-C080003-CAB07-CTL-IPAP-03</t>
  </si>
  <si>
    <t>W013353</t>
  </si>
  <si>
    <t>Cable ID</t>
  </si>
  <si>
    <t>Conf. Code</t>
  </si>
  <si>
    <t>Equip. A</t>
  </si>
  <si>
    <t>Type A</t>
  </si>
  <si>
    <t>Chan. A</t>
  </si>
  <si>
    <t>Equip. B</t>
  </si>
  <si>
    <t>Type B</t>
  </si>
  <si>
    <t>Chan. B</t>
  </si>
  <si>
    <t>MOTION-03</t>
  </si>
  <si>
    <t>EC3</t>
  </si>
  <si>
    <t>EC4</t>
  </si>
  <si>
    <t>MOTOR_EC</t>
  </si>
  <si>
    <t>W013336</t>
  </si>
  <si>
    <t>W013354</t>
  </si>
  <si>
    <t>Number of motors:</t>
  </si>
  <si>
    <t>Motor model and wiring (if many)</t>
  </si>
  <si>
    <t>Vnominal</t>
  </si>
  <si>
    <t>Iphase(A)</t>
  </si>
  <si>
    <t>Rphase(Ohm)</t>
  </si>
  <si>
    <t>Lphase(mH)</t>
  </si>
  <si>
    <t>full steps</t>
  </si>
  <si>
    <t>MOTPOLES</t>
  </si>
  <si>
    <t>DEFVEL</t>
  </si>
  <si>
    <t>DEFACCT</t>
  </si>
  <si>
    <t>MREGMODE</t>
  </si>
  <si>
    <t>CURRGAIN</t>
  </si>
  <si>
    <t>HOMEVEL</t>
  </si>
  <si>
    <t>ABSMODE</t>
  </si>
  <si>
    <t>SSIDBITS</t>
  </si>
  <si>
    <t>SSICODE</t>
  </si>
  <si>
    <t>SSICLOCK</t>
  </si>
  <si>
    <t>SSIDELAY</t>
  </si>
  <si>
    <t>SSISTATUS</t>
  </si>
  <si>
    <t>BISSCACK</t>
  </si>
  <si>
    <t>Stoegra SM 56.2.18 j3</t>
  </si>
  <si>
    <t>CURR</t>
  </si>
  <si>
    <t>LOW</t>
  </si>
  <si>
    <t>Stoegra SM 56.1.18.J1</t>
  </si>
  <si>
    <t>Stoegra SM 56.3.18.J4</t>
  </si>
  <si>
    <t>Phytron ZSS 19.200.0.6 parallel</t>
  </si>
  <si>
    <t>Phytron ZSS 25.200.1.2 parallel</t>
  </si>
  <si>
    <t>Phytron ZSS 32.200.1.2 parallel</t>
  </si>
  <si>
    <t>Phytron ZSS 32.200.2.5 parallel</t>
  </si>
  <si>
    <t>Phytron ZSS 41.200.0.6 parallel</t>
  </si>
  <si>
    <t>Phytron ZSS 41.500.0.6 parallel</t>
  </si>
  <si>
    <t>Phytron ZSS 42.200.1.2 parallel</t>
  </si>
  <si>
    <t>Phytron ZSS 43.500.2.5 parallel</t>
  </si>
  <si>
    <t>Phytron ZSS 52.200.2.5 parallel</t>
  </si>
  <si>
    <t>Phytron ZSS.52.200.2.5 parallel</t>
  </si>
  <si>
    <t>Phytron ZSS.52.200.2.5 series</t>
  </si>
  <si>
    <t>Phytron ZSS 57.200.1.2 parallel</t>
  </si>
  <si>
    <t>Phytron ZSS 57.200.2.5 parallel</t>
  </si>
  <si>
    <t>Phytron ZSH 88-3.200.8 parallel</t>
  </si>
  <si>
    <t>Phytron ZSH 87-2.200.6.5 parallel</t>
  </si>
  <si>
    <t>Phytron ZSH 87-2.200.8.4 parallel</t>
  </si>
  <si>
    <t>Phytron ZSH 88-2.200.8 parallel</t>
  </si>
  <si>
    <t>Phytron VSS 19.200.0.6 parallel</t>
  </si>
  <si>
    <t>Phytron VSS 25.200.0.6 parallel</t>
  </si>
  <si>
    <t>Phytron VSS 25.200.1.2 parallel</t>
  </si>
  <si>
    <t>Phytron VSS 32.200.1.2 parallel</t>
  </si>
  <si>
    <t>Phytron VSS 33.200.0.6 parallel</t>
  </si>
  <si>
    <t>Phytron VSS 33.200.1.2 parallel</t>
  </si>
  <si>
    <t>Phytron VSS 42.200.1.2 parallel</t>
  </si>
  <si>
    <t>Phytron VSS 42.500.2.5 parallel</t>
  </si>
  <si>
    <t>Phytron VSS 43.200.2.5 parallel</t>
  </si>
  <si>
    <t>Phytron VSS 52.200.1.2 parallel</t>
  </si>
  <si>
    <t>Phytron VSS 52.200.2.5 parallel</t>
  </si>
  <si>
    <t>Phytron VSS 52.200.5 parallel</t>
  </si>
  <si>
    <t>Phytron VSS 57.200.1.2 parallel</t>
  </si>
  <si>
    <t>Superior Slo-syn KML062F13</t>
  </si>
  <si>
    <t>Superior Slo-syn KML061F05</t>
  </si>
  <si>
    <t>Superior Slo-syn KML061F02</t>
  </si>
  <si>
    <t>Oriental PK223PB series</t>
  </si>
  <si>
    <t>Oriental PK245-01 series</t>
  </si>
  <si>
    <t>Oriental PK243-01-SGxx series</t>
  </si>
  <si>
    <t>Oriental PK243-02-SGxx series</t>
  </si>
  <si>
    <t>Oriental PK244-01 series</t>
  </si>
  <si>
    <t>Oriental PK244-01 parallel</t>
  </si>
  <si>
    <t>Oriental PK264-02 series</t>
  </si>
  <si>
    <t>Oriental PK264-E2.0 series</t>
  </si>
  <si>
    <t>Oriental PK264M-E2.0 parallel</t>
  </si>
  <si>
    <t>Oriental PK264BE-SGxx series</t>
  </si>
  <si>
    <t>Oriental PK264BE-SGxx parallel</t>
  </si>
  <si>
    <t>Oriental PK264JDA</t>
  </si>
  <si>
    <t>Oriental PK266-02 series</t>
  </si>
  <si>
    <t>Oriental PK267JA series</t>
  </si>
  <si>
    <t>Oriental PK268-E2.0 series</t>
  </si>
  <si>
    <t>Oriental PK268M-E2.0 parallel</t>
  </si>
  <si>
    <t>Oriental PK268-01 series</t>
  </si>
  <si>
    <t>Oriental PK268-02 series</t>
  </si>
  <si>
    <t>Oriental PK268M-E2.0 series</t>
  </si>
  <si>
    <t>Oriental PK268M-02 series</t>
  </si>
  <si>
    <t>Oriental PK268-03 series</t>
  </si>
  <si>
    <t>Oriental PK269JDB</t>
  </si>
  <si>
    <t>Oriental PK296-E4.5 series</t>
  </si>
  <si>
    <t>Oriental PK296-E4.5 parallel</t>
  </si>
  <si>
    <t>Oriental PK296-AE-SGxx series</t>
  </si>
  <si>
    <t>Oriental PK296-AE-SGxx parallel</t>
  </si>
  <si>
    <t>Oriental PK299-E4.5 series</t>
  </si>
  <si>
    <t>Oriental PK299-E4.5 parallel</t>
  </si>
  <si>
    <t>Oriental PKP268MD28x-x</t>
  </si>
  <si>
    <t>Faulhaber Precistep AM1524-2R-A-0,25-12,5</t>
  </si>
  <si>
    <t>McLennan 23HT18C230 parallel</t>
  </si>
  <si>
    <t>McLennan 23HS-309 series</t>
  </si>
  <si>
    <t>McLennan 23HS-309 parallel</t>
  </si>
  <si>
    <t>McLennan 17HS-240E</t>
  </si>
  <si>
    <t>McLennan 23HS-108 Mk2</t>
  </si>
  <si>
    <t>McLennan 23HSX-206 parallel</t>
  </si>
  <si>
    <t>McLennan 23HSX-306E parallel</t>
  </si>
  <si>
    <t>Berger Lahr VRDM 268-50L3G8A</t>
  </si>
  <si>
    <t>PowerMaxII P21NRXD-LNF-NS-00</t>
  </si>
  <si>
    <t>Linear Engineering 3518X-04D-0</t>
  </si>
  <si>
    <t>Linear Engineering 5718X-18DE-01 series</t>
  </si>
  <si>
    <t>Linear Engineering 5718X-18DE-01 parallel</t>
  </si>
  <si>
    <t>Linear engineering 41185-04PD-23RO parallel</t>
  </si>
  <si>
    <t>Linear engineering 4118S-04s series</t>
  </si>
  <si>
    <t>Linear engineering 4118S-04s parallel</t>
  </si>
  <si>
    <t>Nanotec ST5918L3008 series</t>
  </si>
  <si>
    <t>Nanotec ST5918L3008 parallel</t>
  </si>
  <si>
    <t>Nanotec L4118S1404-M6X1</t>
  </si>
  <si>
    <t>Standa 8cma20-8-15</t>
  </si>
  <si>
    <t>Standa PG15/50</t>
  </si>
  <si>
    <t>Fulling 28STH45B2-096 series</t>
  </si>
  <si>
    <t>Trinamic Qmot QSH-4128-35-10-27</t>
  </si>
  <si>
    <t>BISSC</t>
  </si>
  <si>
    <t>BINARY</t>
  </si>
  <si>
    <t>250KHz</t>
  </si>
  <si>
    <t>S</t>
  </si>
  <si>
    <t>Renishaw Resolute 26 bits</t>
  </si>
  <si>
    <t>Renishaw Resolute 36 bits</t>
  </si>
  <si>
    <t>RLS LMA10DCxxxxxxxx</t>
  </si>
  <si>
    <t>o_mir1_jack1</t>
  </si>
  <si>
    <t>BSP02-O/OPT/MIR-01-ML1-JACK1</t>
  </si>
  <si>
    <t>VALUE/20000</t>
  </si>
  <si>
    <t>attr://EncAbsEnc</t>
  </si>
  <si>
    <t>VALUE/1000</t>
  </si>
  <si>
    <t>VALUE/3200</t>
  </si>
  <si>
    <t>VALUE/10000</t>
  </si>
  <si>
    <t>VALUE/1nrad</t>
  </si>
  <si>
    <t>VALUE/11900000</t>
  </si>
  <si>
    <t>VALUE/200000</t>
  </si>
  <si>
    <t>VALUE/13500</t>
  </si>
  <si>
    <t>VALUE/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</si>
</sst>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name val="Arial"/>
      <family val="2"/>
      <charset val="1"/>
    </font>
    <font>
      <sz val="8"/>
      <color rgb="FFFF000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B7DEE8"/>
        <bgColor rgb="FFD7E4BD"/>
      </patternFill>
    </fill>
    <fill>
      <patternFill patternType="solid">
        <fgColor rgb="FFE6B9B8"/>
        <bgColor rgb="FFFAC090"/>
      </patternFill>
    </fill>
    <fill>
      <patternFill patternType="solid">
        <fgColor rgb="FFD7E4BD"/>
        <bgColor rgb="FFE6E0EC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F79646"/>
        <bgColor rgb="FFFF8080"/>
      </patternFill>
    </fill>
    <fill>
      <patternFill patternType="solid">
        <fgColor rgb="FFF2DCDB"/>
        <bgColor rgb="FFE6E0EC"/>
      </patternFill>
    </fill>
    <fill>
      <patternFill patternType="solid">
        <fgColor rgb="FFE6E0EC"/>
        <bgColor rgb="FFF2DCDB"/>
      </patternFill>
    </fill>
    <fill>
      <patternFill patternType="solid">
        <fgColor rgb="FFFDEADA"/>
        <bgColor rgb="FFF2DCDB"/>
      </patternFill>
    </fill>
    <fill>
      <patternFill patternType="solid">
        <fgColor rgb="FFFFFFCC"/>
        <bgColor rgb="FFFDEADA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6E0EC"/>
      </patternFill>
    </fill>
    <fill>
      <patternFill patternType="solid">
        <fgColor rgb="FFFFFF00"/>
        <bgColor rgb="FFD7E4BD"/>
      </patternFill>
    </fill>
    <fill>
      <patternFill patternType="solid">
        <fgColor rgb="FF0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6E0E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77">
    <xf numFmtId="0" fontId="0" fillId="0" borderId="0" xfId="0"/>
    <xf numFmtId="0" fontId="0" fillId="0" borderId="0" xfId="0" applyFont="1"/>
    <xf numFmtId="0" fontId="0" fillId="2" borderId="0" xfId="0" applyFont="1" applyFill="1"/>
    <xf numFmtId="0" fontId="1" fillId="0" borderId="1" xfId="0" applyFont="1" applyBorder="1"/>
    <xf numFmtId="49" fontId="1" fillId="0" borderId="0" xfId="0" applyNumberFormat="1" applyFont="1"/>
    <xf numFmtId="0" fontId="2" fillId="0" borderId="0" xfId="0" applyFont="1"/>
    <xf numFmtId="0" fontId="1" fillId="0" borderId="2" xfId="0" applyFont="1" applyBorder="1" applyAlignment="1" applyProtection="1">
      <alignment horizontal="left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0" borderId="2" xfId="0" applyFont="1" applyBorder="1" applyAlignment="1">
      <alignment horizontal="left" vertical="center" wrapText="1"/>
    </xf>
    <xf numFmtId="0" fontId="4" fillId="0" borderId="1" xfId="0" applyFont="1" applyBorder="1"/>
    <xf numFmtId="0" fontId="0" fillId="0" borderId="1" xfId="0" applyBorder="1"/>
    <xf numFmtId="0" fontId="1" fillId="7" borderId="1" xfId="0" applyFont="1" applyFill="1" applyBorder="1"/>
    <xf numFmtId="0" fontId="1" fillId="9" borderId="1" xfId="0" applyFont="1" applyFill="1" applyBorder="1"/>
    <xf numFmtId="49" fontId="3" fillId="0" borderId="1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0" borderId="1" xfId="0" applyFont="1" applyBorder="1"/>
    <xf numFmtId="49" fontId="1" fillId="4" borderId="4" xfId="0" applyNumberFormat="1" applyFont="1" applyFill="1" applyBorder="1" applyAlignment="1">
      <alignment horizontal="left" vertical="center"/>
    </xf>
    <xf numFmtId="0" fontId="1" fillId="7" borderId="4" xfId="0" applyFont="1" applyFill="1" applyBorder="1"/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7" borderId="1" xfId="0" applyNumberFormat="1" applyFont="1" applyFill="1" applyBorder="1" applyAlignment="1">
      <alignment horizontal="left" vertical="center"/>
    </xf>
    <xf numFmtId="49" fontId="6" fillId="9" borderId="1" xfId="0" applyNumberFormat="1" applyFont="1" applyFill="1" applyBorder="1" applyAlignment="1">
      <alignment horizontal="left" vertical="center"/>
    </xf>
    <xf numFmtId="0" fontId="1" fillId="5" borderId="5" xfId="0" applyFont="1" applyFill="1" applyBorder="1"/>
    <xf numFmtId="0" fontId="1" fillId="7" borderId="5" xfId="0" applyFont="1" applyFill="1" applyBorder="1"/>
    <xf numFmtId="0" fontId="0" fillId="7" borderId="0" xfId="0" applyFill="1"/>
    <xf numFmtId="0" fontId="1" fillId="9" borderId="5" xfId="0" applyFont="1" applyFill="1" applyBorder="1"/>
    <xf numFmtId="0" fontId="0" fillId="9" borderId="0" xfId="0" applyFill="1"/>
    <xf numFmtId="0" fontId="8" fillId="0" borderId="0" xfId="0" applyFont="1" applyBorder="1" applyAlignment="1" applyProtection="1"/>
    <xf numFmtId="0" fontId="8" fillId="10" borderId="0" xfId="0" applyFont="1" applyFill="1" applyBorder="1" applyAlignment="1" applyProtection="1"/>
    <xf numFmtId="0" fontId="0" fillId="10" borderId="0" xfId="0" applyFont="1" applyFill="1"/>
    <xf numFmtId="0" fontId="7" fillId="0" borderId="0" xfId="0" applyFont="1" applyBorder="1" applyAlignment="1" applyProtection="1"/>
    <xf numFmtId="0" fontId="7" fillId="13" borderId="0" xfId="0" applyFont="1" applyFill="1" applyBorder="1" applyAlignment="1" applyProtection="1"/>
    <xf numFmtId="0" fontId="7" fillId="0" borderId="0" xfId="1" applyFont="1" applyBorder="1" applyAlignment="1" applyProtection="1"/>
    <xf numFmtId="0" fontId="0" fillId="8" borderId="0" xfId="0" applyFill="1"/>
    <xf numFmtId="0" fontId="1" fillId="0" borderId="0" xfId="0" applyFont="1"/>
    <xf numFmtId="0" fontId="0" fillId="14" borderId="0" xfId="0" applyFill="1"/>
    <xf numFmtId="0" fontId="0" fillId="15" borderId="0" xfId="0" applyFont="1" applyFill="1"/>
    <xf numFmtId="0" fontId="8" fillId="15" borderId="0" xfId="0" applyFont="1" applyFill="1" applyBorder="1" applyAlignment="1" applyProtection="1"/>
    <xf numFmtId="0" fontId="8" fillId="14" borderId="0" xfId="0" applyFont="1" applyFill="1" applyBorder="1" applyAlignment="1" applyProtection="1"/>
    <xf numFmtId="49" fontId="1" fillId="3" borderId="6" xfId="0" applyNumberFormat="1" applyFont="1" applyFill="1" applyBorder="1" applyAlignment="1" applyProtection="1">
      <alignment horizontal="left" vertical="center"/>
    </xf>
    <xf numFmtId="49" fontId="1" fillId="16" borderId="7" xfId="0" applyNumberFormat="1" applyFont="1" applyFill="1" applyBorder="1" applyAlignment="1" applyProtection="1">
      <alignment horizontal="left" vertical="center"/>
    </xf>
    <xf numFmtId="0" fontId="1" fillId="0" borderId="7" xfId="0" applyFont="1" applyBorder="1"/>
    <xf numFmtId="49" fontId="3" fillId="3" borderId="7" xfId="0" applyNumberFormat="1" applyFont="1" applyFill="1" applyBorder="1" applyAlignment="1" applyProtection="1">
      <alignment horizontal="left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2" fontId="3" fillId="4" borderId="7" xfId="0" applyNumberFormat="1" applyFont="1" applyFill="1" applyBorder="1" applyAlignment="1">
      <alignment horizontal="center" vertical="center" wrapText="1"/>
    </xf>
    <xf numFmtId="2" fontId="3" fillId="5" borderId="7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7" xfId="0" applyFont="1" applyBorder="1"/>
    <xf numFmtId="49" fontId="1" fillId="3" borderId="7" xfId="0" applyNumberFormat="1" applyFont="1" applyFill="1" applyBorder="1" applyAlignment="1" applyProtection="1">
      <alignment horizontal="left" vertical="center"/>
    </xf>
    <xf numFmtId="49" fontId="1" fillId="0" borderId="7" xfId="0" applyNumberFormat="1" applyFont="1" applyBorder="1" applyAlignment="1">
      <alignment horizontal="left"/>
    </xf>
    <xf numFmtId="2" fontId="1" fillId="4" borderId="7" xfId="0" applyNumberFormat="1" applyFont="1" applyFill="1" applyBorder="1" applyAlignment="1">
      <alignment horizontal="left" vertical="center" wrapText="1"/>
    </xf>
    <xf numFmtId="0" fontId="0" fillId="0" borderId="7" xfId="0" applyBorder="1"/>
    <xf numFmtId="2" fontId="1" fillId="5" borderId="7" xfId="0" applyNumberFormat="1" applyFont="1" applyFill="1" applyBorder="1"/>
    <xf numFmtId="0" fontId="0" fillId="5" borderId="7" xfId="0" applyFill="1" applyBorder="1"/>
    <xf numFmtId="49" fontId="1" fillId="7" borderId="7" xfId="0" applyNumberFormat="1" applyFont="1" applyFill="1" applyBorder="1" applyAlignment="1" applyProtection="1">
      <alignment horizontal="left" vertical="center"/>
    </xf>
    <xf numFmtId="49" fontId="3" fillId="7" borderId="7" xfId="0" applyNumberFormat="1" applyFont="1" applyFill="1" applyBorder="1" applyAlignment="1">
      <alignment horizontal="center" vertical="center" wrapText="1"/>
    </xf>
    <xf numFmtId="2" fontId="1" fillId="7" borderId="7" xfId="0" applyNumberFormat="1" applyFont="1" applyFill="1" applyBorder="1" applyAlignment="1">
      <alignment horizontal="left" vertical="center" wrapText="1"/>
    </xf>
    <xf numFmtId="2" fontId="3" fillId="7" borderId="7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1" fillId="7" borderId="7" xfId="0" applyFont="1" applyFill="1" applyBorder="1"/>
    <xf numFmtId="49" fontId="1" fillId="9" borderId="7" xfId="0" applyNumberFormat="1" applyFont="1" applyFill="1" applyBorder="1" applyAlignment="1" applyProtection="1">
      <alignment horizontal="left" vertical="center"/>
    </xf>
    <xf numFmtId="49" fontId="3" fillId="9" borderId="7" xfId="0" applyNumberFormat="1" applyFont="1" applyFill="1" applyBorder="1" applyAlignment="1">
      <alignment horizontal="center" vertical="center" wrapText="1"/>
    </xf>
    <xf numFmtId="2" fontId="1" fillId="9" borderId="7" xfId="0" applyNumberFormat="1" applyFont="1" applyFill="1" applyBorder="1" applyAlignment="1">
      <alignment horizontal="left" vertical="center" wrapText="1"/>
    </xf>
    <xf numFmtId="2" fontId="3" fillId="9" borderId="7" xfId="0" applyNumberFormat="1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left" vertical="center" wrapText="1"/>
    </xf>
    <xf numFmtId="1" fontId="3" fillId="5" borderId="7" xfId="0" applyNumberFormat="1" applyFont="1" applyFill="1" applyBorder="1" applyAlignment="1">
      <alignment horizontal="left" vertical="center" wrapText="1"/>
    </xf>
    <xf numFmtId="2" fontId="3" fillId="0" borderId="7" xfId="0" applyNumberFormat="1" applyFont="1" applyBorder="1" applyAlignment="1">
      <alignment horizontal="left" vertical="center" wrapText="1"/>
    </xf>
    <xf numFmtId="0" fontId="3" fillId="5" borderId="7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49" fontId="3" fillId="0" borderId="7" xfId="0" applyNumberFormat="1" applyFont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/>
    </xf>
    <xf numFmtId="0" fontId="1" fillId="4" borderId="7" xfId="0" applyFont="1" applyFill="1" applyBorder="1"/>
    <xf numFmtId="1" fontId="1" fillId="5" borderId="7" xfId="0" applyNumberFormat="1" applyFont="1" applyFill="1" applyBorder="1"/>
    <xf numFmtId="0" fontId="1" fillId="5" borderId="7" xfId="0" applyFont="1" applyFill="1" applyBorder="1"/>
    <xf numFmtId="1" fontId="1" fillId="7" borderId="7" xfId="0" applyNumberFormat="1" applyFont="1" applyFill="1" applyBorder="1"/>
    <xf numFmtId="2" fontId="1" fillId="7" borderId="7" xfId="0" applyNumberFormat="1" applyFont="1" applyFill="1" applyBorder="1"/>
    <xf numFmtId="0" fontId="1" fillId="9" borderId="7" xfId="0" applyFont="1" applyFill="1" applyBorder="1"/>
    <xf numFmtId="1" fontId="1" fillId="9" borderId="7" xfId="0" applyNumberFormat="1" applyFont="1" applyFill="1" applyBorder="1"/>
    <xf numFmtId="2" fontId="1" fillId="9" borderId="7" xfId="0" applyNumberFormat="1" applyFont="1" applyFill="1" applyBorder="1"/>
    <xf numFmtId="0" fontId="3" fillId="4" borderId="7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7" xfId="0" applyFont="1" applyBorder="1"/>
    <xf numFmtId="49" fontId="1" fillId="4" borderId="7" xfId="0" applyNumberFormat="1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164" fontId="1" fillId="0" borderId="7" xfId="0" applyNumberFormat="1" applyFont="1" applyBorder="1" applyAlignment="1">
      <alignment horizontal="left" vertical="center" wrapText="1"/>
    </xf>
    <xf numFmtId="164" fontId="1" fillId="5" borderId="7" xfId="1" applyNumberFormat="1" applyFont="1" applyFill="1" applyBorder="1" applyAlignment="1">
      <alignment horizontal="left" vertical="center" wrapText="1"/>
    </xf>
    <xf numFmtId="164" fontId="1" fillId="0" borderId="7" xfId="1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left" vertical="center" wrapText="1"/>
    </xf>
    <xf numFmtId="164" fontId="1" fillId="4" borderId="7" xfId="0" applyNumberFormat="1" applyFont="1" applyFill="1" applyBorder="1" applyAlignment="1">
      <alignment horizontal="left" vertical="center" wrapText="1"/>
    </xf>
    <xf numFmtId="1" fontId="1" fillId="0" borderId="7" xfId="0" applyNumberFormat="1" applyFont="1" applyBorder="1" applyAlignment="1">
      <alignment horizontal="left" vertical="center" wrapText="1"/>
    </xf>
    <xf numFmtId="1" fontId="1" fillId="4" borderId="7" xfId="0" applyNumberFormat="1" applyFont="1" applyFill="1" applyBorder="1" applyAlignment="1">
      <alignment horizontal="left" vertical="center" wrapText="1"/>
    </xf>
    <xf numFmtId="1" fontId="1" fillId="5" borderId="7" xfId="0" applyNumberFormat="1" applyFont="1" applyFill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5" borderId="7" xfId="0" applyFont="1" applyFill="1" applyBorder="1" applyAlignment="1">
      <alignment horizontal="left" vertical="center" wrapText="1"/>
    </xf>
    <xf numFmtId="2" fontId="1" fillId="5" borderId="7" xfId="0" applyNumberFormat="1" applyFont="1" applyFill="1" applyBorder="1" applyAlignment="1">
      <alignment horizontal="left" vertical="center" wrapText="1"/>
    </xf>
    <xf numFmtId="11" fontId="1" fillId="4" borderId="7" xfId="0" applyNumberFormat="1" applyFont="1" applyFill="1" applyBorder="1" applyAlignment="1">
      <alignment horizontal="left" vertical="center" wrapText="1"/>
    </xf>
    <xf numFmtId="0" fontId="1" fillId="5" borderId="7" xfId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 applyProtection="1">
      <alignment horizontal="left" vertical="center" wrapText="1"/>
    </xf>
    <xf numFmtId="2" fontId="1" fillId="0" borderId="7" xfId="0" applyNumberFormat="1" applyFont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49" fontId="1" fillId="0" borderId="7" xfId="1" applyNumberFormat="1" applyFont="1" applyBorder="1" applyAlignment="1">
      <alignment horizontal="left" vertical="center" wrapText="1"/>
    </xf>
    <xf numFmtId="49" fontId="1" fillId="0" borderId="7" xfId="1" applyNumberFormat="1" applyFont="1" applyBorder="1" applyAlignment="1">
      <alignment horizontal="center" vertical="center" wrapText="1"/>
    </xf>
    <xf numFmtId="0" fontId="1" fillId="0" borderId="7" xfId="1" applyFont="1" applyBorder="1" applyAlignment="1" applyProtection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49" fontId="6" fillId="0" borderId="7" xfId="0" applyNumberFormat="1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/>
    </xf>
    <xf numFmtId="164" fontId="1" fillId="0" borderId="7" xfId="0" applyNumberFormat="1" applyFont="1" applyBorder="1" applyAlignment="1">
      <alignment horizontal="left" vertical="center"/>
    </xf>
    <xf numFmtId="164" fontId="1" fillId="5" borderId="7" xfId="0" applyNumberFormat="1" applyFont="1" applyFill="1" applyBorder="1" applyAlignment="1">
      <alignment horizontal="left" vertical="center"/>
    </xf>
    <xf numFmtId="49" fontId="1" fillId="0" borderId="7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64" fontId="1" fillId="4" borderId="7" xfId="0" applyNumberFormat="1" applyFont="1" applyFill="1" applyBorder="1" applyAlignment="1">
      <alignment horizontal="left" vertical="center"/>
    </xf>
    <xf numFmtId="1" fontId="1" fillId="0" borderId="7" xfId="0" applyNumberFormat="1" applyFont="1" applyBorder="1" applyAlignment="1">
      <alignment horizontal="left" vertical="center"/>
    </xf>
    <xf numFmtId="1" fontId="1" fillId="5" borderId="7" xfId="0" applyNumberFormat="1" applyFont="1" applyFill="1" applyBorder="1" applyAlignment="1">
      <alignment horizontal="left" vertical="center"/>
    </xf>
    <xf numFmtId="1" fontId="1" fillId="4" borderId="7" xfId="0" applyNumberFormat="1" applyFont="1" applyFill="1" applyBorder="1" applyAlignment="1">
      <alignment horizontal="left" vertical="center"/>
    </xf>
    <xf numFmtId="2" fontId="1" fillId="5" borderId="7" xfId="0" applyNumberFormat="1" applyFont="1" applyFill="1" applyBorder="1" applyAlignment="1">
      <alignment horizontal="left" vertical="center"/>
    </xf>
    <xf numFmtId="11" fontId="1" fillId="4" borderId="7" xfId="0" applyNumberFormat="1" applyFont="1" applyFill="1" applyBorder="1" applyAlignment="1">
      <alignment horizontal="left" vertical="center"/>
    </xf>
    <xf numFmtId="2" fontId="1" fillId="0" borderId="7" xfId="0" applyNumberFormat="1" applyFont="1" applyBorder="1" applyAlignment="1">
      <alignment horizontal="left" vertical="center"/>
    </xf>
    <xf numFmtId="2" fontId="1" fillId="4" borderId="7" xfId="0" applyNumberFormat="1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1" fillId="2" borderId="7" xfId="0" applyFont="1" applyFill="1" applyBorder="1"/>
    <xf numFmtId="0" fontId="1" fillId="7" borderId="7" xfId="0" applyFont="1" applyFill="1" applyBorder="1" applyAlignment="1">
      <alignment horizontal="left" vertical="center"/>
    </xf>
    <xf numFmtId="164" fontId="1" fillId="7" borderId="7" xfId="0" applyNumberFormat="1" applyFont="1" applyFill="1" applyBorder="1" applyAlignment="1">
      <alignment horizontal="left" vertical="center"/>
    </xf>
    <xf numFmtId="49" fontId="1" fillId="7" borderId="7" xfId="0" applyNumberFormat="1" applyFont="1" applyFill="1" applyBorder="1" applyAlignment="1">
      <alignment horizontal="left" vertical="center"/>
    </xf>
    <xf numFmtId="1" fontId="1" fillId="7" borderId="7" xfId="0" applyNumberFormat="1" applyFont="1" applyFill="1" applyBorder="1" applyAlignment="1">
      <alignment horizontal="left" vertical="center"/>
    </xf>
    <xf numFmtId="1" fontId="1" fillId="7" borderId="7" xfId="0" applyNumberFormat="1" applyFont="1" applyFill="1" applyBorder="1" applyAlignment="1">
      <alignment horizontal="left" vertical="center" wrapText="1"/>
    </xf>
    <xf numFmtId="2" fontId="1" fillId="7" borderId="7" xfId="0" applyNumberFormat="1" applyFont="1" applyFill="1" applyBorder="1" applyAlignment="1">
      <alignment horizontal="left" vertical="center"/>
    </xf>
    <xf numFmtId="11" fontId="1" fillId="7" borderId="7" xfId="0" applyNumberFormat="1" applyFont="1" applyFill="1" applyBorder="1" applyAlignment="1">
      <alignment horizontal="left" vertical="center"/>
    </xf>
    <xf numFmtId="49" fontId="6" fillId="7" borderId="7" xfId="0" applyNumberFormat="1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1" fillId="9" borderId="7" xfId="0" applyFont="1" applyFill="1" applyBorder="1" applyAlignment="1">
      <alignment horizontal="left" vertical="center"/>
    </xf>
    <xf numFmtId="164" fontId="1" fillId="9" borderId="7" xfId="0" applyNumberFormat="1" applyFont="1" applyFill="1" applyBorder="1" applyAlignment="1">
      <alignment horizontal="left" vertical="center"/>
    </xf>
    <xf numFmtId="49" fontId="1" fillId="9" borderId="7" xfId="0" applyNumberFormat="1" applyFont="1" applyFill="1" applyBorder="1" applyAlignment="1">
      <alignment horizontal="left" vertical="center"/>
    </xf>
    <xf numFmtId="1" fontId="1" fillId="9" borderId="7" xfId="0" applyNumberFormat="1" applyFont="1" applyFill="1" applyBorder="1" applyAlignment="1">
      <alignment horizontal="left" vertical="center"/>
    </xf>
    <xf numFmtId="1" fontId="1" fillId="9" borderId="7" xfId="0" applyNumberFormat="1" applyFont="1" applyFill="1" applyBorder="1" applyAlignment="1">
      <alignment horizontal="left" vertical="center" wrapText="1"/>
    </xf>
    <xf numFmtId="2" fontId="1" fillId="9" borderId="7" xfId="0" applyNumberFormat="1" applyFont="1" applyFill="1" applyBorder="1" applyAlignment="1">
      <alignment horizontal="left" vertical="center"/>
    </xf>
    <xf numFmtId="11" fontId="1" fillId="9" borderId="7" xfId="0" applyNumberFormat="1" applyFont="1" applyFill="1" applyBorder="1" applyAlignment="1">
      <alignment horizontal="left" vertical="center"/>
    </xf>
    <xf numFmtId="49" fontId="6" fillId="9" borderId="7" xfId="0" applyNumberFormat="1" applyFont="1" applyFill="1" applyBorder="1" applyAlignment="1">
      <alignment horizontal="left" vertical="center"/>
    </xf>
    <xf numFmtId="0" fontId="6" fillId="9" borderId="7" xfId="0" applyFont="1" applyFill="1" applyBorder="1" applyAlignment="1">
      <alignment horizontal="left" vertical="center"/>
    </xf>
    <xf numFmtId="0" fontId="1" fillId="10" borderId="7" xfId="0" applyFont="1" applyFill="1" applyBorder="1" applyAlignment="1">
      <alignment horizontal="left" vertical="center" wrapText="1"/>
    </xf>
    <xf numFmtId="0" fontId="1" fillId="6" borderId="7" xfId="0" applyFont="1" applyFill="1" applyBorder="1" applyAlignment="1">
      <alignment horizontal="left" vertical="center" wrapText="1"/>
    </xf>
    <xf numFmtId="0" fontId="1" fillId="11" borderId="7" xfId="0" applyFont="1" applyFill="1" applyBorder="1" applyAlignment="1">
      <alignment horizontal="left" vertical="center" wrapText="1"/>
    </xf>
    <xf numFmtId="0" fontId="1" fillId="11" borderId="7" xfId="1" applyFont="1" applyFill="1" applyBorder="1" applyAlignment="1">
      <alignment horizontal="left" vertical="center" wrapText="1"/>
    </xf>
    <xf numFmtId="0" fontId="1" fillId="11" borderId="7" xfId="0" applyFont="1" applyFill="1" applyBorder="1"/>
    <xf numFmtId="0" fontId="1" fillId="12" borderId="7" xfId="0" applyFont="1" applyFill="1" applyBorder="1"/>
    <xf numFmtId="0" fontId="1" fillId="12" borderId="7" xfId="0" applyFont="1" applyFill="1" applyBorder="1" applyAlignment="1">
      <alignment horizontal="left" vertical="center" wrapText="1"/>
    </xf>
    <xf numFmtId="0" fontId="1" fillId="10" borderId="7" xfId="0" applyFont="1" applyFill="1" applyBorder="1" applyAlignment="1">
      <alignment horizontal="left" vertical="center"/>
    </xf>
    <xf numFmtId="0" fontId="1" fillId="11" borderId="7" xfId="0" applyFont="1" applyFill="1" applyBorder="1" applyAlignment="1">
      <alignment horizontal="left" vertical="center"/>
    </xf>
    <xf numFmtId="2" fontId="1" fillId="11" borderId="7" xfId="0" applyNumberFormat="1" applyFont="1" applyFill="1" applyBorder="1"/>
    <xf numFmtId="49" fontId="1" fillId="12" borderId="7" xfId="0" applyNumberFormat="1" applyFont="1" applyFill="1" applyBorder="1"/>
    <xf numFmtId="2" fontId="1" fillId="12" borderId="7" xfId="0" applyNumberFormat="1" applyFont="1" applyFill="1" applyBorder="1"/>
    <xf numFmtId="49" fontId="1" fillId="7" borderId="7" xfId="0" applyNumberFormat="1" applyFont="1" applyFill="1" applyBorder="1"/>
    <xf numFmtId="0" fontId="1" fillId="10" borderId="7" xfId="0" applyFont="1" applyFill="1" applyBorder="1"/>
    <xf numFmtId="49" fontId="1" fillId="9" borderId="7" xfId="0" applyNumberFormat="1" applyFont="1" applyFill="1" applyBorder="1"/>
    <xf numFmtId="49" fontId="9" fillId="3" borderId="7" xfId="0" applyNumberFormat="1" applyFont="1" applyFill="1" applyBorder="1" applyAlignment="1" applyProtection="1">
      <alignment horizontal="left" vertical="center"/>
    </xf>
    <xf numFmtId="0" fontId="1" fillId="0" borderId="7" xfId="0" applyFont="1" applyFill="1" applyBorder="1" applyAlignment="1">
      <alignment vertical="center"/>
    </xf>
    <xf numFmtId="49" fontId="1" fillId="14" borderId="7" xfId="0" applyNumberFormat="1" applyFont="1" applyFill="1" applyBorder="1" applyAlignment="1" applyProtection="1">
      <alignment horizontal="left" vertical="center"/>
    </xf>
    <xf numFmtId="49" fontId="1" fillId="17" borderId="7" xfId="0" applyNumberFormat="1" applyFont="1" applyFill="1" applyBorder="1" applyAlignment="1" applyProtection="1">
      <alignment horizontal="left" vertical="center"/>
    </xf>
    <xf numFmtId="49" fontId="3" fillId="17" borderId="7" xfId="0" applyNumberFormat="1" applyFont="1" applyFill="1" applyBorder="1" applyAlignment="1">
      <alignment horizontal="center" vertical="center" wrapText="1"/>
    </xf>
    <xf numFmtId="2" fontId="1" fillId="17" borderId="7" xfId="0" applyNumberFormat="1" applyFont="1" applyFill="1" applyBorder="1" applyAlignment="1">
      <alignment horizontal="left" vertical="center" wrapText="1"/>
    </xf>
    <xf numFmtId="2" fontId="3" fillId="17" borderId="7" xfId="0" applyNumberFormat="1" applyFont="1" applyFill="1" applyBorder="1" applyAlignment="1">
      <alignment horizontal="center" vertical="center" wrapText="1"/>
    </xf>
    <xf numFmtId="0" fontId="3" fillId="17" borderId="7" xfId="0" applyFont="1" applyFill="1" applyBorder="1" applyAlignment="1">
      <alignment horizontal="center" vertical="center" wrapText="1"/>
    </xf>
    <xf numFmtId="0" fontId="1" fillId="17" borderId="1" xfId="0" applyFont="1" applyFill="1" applyBorder="1"/>
    <xf numFmtId="0" fontId="1" fillId="3" borderId="7" xfId="0" applyNumberFormat="1" applyFont="1" applyFill="1" applyBorder="1" applyAlignment="1" applyProtection="1">
      <alignment horizontal="left" vertical="center"/>
    </xf>
    <xf numFmtId="49" fontId="1" fillId="11" borderId="7" xfId="0" applyNumberFormat="1" applyFont="1" applyFill="1" applyBorder="1" applyAlignment="1">
      <alignment horizontal="left" vertical="center"/>
    </xf>
    <xf numFmtId="0" fontId="0" fillId="18" borderId="0" xfId="0" applyFill="1"/>
    <xf numFmtId="0" fontId="0" fillId="19" borderId="0" xfId="0" applyFont="1" applyFill="1"/>
    <xf numFmtId="0" fontId="8" fillId="19" borderId="0" xfId="0" applyFont="1" applyFill="1" applyBorder="1" applyAlignment="1" applyProtection="1"/>
    <xf numFmtId="0" fontId="8" fillId="18" borderId="0" xfId="0" applyFont="1" applyFill="1" applyBorder="1" applyAlignment="1" applyProtection="1"/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E6E0EC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7E4BD"/>
      <rgbColor rgb="FFCCFFCC"/>
      <rgbColor rgb="FFFDEADA"/>
      <rgbColor rgb="FFF2DCDB"/>
      <rgbColor rgb="FFE6B9B8"/>
      <rgbColor rgb="FFCC99FF"/>
      <rgbColor rgb="FFFAC090"/>
      <rgbColor rgb="FF3366FF"/>
      <rgbColor rgb="FF33CCCC"/>
      <rgbColor rgb="FF99CC00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o Alcocer" id="{9FB1BB5E-F80B-4683-9153-B82421B9DF48}" userId="S::ma1823al@lu.se::d1214d2a-a186-48ae-bcd3-4cf49134a23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E8C971-BB9B-4879-AE0E-4B260933EFCC}" name="Tabell1" displayName="Tabell1" ref="A2:J7" totalsRowShown="0">
  <autoFilter ref="A2:J7" xr:uid="{42661BF2-25CD-4EF5-9E8F-20C41735F6B0}"/>
  <tableColumns count="10">
    <tableColumn id="1" xr3:uid="{D35C84D7-3D01-413F-BAA8-509331DBF3FB}" name="Model"/>
    <tableColumn id="2" xr3:uid="{100C7376-F903-4442-B8F8-44571E6CF6C8}" name="Wiring"/>
    <tableColumn id="3" xr3:uid="{559688A6-BFBF-4E66-A18F-5905BE84BCDA}" name="Design voltage / V"/>
    <tableColumn id="4" xr3:uid="{EB014465-63D2-4826-ABC2-B20533592787}" name="Phase current / A"/>
    <tableColumn id="5" xr3:uid="{F2281E10-039A-4FCD-B2C2-0A96F8CCFF5F}" name="Holding Torque / Nm"/>
    <tableColumn id="6" xr3:uid="{5DC27661-1CF2-44C8-8E31-14C966309138}" name="Detent Torque / mNm"/>
    <tableColumn id="7" xr3:uid="{373A1C87-8D59-4C07-9017-60538A85BACF}" name="Phase resistance / Ohm"/>
    <tableColumn id="8" xr3:uid="{CE78DE92-B3C9-4D85-B56D-4ED0DE120FE3}" name="Inductance / mH"/>
    <tableColumn id="9" xr3:uid="{C8B64DFB-214F-4D49-AE0D-EB957E7012DE}" name="Steps/Revolution"/>
    <tableColumn id="10" xr3:uid="{AA1FD764-63F8-477D-AC90-A5A034351D47}" name="Degrees/Ste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526379-86F1-40D9-A236-D8A0839591C6}" name="Tabell2" displayName="Tabell2" ref="A11:M17" totalsRowShown="0">
  <autoFilter ref="A11:M17" xr:uid="{08F38054-ED8A-49A8-A3A1-57E52613EEC8}"/>
  <tableColumns count="13">
    <tableColumn id="1" xr3:uid="{E7AD1093-D4CA-438A-B36D-53023BF5AC5D}" name="Model"/>
    <tableColumn id="2" xr3:uid="{4A18004E-CB51-464D-A997-DF14456B4D04}" name="Travel range / mm"/>
    <tableColumn id="3" xr3:uid="{12ABA370-63B9-4664-B242-15B88A4A48D9}" name="Resolution / um"/>
    <tableColumn id="4" xr3:uid="{6E25816D-1FEC-497A-9E32-617DBC83108B}" name="Lead screw pitch / mm"/>
    <tableColumn id="5" xr3:uid="{CCCB9BD5-37DE-4B59-8F1A-72AC6E9DD61E}" name="Nominal force / N"/>
    <tableColumn id="6" xr3:uid="{2A0D7B71-857F-4A3D-A78A-B520EFEB40A5}" name="Cable"/>
    <tableColumn id="7" xr3:uid="{F08CB3F0-4752-4C49-A31D-04C537C2F773}" name="Motor connector"/>
    <tableColumn id="8" xr3:uid="{A193B942-B9AD-483F-83E2-9AC0ECCFFA73}" name="Motor model"/>
    <tableColumn id="9" xr3:uid="{69A12993-FC63-44EB-BA68-57268E9285B5}" name="Weight / kg"/>
    <tableColumn id="10" xr3:uid="{BF0BE7DE-190E-4532-8BC5-3A2763B56535}" name="Limit switches"/>
    <tableColumn id="11" xr3:uid="{8D360FF4-0B8B-4BCB-9B7B-E9EE15FC30E0}" name="Swicth polarity"/>
    <tableColumn id="12" xr3:uid="{2E7F9A63-97D3-4B59-AFC2-826CFD832102}" name="Max speed / mm/s"/>
    <tableColumn id="13" xr3:uid="{DB87C0C5-1B34-4B3B-994D-A7839FFFB09E}" name="Gearing rati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8F7891-1944-43E7-9354-81FE52556400}" name="Tabell3" displayName="Tabell3" ref="A20:I23" totalsRowShown="0">
  <autoFilter ref="A20:I23" xr:uid="{EA5F3CAC-3048-4EDA-8744-9E1889DE788D}"/>
  <tableColumns count="9">
    <tableColumn id="1" xr3:uid="{4AB4BE2F-BFD9-4221-8D41-5C28337F565F}" name="Model"/>
    <tableColumn id="2" xr3:uid="{C3819AB3-CCE0-4F35-9E1A-1858B1EE5D26}" name="Max voltage / V"/>
    <tableColumn id="3" xr3:uid="{682CD4F6-150E-4826-94A2-8460FF038B2E}" name="Max Current /mA"/>
    <tableColumn id="4" xr3:uid="{9993F0B1-86F0-4683-8FB5-C72BED14B228}" name="Pulse Width / deg"/>
    <tableColumn id="5" xr3:uid="{5E697397-6FAA-4F04-B258-417271227ECB}" name="Signal phase shift / deg"/>
    <tableColumn id="6" xr3:uid="{CF3D9AE1-CDCA-48A2-B5BC-B63425703DB5}" name="Signal rise/fall time / us"/>
    <tableColumn id="7" xr3:uid="{2084276B-E239-44F1-BDC8-1EDE7DCF332D}" name="Max frequency / kHZ"/>
    <tableColumn id="8" xr3:uid="{ED508777-C40B-49D6-8EF4-924C4F7EA87F}" name="Output"/>
    <tableColumn id="9" xr3:uid="{4E971C9A-9B68-4502-B079-E9F2287B9225}" name="Pulses per revolu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39" dT="2019-02-14T13:29:13.43" personId="{9FB1BB5E-F80B-4683-9153-B82421B9DF48}" id="{E490374A-799D-43EA-A047-3EF9BC13044A}">
    <text xml:space="preserve">Why a division factor of 16?
</text>
  </threadedComment>
</ThreadedComment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="110" zoomScaleNormal="110" zoomScalePageLayoutView="110" workbookViewId="0">
      <selection activeCell="A72" sqref="A72:XFD82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>
        <v>150825</v>
      </c>
      <c r="B2" s="1" t="s">
        <v>2</v>
      </c>
    </row>
    <row r="3" spans="1:2" x14ac:dyDescent="0.2">
      <c r="A3" s="1"/>
      <c r="B3" s="1" t="s">
        <v>3</v>
      </c>
    </row>
    <row r="4" spans="1:2" x14ac:dyDescent="0.2">
      <c r="A4" s="1"/>
      <c r="B4" s="2" t="s">
        <v>4</v>
      </c>
    </row>
  </sheetData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33"/>
  <sheetViews>
    <sheetView topLeftCell="A143" zoomScale="110" zoomScaleNormal="110" zoomScalePageLayoutView="110" workbookViewId="0">
      <selection activeCell="J193" sqref="J193"/>
    </sheetView>
  </sheetViews>
  <sheetFormatPr baseColWidth="10" defaultColWidth="8.83203125" defaultRowHeight="15" x14ac:dyDescent="0.2"/>
  <cols>
    <col min="1" max="5" width="8.83203125" style="1"/>
    <col min="6" max="6" width="19.5" style="1" customWidth="1"/>
    <col min="7" max="7" width="22" style="1" customWidth="1"/>
    <col min="8" max="8" width="8.83203125" style="1"/>
    <col min="9" max="10" width="8.83203125" style="33"/>
  </cols>
  <sheetData>
    <row r="1" spans="1:12" x14ac:dyDescent="0.2">
      <c r="A1" s="31" t="s">
        <v>429</v>
      </c>
      <c r="B1" s="31" t="s">
        <v>430</v>
      </c>
      <c r="C1" s="31" t="s">
        <v>431</v>
      </c>
      <c r="D1" s="31" t="s">
        <v>432</v>
      </c>
      <c r="E1" s="31" t="s">
        <v>433</v>
      </c>
      <c r="F1" s="31" t="s">
        <v>434</v>
      </c>
      <c r="G1" s="31" t="s">
        <v>435</v>
      </c>
      <c r="H1" s="31" t="s">
        <v>436</v>
      </c>
      <c r="I1" s="32" t="s">
        <v>421</v>
      </c>
      <c r="J1" s="32" t="s">
        <v>422</v>
      </c>
    </row>
    <row r="2" spans="1:12" x14ac:dyDescent="0.2">
      <c r="A2" s="31"/>
      <c r="B2" s="31"/>
      <c r="C2" s="31"/>
      <c r="D2" s="31"/>
      <c r="E2" s="31"/>
      <c r="F2" s="31"/>
      <c r="G2" s="31"/>
      <c r="H2" s="31"/>
      <c r="J2" s="32"/>
      <c r="K2" s="31"/>
      <c r="L2" s="31"/>
    </row>
    <row r="3" spans="1:12" x14ac:dyDescent="0.2">
      <c r="A3" s="31"/>
      <c r="B3" s="31"/>
      <c r="C3" s="31"/>
      <c r="D3" s="31"/>
      <c r="E3" s="31"/>
      <c r="F3" s="31"/>
      <c r="G3" s="31"/>
      <c r="H3" s="31"/>
      <c r="J3" s="32"/>
    </row>
    <row r="4" spans="1:12" x14ac:dyDescent="0.2">
      <c r="A4" s="31"/>
      <c r="B4" s="31"/>
      <c r="C4" s="31"/>
      <c r="D4" s="31"/>
      <c r="E4" s="31"/>
      <c r="F4" s="31"/>
      <c r="G4" s="31"/>
      <c r="H4" s="31"/>
      <c r="J4" s="32"/>
    </row>
    <row r="5" spans="1:12" x14ac:dyDescent="0.2">
      <c r="A5" s="31"/>
      <c r="B5" s="31"/>
      <c r="C5" s="31"/>
      <c r="D5" s="31"/>
      <c r="E5" s="31"/>
      <c r="F5" s="31"/>
      <c r="G5" s="31"/>
      <c r="H5" s="31"/>
      <c r="J5" s="32"/>
    </row>
    <row r="6" spans="1:12" x14ac:dyDescent="0.2">
      <c r="A6" s="31"/>
      <c r="B6" s="31"/>
      <c r="C6" s="31"/>
      <c r="D6" s="31"/>
      <c r="E6" s="31"/>
      <c r="F6" s="31"/>
      <c r="G6" s="31"/>
      <c r="H6" s="31"/>
      <c r="J6" s="32"/>
    </row>
    <row r="7" spans="1:12" x14ac:dyDescent="0.2">
      <c r="A7" s="31"/>
      <c r="B7" s="31"/>
      <c r="C7" s="31"/>
      <c r="D7" s="31"/>
      <c r="E7" s="31"/>
      <c r="F7" s="31"/>
      <c r="G7" s="31"/>
      <c r="H7" s="31"/>
      <c r="J7" s="32"/>
    </row>
    <row r="8" spans="1:12" x14ac:dyDescent="0.2">
      <c r="A8" s="31"/>
      <c r="B8" s="31"/>
      <c r="C8" s="31"/>
      <c r="D8" s="31"/>
      <c r="E8" s="31"/>
      <c r="F8" s="31"/>
      <c r="G8" s="31"/>
      <c r="H8" s="31"/>
      <c r="J8" s="32"/>
    </row>
    <row r="9" spans="1:12" x14ac:dyDescent="0.2">
      <c r="A9" s="31"/>
      <c r="B9" s="31"/>
      <c r="C9" s="31"/>
      <c r="D9" s="31"/>
      <c r="E9" s="31"/>
      <c r="F9" s="31"/>
      <c r="G9" s="31"/>
      <c r="H9" s="31"/>
      <c r="J9" s="32"/>
    </row>
    <row r="10" spans="1:12" x14ac:dyDescent="0.2">
      <c r="A10" s="31"/>
      <c r="B10" s="31"/>
      <c r="C10" s="31"/>
      <c r="D10" s="31"/>
      <c r="E10" s="31"/>
      <c r="F10" s="31"/>
      <c r="G10" s="31"/>
      <c r="H10" s="31"/>
      <c r="J10" s="32"/>
    </row>
    <row r="11" spans="1:12" x14ac:dyDescent="0.2">
      <c r="A11" s="31"/>
      <c r="B11" s="31"/>
      <c r="C11" s="31"/>
      <c r="D11" s="31"/>
      <c r="E11" s="31"/>
      <c r="F11" s="31"/>
      <c r="G11" s="31"/>
      <c r="H11" s="31"/>
      <c r="J11" s="32"/>
    </row>
    <row r="12" spans="1:12" x14ac:dyDescent="0.2">
      <c r="A12" s="31"/>
      <c r="B12" s="31"/>
      <c r="C12" s="31"/>
      <c r="D12" s="31"/>
      <c r="E12" s="31"/>
      <c r="F12" s="31"/>
      <c r="G12" s="31"/>
      <c r="H12" s="31"/>
      <c r="J12" s="32"/>
    </row>
    <row r="13" spans="1:12" x14ac:dyDescent="0.2">
      <c r="A13" s="31"/>
      <c r="B13" s="31"/>
      <c r="C13" s="31"/>
      <c r="D13" s="31"/>
      <c r="E13" s="31"/>
      <c r="F13" s="31"/>
      <c r="G13" s="31"/>
      <c r="H13" s="31"/>
      <c r="J13" s="32"/>
    </row>
    <row r="14" spans="1:12" x14ac:dyDescent="0.2">
      <c r="A14" s="31"/>
      <c r="B14" s="31"/>
      <c r="C14" s="31"/>
      <c r="D14" s="31"/>
      <c r="E14" s="31"/>
      <c r="F14" s="31"/>
      <c r="G14" s="31"/>
      <c r="H14" s="31"/>
      <c r="J14" s="32"/>
    </row>
    <row r="15" spans="1:12" x14ac:dyDescent="0.2">
      <c r="A15" s="31"/>
      <c r="B15" s="31"/>
      <c r="C15" s="31"/>
      <c r="D15" s="31"/>
      <c r="E15" s="31"/>
      <c r="F15" s="31"/>
      <c r="G15" s="31"/>
      <c r="H15" s="31"/>
      <c r="J15" s="32"/>
    </row>
    <row r="16" spans="1:12" x14ac:dyDescent="0.2">
      <c r="A16" s="31"/>
      <c r="B16" s="31"/>
      <c r="C16" s="31"/>
      <c r="D16" s="31"/>
      <c r="E16" s="31"/>
      <c r="F16" s="31"/>
      <c r="G16" s="31"/>
      <c r="H16" s="31"/>
      <c r="J16" s="32"/>
    </row>
    <row r="17" spans="1:10" x14ac:dyDescent="0.2">
      <c r="A17" s="31"/>
      <c r="B17" s="31"/>
      <c r="C17" s="31"/>
      <c r="D17" s="31"/>
      <c r="E17" s="31"/>
      <c r="F17" s="31"/>
      <c r="G17" s="31"/>
      <c r="H17" s="31"/>
      <c r="J17" s="32"/>
    </row>
    <row r="18" spans="1:10" x14ac:dyDescent="0.2">
      <c r="A18" s="31"/>
      <c r="B18" s="31"/>
      <c r="C18" s="31"/>
      <c r="D18" s="31"/>
      <c r="E18" s="31"/>
      <c r="F18" s="31"/>
      <c r="G18" s="31"/>
      <c r="H18" s="31"/>
      <c r="J18" s="32"/>
    </row>
    <row r="19" spans="1:10" x14ac:dyDescent="0.2">
      <c r="A19" s="31"/>
      <c r="B19" s="31"/>
      <c r="C19" s="31"/>
      <c r="D19" s="31"/>
      <c r="E19" s="31"/>
      <c r="F19" s="31"/>
      <c r="G19" s="31"/>
      <c r="H19" s="31"/>
      <c r="J19" s="32"/>
    </row>
    <row r="20" spans="1:10" x14ac:dyDescent="0.2">
      <c r="A20" s="31"/>
      <c r="B20" s="31"/>
      <c r="C20" s="31"/>
      <c r="D20" s="31"/>
      <c r="E20" s="31"/>
      <c r="F20" s="31"/>
      <c r="G20" s="31"/>
      <c r="H20" s="31"/>
      <c r="J20" s="32"/>
    </row>
    <row r="21" spans="1:10" x14ac:dyDescent="0.2">
      <c r="A21" s="31"/>
      <c r="B21" s="31"/>
      <c r="C21" s="31"/>
      <c r="D21" s="31"/>
      <c r="E21" s="31"/>
      <c r="F21" s="31"/>
      <c r="G21" s="31"/>
      <c r="H21" s="31"/>
      <c r="J21" s="32"/>
    </row>
    <row r="22" spans="1:10" x14ac:dyDescent="0.2">
      <c r="A22" s="31"/>
      <c r="B22" s="31"/>
      <c r="C22" s="31"/>
      <c r="D22" s="31"/>
      <c r="E22" s="31"/>
      <c r="F22" s="31"/>
      <c r="G22" s="31"/>
      <c r="H22" s="31"/>
      <c r="J22" s="32"/>
    </row>
    <row r="23" spans="1:10" x14ac:dyDescent="0.2">
      <c r="A23" s="31"/>
      <c r="B23" s="31"/>
      <c r="C23" s="31"/>
      <c r="D23" s="31"/>
      <c r="E23" s="31"/>
      <c r="F23" s="31"/>
      <c r="G23" s="31"/>
      <c r="H23" s="31"/>
      <c r="J23" s="32"/>
    </row>
    <row r="24" spans="1:10" x14ac:dyDescent="0.2">
      <c r="A24" s="31"/>
      <c r="B24" s="31"/>
      <c r="C24" s="31"/>
      <c r="D24" s="31"/>
      <c r="E24" s="31"/>
      <c r="F24" s="31"/>
      <c r="G24" s="31"/>
      <c r="H24" s="31"/>
      <c r="J24" s="32"/>
    </row>
    <row r="25" spans="1:10" x14ac:dyDescent="0.2">
      <c r="A25" s="31"/>
      <c r="B25" s="31"/>
      <c r="C25" s="31"/>
      <c r="D25" s="31"/>
      <c r="E25" s="31"/>
      <c r="F25" s="31"/>
      <c r="G25" s="31"/>
      <c r="H25" s="31"/>
      <c r="J25" s="32"/>
    </row>
    <row r="26" spans="1:10" x14ac:dyDescent="0.2">
      <c r="A26" s="31"/>
      <c r="B26" s="31"/>
      <c r="C26" s="31"/>
      <c r="D26" s="31"/>
      <c r="E26" s="31"/>
      <c r="F26" s="31"/>
      <c r="G26" s="31"/>
      <c r="H26" s="31"/>
      <c r="J26" s="32"/>
    </row>
    <row r="27" spans="1:10" x14ac:dyDescent="0.2">
      <c r="A27" s="31"/>
      <c r="B27" s="31"/>
      <c r="C27" s="31"/>
      <c r="D27" s="31"/>
      <c r="E27" s="31"/>
      <c r="F27" s="31"/>
      <c r="G27" s="31"/>
      <c r="H27" s="31"/>
      <c r="J27" s="32"/>
    </row>
    <row r="28" spans="1:10" x14ac:dyDescent="0.2">
      <c r="A28" s="31"/>
      <c r="B28" s="31"/>
      <c r="C28" s="31"/>
      <c r="D28" s="31"/>
      <c r="E28" s="31"/>
      <c r="F28" s="31"/>
      <c r="G28" s="31"/>
      <c r="H28" s="31"/>
      <c r="J28" s="32"/>
    </row>
    <row r="29" spans="1:10" x14ac:dyDescent="0.2">
      <c r="A29" s="31"/>
      <c r="B29" s="31"/>
      <c r="C29" s="31"/>
      <c r="D29" s="31"/>
      <c r="E29" s="31"/>
      <c r="F29" s="31"/>
      <c r="G29" s="31"/>
      <c r="H29" s="31"/>
      <c r="J29" s="32"/>
    </row>
    <row r="30" spans="1:10" x14ac:dyDescent="0.2">
      <c r="A30" s="31"/>
      <c r="B30" s="31"/>
      <c r="C30" s="31"/>
      <c r="D30" s="31"/>
      <c r="E30" s="31"/>
      <c r="F30" s="31"/>
      <c r="G30" s="31"/>
      <c r="H30" s="31"/>
      <c r="J30" s="32"/>
    </row>
    <row r="31" spans="1:10" x14ac:dyDescent="0.2">
      <c r="A31" s="31"/>
      <c r="B31" s="31"/>
      <c r="C31" s="31"/>
      <c r="D31" s="31"/>
      <c r="E31" s="31"/>
      <c r="F31" s="31"/>
      <c r="G31" s="31"/>
      <c r="H31" s="31"/>
      <c r="J31" s="32"/>
    </row>
    <row r="32" spans="1:10" x14ac:dyDescent="0.2">
      <c r="A32" s="31"/>
      <c r="B32" s="31"/>
      <c r="C32" s="31"/>
      <c r="D32" s="31"/>
      <c r="E32" s="31"/>
      <c r="F32" s="31"/>
      <c r="G32" s="31"/>
      <c r="H32" s="31"/>
      <c r="J32" s="32"/>
    </row>
    <row r="33" spans="1:10" x14ac:dyDescent="0.2">
      <c r="A33" s="31"/>
      <c r="B33" s="31"/>
      <c r="C33" s="31"/>
      <c r="D33" s="31"/>
      <c r="E33" s="31"/>
      <c r="F33" s="31"/>
      <c r="G33" s="31"/>
      <c r="H33" s="31"/>
      <c r="J33" s="32"/>
    </row>
    <row r="34" spans="1:10" x14ac:dyDescent="0.2">
      <c r="A34" s="31"/>
      <c r="B34" s="31"/>
      <c r="C34" s="31"/>
      <c r="D34" s="31"/>
      <c r="E34" s="31"/>
      <c r="F34" s="31"/>
      <c r="G34" s="31"/>
      <c r="H34" s="31"/>
      <c r="J34" s="32"/>
    </row>
    <row r="35" spans="1:10" x14ac:dyDescent="0.2">
      <c r="A35" s="31"/>
      <c r="B35" s="31"/>
      <c r="C35" s="31"/>
      <c r="D35" s="31"/>
      <c r="E35" s="31"/>
      <c r="F35" s="31"/>
      <c r="G35" s="31"/>
      <c r="H35" s="31"/>
      <c r="J35" s="32"/>
    </row>
    <row r="36" spans="1:10" x14ac:dyDescent="0.2">
      <c r="A36" s="31"/>
      <c r="B36" s="31"/>
      <c r="C36" s="31"/>
      <c r="D36" s="31"/>
      <c r="E36" s="31"/>
      <c r="F36" s="31"/>
      <c r="G36" s="31"/>
      <c r="H36" s="31"/>
      <c r="J36" s="32"/>
    </row>
    <row r="37" spans="1:10" x14ac:dyDescent="0.2">
      <c r="A37" s="31"/>
      <c r="B37" s="31"/>
      <c r="C37" s="31"/>
      <c r="D37" s="31"/>
      <c r="E37" s="31"/>
      <c r="F37" s="31"/>
      <c r="G37" s="31"/>
      <c r="H37" s="31"/>
      <c r="J37" s="32"/>
    </row>
    <row r="38" spans="1:10" x14ac:dyDescent="0.2">
      <c r="A38" s="31"/>
      <c r="B38" s="31"/>
      <c r="C38" s="31"/>
      <c r="D38" s="31"/>
      <c r="E38" s="31"/>
      <c r="F38" s="31"/>
      <c r="G38" s="31"/>
      <c r="H38" s="31"/>
      <c r="J38" s="32"/>
    </row>
    <row r="39" spans="1:10" x14ac:dyDescent="0.2">
      <c r="A39" s="31"/>
      <c r="B39" s="31"/>
      <c r="C39" s="31"/>
      <c r="D39" s="31"/>
      <c r="E39" s="31"/>
      <c r="F39" s="31"/>
      <c r="G39" s="31"/>
      <c r="H39" s="31"/>
      <c r="J39" s="32"/>
    </row>
    <row r="40" spans="1:10" x14ac:dyDescent="0.2">
      <c r="A40" s="31"/>
      <c r="B40" s="31"/>
      <c r="C40" s="31"/>
      <c r="D40" s="31"/>
      <c r="E40" s="31"/>
      <c r="F40" s="31"/>
      <c r="G40" s="31"/>
      <c r="H40" s="31"/>
      <c r="J40" s="32"/>
    </row>
    <row r="41" spans="1:10" x14ac:dyDescent="0.2">
      <c r="A41" s="31"/>
      <c r="B41" s="31"/>
      <c r="C41" s="31"/>
      <c r="D41" s="31"/>
      <c r="E41" s="31"/>
      <c r="F41" s="31"/>
      <c r="G41" s="31"/>
      <c r="H41" s="31"/>
      <c r="J41" s="32"/>
    </row>
    <row r="42" spans="1:10" x14ac:dyDescent="0.2">
      <c r="A42" s="31"/>
      <c r="B42" s="31"/>
      <c r="C42" s="31"/>
      <c r="D42" s="31"/>
      <c r="E42" s="31"/>
      <c r="F42" s="31"/>
      <c r="G42" s="31"/>
      <c r="H42" s="31"/>
      <c r="J42" s="32"/>
    </row>
    <row r="43" spans="1:10" x14ac:dyDescent="0.2">
      <c r="A43" s="31"/>
      <c r="B43" s="31"/>
      <c r="C43" s="31"/>
      <c r="D43" s="31"/>
      <c r="E43" s="31"/>
      <c r="F43" s="31"/>
      <c r="G43" s="31"/>
      <c r="H43" s="31"/>
      <c r="J43" s="32"/>
    </row>
    <row r="44" spans="1:10" x14ac:dyDescent="0.2">
      <c r="A44" s="31"/>
      <c r="B44" s="31"/>
      <c r="C44" s="31"/>
      <c r="D44" s="31"/>
      <c r="E44" s="31"/>
      <c r="F44" s="31"/>
      <c r="G44" s="31"/>
      <c r="H44" s="31"/>
      <c r="J44" s="32"/>
    </row>
    <row r="45" spans="1:10" x14ac:dyDescent="0.2">
      <c r="A45" s="31"/>
      <c r="B45" s="31"/>
      <c r="C45" s="31"/>
      <c r="D45" s="31"/>
      <c r="E45" s="31"/>
      <c r="F45" s="31"/>
      <c r="G45" s="31"/>
      <c r="H45" s="31"/>
      <c r="J45" s="32"/>
    </row>
    <row r="46" spans="1:10" x14ac:dyDescent="0.2">
      <c r="A46" s="31"/>
      <c r="B46" s="31"/>
      <c r="C46" s="31"/>
      <c r="D46" s="31"/>
      <c r="E46" s="31"/>
      <c r="F46" s="31"/>
      <c r="G46" s="31"/>
      <c r="H46" s="31"/>
      <c r="J46" s="32"/>
    </row>
    <row r="47" spans="1:10" x14ac:dyDescent="0.2">
      <c r="A47" s="31"/>
      <c r="B47" s="31"/>
      <c r="C47" s="31"/>
      <c r="D47" s="31"/>
      <c r="E47" s="31"/>
      <c r="F47" s="31"/>
      <c r="G47" s="31"/>
      <c r="H47" s="31"/>
      <c r="J47" s="32"/>
    </row>
    <row r="48" spans="1:10" x14ac:dyDescent="0.2">
      <c r="A48" s="31"/>
      <c r="B48" s="31"/>
      <c r="C48" s="31"/>
      <c r="D48" s="31"/>
      <c r="E48" s="31"/>
      <c r="F48" s="31"/>
      <c r="G48" s="31"/>
      <c r="H48" s="31"/>
      <c r="J48" s="32"/>
    </row>
    <row r="49" spans="1:10" x14ac:dyDescent="0.2">
      <c r="A49" s="31"/>
      <c r="B49" s="31"/>
      <c r="C49" s="31"/>
      <c r="D49" s="31"/>
      <c r="E49" s="31"/>
      <c r="F49" s="31"/>
      <c r="G49" s="31"/>
      <c r="H49" s="31"/>
      <c r="J49" s="32"/>
    </row>
    <row r="50" spans="1:10" x14ac:dyDescent="0.2">
      <c r="A50" s="31"/>
      <c r="B50" s="31"/>
      <c r="C50" s="31"/>
      <c r="D50" s="31"/>
      <c r="E50" s="31"/>
      <c r="F50" s="31"/>
      <c r="G50" s="31"/>
      <c r="H50" s="31"/>
      <c r="J50" s="32"/>
    </row>
    <row r="51" spans="1:10" x14ac:dyDescent="0.2">
      <c r="A51" s="31"/>
      <c r="B51" s="31"/>
      <c r="C51" s="31"/>
      <c r="D51" s="31"/>
      <c r="E51" s="31"/>
      <c r="F51" s="31"/>
      <c r="G51" s="31"/>
      <c r="H51" s="31"/>
      <c r="J51" s="32"/>
    </row>
    <row r="52" spans="1:10" x14ac:dyDescent="0.2">
      <c r="A52" s="31"/>
      <c r="B52" s="31"/>
      <c r="C52" s="31"/>
      <c r="D52" s="31"/>
      <c r="E52" s="31"/>
      <c r="F52" s="31"/>
      <c r="G52" s="31"/>
      <c r="H52" s="31"/>
      <c r="J52" s="32"/>
    </row>
    <row r="53" spans="1:10" x14ac:dyDescent="0.2">
      <c r="A53" s="31"/>
      <c r="B53" s="31"/>
      <c r="C53" s="31"/>
      <c r="D53" s="31"/>
      <c r="E53" s="31"/>
      <c r="F53" s="31"/>
      <c r="G53" s="31"/>
      <c r="H53" s="31"/>
      <c r="J53" s="32"/>
    </row>
    <row r="54" spans="1:10" x14ac:dyDescent="0.2">
      <c r="A54" s="31"/>
      <c r="B54" s="31"/>
      <c r="C54" s="31"/>
      <c r="D54" s="31"/>
      <c r="E54" s="31"/>
      <c r="F54" s="31"/>
      <c r="G54" s="31"/>
      <c r="H54" s="31"/>
      <c r="J54" s="32"/>
    </row>
    <row r="55" spans="1:10" x14ac:dyDescent="0.2">
      <c r="A55" s="31"/>
      <c r="B55" s="31"/>
      <c r="C55" s="31"/>
      <c r="D55" s="31"/>
      <c r="E55" s="31"/>
      <c r="F55" s="31"/>
      <c r="G55" s="31"/>
      <c r="H55" s="31"/>
      <c r="J55" s="32"/>
    </row>
    <row r="56" spans="1:10" x14ac:dyDescent="0.2">
      <c r="A56" s="31"/>
      <c r="B56" s="31"/>
      <c r="C56" s="31"/>
      <c r="D56" s="31"/>
      <c r="E56" s="31"/>
      <c r="F56" s="31"/>
      <c r="G56" s="31"/>
      <c r="H56" s="31"/>
      <c r="J56" s="32"/>
    </row>
    <row r="57" spans="1:10" x14ac:dyDescent="0.2">
      <c r="A57" s="31"/>
      <c r="B57" s="31"/>
      <c r="C57" s="31"/>
      <c r="D57" s="31"/>
      <c r="E57" s="31"/>
      <c r="F57" s="31"/>
      <c r="G57" s="31"/>
      <c r="H57" s="31"/>
      <c r="J57" s="32"/>
    </row>
    <row r="58" spans="1:10" x14ac:dyDescent="0.2">
      <c r="A58" s="31"/>
      <c r="B58" s="31"/>
      <c r="C58" s="31"/>
      <c r="D58" s="31"/>
      <c r="E58" s="31"/>
      <c r="F58" s="31"/>
      <c r="G58" s="31"/>
      <c r="H58" s="31"/>
      <c r="J58" s="32"/>
    </row>
    <row r="59" spans="1:10" x14ac:dyDescent="0.2">
      <c r="A59" s="31"/>
      <c r="B59" s="31"/>
      <c r="C59" s="31"/>
      <c r="D59" s="31"/>
      <c r="E59" s="31"/>
      <c r="F59" s="31"/>
      <c r="G59" s="31"/>
      <c r="H59" s="31"/>
      <c r="J59" s="32"/>
    </row>
    <row r="60" spans="1:10" x14ac:dyDescent="0.2">
      <c r="A60" s="31"/>
      <c r="B60" s="31"/>
      <c r="C60" s="31"/>
      <c r="D60" s="31"/>
      <c r="E60" s="31"/>
      <c r="F60" s="31"/>
      <c r="G60" s="31"/>
      <c r="H60" s="31"/>
      <c r="J60" s="32"/>
    </row>
    <row r="61" spans="1:10" x14ac:dyDescent="0.2">
      <c r="A61" s="31"/>
      <c r="B61" s="31"/>
      <c r="C61" s="31"/>
      <c r="D61" s="31"/>
      <c r="E61" s="31"/>
      <c r="F61" s="31"/>
      <c r="G61" s="31"/>
      <c r="H61" s="31"/>
      <c r="J61" s="32"/>
    </row>
    <row r="62" spans="1:10" x14ac:dyDescent="0.2">
      <c r="A62" s="31"/>
      <c r="B62" s="31"/>
      <c r="C62" s="31"/>
      <c r="D62" s="31"/>
      <c r="E62" s="31"/>
      <c r="F62" s="31"/>
      <c r="G62" s="31"/>
      <c r="H62" s="31"/>
      <c r="J62" s="32"/>
    </row>
    <row r="63" spans="1:10" x14ac:dyDescent="0.2">
      <c r="A63" s="31"/>
      <c r="B63" s="31"/>
      <c r="C63" s="31"/>
      <c r="D63" s="31"/>
      <c r="E63" s="31"/>
      <c r="F63" s="31"/>
      <c r="G63" s="31"/>
      <c r="H63" s="31"/>
      <c r="J63" s="32"/>
    </row>
    <row r="64" spans="1:10" x14ac:dyDescent="0.2">
      <c r="A64" s="31"/>
      <c r="B64" s="31"/>
      <c r="C64" s="31"/>
      <c r="D64" s="31"/>
      <c r="E64" s="31"/>
      <c r="F64" s="31"/>
      <c r="G64" s="31"/>
      <c r="H64" s="31"/>
      <c r="J64" s="32"/>
    </row>
    <row r="65" spans="1:10" x14ac:dyDescent="0.2">
      <c r="A65" s="31"/>
      <c r="B65" s="31"/>
      <c r="C65" s="31"/>
      <c r="D65" s="31"/>
      <c r="E65" s="31"/>
      <c r="F65" s="31"/>
      <c r="G65" s="31"/>
      <c r="H65" s="31"/>
      <c r="J65" s="32"/>
    </row>
    <row r="66" spans="1:10" x14ac:dyDescent="0.2">
      <c r="A66" s="31"/>
      <c r="B66" s="31"/>
      <c r="C66" s="31"/>
      <c r="D66" s="31"/>
      <c r="E66" s="31"/>
      <c r="F66" s="31"/>
      <c r="G66" s="31"/>
      <c r="H66" s="31"/>
      <c r="J66" s="32"/>
    </row>
    <row r="67" spans="1:10" x14ac:dyDescent="0.2">
      <c r="A67" s="31"/>
      <c r="B67" s="31"/>
      <c r="C67" s="31"/>
      <c r="D67" s="31"/>
      <c r="E67" s="31"/>
      <c r="F67" s="31"/>
      <c r="G67" s="31"/>
      <c r="H67" s="31"/>
      <c r="J67" s="32"/>
    </row>
    <row r="68" spans="1:10" x14ac:dyDescent="0.2">
      <c r="A68" s="31"/>
      <c r="B68" s="31"/>
      <c r="C68" s="31"/>
      <c r="D68" s="31"/>
      <c r="E68" s="31"/>
      <c r="F68" s="31"/>
      <c r="G68" s="31"/>
      <c r="H68" s="31"/>
      <c r="J68" s="32"/>
    </row>
    <row r="69" spans="1:10" x14ac:dyDescent="0.2">
      <c r="A69" s="31"/>
      <c r="B69" s="31"/>
      <c r="C69" s="31"/>
      <c r="D69" s="31"/>
      <c r="E69" s="31"/>
      <c r="F69" s="31"/>
      <c r="G69" s="31"/>
      <c r="H69" s="31"/>
      <c r="J69" s="32"/>
    </row>
    <row r="70" spans="1:10" x14ac:dyDescent="0.2">
      <c r="A70" s="31"/>
      <c r="B70" s="31"/>
      <c r="C70" s="31"/>
      <c r="D70" s="31"/>
      <c r="E70" s="31"/>
      <c r="F70" s="31"/>
      <c r="G70" s="31"/>
      <c r="H70" s="31"/>
      <c r="J70" s="32"/>
    </row>
    <row r="71" spans="1:10" x14ac:dyDescent="0.2">
      <c r="A71" s="31"/>
      <c r="B71" s="31"/>
      <c r="C71" s="31"/>
      <c r="D71" s="31"/>
      <c r="E71" s="31"/>
      <c r="F71" s="31"/>
      <c r="G71" s="31"/>
      <c r="H71" s="31"/>
      <c r="J71" s="32"/>
    </row>
    <row r="72" spans="1:10" x14ac:dyDescent="0.2">
      <c r="A72" s="31"/>
      <c r="B72" s="31"/>
      <c r="C72" s="31"/>
      <c r="D72" s="31"/>
      <c r="E72" s="31"/>
      <c r="F72" s="31"/>
      <c r="G72" s="31"/>
      <c r="H72" s="31"/>
      <c r="J72" s="32"/>
    </row>
    <row r="73" spans="1:10" x14ac:dyDescent="0.2">
      <c r="A73" s="31"/>
      <c r="B73" s="31"/>
      <c r="C73" s="31"/>
      <c r="D73" s="31"/>
      <c r="E73" s="31"/>
      <c r="F73" s="31"/>
      <c r="G73" s="31"/>
      <c r="H73" s="31"/>
      <c r="J73" s="32"/>
    </row>
    <row r="74" spans="1:10" x14ac:dyDescent="0.2">
      <c r="A74" s="31"/>
      <c r="B74" s="31"/>
      <c r="C74" s="31"/>
      <c r="D74" s="31"/>
      <c r="E74" s="31"/>
      <c r="F74" s="31"/>
      <c r="G74" s="31"/>
      <c r="H74" s="31"/>
      <c r="J74" s="32"/>
    </row>
    <row r="75" spans="1:10" x14ac:dyDescent="0.2">
      <c r="A75" s="31"/>
      <c r="B75" s="31"/>
      <c r="C75" s="31"/>
      <c r="D75" s="31"/>
      <c r="E75" s="31"/>
      <c r="F75" s="31"/>
      <c r="G75" s="31"/>
      <c r="H75" s="31"/>
      <c r="J75" s="32"/>
    </row>
    <row r="76" spans="1:10" x14ac:dyDescent="0.2">
      <c r="A76" s="31"/>
      <c r="B76" s="31"/>
      <c r="C76" s="31"/>
      <c r="D76" s="31"/>
      <c r="E76" s="31"/>
      <c r="F76" s="31"/>
      <c r="G76" s="31"/>
      <c r="H76" s="31"/>
      <c r="J76" s="32"/>
    </row>
    <row r="77" spans="1:10" x14ac:dyDescent="0.2">
      <c r="A77" s="31"/>
      <c r="B77" s="31"/>
      <c r="C77" s="31"/>
      <c r="D77" s="31"/>
      <c r="E77" s="31"/>
      <c r="F77" s="31"/>
      <c r="G77" s="31"/>
      <c r="H77" s="31"/>
      <c r="J77" s="32"/>
    </row>
    <row r="78" spans="1:10" x14ac:dyDescent="0.2">
      <c r="A78" s="31"/>
      <c r="B78" s="31"/>
      <c r="C78" s="31"/>
      <c r="D78" s="31"/>
      <c r="E78" s="31"/>
      <c r="F78" s="31"/>
      <c r="G78" s="31"/>
      <c r="H78" s="31"/>
      <c r="J78" s="32"/>
    </row>
    <row r="79" spans="1:10" x14ac:dyDescent="0.2">
      <c r="A79" s="31"/>
      <c r="B79" s="31"/>
      <c r="C79" s="31"/>
      <c r="D79" s="31"/>
      <c r="E79" s="31"/>
      <c r="F79" s="31"/>
      <c r="G79" s="31"/>
      <c r="H79" s="31"/>
      <c r="J79" s="32"/>
    </row>
    <row r="80" spans="1:10" x14ac:dyDescent="0.2">
      <c r="A80" s="31"/>
      <c r="B80" s="31"/>
      <c r="C80" s="31"/>
      <c r="D80" s="31"/>
      <c r="E80" s="31"/>
      <c r="F80" s="31"/>
      <c r="G80" s="31"/>
      <c r="H80" s="31"/>
      <c r="J80" s="32"/>
    </row>
    <row r="81" spans="1:10" x14ac:dyDescent="0.2">
      <c r="A81" s="31"/>
      <c r="B81" s="31"/>
      <c r="C81" s="31"/>
      <c r="D81" s="31"/>
      <c r="E81" s="31"/>
      <c r="F81" s="31"/>
      <c r="G81" s="31"/>
      <c r="H81" s="31"/>
      <c r="J81" s="32"/>
    </row>
    <row r="82" spans="1:10" x14ac:dyDescent="0.2">
      <c r="A82" s="31"/>
      <c r="B82" s="31"/>
      <c r="C82" s="31"/>
      <c r="D82" s="31"/>
      <c r="E82" s="31"/>
      <c r="F82" s="31"/>
      <c r="G82" s="31"/>
      <c r="H82" s="31"/>
      <c r="J82" s="32"/>
    </row>
    <row r="83" spans="1:10" x14ac:dyDescent="0.2">
      <c r="A83" s="31"/>
      <c r="B83" s="31"/>
      <c r="C83" s="31"/>
      <c r="D83" s="31"/>
      <c r="E83" s="31"/>
      <c r="F83" s="31"/>
      <c r="G83" s="31"/>
      <c r="H83" s="31"/>
      <c r="J83" s="32"/>
    </row>
    <row r="84" spans="1:10" x14ac:dyDescent="0.2">
      <c r="A84" s="31"/>
      <c r="B84" s="31"/>
      <c r="C84" s="31"/>
      <c r="D84" s="31"/>
      <c r="E84" s="31"/>
      <c r="F84" s="31"/>
      <c r="G84" s="31"/>
      <c r="H84" s="31"/>
      <c r="J84" s="32"/>
    </row>
    <row r="85" spans="1:10" x14ac:dyDescent="0.2">
      <c r="A85" s="31"/>
      <c r="B85" s="31"/>
      <c r="C85" s="31"/>
      <c r="D85" s="31"/>
      <c r="E85" s="31"/>
      <c r="F85" s="31"/>
      <c r="G85" s="31"/>
      <c r="H85" s="31"/>
      <c r="J85" s="32"/>
    </row>
    <row r="86" spans="1:10" x14ac:dyDescent="0.2">
      <c r="A86" s="31"/>
      <c r="B86" s="31"/>
      <c r="C86" s="31"/>
      <c r="D86" s="31"/>
      <c r="E86" s="31"/>
      <c r="F86" s="31"/>
      <c r="G86" s="31"/>
      <c r="H86" s="31"/>
      <c r="J86" s="32"/>
    </row>
    <row r="87" spans="1:10" x14ac:dyDescent="0.2">
      <c r="A87" s="31"/>
      <c r="B87" s="31"/>
      <c r="C87" s="31"/>
      <c r="D87" s="31"/>
      <c r="E87" s="31"/>
      <c r="F87" s="31"/>
      <c r="G87" s="31"/>
      <c r="H87" s="31"/>
      <c r="J87" s="32"/>
    </row>
    <row r="88" spans="1:10" x14ac:dyDescent="0.2">
      <c r="A88" s="31"/>
      <c r="B88" s="31"/>
      <c r="C88" s="31"/>
      <c r="D88" s="31"/>
      <c r="E88" s="31"/>
      <c r="F88" s="31"/>
      <c r="G88" s="31"/>
      <c r="H88" s="31"/>
      <c r="J88" s="32"/>
    </row>
    <row r="89" spans="1:10" x14ac:dyDescent="0.2">
      <c r="A89" s="31"/>
      <c r="B89" s="31"/>
      <c r="C89" s="31"/>
      <c r="D89" s="31"/>
      <c r="E89" s="31"/>
      <c r="F89" s="31"/>
      <c r="G89" s="31"/>
      <c r="H89" s="31"/>
      <c r="J89" s="32"/>
    </row>
    <row r="90" spans="1:10" x14ac:dyDescent="0.2">
      <c r="A90" s="31"/>
      <c r="B90" s="31"/>
      <c r="C90" s="31"/>
      <c r="D90" s="31"/>
      <c r="E90" s="31"/>
      <c r="F90" s="31"/>
      <c r="G90" s="31"/>
      <c r="H90" s="31"/>
      <c r="J90" s="32"/>
    </row>
    <row r="91" spans="1:10" x14ac:dyDescent="0.2">
      <c r="A91" s="31"/>
      <c r="B91" s="31"/>
      <c r="C91" s="31"/>
      <c r="D91" s="31"/>
      <c r="E91" s="31"/>
      <c r="F91" s="31"/>
      <c r="G91" s="31"/>
      <c r="H91" s="31"/>
      <c r="J91" s="32"/>
    </row>
    <row r="92" spans="1:10" x14ac:dyDescent="0.2">
      <c r="A92" s="31"/>
      <c r="B92" s="31"/>
      <c r="C92" s="31"/>
      <c r="D92" s="31"/>
      <c r="E92" s="31"/>
      <c r="F92" s="31"/>
      <c r="G92" s="31"/>
      <c r="H92" s="31"/>
      <c r="J92" s="32"/>
    </row>
    <row r="93" spans="1:10" x14ac:dyDescent="0.2">
      <c r="A93" s="31"/>
      <c r="B93" s="31"/>
      <c r="C93" s="31"/>
      <c r="D93" s="31"/>
      <c r="E93" s="31"/>
      <c r="F93" s="31"/>
      <c r="G93" s="31"/>
      <c r="H93" s="31"/>
      <c r="J93" s="32"/>
    </row>
    <row r="94" spans="1:10" x14ac:dyDescent="0.2">
      <c r="A94" s="31"/>
      <c r="B94" s="31"/>
      <c r="C94" s="31"/>
      <c r="D94" s="31"/>
      <c r="E94" s="31"/>
      <c r="F94" s="31"/>
      <c r="G94" s="31"/>
      <c r="H94" s="31"/>
      <c r="J94" s="32"/>
    </row>
    <row r="95" spans="1:10" x14ac:dyDescent="0.2">
      <c r="A95" s="31"/>
      <c r="B95" s="31"/>
      <c r="C95" s="31"/>
      <c r="D95" s="31"/>
      <c r="E95" s="31"/>
      <c r="F95" s="31"/>
      <c r="G95" s="31"/>
      <c r="H95" s="31"/>
      <c r="J95" s="32"/>
    </row>
    <row r="96" spans="1:10" x14ac:dyDescent="0.2">
      <c r="A96" s="31"/>
      <c r="B96" s="31"/>
      <c r="C96" s="31"/>
      <c r="D96" s="31"/>
      <c r="E96" s="31"/>
      <c r="F96" s="31"/>
      <c r="G96" s="31"/>
      <c r="H96" s="31"/>
      <c r="J96" s="32"/>
    </row>
    <row r="97" spans="1:10" x14ac:dyDescent="0.2">
      <c r="A97" s="31"/>
      <c r="B97" s="31"/>
      <c r="C97" s="31"/>
      <c r="D97" s="31"/>
      <c r="E97" s="31"/>
      <c r="F97" s="31"/>
      <c r="G97" s="31"/>
      <c r="H97" s="31"/>
      <c r="J97" s="32"/>
    </row>
    <row r="98" spans="1:10" x14ac:dyDescent="0.2">
      <c r="A98" s="31"/>
      <c r="B98" s="31"/>
      <c r="C98" s="31"/>
      <c r="D98" s="31"/>
      <c r="E98" s="31"/>
      <c r="F98" s="31"/>
      <c r="G98" s="31"/>
      <c r="H98" s="31"/>
      <c r="J98" s="32"/>
    </row>
    <row r="99" spans="1:10" x14ac:dyDescent="0.2">
      <c r="A99" s="31"/>
      <c r="B99" s="31"/>
      <c r="C99" s="31"/>
      <c r="D99" s="31"/>
      <c r="E99" s="31"/>
      <c r="F99" s="31"/>
      <c r="G99" s="31"/>
      <c r="H99" s="31"/>
      <c r="J99" s="32"/>
    </row>
    <row r="100" spans="1:10" x14ac:dyDescent="0.2">
      <c r="A100" s="31"/>
      <c r="B100" s="31"/>
      <c r="C100" s="31"/>
      <c r="D100" s="31"/>
      <c r="E100" s="31"/>
      <c r="F100" s="31"/>
      <c r="G100" s="31"/>
      <c r="H100" s="31"/>
      <c r="J100" s="32"/>
    </row>
    <row r="101" spans="1:10" x14ac:dyDescent="0.2">
      <c r="A101" s="31"/>
      <c r="B101" s="31"/>
      <c r="C101" s="31"/>
      <c r="D101" s="31"/>
      <c r="E101" s="31"/>
      <c r="F101" s="31"/>
      <c r="G101" s="31"/>
      <c r="H101" s="31"/>
      <c r="J101" s="32"/>
    </row>
    <row r="102" spans="1:10" x14ac:dyDescent="0.2">
      <c r="A102" s="31"/>
      <c r="B102" s="31"/>
      <c r="C102" s="31"/>
      <c r="D102" s="31"/>
      <c r="E102" s="31"/>
      <c r="F102" s="31"/>
      <c r="G102" s="31"/>
      <c r="H102" s="31"/>
      <c r="J102" s="32"/>
    </row>
    <row r="103" spans="1:10" x14ac:dyDescent="0.2">
      <c r="A103" s="31"/>
      <c r="B103" s="31"/>
      <c r="C103" s="31"/>
      <c r="D103" s="31"/>
      <c r="E103" s="31"/>
      <c r="F103" s="31"/>
      <c r="G103" s="31"/>
      <c r="H103" s="31"/>
      <c r="J103" s="32"/>
    </row>
    <row r="104" spans="1:10" x14ac:dyDescent="0.2">
      <c r="A104" s="31"/>
      <c r="B104" s="31"/>
      <c r="C104" s="31"/>
      <c r="D104" s="31"/>
      <c r="E104" s="31"/>
      <c r="F104" s="31"/>
      <c r="G104" s="31"/>
      <c r="H104" s="31"/>
      <c r="J104" s="32"/>
    </row>
    <row r="105" spans="1:10" x14ac:dyDescent="0.2">
      <c r="A105" s="31"/>
      <c r="B105" s="31"/>
      <c r="C105" s="31"/>
      <c r="D105" s="31"/>
      <c r="E105" s="31"/>
      <c r="F105" s="31"/>
      <c r="G105" s="31"/>
      <c r="H105" s="31"/>
      <c r="J105" s="32"/>
    </row>
    <row r="106" spans="1:10" x14ac:dyDescent="0.2">
      <c r="A106" s="31"/>
      <c r="B106" s="31"/>
      <c r="C106" s="31"/>
      <c r="D106" s="31"/>
      <c r="E106" s="31"/>
      <c r="F106" s="31"/>
      <c r="G106" s="31"/>
      <c r="H106" s="31"/>
      <c r="J106" s="32"/>
    </row>
    <row r="107" spans="1:10" x14ac:dyDescent="0.2">
      <c r="A107" s="31"/>
      <c r="B107" s="31"/>
      <c r="C107" s="31"/>
      <c r="D107" s="31"/>
      <c r="E107" s="31"/>
      <c r="F107" s="31"/>
      <c r="G107" s="31"/>
      <c r="H107" s="31"/>
      <c r="J107" s="32"/>
    </row>
    <row r="108" spans="1:10" x14ac:dyDescent="0.2">
      <c r="A108" s="31"/>
      <c r="B108" s="31"/>
      <c r="C108" s="31"/>
      <c r="D108" s="31"/>
      <c r="E108" s="31"/>
      <c r="F108" s="31"/>
      <c r="G108" s="31"/>
      <c r="H108" s="31"/>
      <c r="J108" s="32"/>
    </row>
    <row r="109" spans="1:10" x14ac:dyDescent="0.2">
      <c r="A109" s="31"/>
      <c r="B109" s="31"/>
      <c r="C109" s="31"/>
      <c r="D109" s="31"/>
      <c r="E109" s="31"/>
      <c r="F109" s="31"/>
      <c r="G109" s="31"/>
      <c r="H109" s="31"/>
      <c r="J109" s="32"/>
    </row>
    <row r="110" spans="1:10" x14ac:dyDescent="0.2">
      <c r="A110" s="31"/>
      <c r="B110" s="31"/>
      <c r="C110" s="31"/>
      <c r="D110" s="31"/>
      <c r="E110" s="31"/>
      <c r="F110" s="31"/>
      <c r="G110" s="31"/>
      <c r="H110" s="31"/>
      <c r="J110" s="32"/>
    </row>
    <row r="111" spans="1:10" x14ac:dyDescent="0.2">
      <c r="A111" s="31"/>
      <c r="B111" s="31"/>
      <c r="C111" s="31"/>
      <c r="D111" s="31"/>
      <c r="E111" s="31"/>
      <c r="F111" s="31"/>
      <c r="G111" s="31"/>
      <c r="H111" s="31"/>
      <c r="J111" s="32"/>
    </row>
    <row r="112" spans="1:10" x14ac:dyDescent="0.2">
      <c r="A112" s="31"/>
      <c r="B112" s="31"/>
      <c r="C112" s="31"/>
      <c r="D112" s="31"/>
      <c r="E112" s="31"/>
      <c r="F112" s="31"/>
      <c r="G112" s="31"/>
      <c r="H112" s="31"/>
      <c r="J112" s="32"/>
    </row>
    <row r="113" spans="1:14" x14ac:dyDescent="0.2">
      <c r="A113" s="31"/>
      <c r="B113" s="31"/>
      <c r="C113" s="31"/>
      <c r="D113" s="31"/>
      <c r="E113" s="31"/>
      <c r="F113" s="31"/>
      <c r="G113" s="31"/>
      <c r="H113" s="31"/>
      <c r="J113" s="32"/>
    </row>
    <row r="114" spans="1:14" x14ac:dyDescent="0.2">
      <c r="A114" s="31"/>
      <c r="B114" s="31"/>
      <c r="C114" s="31"/>
      <c r="D114" s="31"/>
      <c r="E114" s="31"/>
      <c r="F114" s="31"/>
      <c r="G114" s="31"/>
      <c r="H114" s="31"/>
      <c r="J114" s="32"/>
    </row>
    <row r="115" spans="1:14" x14ac:dyDescent="0.2">
      <c r="A115" s="31"/>
      <c r="B115" s="31"/>
      <c r="C115" s="31"/>
      <c r="D115" s="31"/>
      <c r="E115" s="31"/>
      <c r="F115" s="31"/>
      <c r="G115" s="31"/>
      <c r="H115" s="31"/>
      <c r="J115" s="32"/>
    </row>
    <row r="116" spans="1:14" x14ac:dyDescent="0.2">
      <c r="A116" s="31"/>
      <c r="B116" s="31"/>
      <c r="C116" s="31"/>
      <c r="D116" s="31"/>
      <c r="E116" s="31"/>
      <c r="F116" s="31"/>
      <c r="G116" s="31"/>
      <c r="H116" s="31"/>
      <c r="J116" s="32"/>
    </row>
    <row r="117" spans="1:14" x14ac:dyDescent="0.2">
      <c r="A117" s="31"/>
      <c r="B117" s="31"/>
      <c r="C117" s="31"/>
      <c r="D117" s="31"/>
      <c r="E117" s="31"/>
      <c r="F117" s="31"/>
      <c r="G117" s="31"/>
      <c r="H117" s="31"/>
      <c r="J117" s="32"/>
    </row>
    <row r="118" spans="1:14" x14ac:dyDescent="0.2">
      <c r="A118" s="31"/>
      <c r="B118" s="31"/>
      <c r="C118" s="31"/>
      <c r="D118" s="31"/>
      <c r="E118" s="31"/>
      <c r="F118" s="31"/>
      <c r="G118" s="31"/>
      <c r="H118" s="31"/>
      <c r="J118" s="32"/>
    </row>
    <row r="119" spans="1:14" x14ac:dyDescent="0.2">
      <c r="A119" s="31"/>
      <c r="B119" s="31"/>
      <c r="C119" s="31"/>
      <c r="D119" s="31"/>
      <c r="E119" s="31"/>
      <c r="F119" s="31"/>
      <c r="G119" s="31"/>
      <c r="J119" s="32"/>
      <c r="N119" s="31"/>
    </row>
    <row r="120" spans="1:14" x14ac:dyDescent="0.2">
      <c r="A120" s="31"/>
      <c r="B120" s="31"/>
      <c r="C120" s="31"/>
      <c r="D120" s="31"/>
      <c r="E120" s="31"/>
      <c r="F120" s="31"/>
      <c r="G120" s="31"/>
      <c r="J120" s="32"/>
      <c r="N120" s="31"/>
    </row>
    <row r="121" spans="1:14" x14ac:dyDescent="0.2">
      <c r="A121" s="31"/>
      <c r="B121" s="31"/>
      <c r="C121" s="31"/>
      <c r="D121" s="31"/>
      <c r="E121" s="31"/>
      <c r="F121" s="31"/>
      <c r="G121" s="31"/>
      <c r="J121" s="32"/>
      <c r="N121" s="31"/>
    </row>
    <row r="122" spans="1:14" x14ac:dyDescent="0.2">
      <c r="A122" s="31"/>
      <c r="B122" s="31"/>
      <c r="C122" s="31"/>
      <c r="D122" s="31"/>
      <c r="E122" s="31"/>
      <c r="F122" s="31"/>
      <c r="G122" s="31"/>
      <c r="J122" s="32"/>
      <c r="N122" s="31"/>
    </row>
    <row r="123" spans="1:14" x14ac:dyDescent="0.2">
      <c r="A123" s="31"/>
      <c r="B123" s="31"/>
      <c r="C123" s="31"/>
      <c r="D123" s="31"/>
      <c r="E123" s="31"/>
      <c r="F123" s="31"/>
      <c r="G123" s="31"/>
      <c r="J123" s="32"/>
      <c r="N123" s="31"/>
    </row>
    <row r="124" spans="1:14" x14ac:dyDescent="0.2">
      <c r="A124" s="31"/>
      <c r="B124" s="31"/>
      <c r="C124" s="31"/>
      <c r="D124" s="31"/>
      <c r="E124" s="31"/>
      <c r="F124" s="31"/>
      <c r="G124" s="31"/>
      <c r="J124" s="32"/>
      <c r="N124" s="31"/>
    </row>
    <row r="125" spans="1:14" x14ac:dyDescent="0.2">
      <c r="A125" s="31"/>
      <c r="B125" s="31"/>
      <c r="C125" s="31"/>
      <c r="D125" s="31"/>
      <c r="E125" s="31"/>
      <c r="F125" s="31"/>
      <c r="G125" s="31"/>
      <c r="J125" s="32"/>
      <c r="N125" s="31"/>
    </row>
    <row r="126" spans="1:14" x14ac:dyDescent="0.2">
      <c r="A126" s="31"/>
      <c r="B126" s="31"/>
      <c r="C126" s="31"/>
      <c r="D126" s="31"/>
      <c r="E126" s="31"/>
      <c r="F126" s="31"/>
      <c r="G126" s="31"/>
      <c r="J126" s="32"/>
      <c r="N126" s="31"/>
    </row>
    <row r="127" spans="1:14" x14ac:dyDescent="0.2">
      <c r="A127" s="31"/>
      <c r="B127" s="31"/>
      <c r="C127" s="31"/>
      <c r="D127" s="31"/>
      <c r="E127" s="31"/>
      <c r="F127" s="31"/>
      <c r="G127" s="31"/>
      <c r="J127" s="32"/>
      <c r="N127" s="31"/>
    </row>
    <row r="128" spans="1:14" x14ac:dyDescent="0.2">
      <c r="A128" s="31"/>
      <c r="B128" s="31"/>
      <c r="C128" s="31"/>
      <c r="D128" s="31"/>
      <c r="E128" s="31"/>
      <c r="F128" s="31"/>
      <c r="G128" s="31"/>
      <c r="J128" s="32"/>
      <c r="N128" s="31"/>
    </row>
    <row r="129" spans="1:14" x14ac:dyDescent="0.2">
      <c r="A129" s="31"/>
      <c r="B129" s="31"/>
      <c r="C129" s="31"/>
      <c r="D129" s="31"/>
      <c r="E129" s="31"/>
      <c r="F129" s="31"/>
      <c r="G129" s="31"/>
      <c r="J129" s="32"/>
      <c r="N129" s="31"/>
    </row>
    <row r="130" spans="1:14" x14ac:dyDescent="0.2">
      <c r="A130" s="31"/>
      <c r="B130" s="31"/>
      <c r="C130" s="31"/>
      <c r="D130" s="31"/>
      <c r="E130" s="31"/>
      <c r="F130" s="31"/>
      <c r="G130" s="31"/>
      <c r="J130" s="32"/>
      <c r="N130" s="31"/>
    </row>
    <row r="131" spans="1:14" x14ac:dyDescent="0.2">
      <c r="A131" s="31"/>
      <c r="B131" s="31"/>
      <c r="C131" s="31"/>
      <c r="D131" s="31"/>
      <c r="E131" s="31"/>
      <c r="F131" s="31"/>
      <c r="G131" s="31"/>
      <c r="J131" s="32"/>
      <c r="N131" s="31"/>
    </row>
    <row r="132" spans="1:14" x14ac:dyDescent="0.2">
      <c r="A132" s="31"/>
      <c r="B132" s="31"/>
      <c r="C132" s="31"/>
      <c r="D132" s="31"/>
      <c r="E132" s="31"/>
      <c r="F132" s="31"/>
      <c r="G132" s="31"/>
      <c r="J132" s="32"/>
      <c r="N132" s="31"/>
    </row>
    <row r="133" spans="1:14" x14ac:dyDescent="0.2">
      <c r="A133" s="31"/>
      <c r="B133" s="31"/>
      <c r="C133" s="31"/>
      <c r="D133" s="31"/>
      <c r="E133" s="31"/>
      <c r="F133" s="31"/>
      <c r="G133" s="31"/>
      <c r="J133" s="32"/>
      <c r="N133" s="31"/>
    </row>
    <row r="134" spans="1:14" x14ac:dyDescent="0.2">
      <c r="A134" s="31"/>
      <c r="B134" s="31"/>
      <c r="C134" s="31"/>
      <c r="D134" s="31"/>
      <c r="E134" s="31"/>
      <c r="F134" s="31"/>
      <c r="G134" s="31"/>
      <c r="J134" s="32"/>
      <c r="N134" s="31"/>
    </row>
    <row r="135" spans="1:14" x14ac:dyDescent="0.2">
      <c r="A135" s="31"/>
      <c r="B135" s="31"/>
      <c r="C135" s="31"/>
      <c r="D135" s="31"/>
      <c r="E135" s="31"/>
      <c r="F135" s="31"/>
      <c r="G135" s="31"/>
      <c r="J135" s="32"/>
      <c r="N135" s="31"/>
    </row>
    <row r="136" spans="1:14" x14ac:dyDescent="0.2">
      <c r="A136" s="31"/>
      <c r="B136" s="31"/>
      <c r="C136" s="31"/>
      <c r="D136" s="31"/>
      <c r="E136" s="31"/>
      <c r="F136" s="31"/>
      <c r="G136" s="31"/>
      <c r="J136" s="32"/>
      <c r="N136" s="31"/>
    </row>
    <row r="137" spans="1:14" x14ac:dyDescent="0.2">
      <c r="A137" s="31"/>
      <c r="B137" s="31"/>
      <c r="C137" s="31"/>
      <c r="D137" s="31"/>
      <c r="E137" s="31"/>
      <c r="F137" s="31"/>
      <c r="G137" s="31"/>
      <c r="J137" s="32"/>
      <c r="N137" s="31"/>
    </row>
    <row r="138" spans="1:14" x14ac:dyDescent="0.2">
      <c r="A138" s="31"/>
      <c r="B138" s="31"/>
      <c r="C138" s="31"/>
      <c r="D138" s="31"/>
      <c r="E138" s="31"/>
      <c r="F138" s="31"/>
      <c r="G138" s="31"/>
      <c r="J138" s="32"/>
      <c r="N138" s="31"/>
    </row>
    <row r="139" spans="1:14" x14ac:dyDescent="0.2">
      <c r="A139" s="31"/>
      <c r="B139" s="31"/>
      <c r="C139" s="31"/>
      <c r="D139" s="31"/>
      <c r="E139" s="31"/>
      <c r="F139" s="31"/>
      <c r="G139" s="31"/>
      <c r="J139" s="32"/>
      <c r="N139" s="31"/>
    </row>
    <row r="140" spans="1:14" x14ac:dyDescent="0.2">
      <c r="A140" s="31"/>
      <c r="B140" s="31"/>
      <c r="C140" s="31"/>
      <c r="D140" s="31"/>
      <c r="E140" s="31"/>
      <c r="F140" s="31"/>
      <c r="G140" s="31"/>
      <c r="H140" s="31"/>
      <c r="J140" s="32"/>
      <c r="N140" s="31"/>
    </row>
    <row r="141" spans="1:14" x14ac:dyDescent="0.2">
      <c r="A141" s="31"/>
      <c r="B141" s="31"/>
      <c r="C141" s="31"/>
      <c r="D141" s="31"/>
      <c r="E141" s="31"/>
      <c r="F141" s="31"/>
      <c r="G141" s="31"/>
      <c r="H141" s="31"/>
      <c r="J141" s="32"/>
      <c r="N141" s="31"/>
    </row>
    <row r="142" spans="1:14" x14ac:dyDescent="0.2">
      <c r="A142" s="31"/>
      <c r="B142" s="31"/>
      <c r="C142" s="31"/>
      <c r="D142" s="31"/>
      <c r="E142" s="31"/>
      <c r="F142" s="31"/>
      <c r="G142" s="31"/>
      <c r="H142" s="31"/>
      <c r="J142" s="32"/>
    </row>
    <row r="143" spans="1:14" x14ac:dyDescent="0.2">
      <c r="A143" s="31"/>
      <c r="B143" s="31"/>
      <c r="C143" s="31"/>
      <c r="D143" s="31"/>
      <c r="E143" s="31"/>
      <c r="F143" s="31"/>
      <c r="G143" s="31"/>
      <c r="H143" s="31"/>
      <c r="J143" s="32"/>
    </row>
    <row r="144" spans="1:14" x14ac:dyDescent="0.2">
      <c r="A144" s="31"/>
      <c r="B144" s="31"/>
      <c r="C144" s="31"/>
      <c r="D144" s="31"/>
      <c r="E144" s="31"/>
      <c r="F144" s="31"/>
      <c r="G144" s="31"/>
      <c r="H144" s="31"/>
      <c r="J144" s="32"/>
    </row>
    <row r="145" spans="1:10" x14ac:dyDescent="0.2">
      <c r="A145" s="31"/>
      <c r="B145" s="31"/>
      <c r="C145" s="31"/>
      <c r="D145" s="31"/>
      <c r="E145" s="31"/>
      <c r="F145" s="31"/>
      <c r="G145" s="31"/>
      <c r="H145" s="31"/>
      <c r="J145" s="32"/>
    </row>
    <row r="146" spans="1:10" x14ac:dyDescent="0.2">
      <c r="A146" s="31"/>
      <c r="B146" s="31"/>
      <c r="C146" s="31"/>
      <c r="D146" s="31"/>
      <c r="E146" s="31"/>
      <c r="F146" s="31"/>
      <c r="G146" s="31"/>
      <c r="H146" s="31"/>
      <c r="J146" s="32"/>
    </row>
    <row r="147" spans="1:10" x14ac:dyDescent="0.2">
      <c r="A147" s="31"/>
      <c r="B147" s="31"/>
      <c r="C147" s="31"/>
      <c r="D147" s="31"/>
      <c r="E147" s="31"/>
      <c r="F147" s="31"/>
      <c r="G147" s="31"/>
      <c r="H147" s="31"/>
      <c r="J147" s="32"/>
    </row>
    <row r="148" spans="1:10" x14ac:dyDescent="0.2">
      <c r="A148" s="31"/>
      <c r="B148" s="31"/>
      <c r="C148" s="31"/>
      <c r="D148" s="31"/>
      <c r="E148" s="31"/>
      <c r="F148" s="31"/>
      <c r="G148" s="31"/>
      <c r="H148" s="31"/>
      <c r="J148" s="32"/>
    </row>
    <row r="149" spans="1:10" x14ac:dyDescent="0.2">
      <c r="A149" s="31"/>
      <c r="B149" s="31"/>
      <c r="C149" s="31"/>
      <c r="D149" s="31"/>
      <c r="E149" s="31"/>
      <c r="F149" s="31"/>
      <c r="G149" s="31"/>
      <c r="H149" s="31"/>
      <c r="J149" s="32"/>
    </row>
    <row r="150" spans="1:10" x14ac:dyDescent="0.2">
      <c r="A150" s="31"/>
      <c r="B150" s="31"/>
      <c r="C150" s="31"/>
      <c r="D150" s="31"/>
      <c r="E150" s="31"/>
      <c r="F150" s="31"/>
      <c r="G150" s="31"/>
      <c r="H150" s="31"/>
      <c r="J150" s="32"/>
    </row>
    <row r="151" spans="1:10" x14ac:dyDescent="0.2">
      <c r="A151" s="31"/>
      <c r="B151" s="31"/>
      <c r="C151" s="31"/>
      <c r="D151" s="31"/>
      <c r="E151" s="31"/>
      <c r="F151" s="31"/>
      <c r="G151" s="31"/>
      <c r="H151" s="31"/>
      <c r="J151" s="32"/>
    </row>
    <row r="152" spans="1:10" x14ac:dyDescent="0.2">
      <c r="A152" s="31"/>
      <c r="B152" s="31"/>
      <c r="C152" s="31"/>
      <c r="D152" s="31"/>
      <c r="E152" s="31"/>
      <c r="F152" s="31"/>
      <c r="G152" s="31"/>
      <c r="H152" s="31"/>
      <c r="J152" s="32"/>
    </row>
    <row r="153" spans="1:10" x14ac:dyDescent="0.2">
      <c r="A153" s="31"/>
      <c r="B153" s="31"/>
      <c r="C153" s="31"/>
      <c r="D153" s="31"/>
      <c r="E153" s="31"/>
      <c r="F153" s="31"/>
      <c r="G153" s="31"/>
      <c r="H153" s="31"/>
      <c r="J153" s="32"/>
    </row>
    <row r="154" spans="1:10" x14ac:dyDescent="0.2">
      <c r="A154" s="31"/>
      <c r="B154" s="31"/>
      <c r="C154" s="31"/>
      <c r="D154" s="31"/>
      <c r="E154" s="31"/>
      <c r="F154" s="31"/>
      <c r="G154" s="31"/>
      <c r="H154" s="31"/>
      <c r="J154" s="32"/>
    </row>
    <row r="155" spans="1:10" x14ac:dyDescent="0.2">
      <c r="A155" s="31"/>
      <c r="B155" s="31"/>
      <c r="C155" s="31"/>
      <c r="D155" s="31"/>
      <c r="E155" s="31"/>
      <c r="F155" s="31"/>
      <c r="G155" s="31"/>
      <c r="H155" s="31"/>
      <c r="J155" s="32"/>
    </row>
    <row r="156" spans="1:10" x14ac:dyDescent="0.2">
      <c r="A156" s="31"/>
      <c r="B156" s="31"/>
      <c r="C156" s="31"/>
      <c r="D156" s="31"/>
      <c r="E156" s="31"/>
      <c r="F156" s="31"/>
      <c r="G156" s="31"/>
      <c r="H156" s="31"/>
      <c r="J156" s="32"/>
    </row>
    <row r="157" spans="1:10" x14ac:dyDescent="0.2">
      <c r="A157" s="31"/>
      <c r="B157" s="31"/>
      <c r="C157" s="31"/>
      <c r="D157" s="31"/>
      <c r="E157" s="31"/>
      <c r="F157" s="31"/>
      <c r="G157" s="31"/>
      <c r="H157" s="31"/>
      <c r="J157" s="32"/>
    </row>
    <row r="158" spans="1:10" x14ac:dyDescent="0.2">
      <c r="A158" s="31"/>
      <c r="B158" s="31"/>
      <c r="C158" s="31"/>
      <c r="D158" s="31"/>
      <c r="E158" s="31"/>
      <c r="F158" s="31"/>
      <c r="G158" s="31"/>
      <c r="H158" s="31"/>
      <c r="J158" s="32"/>
    </row>
    <row r="159" spans="1:10" x14ac:dyDescent="0.2">
      <c r="A159" s="31"/>
      <c r="B159" s="31"/>
      <c r="C159" s="31"/>
      <c r="D159" s="31"/>
      <c r="E159" s="31"/>
      <c r="F159" s="31"/>
      <c r="G159" s="31"/>
      <c r="H159" s="31"/>
      <c r="J159" s="32"/>
    </row>
    <row r="160" spans="1:10" x14ac:dyDescent="0.2">
      <c r="A160" s="31"/>
      <c r="B160" s="31"/>
      <c r="C160" s="31"/>
      <c r="D160" s="31"/>
      <c r="E160" s="31"/>
      <c r="F160" s="31"/>
      <c r="G160" s="31"/>
      <c r="H160" s="31"/>
      <c r="J160" s="32"/>
    </row>
    <row r="161" spans="1:10" s="173" customFormat="1" x14ac:dyDescent="0.2">
      <c r="A161" s="176" t="s">
        <v>441</v>
      </c>
      <c r="B161" s="176" t="s">
        <v>437</v>
      </c>
      <c r="C161" s="176" t="s">
        <v>425</v>
      </c>
      <c r="D161" s="176" t="s">
        <v>424</v>
      </c>
      <c r="E161" s="176" t="s">
        <v>438</v>
      </c>
      <c r="F161" s="176" t="s">
        <v>78</v>
      </c>
      <c r="G161" s="176" t="s">
        <v>75</v>
      </c>
      <c r="H161" s="176" t="s">
        <v>440</v>
      </c>
      <c r="I161" s="174" t="str">
        <f t="shared" ref="I130:I193" si="0">IF(LEFT($H161,2)="EC",CONCATENATE("ML",RIGHT($H161,LEN($H161)-2)),IF(RIGHT($H161,2)="EC",CONCATENATE(LEFT($H161,LEN($H161)-2),"ML"),IF(LEFT($H161,3)="EnC",CONCATENATE("ML",RIGHT($H161,LEN($H161)-3)),$H161)))</f>
        <v>MOTOR_ML</v>
      </c>
      <c r="J161" s="175" t="str">
        <f t="shared" ref="J130:J193" si="1">CONCATENATE(F161,I161)</f>
        <v>BSP02-E-CTL-STPMOT-03MOTOR_ML</v>
      </c>
    </row>
    <row r="162" spans="1:10" x14ac:dyDescent="0.2">
      <c r="A162" s="31"/>
      <c r="B162" s="31"/>
      <c r="C162" s="31"/>
      <c r="D162" s="31"/>
      <c r="E162" s="31"/>
      <c r="F162" s="31"/>
      <c r="G162" s="31"/>
      <c r="H162" s="31"/>
      <c r="J162" s="32"/>
    </row>
    <row r="163" spans="1:10" x14ac:dyDescent="0.2">
      <c r="A163" s="31"/>
      <c r="B163" s="31"/>
      <c r="C163" s="31"/>
      <c r="D163" s="31"/>
      <c r="E163" s="31"/>
      <c r="F163" s="31"/>
      <c r="G163" s="31"/>
      <c r="H163" s="31"/>
      <c r="J163" s="32"/>
    </row>
    <row r="164" spans="1:10" x14ac:dyDescent="0.2">
      <c r="A164" s="31"/>
      <c r="B164" s="31"/>
      <c r="C164" s="31"/>
      <c r="D164" s="31"/>
      <c r="E164" s="31"/>
      <c r="F164" s="31"/>
      <c r="G164" s="31"/>
      <c r="H164" s="31"/>
      <c r="J164" s="32"/>
    </row>
    <row r="165" spans="1:10" x14ac:dyDescent="0.2">
      <c r="A165" s="31"/>
      <c r="B165" s="31"/>
      <c r="C165" s="31"/>
      <c r="D165" s="31"/>
      <c r="E165" s="31"/>
      <c r="F165" s="31"/>
      <c r="G165" s="31"/>
      <c r="H165" s="31"/>
      <c r="J165" s="32"/>
    </row>
    <row r="166" spans="1:10" x14ac:dyDescent="0.2">
      <c r="A166" s="31"/>
      <c r="B166" s="31"/>
      <c r="C166" s="31"/>
      <c r="D166" s="31"/>
      <c r="E166" s="31"/>
      <c r="F166" s="31"/>
      <c r="G166" s="31"/>
      <c r="H166" s="31"/>
      <c r="J166" s="32"/>
    </row>
    <row r="167" spans="1:10" x14ac:dyDescent="0.2">
      <c r="A167" s="31"/>
      <c r="B167" s="31"/>
      <c r="C167" s="31"/>
      <c r="D167" s="31"/>
      <c r="E167" s="31"/>
      <c r="F167" s="31"/>
      <c r="G167" s="31"/>
      <c r="H167" s="31"/>
      <c r="J167" s="32"/>
    </row>
    <row r="168" spans="1:10" x14ac:dyDescent="0.2">
      <c r="A168" s="31"/>
      <c r="B168" s="31"/>
      <c r="C168" s="31"/>
      <c r="D168" s="31"/>
      <c r="E168" s="31"/>
      <c r="F168" s="31"/>
      <c r="G168" s="31"/>
      <c r="H168" s="31"/>
      <c r="J168" s="32"/>
    </row>
    <row r="169" spans="1:10" x14ac:dyDescent="0.2">
      <c r="A169" s="31"/>
      <c r="B169" s="31"/>
      <c r="C169" s="31"/>
      <c r="D169" s="31"/>
      <c r="E169" s="31"/>
      <c r="F169" s="31"/>
      <c r="G169" s="31"/>
      <c r="H169" s="31"/>
      <c r="J169" s="32"/>
    </row>
    <row r="170" spans="1:10" s="173" customFormat="1" x14ac:dyDescent="0.2">
      <c r="A170" s="176" t="s">
        <v>442</v>
      </c>
      <c r="B170" s="176" t="s">
        <v>437</v>
      </c>
      <c r="C170" s="176" t="s">
        <v>427</v>
      </c>
      <c r="D170" s="176" t="s">
        <v>424</v>
      </c>
      <c r="E170" s="176" t="s">
        <v>439</v>
      </c>
      <c r="F170" s="176" t="s">
        <v>95</v>
      </c>
      <c r="G170" s="176" t="s">
        <v>75</v>
      </c>
      <c r="H170" s="176" t="s">
        <v>440</v>
      </c>
      <c r="I170" s="174" t="str">
        <f t="shared" si="0"/>
        <v>MOTOR_ML</v>
      </c>
      <c r="J170" s="175" t="str">
        <f t="shared" si="1"/>
        <v>BSP02-E-CTL-STPMOT-12MOTOR_ML</v>
      </c>
    </row>
    <row r="171" spans="1:10" x14ac:dyDescent="0.2">
      <c r="A171" s="31"/>
      <c r="B171" s="31"/>
      <c r="C171" s="31"/>
      <c r="D171" s="31"/>
      <c r="E171" s="31"/>
      <c r="F171" s="31"/>
      <c r="G171" s="31"/>
      <c r="H171" s="31"/>
      <c r="J171" s="32"/>
    </row>
    <row r="172" spans="1:10" x14ac:dyDescent="0.2">
      <c r="A172" s="31"/>
      <c r="B172" s="31"/>
      <c r="C172" s="31"/>
      <c r="D172" s="31"/>
      <c r="E172" s="31"/>
      <c r="F172" s="31"/>
      <c r="G172" s="31"/>
      <c r="H172" s="31"/>
      <c r="J172" s="32"/>
    </row>
    <row r="173" spans="1:10" x14ac:dyDescent="0.2">
      <c r="A173" s="31"/>
      <c r="B173" s="31"/>
      <c r="C173" s="31"/>
      <c r="D173" s="31"/>
      <c r="E173" s="31"/>
      <c r="F173" s="31"/>
      <c r="G173" s="31"/>
      <c r="H173" s="31"/>
      <c r="J173" s="32"/>
    </row>
    <row r="174" spans="1:10" x14ac:dyDescent="0.2">
      <c r="A174" s="31"/>
      <c r="B174" s="31"/>
      <c r="C174" s="31"/>
      <c r="D174" s="31"/>
      <c r="E174" s="31"/>
      <c r="F174" s="31"/>
      <c r="G174" s="31"/>
      <c r="H174" s="31"/>
      <c r="J174" s="32"/>
    </row>
    <row r="175" spans="1:10" x14ac:dyDescent="0.2">
      <c r="A175" s="31"/>
      <c r="B175" s="31"/>
      <c r="C175" s="31"/>
      <c r="D175" s="31"/>
      <c r="E175" s="31"/>
      <c r="F175" s="31"/>
      <c r="G175" s="31"/>
      <c r="H175" s="31"/>
      <c r="J175" s="32"/>
    </row>
    <row r="176" spans="1:10" x14ac:dyDescent="0.2">
      <c r="A176" s="31"/>
      <c r="B176" s="31"/>
      <c r="C176" s="31"/>
      <c r="D176" s="31"/>
      <c r="E176" s="31"/>
      <c r="F176" s="31"/>
      <c r="G176" s="31"/>
      <c r="H176" s="31"/>
      <c r="J176" s="32"/>
    </row>
    <row r="177" spans="1:10" x14ac:dyDescent="0.2">
      <c r="A177" s="31"/>
      <c r="B177" s="31"/>
      <c r="C177" s="31"/>
      <c r="D177" s="31"/>
      <c r="E177" s="31"/>
      <c r="F177" s="31"/>
      <c r="G177" s="31"/>
      <c r="H177" s="31"/>
      <c r="J177" s="32"/>
    </row>
    <row r="178" spans="1:10" x14ac:dyDescent="0.2">
      <c r="A178" s="31"/>
      <c r="B178" s="31"/>
      <c r="C178" s="31"/>
      <c r="D178" s="31"/>
      <c r="E178" s="31"/>
      <c r="F178" s="31"/>
      <c r="G178" s="31"/>
      <c r="H178" s="31"/>
      <c r="J178" s="32"/>
    </row>
    <row r="179" spans="1:10" x14ac:dyDescent="0.2">
      <c r="A179" s="31"/>
      <c r="B179" s="31"/>
      <c r="C179" s="31"/>
      <c r="D179" s="31"/>
      <c r="E179" s="31"/>
      <c r="F179" s="31"/>
      <c r="G179" s="31"/>
      <c r="H179" s="31"/>
      <c r="J179" s="32"/>
    </row>
    <row r="180" spans="1:10" s="39" customFormat="1" x14ac:dyDescent="0.2">
      <c r="A180" s="42"/>
      <c r="B180" s="42"/>
      <c r="C180" s="42"/>
      <c r="D180" s="42"/>
      <c r="E180" s="42"/>
      <c r="I180" s="40"/>
      <c r="J180" s="41"/>
    </row>
    <row r="181" spans="1:10" s="39" customFormat="1" x14ac:dyDescent="0.2">
      <c r="A181" s="42"/>
      <c r="B181" s="42"/>
      <c r="C181" s="42"/>
      <c r="D181" s="42"/>
      <c r="E181" s="42"/>
      <c r="I181" s="40"/>
      <c r="J181" s="41"/>
    </row>
    <row r="182" spans="1:10" s="39" customFormat="1" x14ac:dyDescent="0.2">
      <c r="A182" s="42"/>
      <c r="B182" s="42"/>
      <c r="C182" s="42"/>
      <c r="D182" s="42"/>
      <c r="E182" s="42"/>
      <c r="I182" s="40"/>
      <c r="J182" s="41"/>
    </row>
    <row r="183" spans="1:10" x14ac:dyDescent="0.2">
      <c r="A183" s="31"/>
      <c r="B183" s="31"/>
      <c r="C183" s="31"/>
      <c r="D183" s="31"/>
      <c r="E183" s="31"/>
      <c r="F183" s="31"/>
      <c r="G183" s="31"/>
      <c r="H183" s="31"/>
      <c r="J183" s="32"/>
    </row>
    <row r="184" spans="1:10" s="39" customFormat="1" x14ac:dyDescent="0.2">
      <c r="A184" s="42"/>
      <c r="B184" s="42"/>
      <c r="C184" s="42"/>
      <c r="D184" s="42"/>
      <c r="E184" s="42"/>
      <c r="I184" s="40"/>
      <c r="J184" s="41"/>
    </row>
    <row r="185" spans="1:10" s="39" customFormat="1" x14ac:dyDescent="0.2">
      <c r="A185" s="42"/>
      <c r="B185" s="42"/>
      <c r="C185" s="42"/>
      <c r="D185" s="42"/>
      <c r="E185" s="42"/>
      <c r="I185" s="40"/>
      <c r="J185" s="41"/>
    </row>
    <row r="186" spans="1:10" s="39" customFormat="1" x14ac:dyDescent="0.2">
      <c r="A186" s="42"/>
      <c r="B186" s="42"/>
      <c r="C186" s="42"/>
      <c r="D186" s="42"/>
      <c r="E186" s="42"/>
      <c r="I186" s="40"/>
      <c r="J186" s="41"/>
    </row>
    <row r="187" spans="1:10" x14ac:dyDescent="0.2">
      <c r="A187" s="31"/>
      <c r="B187" s="31"/>
      <c r="C187" s="31"/>
      <c r="D187" s="31"/>
      <c r="E187" s="31"/>
      <c r="F187" s="31"/>
      <c r="G187" s="31"/>
      <c r="H187" s="31"/>
      <c r="J187" s="32"/>
    </row>
    <row r="188" spans="1:10" x14ac:dyDescent="0.2">
      <c r="A188" s="31"/>
      <c r="B188" s="31"/>
      <c r="C188" s="31"/>
      <c r="D188" s="31"/>
      <c r="E188" s="31"/>
      <c r="F188" s="31"/>
      <c r="G188" s="31"/>
      <c r="H188" s="31"/>
      <c r="J188" s="32"/>
    </row>
    <row r="189" spans="1:10" x14ac:dyDescent="0.2">
      <c r="A189" s="31"/>
      <c r="B189" s="31"/>
      <c r="C189" s="31"/>
      <c r="D189" s="31"/>
      <c r="E189" s="31"/>
      <c r="F189" s="31"/>
      <c r="G189" s="31"/>
      <c r="H189" s="31"/>
      <c r="J189" s="32"/>
    </row>
    <row r="190" spans="1:10" s="39" customFormat="1" x14ac:dyDescent="0.2">
      <c r="A190" s="42"/>
      <c r="B190" s="42"/>
      <c r="C190" s="42"/>
      <c r="D190" s="42"/>
      <c r="E190" s="42"/>
      <c r="I190" s="40"/>
      <c r="J190" s="41"/>
    </row>
    <row r="191" spans="1:10" s="39" customFormat="1" x14ac:dyDescent="0.2">
      <c r="A191" s="42"/>
      <c r="B191" s="42"/>
      <c r="C191" s="42"/>
      <c r="D191" s="42"/>
      <c r="E191" s="42"/>
      <c r="I191" s="40"/>
      <c r="J191" s="41"/>
    </row>
    <row r="192" spans="1:10" x14ac:dyDescent="0.2">
      <c r="A192" s="31"/>
      <c r="B192" s="31"/>
      <c r="C192" s="31"/>
      <c r="D192" s="31"/>
      <c r="E192" s="31"/>
      <c r="F192" s="31"/>
      <c r="G192" s="31"/>
      <c r="H192" s="31"/>
      <c r="J192" s="32"/>
    </row>
    <row r="193" spans="1:10" x14ac:dyDescent="0.2">
      <c r="A193" s="31"/>
      <c r="B193" s="31"/>
      <c r="C193" s="31"/>
      <c r="D193" s="31"/>
      <c r="E193" s="31"/>
      <c r="F193" s="31"/>
      <c r="G193" s="31"/>
      <c r="H193" s="31"/>
      <c r="J193" s="32"/>
    </row>
    <row r="194" spans="1:10" x14ac:dyDescent="0.2">
      <c r="A194" s="31"/>
      <c r="B194" s="31"/>
      <c r="C194" s="31"/>
      <c r="D194" s="31"/>
      <c r="E194" s="31"/>
      <c r="F194" s="31"/>
      <c r="G194" s="31"/>
      <c r="H194" s="31"/>
      <c r="J194" s="32"/>
    </row>
    <row r="195" spans="1:10" x14ac:dyDescent="0.2">
      <c r="A195" s="31"/>
      <c r="B195" s="31"/>
      <c r="C195" s="31"/>
      <c r="D195" s="31"/>
      <c r="E195" s="31"/>
      <c r="F195" s="31"/>
      <c r="G195" s="31"/>
      <c r="H195" s="31"/>
      <c r="J195" s="32"/>
    </row>
    <row r="196" spans="1:10" x14ac:dyDescent="0.2">
      <c r="A196" s="31"/>
      <c r="B196" s="31"/>
      <c r="C196" s="31"/>
      <c r="D196" s="31"/>
      <c r="E196" s="31"/>
      <c r="F196" s="31"/>
      <c r="G196" s="31"/>
      <c r="H196" s="31"/>
      <c r="J196" s="32"/>
    </row>
    <row r="197" spans="1:10" x14ac:dyDescent="0.2">
      <c r="A197" s="31"/>
      <c r="B197" s="31"/>
      <c r="C197" s="31"/>
      <c r="D197" s="31"/>
      <c r="E197" s="31"/>
      <c r="F197" s="31"/>
      <c r="G197" s="31"/>
      <c r="H197" s="31"/>
      <c r="J197" s="32"/>
    </row>
    <row r="198" spans="1:10" x14ac:dyDescent="0.2">
      <c r="A198" s="31"/>
      <c r="B198" s="31"/>
      <c r="C198" s="31"/>
      <c r="D198" s="31"/>
      <c r="E198" s="31"/>
      <c r="F198" s="31"/>
      <c r="G198" s="31"/>
      <c r="H198" s="31"/>
      <c r="J198" s="32"/>
    </row>
    <row r="199" spans="1:10" x14ac:dyDescent="0.2">
      <c r="A199" s="31"/>
      <c r="B199" s="31"/>
      <c r="C199" s="31"/>
      <c r="D199" s="31"/>
      <c r="E199" s="31"/>
      <c r="F199" s="31"/>
      <c r="G199" s="31"/>
      <c r="H199" s="31"/>
      <c r="J199" s="32"/>
    </row>
    <row r="200" spans="1:10" x14ac:dyDescent="0.2">
      <c r="A200" s="31"/>
      <c r="B200" s="31"/>
      <c r="C200" s="31"/>
      <c r="D200" s="31"/>
      <c r="E200" s="31"/>
      <c r="F200" s="31"/>
      <c r="G200" s="31"/>
      <c r="H200" s="31"/>
      <c r="J200" s="32"/>
    </row>
    <row r="201" spans="1:10" x14ac:dyDescent="0.2">
      <c r="A201" s="31"/>
      <c r="B201" s="31"/>
      <c r="C201" s="31"/>
      <c r="D201" s="31"/>
      <c r="E201" s="31"/>
      <c r="F201" s="31"/>
      <c r="G201" s="31"/>
      <c r="H201" s="31"/>
      <c r="J201" s="32"/>
    </row>
    <row r="202" spans="1:10" x14ac:dyDescent="0.2">
      <c r="A202" s="31"/>
      <c r="B202" s="31"/>
      <c r="C202" s="31"/>
      <c r="D202" s="31"/>
      <c r="E202" s="31"/>
      <c r="F202" s="31"/>
      <c r="G202" s="31"/>
      <c r="H202" s="31"/>
      <c r="J202" s="32"/>
    </row>
    <row r="203" spans="1:10" x14ac:dyDescent="0.2">
      <c r="A203" s="31"/>
      <c r="B203" s="31"/>
      <c r="C203" s="31"/>
      <c r="D203" s="31"/>
      <c r="E203" s="31"/>
      <c r="F203" s="31"/>
      <c r="G203" s="31"/>
      <c r="H203" s="31"/>
      <c r="J203" s="32"/>
    </row>
    <row r="204" spans="1:10" x14ac:dyDescent="0.2">
      <c r="A204" s="31"/>
      <c r="B204" s="31"/>
      <c r="C204" s="31"/>
      <c r="D204" s="31"/>
      <c r="E204" s="31"/>
      <c r="F204" s="31"/>
      <c r="G204" s="31"/>
      <c r="H204" s="31"/>
      <c r="J204" s="32"/>
    </row>
    <row r="205" spans="1:10" x14ac:dyDescent="0.2">
      <c r="A205" s="31"/>
      <c r="B205" s="31"/>
      <c r="C205" s="31"/>
      <c r="D205" s="31"/>
      <c r="E205" s="31"/>
      <c r="F205" s="31"/>
      <c r="G205" s="31"/>
      <c r="H205" s="31"/>
      <c r="J205" s="32"/>
    </row>
    <row r="206" spans="1:10" x14ac:dyDescent="0.2">
      <c r="A206" s="31"/>
      <c r="B206" s="31"/>
      <c r="C206" s="31"/>
      <c r="D206" s="31"/>
      <c r="E206" s="31"/>
      <c r="F206" s="31"/>
      <c r="G206" s="31"/>
      <c r="H206" s="31"/>
      <c r="J206" s="32"/>
    </row>
    <row r="207" spans="1:10" x14ac:dyDescent="0.2">
      <c r="A207" s="31"/>
      <c r="B207" s="31"/>
      <c r="C207" s="31"/>
      <c r="D207" s="31"/>
      <c r="E207" s="31"/>
      <c r="F207" s="31"/>
      <c r="G207" s="31"/>
      <c r="H207" s="31"/>
      <c r="J207" s="32"/>
    </row>
    <row r="208" spans="1:10" x14ac:dyDescent="0.2">
      <c r="A208" s="31"/>
      <c r="B208" s="31"/>
      <c r="C208" s="31"/>
      <c r="D208" s="31"/>
      <c r="E208" s="31"/>
      <c r="F208" s="31"/>
      <c r="G208" s="31"/>
      <c r="H208" s="31"/>
      <c r="J208" s="32"/>
    </row>
    <row r="209" spans="1:10" x14ac:dyDescent="0.2">
      <c r="A209" s="31"/>
      <c r="B209" s="31"/>
      <c r="C209" s="31"/>
      <c r="D209" s="31"/>
      <c r="E209" s="31"/>
      <c r="F209" s="31"/>
      <c r="G209" s="31"/>
      <c r="H209" s="31"/>
      <c r="J209" s="32"/>
    </row>
    <row r="210" spans="1:10" x14ac:dyDescent="0.2">
      <c r="A210" s="31"/>
      <c r="B210" s="31"/>
      <c r="C210" s="31"/>
      <c r="D210" s="31"/>
      <c r="E210" s="31"/>
      <c r="F210" s="31"/>
      <c r="G210" s="31"/>
      <c r="H210" s="31"/>
      <c r="J210" s="32"/>
    </row>
    <row r="211" spans="1:10" x14ac:dyDescent="0.2">
      <c r="A211" s="31"/>
      <c r="B211" s="31"/>
      <c r="C211" s="31"/>
      <c r="D211" s="31"/>
      <c r="E211" s="31"/>
      <c r="F211" s="31"/>
      <c r="G211" s="31"/>
      <c r="H211" s="31"/>
      <c r="J211" s="32"/>
    </row>
    <row r="212" spans="1:10" x14ac:dyDescent="0.2">
      <c r="A212" s="31"/>
      <c r="B212" s="31"/>
      <c r="C212" s="31"/>
      <c r="D212" s="31"/>
      <c r="E212" s="31"/>
      <c r="F212" s="31"/>
      <c r="G212" s="31"/>
      <c r="H212" s="31"/>
      <c r="J212" s="32"/>
    </row>
    <row r="213" spans="1:10" x14ac:dyDescent="0.2">
      <c r="A213" s="31"/>
      <c r="B213" s="31"/>
      <c r="C213" s="31"/>
      <c r="D213" s="31"/>
      <c r="E213" s="31"/>
      <c r="F213" s="31"/>
      <c r="G213" s="31"/>
      <c r="H213" s="31"/>
      <c r="J213" s="32"/>
    </row>
    <row r="214" spans="1:10" x14ac:dyDescent="0.2">
      <c r="A214" s="31"/>
      <c r="B214" s="31"/>
      <c r="C214" s="31"/>
      <c r="D214" s="31"/>
      <c r="E214" s="31"/>
      <c r="F214" s="31"/>
      <c r="G214" s="31"/>
      <c r="H214" s="31"/>
      <c r="J214" s="32"/>
    </row>
    <row r="215" spans="1:10" x14ac:dyDescent="0.2">
      <c r="A215" s="31"/>
      <c r="B215" s="31"/>
      <c r="C215" s="31"/>
      <c r="D215" s="31"/>
      <c r="E215" s="31"/>
      <c r="F215" s="31"/>
      <c r="G215" s="31"/>
      <c r="H215" s="31"/>
      <c r="J215" s="32"/>
    </row>
    <row r="216" spans="1:10" x14ac:dyDescent="0.2">
      <c r="A216" s="31"/>
      <c r="B216" s="31"/>
      <c r="C216" s="31"/>
      <c r="D216" s="31"/>
      <c r="E216" s="31"/>
      <c r="F216" s="31"/>
      <c r="G216" s="31"/>
      <c r="H216" s="31"/>
      <c r="J216" s="32"/>
    </row>
    <row r="217" spans="1:10" x14ac:dyDescent="0.2">
      <c r="A217" s="31"/>
      <c r="B217" s="31"/>
      <c r="C217" s="31"/>
      <c r="D217" s="31"/>
      <c r="E217" s="31"/>
      <c r="F217" s="31"/>
      <c r="G217" s="31"/>
      <c r="H217" s="31"/>
      <c r="J217" s="32"/>
    </row>
    <row r="218" spans="1:10" x14ac:dyDescent="0.2">
      <c r="A218" s="31"/>
      <c r="B218" s="31"/>
      <c r="C218" s="31"/>
      <c r="D218" s="31"/>
      <c r="E218" s="31"/>
      <c r="F218" s="31"/>
      <c r="G218" s="31"/>
      <c r="H218" s="31"/>
      <c r="J218" s="32"/>
    </row>
    <row r="219" spans="1:10" x14ac:dyDescent="0.2">
      <c r="A219" s="31"/>
      <c r="B219" s="31"/>
      <c r="C219" s="31"/>
      <c r="D219" s="31"/>
      <c r="E219" s="31"/>
      <c r="F219" s="31"/>
      <c r="G219" s="31"/>
      <c r="H219" s="31"/>
      <c r="J219" s="32"/>
    </row>
    <row r="220" spans="1:10" x14ac:dyDescent="0.2">
      <c r="A220" s="31"/>
      <c r="B220" s="31"/>
      <c r="C220" s="31"/>
      <c r="D220" s="31"/>
      <c r="E220" s="31"/>
      <c r="F220" s="31"/>
      <c r="G220" s="31"/>
      <c r="H220" s="31"/>
      <c r="J220" s="32"/>
    </row>
    <row r="221" spans="1:10" x14ac:dyDescent="0.2">
      <c r="A221" s="31"/>
      <c r="B221" s="31"/>
      <c r="C221" s="31"/>
      <c r="D221" s="31"/>
      <c r="E221" s="31"/>
      <c r="F221" s="31"/>
      <c r="G221" s="31"/>
      <c r="H221" s="31"/>
      <c r="J221" s="32"/>
    </row>
    <row r="222" spans="1:10" x14ac:dyDescent="0.2">
      <c r="A222" s="31"/>
      <c r="B222" s="31"/>
      <c r="C222" s="31"/>
      <c r="D222" s="31"/>
      <c r="E222" s="31"/>
      <c r="F222" s="31"/>
      <c r="G222" s="31"/>
      <c r="H222" s="31"/>
      <c r="J222" s="32"/>
    </row>
    <row r="223" spans="1:10" x14ac:dyDescent="0.2">
      <c r="A223" s="31"/>
      <c r="B223" s="31"/>
      <c r="C223" s="31"/>
      <c r="D223" s="31"/>
      <c r="E223" s="31"/>
      <c r="F223" s="31"/>
      <c r="G223" s="31"/>
      <c r="H223" s="31"/>
      <c r="J223" s="32"/>
    </row>
    <row r="224" spans="1:10" x14ac:dyDescent="0.2">
      <c r="A224" s="31"/>
      <c r="B224" s="31"/>
      <c r="C224" s="31"/>
      <c r="D224" s="31"/>
      <c r="E224" s="31"/>
      <c r="F224" s="31"/>
      <c r="G224" s="31"/>
      <c r="H224" s="31"/>
      <c r="J224" s="32"/>
    </row>
    <row r="225" spans="1:10" x14ac:dyDescent="0.2">
      <c r="A225" s="31"/>
      <c r="B225" s="31"/>
      <c r="C225" s="31"/>
      <c r="D225" s="31"/>
      <c r="E225" s="31"/>
      <c r="F225" s="31"/>
      <c r="G225" s="31"/>
      <c r="H225" s="31"/>
      <c r="J225" s="32"/>
    </row>
    <row r="226" spans="1:10" x14ac:dyDescent="0.2">
      <c r="A226" s="31"/>
      <c r="B226" s="31"/>
      <c r="C226" s="31"/>
      <c r="D226" s="31"/>
      <c r="E226" s="31"/>
      <c r="F226" s="31"/>
      <c r="G226" s="31"/>
      <c r="H226" s="31"/>
      <c r="J226" s="32"/>
    </row>
    <row r="227" spans="1:10" x14ac:dyDescent="0.2">
      <c r="A227" s="31"/>
      <c r="B227" s="31"/>
      <c r="C227" s="31"/>
      <c r="D227" s="31"/>
      <c r="E227" s="31"/>
      <c r="F227" s="31"/>
      <c r="G227" s="31"/>
      <c r="H227" s="31"/>
      <c r="J227" s="32"/>
    </row>
    <row r="228" spans="1:10" x14ac:dyDescent="0.2">
      <c r="A228" s="31"/>
      <c r="B228" s="31"/>
      <c r="C228" s="31"/>
      <c r="D228" s="31"/>
      <c r="E228" s="31"/>
      <c r="F228" s="31"/>
      <c r="G228" s="31"/>
      <c r="H228" s="31"/>
      <c r="J228" s="32"/>
    </row>
    <row r="229" spans="1:10" x14ac:dyDescent="0.2">
      <c r="A229" s="31"/>
      <c r="B229" s="31"/>
      <c r="C229" s="31"/>
      <c r="D229" s="31"/>
      <c r="E229" s="31"/>
      <c r="F229" s="31"/>
      <c r="G229" s="31"/>
      <c r="H229" s="31"/>
      <c r="J229" s="32"/>
    </row>
    <row r="230" spans="1:10" x14ac:dyDescent="0.2">
      <c r="A230" s="31"/>
      <c r="B230" s="31"/>
      <c r="C230" s="31"/>
      <c r="D230" s="31"/>
      <c r="E230" s="31"/>
      <c r="F230" s="31"/>
      <c r="G230" s="31"/>
      <c r="H230" s="31"/>
      <c r="J230" s="32"/>
    </row>
    <row r="231" spans="1:10" x14ac:dyDescent="0.2">
      <c r="A231" s="31"/>
      <c r="B231" s="31"/>
      <c r="C231" s="31"/>
      <c r="D231" s="31"/>
      <c r="E231" s="31"/>
      <c r="F231" s="31"/>
      <c r="G231" s="31"/>
      <c r="H231" s="31"/>
      <c r="J231" s="32"/>
    </row>
    <row r="232" spans="1:10" x14ac:dyDescent="0.2">
      <c r="A232" s="31"/>
      <c r="B232" s="31"/>
      <c r="C232" s="31"/>
      <c r="D232" s="31"/>
      <c r="E232" s="31"/>
      <c r="F232" s="31"/>
      <c r="G232" s="31"/>
      <c r="H232" s="31"/>
      <c r="J232" s="32"/>
    </row>
    <row r="233" spans="1:10" x14ac:dyDescent="0.2">
      <c r="A233" s="31"/>
      <c r="B233" s="31"/>
      <c r="C233" s="31"/>
      <c r="D233" s="31"/>
      <c r="E233" s="31"/>
      <c r="F233" s="31"/>
      <c r="G233" s="31"/>
      <c r="H233" s="31"/>
      <c r="J233" s="32"/>
    </row>
    <row r="234" spans="1:10" x14ac:dyDescent="0.2">
      <c r="A234" s="31"/>
      <c r="B234" s="31"/>
      <c r="C234" s="31"/>
      <c r="D234" s="31"/>
      <c r="E234" s="31"/>
      <c r="F234" s="31"/>
      <c r="G234" s="31"/>
      <c r="H234" s="31"/>
      <c r="J234" s="32"/>
    </row>
    <row r="235" spans="1:10" x14ac:dyDescent="0.2">
      <c r="A235" s="31"/>
      <c r="B235" s="31"/>
      <c r="C235" s="31"/>
      <c r="D235" s="31"/>
      <c r="E235" s="31"/>
      <c r="F235" s="31"/>
      <c r="G235" s="31"/>
      <c r="H235" s="31"/>
      <c r="J235" s="32"/>
    </row>
    <row r="236" spans="1:10" x14ac:dyDescent="0.2">
      <c r="A236" s="31"/>
      <c r="B236" s="31"/>
      <c r="C236" s="31"/>
      <c r="D236" s="31"/>
      <c r="E236" s="31"/>
      <c r="F236" s="31"/>
      <c r="G236" s="31"/>
      <c r="H236" s="31"/>
      <c r="J236" s="32"/>
    </row>
    <row r="237" spans="1:10" x14ac:dyDescent="0.2">
      <c r="A237" s="31"/>
      <c r="B237" s="31"/>
      <c r="C237" s="31"/>
      <c r="D237" s="31"/>
      <c r="E237" s="31"/>
      <c r="F237" s="31"/>
      <c r="G237" s="31"/>
      <c r="H237" s="31"/>
      <c r="J237" s="32"/>
    </row>
    <row r="238" spans="1:10" x14ac:dyDescent="0.2">
      <c r="A238" s="31"/>
      <c r="B238" s="31"/>
      <c r="C238" s="31"/>
      <c r="D238" s="31"/>
      <c r="E238" s="31"/>
      <c r="F238" s="31"/>
      <c r="G238" s="31"/>
      <c r="H238" s="31"/>
      <c r="J238" s="32"/>
    </row>
    <row r="239" spans="1:10" x14ac:dyDescent="0.2">
      <c r="A239" s="31"/>
      <c r="B239" s="31"/>
      <c r="C239" s="31"/>
      <c r="D239" s="31"/>
      <c r="E239" s="31"/>
      <c r="F239" s="31"/>
      <c r="G239" s="31"/>
      <c r="H239" s="31"/>
      <c r="J239" s="32"/>
    </row>
    <row r="240" spans="1:10" x14ac:dyDescent="0.2">
      <c r="A240" s="31"/>
      <c r="B240" s="31"/>
      <c r="C240" s="31"/>
      <c r="D240" s="31"/>
      <c r="E240" s="31"/>
      <c r="F240" s="31"/>
      <c r="G240" s="31"/>
      <c r="H240" s="31"/>
      <c r="J240" s="32"/>
    </row>
    <row r="241" spans="1:10" x14ac:dyDescent="0.2">
      <c r="A241" s="31"/>
      <c r="B241" s="31"/>
      <c r="C241" s="31"/>
      <c r="D241" s="31"/>
      <c r="E241" s="31"/>
      <c r="F241" s="31"/>
      <c r="G241" s="31"/>
      <c r="H241" s="31"/>
      <c r="J241" s="32"/>
    </row>
    <row r="242" spans="1:10" x14ac:dyDescent="0.2">
      <c r="A242" s="31"/>
      <c r="B242" s="31"/>
      <c r="C242" s="31"/>
      <c r="D242" s="31"/>
      <c r="E242" s="31"/>
      <c r="F242" s="31"/>
      <c r="G242" s="31"/>
      <c r="H242" s="31"/>
      <c r="J242" s="32"/>
    </row>
    <row r="243" spans="1:10" x14ac:dyDescent="0.2">
      <c r="A243" s="31"/>
      <c r="B243" s="31"/>
      <c r="C243" s="31"/>
      <c r="D243" s="31"/>
      <c r="E243" s="31"/>
      <c r="F243" s="31"/>
      <c r="G243" s="31"/>
      <c r="H243" s="31"/>
      <c r="J243" s="32"/>
    </row>
    <row r="244" spans="1:10" x14ac:dyDescent="0.2">
      <c r="A244" s="31"/>
      <c r="B244" s="31"/>
      <c r="C244" s="31"/>
      <c r="D244" s="31"/>
      <c r="E244" s="31"/>
      <c r="F244" s="31"/>
      <c r="G244" s="31"/>
      <c r="H244" s="31"/>
      <c r="J244" s="32"/>
    </row>
    <row r="245" spans="1:10" x14ac:dyDescent="0.2">
      <c r="A245" s="31"/>
      <c r="B245" s="31"/>
      <c r="C245" s="31"/>
      <c r="D245" s="31"/>
      <c r="E245" s="31"/>
      <c r="F245" s="31"/>
      <c r="G245" s="31"/>
      <c r="H245" s="31"/>
      <c r="J245" s="32"/>
    </row>
    <row r="246" spans="1:10" x14ac:dyDescent="0.2">
      <c r="A246" s="31"/>
      <c r="B246" s="31"/>
      <c r="C246" s="31"/>
      <c r="D246" s="31"/>
      <c r="E246" s="31"/>
      <c r="F246" s="31"/>
      <c r="G246" s="31"/>
      <c r="H246" s="31"/>
      <c r="J246" s="32"/>
    </row>
    <row r="247" spans="1:10" x14ac:dyDescent="0.2">
      <c r="A247" s="31"/>
      <c r="B247" s="31"/>
      <c r="C247" s="31"/>
      <c r="D247" s="31"/>
      <c r="E247" s="31"/>
      <c r="F247" s="31"/>
      <c r="G247" s="31"/>
      <c r="H247" s="31"/>
      <c r="J247" s="32"/>
    </row>
    <row r="248" spans="1:10" x14ac:dyDescent="0.2">
      <c r="A248" s="31"/>
      <c r="B248" s="31"/>
      <c r="C248" s="31"/>
      <c r="D248" s="31"/>
      <c r="E248" s="31"/>
      <c r="F248" s="31"/>
      <c r="G248" s="31"/>
      <c r="H248" s="31"/>
      <c r="J248" s="32"/>
    </row>
    <row r="249" spans="1:10" x14ac:dyDescent="0.2">
      <c r="A249" s="31"/>
      <c r="B249" s="31"/>
      <c r="C249" s="31"/>
      <c r="D249" s="31"/>
      <c r="E249" s="31"/>
      <c r="F249" s="31"/>
      <c r="G249" s="31"/>
      <c r="H249" s="31"/>
      <c r="J249" s="32"/>
    </row>
    <row r="250" spans="1:10" x14ac:dyDescent="0.2">
      <c r="A250" s="31"/>
      <c r="B250" s="31"/>
      <c r="C250" s="31"/>
      <c r="D250" s="31"/>
      <c r="E250" s="31"/>
      <c r="F250" s="31"/>
      <c r="G250" s="31"/>
      <c r="H250" s="31"/>
      <c r="J250" s="32"/>
    </row>
    <row r="251" spans="1:10" x14ac:dyDescent="0.2">
      <c r="A251" s="31"/>
      <c r="B251" s="31"/>
      <c r="C251" s="31"/>
      <c r="D251" s="31"/>
      <c r="E251" s="31"/>
      <c r="F251" s="31"/>
      <c r="G251" s="31"/>
      <c r="H251" s="31"/>
      <c r="J251" s="32"/>
    </row>
    <row r="252" spans="1:10" x14ac:dyDescent="0.2">
      <c r="A252" s="31"/>
      <c r="B252" s="31"/>
      <c r="C252" s="31"/>
      <c r="D252" s="31"/>
      <c r="E252" s="31"/>
      <c r="F252" s="31"/>
      <c r="G252" s="31"/>
      <c r="H252" s="31"/>
      <c r="J252" s="32"/>
    </row>
    <row r="253" spans="1:10" x14ac:dyDescent="0.2">
      <c r="A253" s="31"/>
      <c r="B253" s="31"/>
      <c r="C253" s="31"/>
      <c r="D253" s="31"/>
      <c r="E253" s="31"/>
      <c r="F253" s="31"/>
      <c r="G253" s="31"/>
      <c r="H253" s="31"/>
      <c r="J253" s="32"/>
    </row>
    <row r="254" spans="1:10" x14ac:dyDescent="0.2">
      <c r="A254" s="31"/>
      <c r="B254" s="31"/>
      <c r="C254" s="31"/>
      <c r="D254" s="31"/>
      <c r="E254" s="31"/>
      <c r="F254" s="31"/>
      <c r="G254" s="31"/>
      <c r="H254" s="31"/>
      <c r="J254" s="32"/>
    </row>
    <row r="255" spans="1:10" x14ac:dyDescent="0.2">
      <c r="A255" s="31"/>
      <c r="B255" s="31"/>
      <c r="C255" s="31"/>
      <c r="D255" s="31"/>
      <c r="E255" s="31"/>
      <c r="F255" s="31"/>
      <c r="G255" s="31"/>
      <c r="H255" s="31"/>
      <c r="J255" s="32"/>
    </row>
    <row r="256" spans="1:10" x14ac:dyDescent="0.2">
      <c r="A256" s="31"/>
      <c r="B256" s="31"/>
      <c r="C256" s="31"/>
      <c r="D256" s="31"/>
      <c r="E256" s="31"/>
      <c r="F256" s="31"/>
      <c r="G256" s="31"/>
      <c r="H256" s="31"/>
      <c r="J256" s="32"/>
    </row>
    <row r="257" spans="1:10" x14ac:dyDescent="0.2">
      <c r="A257" s="31"/>
      <c r="B257" s="31"/>
      <c r="C257" s="31"/>
      <c r="D257" s="31"/>
      <c r="E257" s="31"/>
      <c r="F257" s="31"/>
      <c r="G257" s="31"/>
      <c r="H257" s="31"/>
      <c r="J257" s="32"/>
    </row>
    <row r="258" spans="1:10" x14ac:dyDescent="0.2">
      <c r="A258" s="31"/>
      <c r="B258" s="31"/>
      <c r="C258" s="31"/>
      <c r="D258" s="31"/>
      <c r="E258" s="31"/>
      <c r="F258" s="31"/>
      <c r="G258" s="31"/>
      <c r="H258" s="31"/>
      <c r="J258" s="32"/>
    </row>
    <row r="259" spans="1:10" x14ac:dyDescent="0.2">
      <c r="A259" s="31"/>
      <c r="B259" s="31"/>
      <c r="C259" s="31"/>
      <c r="D259" s="31"/>
      <c r="E259" s="31"/>
      <c r="F259" s="31"/>
      <c r="G259" s="31"/>
      <c r="H259" s="31"/>
      <c r="J259" s="32"/>
    </row>
    <row r="260" spans="1:10" x14ac:dyDescent="0.2">
      <c r="A260" s="31"/>
      <c r="B260" s="31"/>
      <c r="C260" s="31"/>
      <c r="D260" s="31"/>
      <c r="E260" s="31"/>
      <c r="F260" s="31"/>
      <c r="G260" s="31"/>
      <c r="H260" s="31"/>
      <c r="J260" s="32"/>
    </row>
    <row r="261" spans="1:10" x14ac:dyDescent="0.2">
      <c r="A261" s="31"/>
      <c r="B261" s="31"/>
      <c r="C261" s="31"/>
      <c r="D261" s="31"/>
      <c r="E261" s="31"/>
      <c r="F261" s="31"/>
      <c r="G261" s="31"/>
      <c r="H261" s="31"/>
      <c r="J261" s="32"/>
    </row>
    <row r="262" spans="1:10" x14ac:dyDescent="0.2">
      <c r="A262" s="31"/>
      <c r="B262" s="31"/>
      <c r="C262" s="31"/>
      <c r="D262" s="31"/>
      <c r="E262" s="31"/>
      <c r="F262" s="31"/>
      <c r="G262" s="31"/>
      <c r="H262" s="31"/>
      <c r="J262" s="32"/>
    </row>
    <row r="263" spans="1:10" x14ac:dyDescent="0.2">
      <c r="A263" s="31"/>
      <c r="B263" s="31"/>
      <c r="C263" s="31"/>
      <c r="D263" s="31"/>
      <c r="E263" s="31"/>
      <c r="F263" s="31"/>
      <c r="G263" s="31"/>
      <c r="H263" s="31"/>
      <c r="J263" s="32"/>
    </row>
    <row r="264" spans="1:10" x14ac:dyDescent="0.2">
      <c r="A264" s="31"/>
      <c r="B264" s="31"/>
      <c r="C264" s="31"/>
      <c r="D264" s="31"/>
      <c r="E264" s="31"/>
      <c r="F264" s="31"/>
      <c r="G264" s="31"/>
      <c r="H264" s="31"/>
      <c r="J264" s="32"/>
    </row>
    <row r="265" spans="1:10" x14ac:dyDescent="0.2">
      <c r="A265" s="31"/>
      <c r="B265" s="31"/>
      <c r="C265" s="31"/>
      <c r="D265" s="31"/>
      <c r="E265" s="31"/>
      <c r="F265" s="31"/>
      <c r="G265" s="31"/>
      <c r="H265" s="31"/>
      <c r="J265" s="32"/>
    </row>
    <row r="266" spans="1:10" x14ac:dyDescent="0.2">
      <c r="A266" s="31"/>
      <c r="B266" s="31"/>
      <c r="C266" s="31"/>
      <c r="D266" s="31"/>
      <c r="E266" s="31"/>
      <c r="F266" s="31"/>
      <c r="G266" s="31"/>
      <c r="H266" s="31"/>
      <c r="J266" s="32"/>
    </row>
    <row r="267" spans="1:10" x14ac:dyDescent="0.2">
      <c r="A267" s="31"/>
      <c r="B267" s="31"/>
      <c r="C267" s="31"/>
      <c r="D267" s="31"/>
      <c r="E267" s="31"/>
      <c r="F267" s="31"/>
      <c r="G267" s="31"/>
      <c r="H267" s="31"/>
      <c r="J267" s="32"/>
    </row>
    <row r="268" spans="1:10" x14ac:dyDescent="0.2">
      <c r="A268" s="31"/>
      <c r="B268" s="31"/>
      <c r="C268" s="31"/>
      <c r="D268" s="31"/>
      <c r="E268" s="31"/>
      <c r="F268" s="31"/>
      <c r="G268" s="31"/>
      <c r="H268" s="31"/>
      <c r="J268" s="32"/>
    </row>
    <row r="269" spans="1:10" x14ac:dyDescent="0.2">
      <c r="A269" s="31"/>
      <c r="B269" s="31"/>
      <c r="C269" s="31"/>
      <c r="D269" s="31"/>
      <c r="E269" s="31"/>
      <c r="F269" s="31"/>
      <c r="G269" s="31"/>
      <c r="H269" s="31"/>
      <c r="J269" s="32"/>
    </row>
    <row r="270" spans="1:10" x14ac:dyDescent="0.2">
      <c r="A270" s="31"/>
      <c r="B270" s="31"/>
      <c r="C270" s="31"/>
      <c r="D270" s="31"/>
      <c r="E270" s="31"/>
      <c r="F270" s="31"/>
      <c r="G270" s="31"/>
      <c r="H270" s="31"/>
      <c r="J270" s="32"/>
    </row>
    <row r="271" spans="1:10" x14ac:dyDescent="0.2">
      <c r="A271" s="31"/>
      <c r="B271" s="31"/>
      <c r="C271" s="31"/>
      <c r="D271" s="31"/>
      <c r="E271" s="31"/>
      <c r="F271" s="31"/>
      <c r="G271" s="31"/>
      <c r="H271" s="31"/>
      <c r="J271" s="32"/>
    </row>
    <row r="272" spans="1:10" x14ac:dyDescent="0.2">
      <c r="A272" s="31"/>
      <c r="B272" s="31"/>
      <c r="C272" s="31"/>
      <c r="D272" s="31"/>
      <c r="E272" s="31"/>
      <c r="F272" s="31"/>
      <c r="G272" s="31"/>
      <c r="H272" s="31"/>
      <c r="J272" s="32"/>
    </row>
    <row r="273" spans="1:10" x14ac:dyDescent="0.2">
      <c r="A273" s="31"/>
      <c r="B273" s="31"/>
      <c r="C273" s="31"/>
      <c r="D273" s="31"/>
      <c r="E273" s="31"/>
      <c r="F273" s="31"/>
      <c r="G273" s="31"/>
      <c r="H273" s="31"/>
      <c r="J273" s="32"/>
    </row>
    <row r="274" spans="1:10" x14ac:dyDescent="0.2">
      <c r="A274" s="31"/>
      <c r="B274" s="31"/>
      <c r="C274" s="31"/>
      <c r="D274" s="31"/>
      <c r="E274" s="31"/>
      <c r="F274" s="31"/>
      <c r="G274" s="31"/>
      <c r="H274" s="31"/>
      <c r="J274" s="32"/>
    </row>
    <row r="275" spans="1:10" x14ac:dyDescent="0.2">
      <c r="A275" s="31"/>
      <c r="B275" s="31"/>
      <c r="C275" s="31"/>
      <c r="D275" s="31"/>
      <c r="E275" s="31"/>
      <c r="F275" s="31"/>
      <c r="G275" s="31"/>
      <c r="H275" s="31"/>
      <c r="J275" s="32"/>
    </row>
    <row r="276" spans="1:10" x14ac:dyDescent="0.2">
      <c r="A276" s="31"/>
      <c r="B276" s="31"/>
      <c r="C276" s="31"/>
      <c r="D276" s="31"/>
      <c r="E276" s="31"/>
      <c r="F276" s="31"/>
      <c r="G276" s="31"/>
      <c r="H276" s="31"/>
      <c r="J276" s="32"/>
    </row>
    <row r="277" spans="1:10" x14ac:dyDescent="0.2">
      <c r="A277" s="31"/>
      <c r="B277" s="31"/>
      <c r="C277" s="31"/>
      <c r="D277" s="31"/>
      <c r="E277" s="31"/>
      <c r="F277" s="31"/>
      <c r="G277" s="31"/>
      <c r="H277" s="31"/>
      <c r="J277" s="32"/>
    </row>
    <row r="278" spans="1:10" x14ac:dyDescent="0.2">
      <c r="A278" s="31"/>
      <c r="B278" s="31"/>
      <c r="C278" s="31"/>
      <c r="D278" s="31"/>
      <c r="E278" s="31"/>
      <c r="F278" s="31"/>
      <c r="G278" s="31"/>
      <c r="H278" s="31"/>
      <c r="J278" s="32"/>
    </row>
    <row r="279" spans="1:10" x14ac:dyDescent="0.2">
      <c r="A279" s="31"/>
      <c r="B279" s="31"/>
      <c r="C279" s="31"/>
      <c r="D279" s="31"/>
      <c r="E279" s="31"/>
      <c r="F279" s="31"/>
      <c r="G279" s="31"/>
      <c r="H279" s="31"/>
      <c r="J279" s="32"/>
    </row>
    <row r="280" spans="1:10" x14ac:dyDescent="0.2">
      <c r="A280" s="31"/>
      <c r="B280" s="31"/>
      <c r="C280" s="31"/>
      <c r="D280" s="31"/>
      <c r="E280" s="31"/>
      <c r="F280" s="31"/>
      <c r="G280" s="31"/>
      <c r="H280" s="31"/>
      <c r="J280" s="32"/>
    </row>
    <row r="281" spans="1:10" x14ac:dyDescent="0.2">
      <c r="A281" s="31"/>
      <c r="B281" s="31"/>
      <c r="C281" s="31"/>
      <c r="D281" s="31"/>
      <c r="E281" s="31"/>
      <c r="F281" s="31"/>
      <c r="G281" s="31"/>
      <c r="H281" s="31"/>
      <c r="J281" s="32"/>
    </row>
    <row r="282" spans="1:10" x14ac:dyDescent="0.2">
      <c r="A282" s="31"/>
      <c r="B282" s="31"/>
      <c r="C282" s="31"/>
      <c r="D282" s="31"/>
      <c r="E282" s="31"/>
      <c r="F282" s="31"/>
      <c r="G282" s="31"/>
      <c r="H282" s="31"/>
      <c r="J282" s="32"/>
    </row>
    <row r="283" spans="1:10" x14ac:dyDescent="0.2">
      <c r="A283" s="31"/>
      <c r="B283" s="31"/>
      <c r="C283" s="31"/>
      <c r="D283" s="31"/>
      <c r="E283" s="31"/>
      <c r="F283" s="31"/>
      <c r="G283" s="31"/>
      <c r="H283" s="31"/>
      <c r="J283" s="32"/>
    </row>
    <row r="284" spans="1:10" x14ac:dyDescent="0.2">
      <c r="A284" s="31"/>
      <c r="B284" s="31"/>
      <c r="C284" s="31"/>
      <c r="D284" s="31"/>
      <c r="E284" s="31"/>
      <c r="F284" s="31"/>
      <c r="G284" s="31"/>
      <c r="H284" s="31"/>
      <c r="J284" s="32"/>
    </row>
    <row r="285" spans="1:10" x14ac:dyDescent="0.2">
      <c r="A285" s="31"/>
      <c r="B285" s="31"/>
      <c r="C285" s="31"/>
      <c r="D285" s="31"/>
      <c r="E285" s="31"/>
      <c r="F285" s="31"/>
      <c r="G285" s="31"/>
      <c r="H285" s="31"/>
      <c r="J285" s="32"/>
    </row>
    <row r="286" spans="1:10" x14ac:dyDescent="0.2">
      <c r="A286" s="31"/>
      <c r="B286" s="31"/>
      <c r="C286" s="31"/>
      <c r="D286" s="31"/>
      <c r="E286" s="31"/>
      <c r="F286" s="31"/>
      <c r="G286" s="31"/>
      <c r="H286" s="31"/>
      <c r="J286" s="32"/>
    </row>
    <row r="287" spans="1:10" x14ac:dyDescent="0.2">
      <c r="A287" s="31"/>
      <c r="B287" s="31"/>
      <c r="C287" s="31"/>
      <c r="D287" s="31"/>
      <c r="E287" s="31"/>
      <c r="F287" s="31"/>
      <c r="G287" s="31"/>
      <c r="H287" s="31"/>
      <c r="J287" s="32"/>
    </row>
    <row r="288" spans="1:10" x14ac:dyDescent="0.2">
      <c r="A288" s="31"/>
      <c r="B288" s="31"/>
      <c r="C288" s="31"/>
      <c r="D288" s="31"/>
      <c r="E288" s="31"/>
      <c r="F288" s="31"/>
      <c r="G288" s="31"/>
      <c r="H288" s="31"/>
      <c r="J288" s="32"/>
    </row>
    <row r="289" spans="1:10" x14ac:dyDescent="0.2">
      <c r="A289"/>
      <c r="B289"/>
      <c r="C289"/>
      <c r="D289"/>
      <c r="E289"/>
      <c r="F289"/>
      <c r="G289"/>
      <c r="H289"/>
      <c r="I289" s="33">
        <f t="shared" ref="I258:I321" si="2">IF(LEFT($H289,2)="EC",CONCATENATE("ML",RIGHT($H289,LEN($H289)-2)),IF(RIGHT($H289,2)="EC",CONCATENATE(LEFT($H289,LEN($H289)-2),"ML"),IF(LEFT($H289,3)="EnC",CONCATENATE("ML",RIGHT($H289,LEN($H289)-3)),$H289)))</f>
        <v>0</v>
      </c>
      <c r="J289" s="32" t="str">
        <f t="shared" ref="J258:J321" si="3">CONCATENATE(F289,I289)</f>
        <v>0</v>
      </c>
    </row>
    <row r="290" spans="1:10" x14ac:dyDescent="0.2">
      <c r="A290"/>
      <c r="B290"/>
      <c r="C290"/>
      <c r="D290"/>
      <c r="E290"/>
      <c r="F290"/>
      <c r="G290"/>
      <c r="H290"/>
      <c r="I290" s="33">
        <f t="shared" si="2"/>
        <v>0</v>
      </c>
      <c r="J290" s="32" t="str">
        <f t="shared" si="3"/>
        <v>0</v>
      </c>
    </row>
    <row r="291" spans="1:10" x14ac:dyDescent="0.2">
      <c r="A291"/>
      <c r="B291"/>
      <c r="C291"/>
      <c r="D291"/>
      <c r="E291"/>
      <c r="F291"/>
      <c r="G291"/>
      <c r="H291"/>
      <c r="I291" s="33">
        <f t="shared" si="2"/>
        <v>0</v>
      </c>
      <c r="J291" s="32" t="str">
        <f t="shared" si="3"/>
        <v>0</v>
      </c>
    </row>
    <row r="292" spans="1:10" x14ac:dyDescent="0.2">
      <c r="A292"/>
      <c r="B292"/>
      <c r="C292"/>
      <c r="D292"/>
      <c r="E292"/>
      <c r="F292"/>
      <c r="G292"/>
      <c r="H292"/>
      <c r="I292" s="33">
        <f t="shared" si="2"/>
        <v>0</v>
      </c>
      <c r="J292" s="32" t="str">
        <f t="shared" si="3"/>
        <v>0</v>
      </c>
    </row>
    <row r="293" spans="1:10" x14ac:dyDescent="0.2">
      <c r="A293"/>
      <c r="B293"/>
      <c r="C293"/>
      <c r="D293"/>
      <c r="E293"/>
      <c r="F293"/>
      <c r="G293"/>
      <c r="H293"/>
      <c r="I293" s="33">
        <f t="shared" si="2"/>
        <v>0</v>
      </c>
      <c r="J293" s="32" t="str">
        <f t="shared" si="3"/>
        <v>0</v>
      </c>
    </row>
    <row r="294" spans="1:10" x14ac:dyDescent="0.2">
      <c r="A294"/>
      <c r="B294"/>
      <c r="C294"/>
      <c r="D294"/>
      <c r="E294"/>
      <c r="F294"/>
      <c r="G294"/>
      <c r="H294"/>
      <c r="I294" s="33">
        <f t="shared" si="2"/>
        <v>0</v>
      </c>
      <c r="J294" s="32" t="str">
        <f t="shared" si="3"/>
        <v>0</v>
      </c>
    </row>
    <row r="295" spans="1:10" x14ac:dyDescent="0.2">
      <c r="A295"/>
      <c r="B295"/>
      <c r="C295"/>
      <c r="D295"/>
      <c r="E295"/>
      <c r="F295"/>
      <c r="G295"/>
      <c r="H295"/>
      <c r="I295" s="33">
        <f t="shared" si="2"/>
        <v>0</v>
      </c>
      <c r="J295" s="32" t="str">
        <f t="shared" si="3"/>
        <v>0</v>
      </c>
    </row>
    <row r="296" spans="1:10" x14ac:dyDescent="0.2">
      <c r="A296"/>
      <c r="B296"/>
      <c r="C296"/>
      <c r="D296"/>
      <c r="E296"/>
      <c r="F296"/>
      <c r="G296"/>
      <c r="H296"/>
      <c r="I296" s="33">
        <f t="shared" si="2"/>
        <v>0</v>
      </c>
      <c r="J296" s="32" t="str">
        <f t="shared" si="3"/>
        <v>0</v>
      </c>
    </row>
    <row r="297" spans="1:10" x14ac:dyDescent="0.2">
      <c r="A297"/>
      <c r="B297"/>
      <c r="C297"/>
      <c r="D297"/>
      <c r="E297"/>
      <c r="F297"/>
      <c r="G297"/>
      <c r="H297"/>
      <c r="I297" s="33">
        <f t="shared" si="2"/>
        <v>0</v>
      </c>
      <c r="J297" s="32" t="str">
        <f t="shared" si="3"/>
        <v>0</v>
      </c>
    </row>
    <row r="298" spans="1:10" x14ac:dyDescent="0.2">
      <c r="A298"/>
      <c r="B298"/>
      <c r="C298"/>
      <c r="D298"/>
      <c r="E298"/>
      <c r="F298"/>
      <c r="G298"/>
      <c r="H298"/>
      <c r="I298" s="33">
        <f t="shared" si="2"/>
        <v>0</v>
      </c>
      <c r="J298" s="32" t="str">
        <f t="shared" si="3"/>
        <v>0</v>
      </c>
    </row>
    <row r="299" spans="1:10" x14ac:dyDescent="0.2">
      <c r="A299"/>
      <c r="B299"/>
      <c r="C299"/>
      <c r="D299"/>
      <c r="E299"/>
      <c r="F299"/>
      <c r="G299"/>
      <c r="H299"/>
      <c r="I299" s="33">
        <f t="shared" si="2"/>
        <v>0</v>
      </c>
      <c r="J299" s="32" t="str">
        <f t="shared" si="3"/>
        <v>0</v>
      </c>
    </row>
    <row r="300" spans="1:10" x14ac:dyDescent="0.2">
      <c r="A300"/>
      <c r="B300"/>
      <c r="C300"/>
      <c r="D300"/>
      <c r="E300"/>
      <c r="F300"/>
      <c r="G300"/>
      <c r="H300"/>
      <c r="I300" s="33">
        <f t="shared" si="2"/>
        <v>0</v>
      </c>
      <c r="J300" s="32" t="str">
        <f t="shared" si="3"/>
        <v>0</v>
      </c>
    </row>
    <row r="301" spans="1:10" x14ac:dyDescent="0.2">
      <c r="A301"/>
      <c r="B301"/>
      <c r="C301"/>
      <c r="D301"/>
      <c r="E301"/>
      <c r="F301"/>
      <c r="G301"/>
      <c r="H301"/>
      <c r="I301" s="33">
        <f t="shared" si="2"/>
        <v>0</v>
      </c>
      <c r="J301" s="32" t="str">
        <f t="shared" si="3"/>
        <v>0</v>
      </c>
    </row>
    <row r="302" spans="1:10" x14ac:dyDescent="0.2">
      <c r="A302"/>
      <c r="B302"/>
      <c r="C302"/>
      <c r="D302"/>
      <c r="E302"/>
      <c r="F302"/>
      <c r="G302"/>
      <c r="H302"/>
      <c r="I302" s="33">
        <f t="shared" si="2"/>
        <v>0</v>
      </c>
      <c r="J302" s="32" t="str">
        <f t="shared" si="3"/>
        <v>0</v>
      </c>
    </row>
    <row r="303" spans="1:10" x14ac:dyDescent="0.2">
      <c r="A303"/>
      <c r="B303"/>
      <c r="C303"/>
      <c r="D303"/>
      <c r="E303"/>
      <c r="F303"/>
      <c r="G303"/>
      <c r="H303"/>
      <c r="I303" s="33">
        <f t="shared" si="2"/>
        <v>0</v>
      </c>
      <c r="J303" s="32" t="str">
        <f t="shared" si="3"/>
        <v>0</v>
      </c>
    </row>
    <row r="304" spans="1:10" x14ac:dyDescent="0.2">
      <c r="A304"/>
      <c r="B304"/>
      <c r="C304"/>
      <c r="D304"/>
      <c r="E304"/>
      <c r="F304"/>
      <c r="G304"/>
      <c r="H304"/>
      <c r="I304" s="33">
        <f t="shared" si="2"/>
        <v>0</v>
      </c>
      <c r="J304" s="32" t="str">
        <f t="shared" si="3"/>
        <v>0</v>
      </c>
    </row>
    <row r="305" spans="1:10" x14ac:dyDescent="0.2">
      <c r="A305"/>
      <c r="B305"/>
      <c r="C305"/>
      <c r="D305"/>
      <c r="E305"/>
      <c r="F305"/>
      <c r="G305"/>
      <c r="H305"/>
      <c r="I305" s="33">
        <f t="shared" si="2"/>
        <v>0</v>
      </c>
      <c r="J305" s="32" t="str">
        <f t="shared" si="3"/>
        <v>0</v>
      </c>
    </row>
    <row r="306" spans="1:10" x14ac:dyDescent="0.2">
      <c r="A306"/>
      <c r="B306"/>
      <c r="C306"/>
      <c r="D306"/>
      <c r="E306"/>
      <c r="F306"/>
      <c r="G306"/>
      <c r="H306"/>
      <c r="I306" s="33">
        <f t="shared" si="2"/>
        <v>0</v>
      </c>
      <c r="J306" s="32" t="str">
        <f t="shared" si="3"/>
        <v>0</v>
      </c>
    </row>
    <row r="307" spans="1:10" x14ac:dyDescent="0.2">
      <c r="A307"/>
      <c r="B307"/>
      <c r="C307"/>
      <c r="D307"/>
      <c r="E307"/>
      <c r="F307"/>
      <c r="G307"/>
      <c r="H307"/>
      <c r="I307" s="33">
        <f t="shared" si="2"/>
        <v>0</v>
      </c>
      <c r="J307" s="32" t="str">
        <f t="shared" si="3"/>
        <v>0</v>
      </c>
    </row>
    <row r="308" spans="1:10" x14ac:dyDescent="0.2">
      <c r="A308"/>
      <c r="B308"/>
      <c r="C308"/>
      <c r="D308"/>
      <c r="E308"/>
      <c r="F308"/>
      <c r="G308"/>
      <c r="H308"/>
      <c r="I308" s="33">
        <f t="shared" si="2"/>
        <v>0</v>
      </c>
      <c r="J308" s="32" t="str">
        <f t="shared" si="3"/>
        <v>0</v>
      </c>
    </row>
    <row r="309" spans="1:10" x14ac:dyDescent="0.2">
      <c r="A309"/>
      <c r="B309"/>
      <c r="C309"/>
      <c r="D309"/>
      <c r="E309"/>
      <c r="F309"/>
      <c r="G309"/>
      <c r="H309"/>
      <c r="I309" s="33">
        <f t="shared" si="2"/>
        <v>0</v>
      </c>
      <c r="J309" s="32" t="str">
        <f t="shared" si="3"/>
        <v>0</v>
      </c>
    </row>
    <row r="310" spans="1:10" x14ac:dyDescent="0.2">
      <c r="A310"/>
      <c r="B310"/>
      <c r="C310"/>
      <c r="D310"/>
      <c r="E310"/>
      <c r="F310"/>
      <c r="G310"/>
      <c r="H310"/>
      <c r="I310" s="33">
        <f t="shared" si="2"/>
        <v>0</v>
      </c>
      <c r="J310" s="32" t="str">
        <f t="shared" si="3"/>
        <v>0</v>
      </c>
    </row>
    <row r="311" spans="1:10" x14ac:dyDescent="0.2">
      <c r="A311"/>
      <c r="B311"/>
      <c r="C311"/>
      <c r="D311"/>
      <c r="E311"/>
      <c r="F311"/>
      <c r="G311"/>
      <c r="H311"/>
      <c r="I311" s="33">
        <f t="shared" si="2"/>
        <v>0</v>
      </c>
      <c r="J311" s="32" t="str">
        <f t="shared" si="3"/>
        <v>0</v>
      </c>
    </row>
    <row r="312" spans="1:10" x14ac:dyDescent="0.2">
      <c r="A312"/>
      <c r="B312"/>
      <c r="C312"/>
      <c r="D312"/>
      <c r="E312"/>
      <c r="F312"/>
      <c r="G312"/>
      <c r="H312"/>
      <c r="I312" s="33">
        <f t="shared" si="2"/>
        <v>0</v>
      </c>
      <c r="J312" s="32" t="str">
        <f t="shared" si="3"/>
        <v>0</v>
      </c>
    </row>
    <row r="313" spans="1:10" x14ac:dyDescent="0.2">
      <c r="A313"/>
      <c r="B313"/>
      <c r="C313"/>
      <c r="D313"/>
      <c r="E313"/>
      <c r="F313"/>
      <c r="G313"/>
      <c r="H313"/>
      <c r="I313" s="33">
        <f t="shared" si="2"/>
        <v>0</v>
      </c>
      <c r="J313" s="32" t="str">
        <f t="shared" si="3"/>
        <v>0</v>
      </c>
    </row>
    <row r="314" spans="1:10" x14ac:dyDescent="0.2">
      <c r="A314"/>
      <c r="B314"/>
      <c r="C314"/>
      <c r="D314"/>
      <c r="E314"/>
      <c r="F314"/>
      <c r="G314"/>
      <c r="H314"/>
      <c r="I314" s="33">
        <f t="shared" si="2"/>
        <v>0</v>
      </c>
      <c r="J314" s="32" t="str">
        <f t="shared" si="3"/>
        <v>0</v>
      </c>
    </row>
    <row r="315" spans="1:10" x14ac:dyDescent="0.2">
      <c r="A315"/>
      <c r="B315"/>
      <c r="C315"/>
      <c r="D315"/>
      <c r="E315"/>
      <c r="F315"/>
      <c r="G315"/>
      <c r="H315"/>
      <c r="I315" s="33">
        <f t="shared" si="2"/>
        <v>0</v>
      </c>
      <c r="J315" s="32" t="str">
        <f t="shared" si="3"/>
        <v>0</v>
      </c>
    </row>
    <row r="316" spans="1:10" x14ac:dyDescent="0.2">
      <c r="A316"/>
      <c r="B316"/>
      <c r="C316"/>
      <c r="D316"/>
      <c r="E316"/>
      <c r="F316"/>
      <c r="G316"/>
      <c r="H316"/>
      <c r="I316" s="33">
        <f t="shared" si="2"/>
        <v>0</v>
      </c>
      <c r="J316" s="32" t="str">
        <f t="shared" si="3"/>
        <v>0</v>
      </c>
    </row>
    <row r="317" spans="1:10" x14ac:dyDescent="0.2">
      <c r="A317"/>
      <c r="B317"/>
      <c r="C317"/>
      <c r="D317"/>
      <c r="E317"/>
      <c r="F317"/>
      <c r="G317"/>
      <c r="H317"/>
      <c r="I317" s="33">
        <f t="shared" si="2"/>
        <v>0</v>
      </c>
      <c r="J317" s="32" t="str">
        <f t="shared" si="3"/>
        <v>0</v>
      </c>
    </row>
    <row r="318" spans="1:10" x14ac:dyDescent="0.2">
      <c r="A318"/>
      <c r="B318"/>
      <c r="C318"/>
      <c r="D318"/>
      <c r="E318"/>
      <c r="F318"/>
      <c r="G318"/>
      <c r="H318"/>
      <c r="I318" s="33">
        <f t="shared" si="2"/>
        <v>0</v>
      </c>
      <c r="J318" s="32" t="str">
        <f t="shared" si="3"/>
        <v>0</v>
      </c>
    </row>
    <row r="319" spans="1:10" x14ac:dyDescent="0.2">
      <c r="A319"/>
      <c r="B319"/>
      <c r="C319"/>
      <c r="D319"/>
      <c r="E319"/>
      <c r="F319"/>
      <c r="G319"/>
      <c r="H319"/>
      <c r="I319" s="33">
        <f t="shared" si="2"/>
        <v>0</v>
      </c>
      <c r="J319" s="32" t="str">
        <f t="shared" si="3"/>
        <v>0</v>
      </c>
    </row>
    <row r="320" spans="1:10" x14ac:dyDescent="0.2">
      <c r="A320"/>
      <c r="B320"/>
      <c r="C320"/>
      <c r="D320"/>
      <c r="E320"/>
      <c r="F320"/>
      <c r="G320"/>
      <c r="H320"/>
      <c r="I320" s="33">
        <f t="shared" si="2"/>
        <v>0</v>
      </c>
      <c r="J320" s="32" t="str">
        <f t="shared" si="3"/>
        <v>0</v>
      </c>
    </row>
    <row r="321" spans="1:10" x14ac:dyDescent="0.2">
      <c r="A321"/>
      <c r="B321"/>
      <c r="C321"/>
      <c r="D321"/>
      <c r="E321"/>
      <c r="F321"/>
      <c r="G321"/>
      <c r="H321"/>
      <c r="I321" s="33">
        <f t="shared" si="2"/>
        <v>0</v>
      </c>
      <c r="J321" s="32" t="str">
        <f t="shared" si="3"/>
        <v>0</v>
      </c>
    </row>
    <row r="322" spans="1:10" x14ac:dyDescent="0.2">
      <c r="A322"/>
      <c r="B322"/>
      <c r="C322"/>
      <c r="D322"/>
      <c r="E322"/>
      <c r="F322"/>
      <c r="G322"/>
      <c r="H322"/>
      <c r="I322" s="33">
        <f t="shared" ref="I322:I333" si="4">IF(LEFT($H322,2)="EC",CONCATENATE("ML",RIGHT($H322,LEN($H322)-2)),IF(RIGHT($H322,2)="EC",CONCATENATE(LEFT($H322,LEN($H322)-2),"ML"),IF(LEFT($H322,3)="EnC",CONCATENATE("ML",RIGHT($H322,LEN($H322)-3)),$H322)))</f>
        <v>0</v>
      </c>
      <c r="J322" s="32" t="str">
        <f t="shared" ref="J322:J333" si="5">CONCATENATE(F322,I322)</f>
        <v>0</v>
      </c>
    </row>
    <row r="323" spans="1:10" x14ac:dyDescent="0.2">
      <c r="A323"/>
      <c r="B323"/>
      <c r="C323"/>
      <c r="D323"/>
      <c r="E323"/>
      <c r="F323"/>
      <c r="G323"/>
      <c r="H323"/>
      <c r="I323" s="33">
        <f t="shared" si="4"/>
        <v>0</v>
      </c>
      <c r="J323" s="32" t="str">
        <f t="shared" si="5"/>
        <v>0</v>
      </c>
    </row>
    <row r="324" spans="1:10" x14ac:dyDescent="0.2">
      <c r="A324"/>
      <c r="B324"/>
      <c r="C324"/>
      <c r="D324"/>
      <c r="E324"/>
      <c r="F324"/>
      <c r="G324"/>
      <c r="H324"/>
      <c r="I324" s="33">
        <f t="shared" si="4"/>
        <v>0</v>
      </c>
      <c r="J324" s="32" t="str">
        <f t="shared" si="5"/>
        <v>0</v>
      </c>
    </row>
    <row r="325" spans="1:10" x14ac:dyDescent="0.2">
      <c r="A325"/>
      <c r="B325"/>
      <c r="C325"/>
      <c r="D325"/>
      <c r="E325"/>
      <c r="F325"/>
      <c r="G325"/>
      <c r="H325"/>
      <c r="I325" s="33">
        <f t="shared" si="4"/>
        <v>0</v>
      </c>
      <c r="J325" s="32" t="str">
        <f t="shared" si="5"/>
        <v>0</v>
      </c>
    </row>
    <row r="326" spans="1:10" x14ac:dyDescent="0.2">
      <c r="A326"/>
      <c r="B326"/>
      <c r="C326"/>
      <c r="D326"/>
      <c r="E326"/>
      <c r="F326"/>
      <c r="G326"/>
      <c r="H326"/>
      <c r="I326" s="33">
        <f t="shared" si="4"/>
        <v>0</v>
      </c>
      <c r="J326" s="32" t="str">
        <f t="shared" si="5"/>
        <v>0</v>
      </c>
    </row>
    <row r="327" spans="1:10" x14ac:dyDescent="0.2">
      <c r="A327"/>
      <c r="B327"/>
      <c r="C327"/>
      <c r="D327"/>
      <c r="E327"/>
      <c r="F327"/>
      <c r="G327"/>
      <c r="H327"/>
      <c r="I327" s="33">
        <f t="shared" si="4"/>
        <v>0</v>
      </c>
      <c r="J327" s="32" t="str">
        <f t="shared" si="5"/>
        <v>0</v>
      </c>
    </row>
    <row r="328" spans="1:10" x14ac:dyDescent="0.2">
      <c r="A328"/>
      <c r="B328"/>
      <c r="C328"/>
      <c r="D328"/>
      <c r="E328"/>
      <c r="F328"/>
      <c r="G328"/>
      <c r="H328"/>
      <c r="I328" s="33">
        <f t="shared" si="4"/>
        <v>0</v>
      </c>
      <c r="J328" s="32" t="str">
        <f t="shared" si="5"/>
        <v>0</v>
      </c>
    </row>
    <row r="329" spans="1:10" x14ac:dyDescent="0.2">
      <c r="A329"/>
      <c r="B329"/>
      <c r="C329"/>
      <c r="D329"/>
      <c r="E329"/>
      <c r="F329"/>
      <c r="G329"/>
      <c r="H329"/>
      <c r="I329" s="33">
        <f t="shared" si="4"/>
        <v>0</v>
      </c>
      <c r="J329" s="32" t="str">
        <f t="shared" si="5"/>
        <v>0</v>
      </c>
    </row>
    <row r="330" spans="1:10" x14ac:dyDescent="0.2">
      <c r="A330"/>
      <c r="B330"/>
      <c r="C330"/>
      <c r="D330"/>
      <c r="E330"/>
      <c r="F330"/>
      <c r="G330"/>
      <c r="H330"/>
      <c r="I330" s="33">
        <f t="shared" si="4"/>
        <v>0</v>
      </c>
      <c r="J330" s="32" t="str">
        <f t="shared" si="5"/>
        <v>0</v>
      </c>
    </row>
    <row r="331" spans="1:10" x14ac:dyDescent="0.2">
      <c r="A331"/>
      <c r="B331"/>
      <c r="C331"/>
      <c r="D331"/>
      <c r="E331"/>
      <c r="F331"/>
      <c r="G331"/>
      <c r="H331"/>
      <c r="I331" s="33">
        <f t="shared" si="4"/>
        <v>0</v>
      </c>
      <c r="J331" s="32" t="str">
        <f t="shared" si="5"/>
        <v>0</v>
      </c>
    </row>
    <row r="332" spans="1:10" x14ac:dyDescent="0.2">
      <c r="A332"/>
      <c r="B332"/>
      <c r="C332"/>
      <c r="D332"/>
      <c r="E332"/>
      <c r="F332"/>
      <c r="G332"/>
      <c r="H332"/>
      <c r="I332" s="33">
        <f t="shared" si="4"/>
        <v>0</v>
      </c>
      <c r="J332" s="32" t="str">
        <f t="shared" si="5"/>
        <v>0</v>
      </c>
    </row>
    <row r="333" spans="1:10" x14ac:dyDescent="0.2">
      <c r="A333"/>
      <c r="B333"/>
      <c r="C333"/>
      <c r="D333"/>
      <c r="E333"/>
      <c r="F333"/>
      <c r="G333"/>
      <c r="H333"/>
      <c r="I333" s="33">
        <f t="shared" si="4"/>
        <v>0</v>
      </c>
      <c r="J333" s="32" t="str">
        <f t="shared" si="5"/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zoomScale="110" zoomScaleNormal="110" zoomScalePageLayoutView="110" workbookViewId="0">
      <selection activeCell="A72" sqref="A72"/>
    </sheetView>
  </sheetViews>
  <sheetFormatPr baseColWidth="10" defaultColWidth="8.83203125" defaultRowHeight="15" x14ac:dyDescent="0.2"/>
  <sheetData>
    <row r="1" spans="1:10" s="1" customFormat="1" x14ac:dyDescent="0.2">
      <c r="A1" s="34" t="s">
        <v>429</v>
      </c>
      <c r="B1" s="34" t="s">
        <v>430</v>
      </c>
      <c r="C1" s="34" t="s">
        <v>431</v>
      </c>
      <c r="D1" s="34" t="s">
        <v>432</v>
      </c>
      <c r="E1" s="34" t="s">
        <v>433</v>
      </c>
      <c r="F1" s="34" t="s">
        <v>434</v>
      </c>
      <c r="G1" s="34" t="s">
        <v>435</v>
      </c>
      <c r="H1" s="34" t="s">
        <v>436</v>
      </c>
      <c r="I1" s="35" t="s">
        <v>421</v>
      </c>
      <c r="J1" s="35" t="s">
        <v>422</v>
      </c>
    </row>
    <row r="2" spans="1:10" x14ac:dyDescent="0.2">
      <c r="A2" s="36"/>
      <c r="B2" s="36"/>
      <c r="C2" s="36"/>
      <c r="D2" s="36"/>
      <c r="E2" s="36"/>
      <c r="F2" s="36"/>
      <c r="G2" s="36"/>
      <c r="H2" s="36"/>
      <c r="I2" s="1">
        <f>IF(RIGHT($H2,4)="_DIS",LEFT($H2,LEN($H2)-4),IF(RIGHT($H2,3)="DIS", LEFT($H2,LEN($H2)-3), $H2))</f>
        <v>0</v>
      </c>
      <c r="J2" s="1" t="str">
        <f>CONCATENATE(F2,I2)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01"/>
  <sheetViews>
    <sheetView zoomScale="110" zoomScaleNormal="110" zoomScalePageLayoutView="110" workbookViewId="0">
      <pane xSplit="1" ySplit="2" topLeftCell="B80" activePane="bottomRight" state="frozen"/>
      <selection pane="topRight"/>
      <selection pane="bottomLeft"/>
      <selection pane="bottomRight" activeCell="A97" sqref="A97:XFD97"/>
    </sheetView>
  </sheetViews>
  <sheetFormatPr baseColWidth="10" defaultColWidth="8.83203125" defaultRowHeight="15" x14ac:dyDescent="0.2"/>
  <cols>
    <col min="1" max="1" width="41.6640625" bestFit="1" customWidth="1"/>
  </cols>
  <sheetData>
    <row r="1" spans="1:25" x14ac:dyDescent="0.2">
      <c r="A1" t="s">
        <v>443</v>
      </c>
      <c r="B1">
        <f>COUNTIF($A:$A,"&lt;&gt;"&amp;"")</f>
        <v>101</v>
      </c>
    </row>
    <row r="2" spans="1:25" x14ac:dyDescent="0.2">
      <c r="A2" s="1" t="s">
        <v>444</v>
      </c>
      <c r="B2" s="1" t="s">
        <v>445</v>
      </c>
      <c r="C2" s="1" t="s">
        <v>446</v>
      </c>
      <c r="D2" s="1" t="s">
        <v>447</v>
      </c>
      <c r="E2" s="1" t="s">
        <v>448</v>
      </c>
      <c r="F2" s="1" t="s">
        <v>449</v>
      </c>
      <c r="G2" s="1" t="s">
        <v>329</v>
      </c>
      <c r="H2" s="1" t="s">
        <v>330</v>
      </c>
      <c r="I2" s="1" t="s">
        <v>331</v>
      </c>
      <c r="J2" s="1" t="s">
        <v>332</v>
      </c>
      <c r="K2" s="1" t="s">
        <v>450</v>
      </c>
      <c r="L2" s="1" t="s">
        <v>298</v>
      </c>
      <c r="M2" s="1" t="s">
        <v>297</v>
      </c>
      <c r="N2" s="1" t="s">
        <v>451</v>
      </c>
      <c r="O2" s="1" t="s">
        <v>452</v>
      </c>
      <c r="P2" s="1" t="s">
        <v>453</v>
      </c>
      <c r="Q2" s="1" t="s">
        <v>454</v>
      </c>
      <c r="R2" s="1" t="s">
        <v>455</v>
      </c>
      <c r="S2" s="1" t="s">
        <v>456</v>
      </c>
      <c r="T2" s="1" t="s">
        <v>457</v>
      </c>
      <c r="U2" s="1" t="s">
        <v>458</v>
      </c>
      <c r="V2" s="1" t="s">
        <v>459</v>
      </c>
      <c r="W2" s="1" t="s">
        <v>460</v>
      </c>
      <c r="X2" s="1" t="s">
        <v>461</v>
      </c>
      <c r="Y2" s="1" t="s">
        <v>462</v>
      </c>
    </row>
    <row r="3" spans="1:25" x14ac:dyDescent="0.2">
      <c r="A3" s="1" t="s">
        <v>463</v>
      </c>
      <c r="B3" s="1">
        <v>60</v>
      </c>
      <c r="C3" s="1">
        <v>4.2</v>
      </c>
      <c r="D3" s="1">
        <v>1.2</v>
      </c>
      <c r="E3" s="1">
        <v>2.6</v>
      </c>
      <c r="F3" s="1">
        <v>200</v>
      </c>
      <c r="G3" s="1">
        <f t="shared" ref="G3:G9" si="0">$B3</f>
        <v>60</v>
      </c>
      <c r="H3" s="1">
        <f t="shared" ref="H3:H9" si="1">INT($G3*0.75)</f>
        <v>45</v>
      </c>
      <c r="I3" s="1">
        <f t="shared" ref="I3:I9" si="2">$C3</f>
        <v>4.2</v>
      </c>
      <c r="J3" s="1">
        <v>50</v>
      </c>
      <c r="K3" s="1">
        <f t="shared" ref="K3:K9" si="3">INT($F3/4)</f>
        <v>50</v>
      </c>
      <c r="L3" s="1">
        <v>1</v>
      </c>
      <c r="M3" s="1">
        <f t="shared" ref="M3:M9" si="4">$F3*2</f>
        <v>400</v>
      </c>
      <c r="N3" s="1">
        <f t="shared" ref="N3:N9" si="5">5*$F3</f>
        <v>1000</v>
      </c>
      <c r="O3" s="1">
        <f t="shared" ref="O3:O9" si="6">0.3</f>
        <v>0.3</v>
      </c>
      <c r="P3" s="1" t="s">
        <v>464</v>
      </c>
      <c r="Q3" s="1" t="s">
        <v>465</v>
      </c>
      <c r="R3" s="1">
        <f t="shared" ref="R3:R9" si="7">INT($N3/2)</f>
        <v>500</v>
      </c>
      <c r="S3" s="1"/>
      <c r="T3" s="1"/>
      <c r="U3" s="1"/>
      <c r="V3" s="1"/>
      <c r="W3" s="1"/>
      <c r="X3" s="1"/>
      <c r="Y3" s="1"/>
    </row>
    <row r="4" spans="1:25" x14ac:dyDescent="0.2">
      <c r="A4" s="1" t="s">
        <v>466</v>
      </c>
      <c r="B4" s="1">
        <v>60</v>
      </c>
      <c r="C4" s="1">
        <v>1.4</v>
      </c>
      <c r="D4" s="1">
        <v>4.75</v>
      </c>
      <c r="E4" s="1">
        <v>9</v>
      </c>
      <c r="F4" s="1">
        <v>200</v>
      </c>
      <c r="G4" s="1">
        <f t="shared" si="0"/>
        <v>60</v>
      </c>
      <c r="H4" s="1">
        <f t="shared" si="1"/>
        <v>45</v>
      </c>
      <c r="I4" s="1">
        <f t="shared" si="2"/>
        <v>1.4</v>
      </c>
      <c r="J4" s="1">
        <v>50</v>
      </c>
      <c r="K4" s="1">
        <f t="shared" si="3"/>
        <v>50</v>
      </c>
      <c r="L4" s="1">
        <v>1</v>
      </c>
      <c r="M4" s="1">
        <f t="shared" si="4"/>
        <v>400</v>
      </c>
      <c r="N4" s="1">
        <f t="shared" si="5"/>
        <v>1000</v>
      </c>
      <c r="O4" s="1">
        <f t="shared" si="6"/>
        <v>0.3</v>
      </c>
      <c r="P4" s="1" t="s">
        <v>464</v>
      </c>
      <c r="Q4" s="1" t="s">
        <v>465</v>
      </c>
      <c r="R4" s="1">
        <f t="shared" si="7"/>
        <v>500</v>
      </c>
      <c r="S4" s="1"/>
      <c r="T4" s="1"/>
      <c r="U4" s="1"/>
      <c r="V4" s="1"/>
      <c r="W4" s="1"/>
      <c r="X4" s="1"/>
      <c r="Y4" s="1"/>
    </row>
    <row r="5" spans="1:25" x14ac:dyDescent="0.2">
      <c r="A5" s="1" t="s">
        <v>467</v>
      </c>
      <c r="B5" s="1">
        <v>60</v>
      </c>
      <c r="C5" s="1">
        <v>6.5</v>
      </c>
      <c r="D5" s="1">
        <v>0.72</v>
      </c>
      <c r="E5" s="1">
        <v>1.2</v>
      </c>
      <c r="F5" s="1">
        <v>200</v>
      </c>
      <c r="G5" s="1">
        <f t="shared" si="0"/>
        <v>60</v>
      </c>
      <c r="H5" s="1">
        <f t="shared" si="1"/>
        <v>45</v>
      </c>
      <c r="I5" s="1">
        <f t="shared" si="2"/>
        <v>6.5</v>
      </c>
      <c r="J5" s="1">
        <v>50</v>
      </c>
      <c r="K5" s="1">
        <f t="shared" si="3"/>
        <v>50</v>
      </c>
      <c r="L5" s="1">
        <v>1</v>
      </c>
      <c r="M5" s="1">
        <f t="shared" si="4"/>
        <v>400</v>
      </c>
      <c r="N5" s="1">
        <f t="shared" si="5"/>
        <v>1000</v>
      </c>
      <c r="O5" s="1">
        <f t="shared" si="6"/>
        <v>0.3</v>
      </c>
      <c r="P5" s="1" t="s">
        <v>464</v>
      </c>
      <c r="Q5" s="1" t="s">
        <v>465</v>
      </c>
      <c r="R5" s="1">
        <f t="shared" si="7"/>
        <v>500</v>
      </c>
      <c r="S5" s="1"/>
      <c r="T5" s="1"/>
      <c r="U5" s="1"/>
      <c r="V5" s="1"/>
      <c r="W5" s="1"/>
      <c r="X5" s="1"/>
      <c r="Y5" s="1"/>
    </row>
    <row r="6" spans="1:25" x14ac:dyDescent="0.2">
      <c r="A6" s="1" t="s">
        <v>468</v>
      </c>
      <c r="B6" s="1">
        <v>42</v>
      </c>
      <c r="C6" s="1">
        <v>0.6</v>
      </c>
      <c r="D6" s="1">
        <v>1.9</v>
      </c>
      <c r="E6" s="1">
        <v>0.5</v>
      </c>
      <c r="F6" s="1">
        <v>200</v>
      </c>
      <c r="G6" s="1">
        <f t="shared" si="0"/>
        <v>42</v>
      </c>
      <c r="H6" s="1">
        <f t="shared" si="1"/>
        <v>31</v>
      </c>
      <c r="I6" s="1">
        <f t="shared" si="2"/>
        <v>0.6</v>
      </c>
      <c r="J6" s="1">
        <v>50</v>
      </c>
      <c r="K6" s="1">
        <f t="shared" si="3"/>
        <v>50</v>
      </c>
      <c r="L6" s="1">
        <v>1</v>
      </c>
      <c r="M6" s="1">
        <f t="shared" si="4"/>
        <v>400</v>
      </c>
      <c r="N6" s="1">
        <f t="shared" si="5"/>
        <v>1000</v>
      </c>
      <c r="O6" s="1">
        <f t="shared" si="6"/>
        <v>0.3</v>
      </c>
      <c r="P6" s="1" t="s">
        <v>464</v>
      </c>
      <c r="Q6" s="1" t="s">
        <v>465</v>
      </c>
      <c r="R6" s="1">
        <f t="shared" si="7"/>
        <v>500</v>
      </c>
      <c r="S6" s="1"/>
      <c r="T6" s="1"/>
      <c r="U6" s="1"/>
      <c r="V6" s="1"/>
      <c r="W6" s="1"/>
      <c r="X6" s="1"/>
      <c r="Y6" s="1"/>
    </row>
    <row r="7" spans="1:25" x14ac:dyDescent="0.2">
      <c r="A7" s="1" t="s">
        <v>469</v>
      </c>
      <c r="B7" s="1">
        <v>42</v>
      </c>
      <c r="C7" s="1">
        <v>1.2</v>
      </c>
      <c r="D7" s="1">
        <v>0.95</v>
      </c>
      <c r="E7" s="1">
        <v>0.4</v>
      </c>
      <c r="F7" s="1">
        <v>200</v>
      </c>
      <c r="G7" s="1">
        <f t="shared" si="0"/>
        <v>42</v>
      </c>
      <c r="H7" s="1">
        <f t="shared" si="1"/>
        <v>31</v>
      </c>
      <c r="I7" s="1">
        <f t="shared" si="2"/>
        <v>1.2</v>
      </c>
      <c r="J7" s="1">
        <v>50</v>
      </c>
      <c r="K7" s="1">
        <f t="shared" si="3"/>
        <v>50</v>
      </c>
      <c r="L7" s="1">
        <v>1</v>
      </c>
      <c r="M7" s="1">
        <f t="shared" si="4"/>
        <v>400</v>
      </c>
      <c r="N7" s="1">
        <f t="shared" si="5"/>
        <v>1000</v>
      </c>
      <c r="O7" s="1">
        <f t="shared" si="6"/>
        <v>0.3</v>
      </c>
      <c r="P7" s="1" t="s">
        <v>464</v>
      </c>
      <c r="Q7" s="1" t="s">
        <v>465</v>
      </c>
      <c r="R7" s="1">
        <f t="shared" si="7"/>
        <v>500</v>
      </c>
      <c r="S7" s="1"/>
      <c r="T7" s="1"/>
      <c r="U7" s="1"/>
      <c r="V7" s="1"/>
      <c r="W7" s="1"/>
      <c r="X7" s="1"/>
      <c r="Y7" s="1"/>
    </row>
    <row r="8" spans="1:25" x14ac:dyDescent="0.2">
      <c r="A8" s="1" t="s">
        <v>470</v>
      </c>
      <c r="B8" s="1">
        <v>42</v>
      </c>
      <c r="C8" s="1">
        <v>1.2</v>
      </c>
      <c r="D8" s="1">
        <v>1.25</v>
      </c>
      <c r="E8" s="1">
        <v>1.2</v>
      </c>
      <c r="F8" s="1">
        <v>200</v>
      </c>
      <c r="G8" s="1">
        <f t="shared" si="0"/>
        <v>42</v>
      </c>
      <c r="H8" s="1">
        <f t="shared" si="1"/>
        <v>31</v>
      </c>
      <c r="I8" s="1">
        <f t="shared" si="2"/>
        <v>1.2</v>
      </c>
      <c r="J8" s="1">
        <v>50</v>
      </c>
      <c r="K8" s="1">
        <f t="shared" si="3"/>
        <v>50</v>
      </c>
      <c r="L8" s="1">
        <v>1</v>
      </c>
      <c r="M8" s="1">
        <f t="shared" si="4"/>
        <v>400</v>
      </c>
      <c r="N8" s="1">
        <f t="shared" si="5"/>
        <v>1000</v>
      </c>
      <c r="O8" s="1">
        <f t="shared" si="6"/>
        <v>0.3</v>
      </c>
      <c r="P8" s="1" t="s">
        <v>464</v>
      </c>
      <c r="Q8" s="1" t="s">
        <v>465</v>
      </c>
      <c r="R8" s="1">
        <f t="shared" si="7"/>
        <v>500</v>
      </c>
      <c r="S8" s="1"/>
      <c r="T8" s="1"/>
      <c r="U8" s="1"/>
      <c r="V8" s="1"/>
      <c r="W8" s="1"/>
      <c r="X8" s="1"/>
      <c r="Y8" s="1"/>
    </row>
    <row r="9" spans="1:25" x14ac:dyDescent="0.2">
      <c r="A9" s="1" t="s">
        <v>471</v>
      </c>
      <c r="B9" s="1">
        <v>42</v>
      </c>
      <c r="C9" s="1">
        <v>2.5</v>
      </c>
      <c r="D9" s="1">
        <v>0.3</v>
      </c>
      <c r="E9" s="1">
        <v>0.3</v>
      </c>
      <c r="F9" s="1">
        <v>200</v>
      </c>
      <c r="G9" s="1">
        <f t="shared" si="0"/>
        <v>42</v>
      </c>
      <c r="H9" s="1">
        <f t="shared" si="1"/>
        <v>31</v>
      </c>
      <c r="I9" s="1">
        <f t="shared" si="2"/>
        <v>2.5</v>
      </c>
      <c r="J9" s="1">
        <v>50</v>
      </c>
      <c r="K9" s="1">
        <f t="shared" si="3"/>
        <v>50</v>
      </c>
      <c r="L9" s="1">
        <v>1</v>
      </c>
      <c r="M9" s="1">
        <f t="shared" si="4"/>
        <v>400</v>
      </c>
      <c r="N9" s="1">
        <f t="shared" si="5"/>
        <v>1000</v>
      </c>
      <c r="O9" s="1">
        <f t="shared" si="6"/>
        <v>0.3</v>
      </c>
      <c r="P9" s="1" t="s">
        <v>464</v>
      </c>
      <c r="Q9" s="1" t="s">
        <v>465</v>
      </c>
      <c r="R9" s="1">
        <f t="shared" si="7"/>
        <v>500</v>
      </c>
      <c r="S9" s="1"/>
      <c r="T9" s="1"/>
      <c r="U9" s="1"/>
      <c r="V9" s="1"/>
      <c r="W9" s="1"/>
      <c r="X9" s="1"/>
      <c r="Y9" s="1"/>
    </row>
    <row r="10" spans="1:25" s="1" customFormat="1" x14ac:dyDescent="0.2">
      <c r="A10" s="1" t="s">
        <v>472</v>
      </c>
      <c r="B10" s="1">
        <v>42</v>
      </c>
      <c r="C10" s="1">
        <v>0.6</v>
      </c>
      <c r="D10" s="1">
        <v>5.0999999999999996</v>
      </c>
      <c r="E10" s="1">
        <v>7.6</v>
      </c>
      <c r="F10" s="1">
        <v>200</v>
      </c>
      <c r="G10" s="1">
        <v>42</v>
      </c>
      <c r="H10" s="1">
        <v>31</v>
      </c>
      <c r="I10" s="1">
        <v>0.6</v>
      </c>
      <c r="J10" s="1">
        <v>50</v>
      </c>
      <c r="K10" s="1">
        <v>50</v>
      </c>
      <c r="L10" s="1">
        <v>1</v>
      </c>
      <c r="M10" s="1">
        <v>400</v>
      </c>
      <c r="N10" s="1">
        <v>1000</v>
      </c>
      <c r="O10" s="1">
        <v>0.3</v>
      </c>
      <c r="P10" s="1" t="s">
        <v>464</v>
      </c>
      <c r="Q10" s="1" t="s">
        <v>465</v>
      </c>
      <c r="R10" s="1">
        <v>500</v>
      </c>
    </row>
    <row r="11" spans="1:25" x14ac:dyDescent="0.2">
      <c r="A11" s="1" t="s">
        <v>473</v>
      </c>
      <c r="B11" s="1">
        <v>42</v>
      </c>
      <c r="C11" s="1">
        <v>0.6</v>
      </c>
      <c r="D11" s="1">
        <v>5.0999999999999996</v>
      </c>
      <c r="E11" s="1">
        <v>7.6</v>
      </c>
      <c r="F11" s="1">
        <v>500</v>
      </c>
      <c r="G11" s="1">
        <f t="shared" ref="G11:G22" si="8">$B11</f>
        <v>42</v>
      </c>
      <c r="H11" s="1">
        <f t="shared" ref="H11:H22" si="9">INT($G11*0.75)</f>
        <v>31</v>
      </c>
      <c r="I11" s="1">
        <f t="shared" ref="I11:I22" si="10">$C11</f>
        <v>0.6</v>
      </c>
      <c r="J11" s="1">
        <v>50</v>
      </c>
      <c r="K11" s="1">
        <f t="shared" ref="K11:K22" si="11">INT($F11/4)</f>
        <v>125</v>
      </c>
      <c r="L11" s="1">
        <v>1</v>
      </c>
      <c r="M11" s="1">
        <f t="shared" ref="M11:M22" si="12">$F11*2</f>
        <v>1000</v>
      </c>
      <c r="N11" s="1">
        <f t="shared" ref="N11:N22" si="13">5*$F11</f>
        <v>2500</v>
      </c>
      <c r="O11" s="1">
        <f t="shared" ref="O11:O22" si="14">0.3</f>
        <v>0.3</v>
      </c>
      <c r="P11" s="1" t="s">
        <v>464</v>
      </c>
      <c r="Q11" s="1" t="s">
        <v>465</v>
      </c>
      <c r="R11" s="1">
        <f t="shared" ref="R11:R22" si="15">INT($N11/2)</f>
        <v>1250</v>
      </c>
      <c r="S11" s="1"/>
      <c r="T11" s="1"/>
      <c r="U11" s="1"/>
      <c r="V11" s="1"/>
      <c r="W11" s="1"/>
      <c r="X11" s="1"/>
      <c r="Y11" s="1"/>
    </row>
    <row r="12" spans="1:25" x14ac:dyDescent="0.2">
      <c r="A12" s="1" t="s">
        <v>474</v>
      </c>
      <c r="B12" s="1">
        <v>42</v>
      </c>
      <c r="C12" s="1">
        <v>1.2</v>
      </c>
      <c r="D12" s="1">
        <v>1.7</v>
      </c>
      <c r="E12" s="1">
        <v>3</v>
      </c>
      <c r="F12" s="1">
        <v>200</v>
      </c>
      <c r="G12" s="1">
        <f t="shared" si="8"/>
        <v>42</v>
      </c>
      <c r="H12" s="1">
        <f t="shared" si="9"/>
        <v>31</v>
      </c>
      <c r="I12" s="1">
        <f t="shared" si="10"/>
        <v>1.2</v>
      </c>
      <c r="J12" s="1">
        <v>50</v>
      </c>
      <c r="K12" s="1">
        <f t="shared" si="11"/>
        <v>50</v>
      </c>
      <c r="L12" s="1">
        <v>1</v>
      </c>
      <c r="M12" s="1">
        <f t="shared" si="12"/>
        <v>400</v>
      </c>
      <c r="N12" s="1">
        <f t="shared" si="13"/>
        <v>1000</v>
      </c>
      <c r="O12" s="1">
        <f t="shared" si="14"/>
        <v>0.3</v>
      </c>
      <c r="P12" s="1" t="s">
        <v>464</v>
      </c>
      <c r="Q12" s="1" t="s">
        <v>465</v>
      </c>
      <c r="R12" s="1">
        <f t="shared" si="15"/>
        <v>500</v>
      </c>
      <c r="S12" s="1"/>
      <c r="T12" s="1"/>
      <c r="U12" s="1"/>
      <c r="V12" s="1"/>
      <c r="W12" s="1"/>
      <c r="X12" s="1"/>
      <c r="Y12" s="1"/>
    </row>
    <row r="13" spans="1:25" x14ac:dyDescent="0.2">
      <c r="A13" s="1" t="s">
        <v>475</v>
      </c>
      <c r="B13" s="1">
        <v>42</v>
      </c>
      <c r="C13" s="1">
        <v>2.5</v>
      </c>
      <c r="D13" s="1">
        <v>0.5</v>
      </c>
      <c r="E13" s="1">
        <v>1.2</v>
      </c>
      <c r="F13" s="1">
        <v>200</v>
      </c>
      <c r="G13" s="1">
        <f t="shared" si="8"/>
        <v>42</v>
      </c>
      <c r="H13" s="1">
        <f t="shared" si="9"/>
        <v>31</v>
      </c>
      <c r="I13" s="1">
        <f t="shared" si="10"/>
        <v>2.5</v>
      </c>
      <c r="J13" s="1">
        <v>50</v>
      </c>
      <c r="K13" s="1">
        <f t="shared" si="11"/>
        <v>50</v>
      </c>
      <c r="L13" s="1">
        <v>1</v>
      </c>
      <c r="M13" s="1">
        <f t="shared" si="12"/>
        <v>400</v>
      </c>
      <c r="N13" s="1">
        <f t="shared" si="13"/>
        <v>1000</v>
      </c>
      <c r="O13" s="1">
        <f t="shared" si="14"/>
        <v>0.3</v>
      </c>
      <c r="P13" s="1" t="s">
        <v>464</v>
      </c>
      <c r="Q13" s="1" t="s">
        <v>465</v>
      </c>
      <c r="R13" s="1">
        <f t="shared" si="15"/>
        <v>500</v>
      </c>
      <c r="S13" s="1"/>
      <c r="T13" s="1"/>
      <c r="U13" s="1"/>
      <c r="V13" s="1"/>
      <c r="W13" s="1"/>
      <c r="X13" s="1"/>
      <c r="Y13" s="1"/>
    </row>
    <row r="14" spans="1:25" x14ac:dyDescent="0.2">
      <c r="A14" s="1" t="s">
        <v>476</v>
      </c>
      <c r="B14" s="1">
        <v>75</v>
      </c>
      <c r="C14" s="1">
        <v>2.5</v>
      </c>
      <c r="D14" s="1">
        <v>0.6</v>
      </c>
      <c r="E14" s="1">
        <v>1.6</v>
      </c>
      <c r="F14" s="1">
        <v>200</v>
      </c>
      <c r="G14" s="1">
        <f t="shared" si="8"/>
        <v>75</v>
      </c>
      <c r="H14" s="1">
        <f t="shared" si="9"/>
        <v>56</v>
      </c>
      <c r="I14" s="1">
        <f t="shared" si="10"/>
        <v>2.5</v>
      </c>
      <c r="J14" s="1">
        <v>50</v>
      </c>
      <c r="K14" s="1">
        <f t="shared" si="11"/>
        <v>50</v>
      </c>
      <c r="L14" s="1">
        <v>1</v>
      </c>
      <c r="M14" s="1">
        <f t="shared" si="12"/>
        <v>400</v>
      </c>
      <c r="N14" s="1">
        <f t="shared" si="13"/>
        <v>1000</v>
      </c>
      <c r="O14" s="1">
        <f t="shared" si="14"/>
        <v>0.3</v>
      </c>
      <c r="P14" s="1" t="s">
        <v>464</v>
      </c>
      <c r="Q14" s="1" t="s">
        <v>465</v>
      </c>
      <c r="R14" s="1">
        <f t="shared" si="15"/>
        <v>500</v>
      </c>
      <c r="S14" s="1"/>
      <c r="T14" s="1"/>
      <c r="U14" s="1"/>
      <c r="V14" s="1"/>
      <c r="W14" s="1"/>
      <c r="X14" s="1"/>
      <c r="Y14" s="1"/>
    </row>
    <row r="15" spans="1:25" x14ac:dyDescent="0.2">
      <c r="A15" s="1" t="s">
        <v>477</v>
      </c>
      <c r="B15" s="1">
        <v>75</v>
      </c>
      <c r="C15" s="1">
        <v>2.5</v>
      </c>
      <c r="D15" s="1">
        <v>0.6</v>
      </c>
      <c r="E15" s="1">
        <v>1.6</v>
      </c>
      <c r="F15" s="1">
        <v>200</v>
      </c>
      <c r="G15" s="1">
        <f t="shared" si="8"/>
        <v>75</v>
      </c>
      <c r="H15" s="1">
        <f t="shared" si="9"/>
        <v>56</v>
      </c>
      <c r="I15" s="1">
        <f t="shared" si="10"/>
        <v>2.5</v>
      </c>
      <c r="J15" s="1">
        <v>50</v>
      </c>
      <c r="K15" s="1">
        <f t="shared" si="11"/>
        <v>50</v>
      </c>
      <c r="L15" s="1">
        <v>1</v>
      </c>
      <c r="M15" s="1">
        <f t="shared" si="12"/>
        <v>400</v>
      </c>
      <c r="N15" s="1">
        <f t="shared" si="13"/>
        <v>1000</v>
      </c>
      <c r="O15" s="1">
        <f t="shared" si="14"/>
        <v>0.3</v>
      </c>
      <c r="P15" s="1" t="s">
        <v>464</v>
      </c>
      <c r="Q15" s="1" t="s">
        <v>465</v>
      </c>
      <c r="R15" s="1">
        <f t="shared" si="15"/>
        <v>500</v>
      </c>
      <c r="S15" s="1"/>
      <c r="T15" s="1"/>
      <c r="U15" s="1"/>
      <c r="V15" s="1"/>
      <c r="W15" s="1"/>
      <c r="X15" s="1"/>
      <c r="Y15" s="1"/>
    </row>
    <row r="16" spans="1:25" x14ac:dyDescent="0.2">
      <c r="A16" s="1" t="s">
        <v>478</v>
      </c>
      <c r="B16" s="1">
        <v>75</v>
      </c>
      <c r="C16" s="1">
        <v>1.25</v>
      </c>
      <c r="D16" s="1">
        <v>2.4</v>
      </c>
      <c r="E16" s="1">
        <v>6.4</v>
      </c>
      <c r="F16" s="1">
        <v>200</v>
      </c>
      <c r="G16" s="1">
        <f t="shared" si="8"/>
        <v>75</v>
      </c>
      <c r="H16" s="1">
        <f t="shared" si="9"/>
        <v>56</v>
      </c>
      <c r="I16" s="1">
        <f t="shared" si="10"/>
        <v>1.25</v>
      </c>
      <c r="J16" s="1">
        <v>50</v>
      </c>
      <c r="K16" s="1">
        <f t="shared" si="11"/>
        <v>50</v>
      </c>
      <c r="L16" s="1">
        <v>1</v>
      </c>
      <c r="M16" s="1">
        <f t="shared" si="12"/>
        <v>400</v>
      </c>
      <c r="N16" s="1">
        <f t="shared" si="13"/>
        <v>1000</v>
      </c>
      <c r="O16" s="1">
        <f t="shared" si="14"/>
        <v>0.3</v>
      </c>
      <c r="P16" s="1" t="s">
        <v>464</v>
      </c>
      <c r="Q16" s="1" t="s">
        <v>465</v>
      </c>
      <c r="R16" s="1">
        <f t="shared" si="15"/>
        <v>500</v>
      </c>
      <c r="S16" s="1"/>
      <c r="T16" s="1"/>
      <c r="U16" s="1"/>
      <c r="V16" s="1"/>
      <c r="W16" s="1"/>
      <c r="X16" s="1"/>
      <c r="Y16" s="1"/>
    </row>
    <row r="17" spans="1:25" x14ac:dyDescent="0.2">
      <c r="A17" s="1" t="s">
        <v>479</v>
      </c>
      <c r="B17" s="1">
        <v>75</v>
      </c>
      <c r="C17" s="1">
        <v>1.2</v>
      </c>
      <c r="D17" s="1">
        <v>3.9</v>
      </c>
      <c r="E17" s="1">
        <v>7.8</v>
      </c>
      <c r="F17" s="1">
        <v>200</v>
      </c>
      <c r="G17" s="1">
        <f t="shared" si="8"/>
        <v>75</v>
      </c>
      <c r="H17" s="1">
        <f t="shared" si="9"/>
        <v>56</v>
      </c>
      <c r="I17" s="1">
        <f t="shared" si="10"/>
        <v>1.2</v>
      </c>
      <c r="J17" s="1">
        <v>50</v>
      </c>
      <c r="K17" s="1">
        <f t="shared" si="11"/>
        <v>50</v>
      </c>
      <c r="L17" s="1">
        <v>1</v>
      </c>
      <c r="M17" s="1">
        <f t="shared" si="12"/>
        <v>400</v>
      </c>
      <c r="N17" s="1">
        <f t="shared" si="13"/>
        <v>1000</v>
      </c>
      <c r="O17" s="1">
        <f t="shared" si="14"/>
        <v>0.3</v>
      </c>
      <c r="P17" s="1" t="s">
        <v>464</v>
      </c>
      <c r="Q17" s="1" t="s">
        <v>465</v>
      </c>
      <c r="R17" s="1">
        <f t="shared" si="15"/>
        <v>500</v>
      </c>
      <c r="S17" s="1"/>
      <c r="T17" s="1"/>
      <c r="U17" s="1"/>
      <c r="V17" s="1"/>
      <c r="W17" s="1"/>
      <c r="X17" s="1"/>
      <c r="Y17" s="1"/>
    </row>
    <row r="18" spans="1:25" x14ac:dyDescent="0.2">
      <c r="A18" s="1" t="s">
        <v>480</v>
      </c>
      <c r="B18" s="1">
        <v>75</v>
      </c>
      <c r="C18" s="1">
        <v>2.5</v>
      </c>
      <c r="D18" s="1">
        <v>0.8</v>
      </c>
      <c r="E18" s="1">
        <v>2.4</v>
      </c>
      <c r="F18" s="1">
        <v>200</v>
      </c>
      <c r="G18" s="1">
        <f t="shared" si="8"/>
        <v>75</v>
      </c>
      <c r="H18" s="1">
        <f t="shared" si="9"/>
        <v>56</v>
      </c>
      <c r="I18" s="1">
        <f t="shared" si="10"/>
        <v>2.5</v>
      </c>
      <c r="J18" s="1">
        <v>50</v>
      </c>
      <c r="K18" s="1">
        <f t="shared" si="11"/>
        <v>50</v>
      </c>
      <c r="L18" s="1">
        <v>1</v>
      </c>
      <c r="M18" s="1">
        <f t="shared" si="12"/>
        <v>400</v>
      </c>
      <c r="N18" s="1">
        <f t="shared" si="13"/>
        <v>1000</v>
      </c>
      <c r="O18" s="1">
        <f t="shared" si="14"/>
        <v>0.3</v>
      </c>
      <c r="P18" s="1" t="s">
        <v>464</v>
      </c>
      <c r="Q18" s="1" t="s">
        <v>465</v>
      </c>
      <c r="R18" s="1">
        <f t="shared" si="15"/>
        <v>500</v>
      </c>
      <c r="S18" s="1"/>
      <c r="T18" s="1"/>
      <c r="U18" s="1"/>
      <c r="V18" s="1"/>
      <c r="W18" s="1"/>
      <c r="X18" s="1"/>
      <c r="Y18" s="1"/>
    </row>
    <row r="19" spans="1:25" x14ac:dyDescent="0.2">
      <c r="A19" s="1" t="s">
        <v>481</v>
      </c>
      <c r="B19" s="1">
        <v>75</v>
      </c>
      <c r="C19" s="1">
        <v>8</v>
      </c>
      <c r="D19" s="1">
        <v>0.14000000000000001</v>
      </c>
      <c r="E19" s="1">
        <v>2.6</v>
      </c>
      <c r="F19" s="1">
        <v>200</v>
      </c>
      <c r="G19" s="1">
        <f t="shared" si="8"/>
        <v>75</v>
      </c>
      <c r="H19" s="1">
        <f t="shared" si="9"/>
        <v>56</v>
      </c>
      <c r="I19" s="1">
        <f t="shared" si="10"/>
        <v>8</v>
      </c>
      <c r="J19" s="1">
        <v>50</v>
      </c>
      <c r="K19" s="1">
        <f t="shared" si="11"/>
        <v>50</v>
      </c>
      <c r="L19" s="1">
        <v>1</v>
      </c>
      <c r="M19" s="1">
        <f t="shared" si="12"/>
        <v>400</v>
      </c>
      <c r="N19" s="1">
        <f t="shared" si="13"/>
        <v>1000</v>
      </c>
      <c r="O19" s="1">
        <f t="shared" si="14"/>
        <v>0.3</v>
      </c>
      <c r="P19" s="1" t="s">
        <v>464</v>
      </c>
      <c r="Q19" s="1" t="s">
        <v>465</v>
      </c>
      <c r="R19" s="1">
        <f t="shared" si="15"/>
        <v>500</v>
      </c>
      <c r="S19" s="1"/>
      <c r="T19" s="1"/>
      <c r="U19" s="1"/>
      <c r="V19" s="1"/>
      <c r="W19" s="1"/>
      <c r="X19" s="1"/>
      <c r="Y19" s="1"/>
    </row>
    <row r="20" spans="1:25" x14ac:dyDescent="0.2">
      <c r="A20" s="1" t="s">
        <v>482</v>
      </c>
      <c r="B20" s="1">
        <v>75</v>
      </c>
      <c r="C20" s="1">
        <v>6.5</v>
      </c>
      <c r="D20" s="1">
        <v>0.25</v>
      </c>
      <c r="E20" s="1">
        <v>1.5</v>
      </c>
      <c r="F20" s="1">
        <v>200</v>
      </c>
      <c r="G20" s="1">
        <f t="shared" si="8"/>
        <v>75</v>
      </c>
      <c r="H20" s="1">
        <f t="shared" si="9"/>
        <v>56</v>
      </c>
      <c r="I20" s="1">
        <f t="shared" si="10"/>
        <v>6.5</v>
      </c>
      <c r="J20" s="1">
        <v>50</v>
      </c>
      <c r="K20" s="1">
        <f t="shared" si="11"/>
        <v>50</v>
      </c>
      <c r="L20" s="1">
        <v>1</v>
      </c>
      <c r="M20" s="1">
        <f t="shared" si="12"/>
        <v>400</v>
      </c>
      <c r="N20" s="1">
        <f t="shared" si="13"/>
        <v>1000</v>
      </c>
      <c r="O20" s="1">
        <f t="shared" si="14"/>
        <v>0.3</v>
      </c>
      <c r="P20" s="1" t="s">
        <v>464</v>
      </c>
      <c r="Q20" s="1" t="s">
        <v>465</v>
      </c>
      <c r="R20" s="1">
        <f t="shared" si="15"/>
        <v>500</v>
      </c>
      <c r="S20" s="1"/>
      <c r="T20" s="1"/>
      <c r="U20" s="1"/>
      <c r="V20" s="1"/>
      <c r="W20" s="1"/>
      <c r="X20" s="1"/>
      <c r="Y20" s="1"/>
    </row>
    <row r="21" spans="1:25" x14ac:dyDescent="0.2">
      <c r="A21" s="1" t="s">
        <v>483</v>
      </c>
      <c r="B21" s="1">
        <v>75</v>
      </c>
      <c r="C21" s="1">
        <v>8.4</v>
      </c>
      <c r="D21" s="1">
        <v>0.15</v>
      </c>
      <c r="E21" s="1">
        <v>1</v>
      </c>
      <c r="F21" s="1">
        <v>200</v>
      </c>
      <c r="G21" s="1">
        <f t="shared" si="8"/>
        <v>75</v>
      </c>
      <c r="H21" s="1">
        <f t="shared" si="9"/>
        <v>56</v>
      </c>
      <c r="I21" s="1">
        <f t="shared" si="10"/>
        <v>8.4</v>
      </c>
      <c r="J21" s="1">
        <v>50</v>
      </c>
      <c r="K21" s="1">
        <f t="shared" si="11"/>
        <v>50</v>
      </c>
      <c r="L21" s="1">
        <v>1</v>
      </c>
      <c r="M21" s="1">
        <f t="shared" si="12"/>
        <v>400</v>
      </c>
      <c r="N21" s="1">
        <f t="shared" si="13"/>
        <v>1000</v>
      </c>
      <c r="O21" s="1">
        <f t="shared" si="14"/>
        <v>0.3</v>
      </c>
      <c r="P21" s="1" t="s">
        <v>464</v>
      </c>
      <c r="Q21" s="1" t="s">
        <v>465</v>
      </c>
      <c r="R21" s="1">
        <f t="shared" si="15"/>
        <v>500</v>
      </c>
      <c r="S21" s="1"/>
      <c r="T21" s="1"/>
      <c r="U21" s="1"/>
      <c r="V21" s="1"/>
      <c r="W21" s="1"/>
      <c r="X21" s="1"/>
      <c r="Y21" s="1"/>
    </row>
    <row r="22" spans="1:25" x14ac:dyDescent="0.2">
      <c r="A22" s="1" t="s">
        <v>484</v>
      </c>
      <c r="B22" s="1">
        <v>75</v>
      </c>
      <c r="C22" s="1">
        <v>8</v>
      </c>
      <c r="D22" s="1">
        <v>0.1</v>
      </c>
      <c r="E22" s="1">
        <v>1.5</v>
      </c>
      <c r="F22" s="1">
        <v>200</v>
      </c>
      <c r="G22" s="1">
        <f t="shared" si="8"/>
        <v>75</v>
      </c>
      <c r="H22" s="1">
        <f t="shared" si="9"/>
        <v>56</v>
      </c>
      <c r="I22" s="1">
        <f t="shared" si="10"/>
        <v>8</v>
      </c>
      <c r="J22" s="1">
        <v>50</v>
      </c>
      <c r="K22" s="1">
        <f t="shared" si="11"/>
        <v>50</v>
      </c>
      <c r="L22" s="1">
        <v>1</v>
      </c>
      <c r="M22" s="1">
        <f t="shared" si="12"/>
        <v>400</v>
      </c>
      <c r="N22" s="1">
        <f t="shared" si="13"/>
        <v>1000</v>
      </c>
      <c r="O22" s="1">
        <f t="shared" si="14"/>
        <v>0.3</v>
      </c>
      <c r="P22" s="1" t="s">
        <v>464</v>
      </c>
      <c r="Q22" s="1" t="s">
        <v>465</v>
      </c>
      <c r="R22" s="1">
        <f t="shared" si="15"/>
        <v>500</v>
      </c>
      <c r="S22" s="1"/>
      <c r="T22" s="1"/>
      <c r="U22" s="1"/>
      <c r="V22" s="1"/>
      <c r="W22" s="1"/>
      <c r="X22" s="1"/>
      <c r="Y22" s="1"/>
    </row>
    <row r="23" spans="1:25" x14ac:dyDescent="0.2">
      <c r="A23" s="1" t="s">
        <v>485</v>
      </c>
      <c r="B23" s="1">
        <v>42</v>
      </c>
      <c r="C23" s="1">
        <v>0.6</v>
      </c>
      <c r="D23" s="1">
        <v>2.1</v>
      </c>
      <c r="E23" s="1">
        <v>0.55000000000000004</v>
      </c>
      <c r="F23" s="1">
        <v>200</v>
      </c>
      <c r="G23" s="1">
        <v>42</v>
      </c>
      <c r="H23" s="1">
        <v>31</v>
      </c>
      <c r="I23" s="1">
        <v>0.6</v>
      </c>
      <c r="J23" s="1">
        <v>50</v>
      </c>
      <c r="K23" s="1">
        <v>50</v>
      </c>
      <c r="L23" s="1">
        <v>1</v>
      </c>
      <c r="M23" s="1">
        <v>400</v>
      </c>
      <c r="N23" s="1">
        <v>1000</v>
      </c>
      <c r="O23" s="1">
        <v>0.3</v>
      </c>
      <c r="P23" s="1" t="s">
        <v>464</v>
      </c>
      <c r="Q23" s="1" t="s">
        <v>465</v>
      </c>
      <c r="R23" s="1">
        <v>500</v>
      </c>
      <c r="S23" s="1"/>
      <c r="T23" s="1"/>
      <c r="U23" s="1"/>
      <c r="V23" s="1"/>
      <c r="W23" s="1"/>
      <c r="X23" s="1"/>
      <c r="Y23" s="1"/>
    </row>
    <row r="24" spans="1:25" x14ac:dyDescent="0.2">
      <c r="A24" s="1" t="s">
        <v>486</v>
      </c>
      <c r="B24" s="1">
        <v>42</v>
      </c>
      <c r="C24" s="1">
        <v>0.6</v>
      </c>
      <c r="D24" s="1">
        <v>3.25</v>
      </c>
      <c r="E24" s="1">
        <v>1.5</v>
      </c>
      <c r="F24" s="1">
        <v>200</v>
      </c>
      <c r="G24" s="1">
        <v>42</v>
      </c>
      <c r="H24" s="1">
        <v>31</v>
      </c>
      <c r="I24" s="1">
        <v>0.6</v>
      </c>
      <c r="J24" s="1">
        <v>50</v>
      </c>
      <c r="K24" s="1">
        <v>50</v>
      </c>
      <c r="L24" s="1">
        <v>1</v>
      </c>
      <c r="M24" s="1">
        <v>400</v>
      </c>
      <c r="N24" s="1">
        <v>1000</v>
      </c>
      <c r="O24" s="1">
        <v>0.3</v>
      </c>
      <c r="P24" s="1" t="s">
        <v>464</v>
      </c>
      <c r="Q24" s="1" t="s">
        <v>465</v>
      </c>
      <c r="R24" s="1">
        <v>500</v>
      </c>
      <c r="S24" s="1"/>
      <c r="T24" s="1"/>
      <c r="U24" s="1"/>
      <c r="V24" s="1"/>
      <c r="W24" s="1"/>
      <c r="X24" s="1"/>
      <c r="Y24" s="1"/>
    </row>
    <row r="25" spans="1:25" x14ac:dyDescent="0.2">
      <c r="A25" s="1" t="s">
        <v>487</v>
      </c>
      <c r="B25" s="1">
        <v>42</v>
      </c>
      <c r="C25" s="1">
        <v>1.2</v>
      </c>
      <c r="D25" s="1">
        <v>0.95</v>
      </c>
      <c r="E25" s="1">
        <v>0.4</v>
      </c>
      <c r="F25" s="1">
        <v>200</v>
      </c>
      <c r="G25" s="1">
        <v>42</v>
      </c>
      <c r="H25" s="1">
        <v>31</v>
      </c>
      <c r="I25" s="1">
        <v>1.2</v>
      </c>
      <c r="J25" s="1">
        <v>50</v>
      </c>
      <c r="K25" s="1">
        <v>50</v>
      </c>
      <c r="L25" s="1">
        <v>1</v>
      </c>
      <c r="M25" s="1">
        <v>400</v>
      </c>
      <c r="N25" s="1">
        <v>1000</v>
      </c>
      <c r="O25" s="1">
        <v>0.3</v>
      </c>
      <c r="P25" s="1" t="s">
        <v>464</v>
      </c>
      <c r="Q25" s="1" t="s">
        <v>465</v>
      </c>
      <c r="R25" s="1">
        <v>500</v>
      </c>
      <c r="S25" s="1"/>
      <c r="T25" s="1"/>
      <c r="U25" s="1"/>
      <c r="V25" s="1"/>
      <c r="W25" s="1"/>
      <c r="X25" s="1"/>
      <c r="Y25" s="1"/>
    </row>
    <row r="26" spans="1:25" x14ac:dyDescent="0.2">
      <c r="A26" s="1" t="s">
        <v>488</v>
      </c>
      <c r="B26" s="1">
        <v>42</v>
      </c>
      <c r="C26" s="1">
        <v>1.2</v>
      </c>
      <c r="D26" s="1">
        <v>1.2</v>
      </c>
      <c r="E26" s="1">
        <v>1.2</v>
      </c>
      <c r="F26" s="1">
        <v>200</v>
      </c>
      <c r="G26" s="1">
        <v>42</v>
      </c>
      <c r="H26" s="1">
        <v>31</v>
      </c>
      <c r="I26" s="1">
        <v>1.2</v>
      </c>
      <c r="J26" s="1">
        <v>50</v>
      </c>
      <c r="K26" s="1">
        <v>50</v>
      </c>
      <c r="L26" s="1">
        <v>1</v>
      </c>
      <c r="M26" s="1">
        <v>400</v>
      </c>
      <c r="N26" s="1">
        <v>1000</v>
      </c>
      <c r="O26" s="1">
        <v>0.3</v>
      </c>
      <c r="P26" s="1" t="s">
        <v>464</v>
      </c>
      <c r="Q26" s="1" t="s">
        <v>465</v>
      </c>
      <c r="R26" s="1">
        <v>500</v>
      </c>
      <c r="S26" s="1"/>
      <c r="T26" s="1"/>
      <c r="U26" s="1"/>
      <c r="V26" s="1"/>
      <c r="W26" s="1"/>
      <c r="X26" s="1"/>
      <c r="Y26" s="1"/>
    </row>
    <row r="27" spans="1:25" x14ac:dyDescent="0.2">
      <c r="A27" s="1" t="s">
        <v>489</v>
      </c>
      <c r="B27" s="1">
        <v>42</v>
      </c>
      <c r="C27" s="1">
        <v>0.6</v>
      </c>
      <c r="D27" s="1">
        <v>7.5</v>
      </c>
      <c r="E27" s="1">
        <v>9.3000000000000007</v>
      </c>
      <c r="F27" s="1">
        <v>200</v>
      </c>
      <c r="G27" s="1">
        <v>42</v>
      </c>
      <c r="H27" s="1">
        <v>31</v>
      </c>
      <c r="I27" s="1">
        <v>0.6</v>
      </c>
      <c r="J27" s="1">
        <v>50</v>
      </c>
      <c r="K27" s="1">
        <v>50</v>
      </c>
      <c r="L27" s="1">
        <v>1</v>
      </c>
      <c r="M27" s="1">
        <v>400</v>
      </c>
      <c r="N27" s="1">
        <v>1000</v>
      </c>
      <c r="O27" s="1">
        <v>0.3</v>
      </c>
      <c r="P27" s="1" t="s">
        <v>464</v>
      </c>
      <c r="Q27" s="1" t="s">
        <v>465</v>
      </c>
      <c r="R27" s="1">
        <v>500</v>
      </c>
      <c r="S27" s="1"/>
      <c r="T27" s="1"/>
      <c r="U27" s="1"/>
      <c r="V27" s="1"/>
      <c r="W27" s="1"/>
      <c r="X27" s="1"/>
      <c r="Y27" s="1"/>
    </row>
    <row r="28" spans="1:25" x14ac:dyDescent="0.2">
      <c r="A28" s="1" t="s">
        <v>490</v>
      </c>
      <c r="B28" s="1">
        <v>42</v>
      </c>
      <c r="C28" s="1">
        <v>1.2</v>
      </c>
      <c r="D28" s="1">
        <v>1.9</v>
      </c>
      <c r="E28" s="1">
        <v>2.2000000000000002</v>
      </c>
      <c r="F28" s="1">
        <v>200</v>
      </c>
      <c r="G28" s="1">
        <v>42</v>
      </c>
      <c r="H28" s="1">
        <v>31</v>
      </c>
      <c r="I28" s="1">
        <v>1.2</v>
      </c>
      <c r="J28" s="1">
        <v>50</v>
      </c>
      <c r="K28" s="1">
        <v>50</v>
      </c>
      <c r="L28" s="1">
        <v>1</v>
      </c>
      <c r="M28" s="1">
        <v>400</v>
      </c>
      <c r="N28" s="1">
        <v>1000</v>
      </c>
      <c r="O28" s="1">
        <v>0.3</v>
      </c>
      <c r="P28" s="1" t="s">
        <v>464</v>
      </c>
      <c r="Q28" s="1" t="s">
        <v>465</v>
      </c>
      <c r="R28" s="1">
        <v>500</v>
      </c>
      <c r="S28" s="1"/>
      <c r="T28" s="1"/>
      <c r="U28" s="1"/>
      <c r="V28" s="1"/>
      <c r="W28" s="1"/>
      <c r="X28" s="1"/>
      <c r="Y28" s="1"/>
    </row>
    <row r="29" spans="1:25" x14ac:dyDescent="0.2">
      <c r="A29" s="1" t="s">
        <v>491</v>
      </c>
      <c r="B29" s="1">
        <v>42</v>
      </c>
      <c r="C29" s="1">
        <v>1.2</v>
      </c>
      <c r="D29" s="1">
        <v>1.7</v>
      </c>
      <c r="E29" s="1">
        <v>3</v>
      </c>
      <c r="F29" s="1">
        <v>200</v>
      </c>
      <c r="G29" s="1">
        <v>42</v>
      </c>
      <c r="H29" s="1">
        <v>31</v>
      </c>
      <c r="I29" s="1">
        <v>1.2</v>
      </c>
      <c r="J29" s="1">
        <v>50</v>
      </c>
      <c r="K29" s="1">
        <v>50</v>
      </c>
      <c r="L29" s="1">
        <v>1</v>
      </c>
      <c r="M29" s="1">
        <v>400</v>
      </c>
      <c r="N29" s="1">
        <v>1000</v>
      </c>
      <c r="O29" s="1">
        <v>0.3</v>
      </c>
      <c r="P29" s="1" t="s">
        <v>464</v>
      </c>
      <c r="Q29" s="1" t="s">
        <v>465</v>
      </c>
      <c r="R29" s="1">
        <v>500</v>
      </c>
      <c r="S29" s="1"/>
      <c r="T29" s="1"/>
      <c r="U29" s="1"/>
      <c r="V29" s="1"/>
      <c r="W29" s="1"/>
      <c r="X29" s="1"/>
      <c r="Y29" s="1"/>
    </row>
    <row r="30" spans="1:25" x14ac:dyDescent="0.2">
      <c r="A30" s="1" t="s">
        <v>492</v>
      </c>
      <c r="B30" s="1">
        <v>42</v>
      </c>
      <c r="C30" s="1">
        <v>2.5</v>
      </c>
      <c r="D30" s="1">
        <v>0.34</v>
      </c>
      <c r="E30" s="1">
        <v>0.7</v>
      </c>
      <c r="F30" s="1">
        <v>500</v>
      </c>
      <c r="G30" s="1">
        <v>42</v>
      </c>
      <c r="H30" s="1">
        <v>31</v>
      </c>
      <c r="I30" s="1">
        <v>2.5</v>
      </c>
      <c r="J30" s="1">
        <v>50</v>
      </c>
      <c r="K30" s="1">
        <v>125</v>
      </c>
      <c r="L30" s="1">
        <v>1</v>
      </c>
      <c r="M30" s="1">
        <v>1000</v>
      </c>
      <c r="N30" s="1">
        <v>2500</v>
      </c>
      <c r="O30" s="1">
        <v>0.3</v>
      </c>
      <c r="P30" s="1" t="s">
        <v>464</v>
      </c>
      <c r="Q30" s="1" t="s">
        <v>465</v>
      </c>
      <c r="R30" s="1">
        <v>1250</v>
      </c>
      <c r="S30" s="1"/>
      <c r="T30" s="1"/>
      <c r="U30" s="1"/>
      <c r="V30" s="1"/>
      <c r="W30" s="1"/>
      <c r="X30" s="1"/>
      <c r="Y30" s="1"/>
    </row>
    <row r="31" spans="1:25" x14ac:dyDescent="0.2">
      <c r="A31" s="1" t="s">
        <v>59</v>
      </c>
      <c r="B31" s="1">
        <v>42</v>
      </c>
      <c r="C31" s="1">
        <v>1.2</v>
      </c>
      <c r="D31" s="1">
        <v>2.6</v>
      </c>
      <c r="E31" s="1">
        <v>5.2</v>
      </c>
      <c r="F31" s="1">
        <v>200</v>
      </c>
      <c r="G31" s="1">
        <v>42</v>
      </c>
      <c r="H31" s="1">
        <v>31</v>
      </c>
      <c r="I31" s="1">
        <v>1.2</v>
      </c>
      <c r="J31" s="1">
        <v>50</v>
      </c>
      <c r="K31" s="1">
        <v>50</v>
      </c>
      <c r="L31" s="1">
        <v>1</v>
      </c>
      <c r="M31" s="1">
        <v>400</v>
      </c>
      <c r="N31" s="1">
        <v>1000</v>
      </c>
      <c r="O31" s="1">
        <v>0.3</v>
      </c>
      <c r="P31" s="1" t="s">
        <v>464</v>
      </c>
      <c r="Q31" s="1" t="s">
        <v>465</v>
      </c>
      <c r="R31" s="1">
        <v>500</v>
      </c>
      <c r="S31" s="1"/>
      <c r="T31" s="1"/>
      <c r="U31" s="1"/>
      <c r="V31" s="1"/>
      <c r="W31" s="1"/>
      <c r="X31" s="1"/>
      <c r="Y31" s="1"/>
    </row>
    <row r="32" spans="1:25" x14ac:dyDescent="0.2">
      <c r="A32" s="1" t="s">
        <v>493</v>
      </c>
      <c r="B32" s="1">
        <v>42</v>
      </c>
      <c r="C32" s="1">
        <v>2.5</v>
      </c>
      <c r="D32" s="1">
        <v>0.5</v>
      </c>
      <c r="E32" s="1">
        <v>1.2</v>
      </c>
      <c r="F32" s="1">
        <v>200</v>
      </c>
      <c r="G32" s="1">
        <v>42</v>
      </c>
      <c r="H32" s="1">
        <v>31</v>
      </c>
      <c r="I32" s="1">
        <v>2.5</v>
      </c>
      <c r="J32" s="1">
        <v>50</v>
      </c>
      <c r="K32" s="1">
        <v>50</v>
      </c>
      <c r="L32" s="1">
        <v>1</v>
      </c>
      <c r="M32" s="1">
        <v>400</v>
      </c>
      <c r="N32" s="1">
        <v>1000</v>
      </c>
      <c r="O32" s="1">
        <v>0.3</v>
      </c>
      <c r="P32" s="1" t="s">
        <v>464</v>
      </c>
      <c r="Q32" s="1" t="s">
        <v>465</v>
      </c>
      <c r="R32" s="1">
        <v>500</v>
      </c>
      <c r="S32" s="1"/>
      <c r="T32" s="1"/>
      <c r="U32" s="1"/>
      <c r="V32" s="1"/>
      <c r="W32" s="1"/>
      <c r="X32" s="1"/>
      <c r="Y32" s="1"/>
    </row>
    <row r="33" spans="1:25" x14ac:dyDescent="0.2">
      <c r="A33" s="1" t="s">
        <v>494</v>
      </c>
      <c r="B33" s="1">
        <v>42</v>
      </c>
      <c r="C33" s="1">
        <v>1.2</v>
      </c>
      <c r="D33" s="1">
        <v>2.65</v>
      </c>
      <c r="E33" s="1">
        <v>7</v>
      </c>
      <c r="F33" s="1">
        <v>200</v>
      </c>
      <c r="G33" s="1">
        <v>42</v>
      </c>
      <c r="H33" s="1">
        <v>31</v>
      </c>
      <c r="I33" s="1">
        <v>1.2</v>
      </c>
      <c r="J33" s="1">
        <v>50</v>
      </c>
      <c r="K33" s="1">
        <v>50</v>
      </c>
      <c r="L33" s="1">
        <v>1</v>
      </c>
      <c r="M33" s="1">
        <v>400</v>
      </c>
      <c r="N33" s="1">
        <v>1000</v>
      </c>
      <c r="O33" s="1">
        <v>0.3</v>
      </c>
      <c r="P33" s="1" t="s">
        <v>464</v>
      </c>
      <c r="Q33" s="1" t="s">
        <v>465</v>
      </c>
      <c r="R33" s="1">
        <v>500</v>
      </c>
      <c r="S33" s="1"/>
      <c r="T33" s="1"/>
      <c r="U33" s="1"/>
      <c r="V33" s="1"/>
      <c r="W33" s="1"/>
      <c r="X33" s="1"/>
      <c r="Y33" s="1"/>
    </row>
    <row r="34" spans="1:25" x14ac:dyDescent="0.2">
      <c r="A34" s="1" t="s">
        <v>495</v>
      </c>
      <c r="B34" s="1">
        <v>42</v>
      </c>
      <c r="C34" s="1">
        <v>2.5</v>
      </c>
      <c r="D34" s="1">
        <v>0.6</v>
      </c>
      <c r="E34" s="1">
        <v>1.6</v>
      </c>
      <c r="F34" s="1">
        <v>200</v>
      </c>
      <c r="G34" s="1">
        <v>42</v>
      </c>
      <c r="H34" s="1">
        <v>31</v>
      </c>
      <c r="I34" s="1">
        <v>2.5</v>
      </c>
      <c r="J34" s="1">
        <v>50</v>
      </c>
      <c r="K34" s="1">
        <v>50</v>
      </c>
      <c r="L34" s="1">
        <v>1</v>
      </c>
      <c r="M34" s="1">
        <v>400</v>
      </c>
      <c r="N34" s="1">
        <v>1000</v>
      </c>
      <c r="O34" s="1">
        <v>0.3</v>
      </c>
      <c r="P34" s="1" t="s">
        <v>464</v>
      </c>
      <c r="Q34" s="1" t="s">
        <v>465</v>
      </c>
      <c r="R34" s="1">
        <v>500</v>
      </c>
      <c r="S34" s="1"/>
      <c r="T34" s="1"/>
      <c r="U34" s="1"/>
      <c r="V34" s="1"/>
      <c r="W34" s="1"/>
      <c r="X34" s="1"/>
      <c r="Y34" s="1"/>
    </row>
    <row r="35" spans="1:25" x14ac:dyDescent="0.2">
      <c r="A35" s="1" t="s">
        <v>496</v>
      </c>
      <c r="B35" s="1">
        <v>42</v>
      </c>
      <c r="C35" s="1">
        <v>5</v>
      </c>
      <c r="D35" s="1">
        <v>0.16500000000000001</v>
      </c>
      <c r="E35" s="1">
        <v>0.4</v>
      </c>
      <c r="F35" s="1">
        <v>200</v>
      </c>
      <c r="G35" s="1">
        <v>42</v>
      </c>
      <c r="H35" s="1">
        <v>31</v>
      </c>
      <c r="I35" s="1">
        <v>5</v>
      </c>
      <c r="J35" s="1">
        <v>50</v>
      </c>
      <c r="K35" s="1">
        <v>50</v>
      </c>
      <c r="L35" s="1">
        <v>1</v>
      </c>
      <c r="M35" s="1">
        <v>400</v>
      </c>
      <c r="N35" s="1">
        <v>1000</v>
      </c>
      <c r="O35" s="1">
        <v>0.3</v>
      </c>
      <c r="P35" s="1" t="s">
        <v>464</v>
      </c>
      <c r="Q35" s="1" t="s">
        <v>465</v>
      </c>
      <c r="R35" s="1">
        <v>500</v>
      </c>
      <c r="S35" s="1"/>
      <c r="T35" s="1"/>
      <c r="U35" s="1"/>
      <c r="V35" s="1"/>
      <c r="W35" s="1"/>
      <c r="X35" s="1"/>
      <c r="Y35" s="1"/>
    </row>
    <row r="36" spans="1:25" x14ac:dyDescent="0.2">
      <c r="A36" s="1" t="s">
        <v>497</v>
      </c>
      <c r="B36" s="1">
        <v>42</v>
      </c>
      <c r="C36" s="1">
        <v>1.2</v>
      </c>
      <c r="D36" s="1">
        <v>3.9</v>
      </c>
      <c r="E36" s="1">
        <v>9.5</v>
      </c>
      <c r="F36" s="1">
        <v>200</v>
      </c>
      <c r="G36" s="1">
        <v>42</v>
      </c>
      <c r="H36" s="1">
        <v>31</v>
      </c>
      <c r="I36" s="1">
        <v>1.2</v>
      </c>
      <c r="J36" s="1">
        <v>50</v>
      </c>
      <c r="K36" s="1">
        <v>50</v>
      </c>
      <c r="L36" s="1">
        <v>1</v>
      </c>
      <c r="M36" s="1">
        <v>400</v>
      </c>
      <c r="N36" s="1">
        <v>1000</v>
      </c>
      <c r="O36" s="1">
        <v>0.3</v>
      </c>
      <c r="P36" s="1" t="s">
        <v>464</v>
      </c>
      <c r="Q36" s="1" t="s">
        <v>465</v>
      </c>
      <c r="R36" s="1">
        <v>500</v>
      </c>
      <c r="S36" s="1"/>
      <c r="T36" s="1"/>
      <c r="U36" s="1"/>
      <c r="V36" s="1"/>
      <c r="W36" s="1"/>
      <c r="X36" s="1"/>
      <c r="Y36" s="1"/>
    </row>
    <row r="37" spans="1:25" x14ac:dyDescent="0.2">
      <c r="A37" s="1" t="s">
        <v>123</v>
      </c>
      <c r="B37" s="1">
        <v>42</v>
      </c>
      <c r="C37" s="1">
        <v>2.5</v>
      </c>
      <c r="D37" s="1">
        <v>0.8</v>
      </c>
      <c r="E37" s="1">
        <v>2.4</v>
      </c>
      <c r="F37" s="1">
        <v>200</v>
      </c>
      <c r="G37" s="1">
        <v>42</v>
      </c>
      <c r="H37" s="1">
        <v>31</v>
      </c>
      <c r="I37" s="1">
        <v>2.5</v>
      </c>
      <c r="J37" s="1">
        <v>50</v>
      </c>
      <c r="K37" s="1">
        <v>50</v>
      </c>
      <c r="L37" s="1">
        <v>1</v>
      </c>
      <c r="M37" s="1">
        <v>400</v>
      </c>
      <c r="N37" s="1">
        <v>1000</v>
      </c>
      <c r="O37" s="1">
        <v>0.3</v>
      </c>
      <c r="P37" s="1" t="s">
        <v>464</v>
      </c>
      <c r="Q37" s="1" t="s">
        <v>465</v>
      </c>
      <c r="R37" s="1">
        <v>500</v>
      </c>
      <c r="S37" s="1"/>
      <c r="T37" s="1"/>
      <c r="U37" s="1"/>
      <c r="V37" s="1"/>
      <c r="W37" s="1"/>
      <c r="X37" s="1"/>
      <c r="Y37" s="1"/>
    </row>
    <row r="38" spans="1:25" x14ac:dyDescent="0.2">
      <c r="A38" s="1" t="s">
        <v>498</v>
      </c>
      <c r="B38" s="1">
        <v>75</v>
      </c>
      <c r="C38" s="1">
        <v>6.6</v>
      </c>
      <c r="D38" s="1">
        <v>0.2</v>
      </c>
      <c r="E38" s="1">
        <v>0.85</v>
      </c>
      <c r="F38" s="1">
        <v>200</v>
      </c>
      <c r="G38" s="1">
        <f t="shared" ref="G38:G95" si="16">$B38</f>
        <v>75</v>
      </c>
      <c r="H38" s="1">
        <f t="shared" ref="H38:H95" si="17">INT($G38*0.75)</f>
        <v>56</v>
      </c>
      <c r="I38" s="1">
        <f t="shared" ref="I38:I95" si="18">$C38</f>
        <v>6.6</v>
      </c>
      <c r="J38" s="1">
        <v>50</v>
      </c>
      <c r="K38" s="1">
        <f t="shared" ref="K38:K96" si="19">INT($F38/4)</f>
        <v>50</v>
      </c>
      <c r="L38" s="1">
        <v>1</v>
      </c>
      <c r="M38" s="1">
        <f t="shared" ref="M38:M95" si="20">$F38*2</f>
        <v>400</v>
      </c>
      <c r="N38" s="1">
        <f t="shared" ref="N38:N95" si="21">5*$F38</f>
        <v>1000</v>
      </c>
      <c r="O38" s="1">
        <f t="shared" ref="O38:O61" si="22">0.3</f>
        <v>0.3</v>
      </c>
      <c r="P38" s="1" t="s">
        <v>464</v>
      </c>
      <c r="Q38" s="1" t="s">
        <v>465</v>
      </c>
      <c r="R38" s="1">
        <f t="shared" ref="R38:R95" si="23">INT($N38/2)</f>
        <v>500</v>
      </c>
      <c r="S38" s="1"/>
      <c r="T38" s="1"/>
      <c r="U38" s="1"/>
      <c r="V38" s="1"/>
      <c r="W38" s="1"/>
      <c r="X38" s="1"/>
      <c r="Y38" s="1"/>
    </row>
    <row r="39" spans="1:25" x14ac:dyDescent="0.2">
      <c r="A39" s="1" t="s">
        <v>499</v>
      </c>
      <c r="B39" s="1">
        <v>48</v>
      </c>
      <c r="C39" s="1">
        <v>2.7</v>
      </c>
      <c r="D39" s="1">
        <v>0.85</v>
      </c>
      <c r="E39" s="1">
        <v>4.5599999999999996</v>
      </c>
      <c r="F39" s="1">
        <v>200</v>
      </c>
      <c r="G39" s="1">
        <f t="shared" si="16"/>
        <v>48</v>
      </c>
      <c r="H39" s="1">
        <f t="shared" si="17"/>
        <v>36</v>
      </c>
      <c r="I39" s="1">
        <f t="shared" si="18"/>
        <v>2.7</v>
      </c>
      <c r="J39" s="1">
        <v>50</v>
      </c>
      <c r="K39" s="1">
        <f t="shared" si="19"/>
        <v>50</v>
      </c>
      <c r="L39" s="1">
        <v>1</v>
      </c>
      <c r="M39" s="1">
        <f t="shared" si="20"/>
        <v>400</v>
      </c>
      <c r="N39" s="1">
        <f t="shared" si="21"/>
        <v>1000</v>
      </c>
      <c r="O39" s="1">
        <f t="shared" si="22"/>
        <v>0.3</v>
      </c>
      <c r="P39" s="1" t="s">
        <v>464</v>
      </c>
      <c r="Q39" s="1" t="s">
        <v>465</v>
      </c>
      <c r="R39" s="1">
        <f t="shared" si="23"/>
        <v>500</v>
      </c>
      <c r="S39" s="1"/>
      <c r="T39" s="1"/>
      <c r="U39" s="1"/>
      <c r="V39" s="1"/>
      <c r="W39" s="1"/>
      <c r="X39" s="1"/>
      <c r="Y39" s="1"/>
    </row>
    <row r="40" spans="1:25" x14ac:dyDescent="0.2">
      <c r="A40" s="1" t="s">
        <v>500</v>
      </c>
      <c r="B40" s="1">
        <v>48</v>
      </c>
      <c r="C40" s="1">
        <v>1.05</v>
      </c>
      <c r="D40" s="1">
        <v>4.9400000000000004</v>
      </c>
      <c r="E40" s="1">
        <v>30.1</v>
      </c>
      <c r="F40" s="1">
        <v>200</v>
      </c>
      <c r="G40" s="1">
        <f t="shared" si="16"/>
        <v>48</v>
      </c>
      <c r="H40" s="1">
        <f t="shared" si="17"/>
        <v>36</v>
      </c>
      <c r="I40" s="1">
        <f t="shared" si="18"/>
        <v>1.05</v>
      </c>
      <c r="J40" s="1">
        <v>50</v>
      </c>
      <c r="K40" s="1">
        <f t="shared" si="19"/>
        <v>50</v>
      </c>
      <c r="L40" s="1">
        <v>1</v>
      </c>
      <c r="M40" s="1">
        <f t="shared" si="20"/>
        <v>400</v>
      </c>
      <c r="N40" s="1">
        <f t="shared" si="21"/>
        <v>1000</v>
      </c>
      <c r="O40" s="1">
        <f t="shared" si="22"/>
        <v>0.3</v>
      </c>
      <c r="P40" s="1" t="s">
        <v>464</v>
      </c>
      <c r="Q40" s="1" t="s">
        <v>465</v>
      </c>
      <c r="R40" s="1">
        <f t="shared" si="23"/>
        <v>500</v>
      </c>
      <c r="S40" s="1"/>
      <c r="T40" s="1"/>
      <c r="U40" s="1"/>
      <c r="V40" s="1"/>
      <c r="W40" s="1"/>
      <c r="X40" s="1"/>
      <c r="Y40" s="1"/>
    </row>
    <row r="41" spans="1:25" x14ac:dyDescent="0.2">
      <c r="A41" s="1" t="s">
        <v>501</v>
      </c>
      <c r="B41" s="1">
        <v>48</v>
      </c>
      <c r="C41" s="1">
        <v>0.67</v>
      </c>
      <c r="D41" s="1">
        <v>5.6</v>
      </c>
      <c r="E41" s="1">
        <v>4</v>
      </c>
      <c r="F41" s="1">
        <v>200</v>
      </c>
      <c r="G41" s="1">
        <f t="shared" si="16"/>
        <v>48</v>
      </c>
      <c r="H41" s="1">
        <f t="shared" si="17"/>
        <v>36</v>
      </c>
      <c r="I41" s="1">
        <f t="shared" si="18"/>
        <v>0.67</v>
      </c>
      <c r="J41" s="1">
        <v>50</v>
      </c>
      <c r="K41" s="1">
        <f t="shared" si="19"/>
        <v>50</v>
      </c>
      <c r="L41" s="1">
        <v>1</v>
      </c>
      <c r="M41" s="1">
        <f t="shared" si="20"/>
        <v>400</v>
      </c>
      <c r="N41" s="1">
        <f t="shared" si="21"/>
        <v>1000</v>
      </c>
      <c r="O41" s="1">
        <f t="shared" si="22"/>
        <v>0.3</v>
      </c>
      <c r="P41" s="1" t="s">
        <v>464</v>
      </c>
      <c r="Q41" s="1" t="s">
        <v>465</v>
      </c>
      <c r="R41" s="1">
        <f t="shared" si="23"/>
        <v>500</v>
      </c>
      <c r="S41" s="1"/>
      <c r="T41" s="1"/>
      <c r="U41" s="1"/>
      <c r="V41" s="1"/>
      <c r="W41" s="1"/>
      <c r="X41" s="1"/>
      <c r="Y41" s="1"/>
    </row>
    <row r="42" spans="1:25" x14ac:dyDescent="0.2">
      <c r="A42" s="1" t="s">
        <v>502</v>
      </c>
      <c r="B42" s="1">
        <v>48</v>
      </c>
      <c r="C42" s="1">
        <v>0.85</v>
      </c>
      <c r="D42" s="1">
        <v>6.6</v>
      </c>
      <c r="E42" s="1">
        <v>11.2</v>
      </c>
      <c r="F42" s="1">
        <v>200</v>
      </c>
      <c r="G42" s="1">
        <f t="shared" si="16"/>
        <v>48</v>
      </c>
      <c r="H42" s="1">
        <f t="shared" si="17"/>
        <v>36</v>
      </c>
      <c r="I42" s="1">
        <f t="shared" si="18"/>
        <v>0.85</v>
      </c>
      <c r="J42" s="1">
        <v>50</v>
      </c>
      <c r="K42" s="1">
        <f t="shared" si="19"/>
        <v>50</v>
      </c>
      <c r="L42" s="1">
        <v>1</v>
      </c>
      <c r="M42" s="1">
        <f t="shared" si="20"/>
        <v>400</v>
      </c>
      <c r="N42" s="1">
        <f t="shared" si="21"/>
        <v>1000</v>
      </c>
      <c r="O42" s="1">
        <f t="shared" si="22"/>
        <v>0.3</v>
      </c>
      <c r="P42" s="1" t="s">
        <v>464</v>
      </c>
      <c r="Q42" s="1" t="s">
        <v>465</v>
      </c>
      <c r="R42" s="1">
        <f t="shared" si="23"/>
        <v>500</v>
      </c>
      <c r="S42" s="1"/>
      <c r="T42" s="1"/>
      <c r="U42" s="1"/>
      <c r="V42" s="1"/>
      <c r="W42" s="1"/>
      <c r="X42" s="1"/>
      <c r="Y42" s="1"/>
    </row>
    <row r="43" spans="1:25" x14ac:dyDescent="0.2">
      <c r="A43" s="1" t="s">
        <v>503</v>
      </c>
      <c r="B43" s="1">
        <v>48</v>
      </c>
      <c r="C43" s="1">
        <v>0.67</v>
      </c>
      <c r="D43" s="1">
        <v>8.4</v>
      </c>
      <c r="E43" s="1">
        <v>10</v>
      </c>
      <c r="F43" s="1">
        <v>200</v>
      </c>
      <c r="G43" s="1">
        <f t="shared" si="16"/>
        <v>48</v>
      </c>
      <c r="H43" s="1">
        <f t="shared" si="17"/>
        <v>36</v>
      </c>
      <c r="I43" s="1">
        <f t="shared" si="18"/>
        <v>0.67</v>
      </c>
      <c r="J43" s="1">
        <v>50</v>
      </c>
      <c r="K43" s="1">
        <f t="shared" si="19"/>
        <v>50</v>
      </c>
      <c r="L43" s="1">
        <v>1</v>
      </c>
      <c r="M43" s="1">
        <f t="shared" si="20"/>
        <v>400</v>
      </c>
      <c r="N43" s="1">
        <f t="shared" si="21"/>
        <v>1000</v>
      </c>
      <c r="O43" s="1">
        <f t="shared" si="22"/>
        <v>0.3</v>
      </c>
      <c r="P43" s="1" t="s">
        <v>464</v>
      </c>
      <c r="Q43" s="1" t="s">
        <v>465</v>
      </c>
      <c r="R43" s="1">
        <f t="shared" si="23"/>
        <v>500</v>
      </c>
      <c r="S43" s="1"/>
      <c r="T43" s="1"/>
      <c r="U43" s="1"/>
      <c r="V43" s="1"/>
      <c r="W43" s="1"/>
      <c r="X43" s="1"/>
      <c r="Y43" s="1"/>
    </row>
    <row r="44" spans="1:25" x14ac:dyDescent="0.2">
      <c r="A44" s="1" t="s">
        <v>504</v>
      </c>
      <c r="B44" s="1">
        <v>48</v>
      </c>
      <c r="C44" s="1">
        <v>0.28000000000000003</v>
      </c>
      <c r="D44" s="1">
        <v>48</v>
      </c>
      <c r="E44" s="1">
        <v>60</v>
      </c>
      <c r="F44" s="1">
        <v>200</v>
      </c>
      <c r="G44" s="1">
        <f t="shared" si="16"/>
        <v>48</v>
      </c>
      <c r="H44" s="1">
        <f t="shared" si="17"/>
        <v>36</v>
      </c>
      <c r="I44" s="1">
        <f t="shared" si="18"/>
        <v>0.28000000000000003</v>
      </c>
      <c r="J44" s="1">
        <v>50</v>
      </c>
      <c r="K44" s="1">
        <f t="shared" si="19"/>
        <v>50</v>
      </c>
      <c r="L44" s="1">
        <v>1</v>
      </c>
      <c r="M44" s="1">
        <f t="shared" si="20"/>
        <v>400</v>
      </c>
      <c r="N44" s="1">
        <f t="shared" si="21"/>
        <v>1000</v>
      </c>
      <c r="O44" s="1">
        <f t="shared" si="22"/>
        <v>0.3</v>
      </c>
      <c r="P44" s="1" t="s">
        <v>464</v>
      </c>
      <c r="Q44" s="1" t="s">
        <v>465</v>
      </c>
      <c r="R44" s="1">
        <f t="shared" si="23"/>
        <v>500</v>
      </c>
      <c r="S44" s="1"/>
      <c r="T44" s="1"/>
      <c r="U44" s="1"/>
      <c r="V44" s="1"/>
      <c r="W44" s="1"/>
      <c r="X44" s="1"/>
      <c r="Y44" s="1"/>
    </row>
    <row r="45" spans="1:25" x14ac:dyDescent="0.2">
      <c r="A45" s="1" t="s">
        <v>503</v>
      </c>
      <c r="B45" s="1">
        <v>48</v>
      </c>
      <c r="C45" s="1">
        <v>0.67</v>
      </c>
      <c r="D45" s="1">
        <v>8.4</v>
      </c>
      <c r="E45" s="1">
        <v>10</v>
      </c>
      <c r="F45" s="1">
        <v>200</v>
      </c>
      <c r="G45" s="1">
        <f t="shared" si="16"/>
        <v>48</v>
      </c>
      <c r="H45" s="1">
        <f t="shared" si="17"/>
        <v>36</v>
      </c>
      <c r="I45" s="1">
        <f t="shared" si="18"/>
        <v>0.67</v>
      </c>
      <c r="J45" s="1">
        <v>50</v>
      </c>
      <c r="K45" s="1">
        <f t="shared" si="19"/>
        <v>50</v>
      </c>
      <c r="L45" s="1">
        <v>1</v>
      </c>
      <c r="M45" s="1">
        <f t="shared" si="20"/>
        <v>400</v>
      </c>
      <c r="N45" s="1">
        <f t="shared" si="21"/>
        <v>1000</v>
      </c>
      <c r="O45" s="1">
        <f t="shared" si="22"/>
        <v>0.3</v>
      </c>
      <c r="P45" s="1" t="s">
        <v>464</v>
      </c>
      <c r="Q45" s="1" t="s">
        <v>465</v>
      </c>
      <c r="R45" s="1">
        <f t="shared" si="23"/>
        <v>500</v>
      </c>
      <c r="S45" s="1"/>
      <c r="T45" s="1"/>
      <c r="U45" s="1"/>
      <c r="V45" s="1"/>
      <c r="W45" s="1"/>
      <c r="X45" s="1"/>
      <c r="Y45" s="1"/>
    </row>
    <row r="46" spans="1:25" x14ac:dyDescent="0.2">
      <c r="A46" s="1" t="s">
        <v>503</v>
      </c>
      <c r="B46" s="1">
        <v>48</v>
      </c>
      <c r="C46" s="1">
        <v>0.67</v>
      </c>
      <c r="D46" s="1">
        <v>8.4</v>
      </c>
      <c r="E46" s="1">
        <v>10</v>
      </c>
      <c r="F46" s="1">
        <v>200</v>
      </c>
      <c r="G46" s="1">
        <f t="shared" si="16"/>
        <v>48</v>
      </c>
      <c r="H46" s="1">
        <f t="shared" si="17"/>
        <v>36</v>
      </c>
      <c r="I46" s="1">
        <f t="shared" si="18"/>
        <v>0.67</v>
      </c>
      <c r="J46" s="1">
        <v>50</v>
      </c>
      <c r="K46" s="1">
        <f t="shared" si="19"/>
        <v>50</v>
      </c>
      <c r="L46" s="1">
        <v>1</v>
      </c>
      <c r="M46" s="1">
        <f t="shared" si="20"/>
        <v>400</v>
      </c>
      <c r="N46" s="1">
        <f t="shared" si="21"/>
        <v>1000</v>
      </c>
      <c r="O46" s="1">
        <f t="shared" si="22"/>
        <v>0.3</v>
      </c>
      <c r="P46" s="1" t="s">
        <v>464</v>
      </c>
      <c r="Q46" s="1" t="s">
        <v>465</v>
      </c>
      <c r="R46" s="1">
        <f t="shared" si="23"/>
        <v>500</v>
      </c>
      <c r="S46" s="1"/>
      <c r="T46" s="1"/>
      <c r="U46" s="1"/>
      <c r="V46" s="1"/>
      <c r="W46" s="1"/>
      <c r="X46" s="1"/>
      <c r="Y46" s="1"/>
    </row>
    <row r="47" spans="1:25" x14ac:dyDescent="0.2">
      <c r="A47" s="1" t="s">
        <v>505</v>
      </c>
      <c r="B47" s="1">
        <v>48</v>
      </c>
      <c r="C47" s="1">
        <v>0.85</v>
      </c>
      <c r="D47" s="1">
        <v>6.6</v>
      </c>
      <c r="E47" s="1">
        <v>12.8</v>
      </c>
      <c r="F47" s="1">
        <v>200</v>
      </c>
      <c r="G47" s="1">
        <f t="shared" si="16"/>
        <v>48</v>
      </c>
      <c r="H47" s="1">
        <f t="shared" si="17"/>
        <v>36</v>
      </c>
      <c r="I47" s="1">
        <f t="shared" si="18"/>
        <v>0.85</v>
      </c>
      <c r="J47" s="1">
        <v>50</v>
      </c>
      <c r="K47" s="1">
        <f t="shared" si="19"/>
        <v>50</v>
      </c>
      <c r="L47" s="1">
        <v>1</v>
      </c>
      <c r="M47" s="1">
        <f t="shared" si="20"/>
        <v>400</v>
      </c>
      <c r="N47" s="1">
        <f t="shared" si="21"/>
        <v>1000</v>
      </c>
      <c r="O47" s="1">
        <f t="shared" si="22"/>
        <v>0.3</v>
      </c>
      <c r="P47" s="1" t="s">
        <v>464</v>
      </c>
      <c r="Q47" s="1" t="s">
        <v>465</v>
      </c>
      <c r="R47" s="1">
        <f t="shared" si="23"/>
        <v>500</v>
      </c>
      <c r="S47" s="1"/>
      <c r="T47" s="1"/>
      <c r="U47" s="1"/>
      <c r="V47" s="1"/>
      <c r="W47" s="1"/>
      <c r="X47" s="1"/>
      <c r="Y47" s="1"/>
    </row>
    <row r="48" spans="1:25" x14ac:dyDescent="0.2">
      <c r="A48" s="1" t="s">
        <v>506</v>
      </c>
      <c r="B48" s="1">
        <v>48</v>
      </c>
      <c r="C48" s="1">
        <v>1.7</v>
      </c>
      <c r="D48" s="1">
        <v>1.8</v>
      </c>
      <c r="E48" s="1">
        <v>3.2</v>
      </c>
      <c r="F48" s="1">
        <v>200</v>
      </c>
      <c r="G48" s="1">
        <f t="shared" si="16"/>
        <v>48</v>
      </c>
      <c r="H48" s="1">
        <f t="shared" si="17"/>
        <v>36</v>
      </c>
      <c r="I48" s="1">
        <f t="shared" si="18"/>
        <v>1.7</v>
      </c>
      <c r="J48" s="1">
        <v>50</v>
      </c>
      <c r="K48" s="1">
        <f t="shared" si="19"/>
        <v>50</v>
      </c>
      <c r="L48" s="1">
        <v>1</v>
      </c>
      <c r="M48" s="1">
        <f t="shared" si="20"/>
        <v>400</v>
      </c>
      <c r="N48" s="1">
        <f t="shared" si="21"/>
        <v>1000</v>
      </c>
      <c r="O48" s="1">
        <f t="shared" si="22"/>
        <v>0.3</v>
      </c>
      <c r="P48" s="1" t="s">
        <v>464</v>
      </c>
      <c r="Q48" s="1" t="s">
        <v>465</v>
      </c>
      <c r="R48" s="1">
        <f t="shared" si="23"/>
        <v>500</v>
      </c>
      <c r="S48" s="1"/>
      <c r="T48" s="1"/>
      <c r="U48" s="1"/>
      <c r="V48" s="1"/>
      <c r="W48" s="1"/>
      <c r="X48" s="1"/>
      <c r="Y48" s="1"/>
    </row>
    <row r="49" spans="1:25" x14ac:dyDescent="0.2">
      <c r="A49" s="1" t="s">
        <v>507</v>
      </c>
      <c r="B49" s="1">
        <v>48</v>
      </c>
      <c r="C49" s="1">
        <v>1.4</v>
      </c>
      <c r="D49" s="1">
        <v>2.8</v>
      </c>
      <c r="E49" s="1">
        <v>5.6</v>
      </c>
      <c r="F49" s="1">
        <v>200</v>
      </c>
      <c r="G49" s="1">
        <f t="shared" si="16"/>
        <v>48</v>
      </c>
      <c r="H49" s="1">
        <f t="shared" si="17"/>
        <v>36</v>
      </c>
      <c r="I49" s="1">
        <f t="shared" si="18"/>
        <v>1.4</v>
      </c>
      <c r="J49" s="1">
        <v>50</v>
      </c>
      <c r="K49" s="1">
        <f t="shared" si="19"/>
        <v>50</v>
      </c>
      <c r="L49" s="1">
        <v>1</v>
      </c>
      <c r="M49" s="1">
        <f t="shared" si="20"/>
        <v>400</v>
      </c>
      <c r="N49" s="1">
        <f t="shared" si="21"/>
        <v>1000</v>
      </c>
      <c r="O49" s="1">
        <f t="shared" si="22"/>
        <v>0.3</v>
      </c>
      <c r="P49" s="1" t="s">
        <v>464</v>
      </c>
      <c r="Q49" s="1" t="s">
        <v>465</v>
      </c>
      <c r="R49" s="1">
        <f t="shared" si="23"/>
        <v>500</v>
      </c>
      <c r="S49" s="1"/>
      <c r="T49" s="1"/>
      <c r="U49" s="1"/>
      <c r="V49" s="1"/>
      <c r="W49" s="1"/>
      <c r="X49" s="1"/>
      <c r="Y49" s="1"/>
    </row>
    <row r="50" spans="1:25" x14ac:dyDescent="0.2">
      <c r="A50" s="1" t="s">
        <v>508</v>
      </c>
      <c r="B50" s="1">
        <v>48</v>
      </c>
      <c r="C50" s="1">
        <v>1.4</v>
      </c>
      <c r="D50" s="1">
        <v>2.8</v>
      </c>
      <c r="E50" s="1">
        <v>5.6</v>
      </c>
      <c r="F50" s="1">
        <v>200</v>
      </c>
      <c r="G50" s="1">
        <f t="shared" si="16"/>
        <v>48</v>
      </c>
      <c r="H50" s="1">
        <f t="shared" si="17"/>
        <v>36</v>
      </c>
      <c r="I50" s="1">
        <f t="shared" si="18"/>
        <v>1.4</v>
      </c>
      <c r="J50" s="1">
        <v>50</v>
      </c>
      <c r="K50" s="1">
        <f t="shared" si="19"/>
        <v>50</v>
      </c>
      <c r="L50" s="1">
        <v>1</v>
      </c>
      <c r="M50" s="1">
        <f t="shared" si="20"/>
        <v>400</v>
      </c>
      <c r="N50" s="1">
        <f t="shared" si="21"/>
        <v>1000</v>
      </c>
      <c r="O50" s="1">
        <f t="shared" si="22"/>
        <v>0.3</v>
      </c>
      <c r="P50" s="1" t="s">
        <v>464</v>
      </c>
      <c r="Q50" s="1" t="s">
        <v>465</v>
      </c>
      <c r="R50" s="1">
        <f t="shared" si="23"/>
        <v>500</v>
      </c>
      <c r="S50" s="1"/>
      <c r="T50" s="1"/>
      <c r="U50" s="1"/>
      <c r="V50" s="1"/>
      <c r="W50" s="1"/>
      <c r="X50" s="1"/>
      <c r="Y50" s="1"/>
    </row>
    <row r="51" spans="1:25" x14ac:dyDescent="0.2">
      <c r="A51" s="1" t="s">
        <v>509</v>
      </c>
      <c r="B51" s="1">
        <v>48</v>
      </c>
      <c r="C51" s="1">
        <v>2.8</v>
      </c>
      <c r="D51" s="1">
        <v>0.7</v>
      </c>
      <c r="E51" s="1">
        <v>1.7</v>
      </c>
      <c r="F51" s="1">
        <v>400</v>
      </c>
      <c r="G51" s="1">
        <f t="shared" si="16"/>
        <v>48</v>
      </c>
      <c r="H51" s="1">
        <f t="shared" si="17"/>
        <v>36</v>
      </c>
      <c r="I51" s="1">
        <f t="shared" si="18"/>
        <v>2.8</v>
      </c>
      <c r="J51" s="1">
        <v>50</v>
      </c>
      <c r="K51" s="1">
        <f t="shared" si="19"/>
        <v>100</v>
      </c>
      <c r="L51" s="1">
        <v>1</v>
      </c>
      <c r="M51" s="1">
        <f t="shared" si="20"/>
        <v>800</v>
      </c>
      <c r="N51" s="1">
        <f t="shared" si="21"/>
        <v>2000</v>
      </c>
      <c r="O51" s="1">
        <f t="shared" si="22"/>
        <v>0.3</v>
      </c>
      <c r="P51" s="1" t="s">
        <v>464</v>
      </c>
      <c r="Q51" s="1" t="s">
        <v>465</v>
      </c>
      <c r="R51" s="1">
        <f t="shared" si="23"/>
        <v>1000</v>
      </c>
      <c r="S51" s="1"/>
      <c r="T51" s="1"/>
      <c r="U51" s="1"/>
      <c r="V51" s="1"/>
      <c r="W51" s="1"/>
      <c r="X51" s="1"/>
      <c r="Y51" s="1"/>
    </row>
    <row r="52" spans="1:25" x14ac:dyDescent="0.2">
      <c r="A52" s="1" t="s">
        <v>510</v>
      </c>
      <c r="B52" s="1">
        <v>48</v>
      </c>
      <c r="C52" s="1">
        <v>1.4</v>
      </c>
      <c r="D52" s="1">
        <v>2.8</v>
      </c>
      <c r="E52" s="1">
        <v>5.6</v>
      </c>
      <c r="F52" s="1">
        <v>200</v>
      </c>
      <c r="G52" s="1">
        <f t="shared" si="16"/>
        <v>48</v>
      </c>
      <c r="H52" s="1">
        <f t="shared" si="17"/>
        <v>36</v>
      </c>
      <c r="I52" s="1">
        <f t="shared" si="18"/>
        <v>1.4</v>
      </c>
      <c r="J52" s="1">
        <v>50</v>
      </c>
      <c r="K52" s="1">
        <f t="shared" si="19"/>
        <v>50</v>
      </c>
      <c r="L52" s="1">
        <v>1</v>
      </c>
      <c r="M52" s="1">
        <f t="shared" si="20"/>
        <v>400</v>
      </c>
      <c r="N52" s="1">
        <f t="shared" si="21"/>
        <v>1000</v>
      </c>
      <c r="O52" s="1">
        <f t="shared" si="22"/>
        <v>0.3</v>
      </c>
      <c r="P52" s="1" t="s">
        <v>464</v>
      </c>
      <c r="Q52" s="1" t="s">
        <v>465</v>
      </c>
      <c r="R52" s="1">
        <f t="shared" si="23"/>
        <v>500</v>
      </c>
      <c r="S52" s="1"/>
      <c r="T52" s="1"/>
      <c r="U52" s="1"/>
      <c r="V52" s="1"/>
      <c r="W52" s="1"/>
      <c r="X52" s="1"/>
      <c r="Y52" s="1"/>
    </row>
    <row r="53" spans="1:25" x14ac:dyDescent="0.2">
      <c r="A53" s="1" t="s">
        <v>511</v>
      </c>
      <c r="B53" s="1">
        <v>48</v>
      </c>
      <c r="C53" s="1">
        <v>2.8</v>
      </c>
      <c r="D53" s="1">
        <v>0.7</v>
      </c>
      <c r="E53" s="1">
        <v>1.4</v>
      </c>
      <c r="F53" s="1">
        <v>200</v>
      </c>
      <c r="G53" s="1">
        <f t="shared" si="16"/>
        <v>48</v>
      </c>
      <c r="H53" s="1">
        <f t="shared" si="17"/>
        <v>36</v>
      </c>
      <c r="I53" s="1">
        <f t="shared" si="18"/>
        <v>2.8</v>
      </c>
      <c r="J53" s="1">
        <v>50</v>
      </c>
      <c r="K53" s="1">
        <f t="shared" si="19"/>
        <v>50</v>
      </c>
      <c r="L53" s="1">
        <v>1</v>
      </c>
      <c r="M53" s="1">
        <f t="shared" si="20"/>
        <v>400</v>
      </c>
      <c r="N53" s="1">
        <f t="shared" si="21"/>
        <v>1000</v>
      </c>
      <c r="O53" s="1">
        <f t="shared" si="22"/>
        <v>0.3</v>
      </c>
      <c r="P53" s="1" t="s">
        <v>464</v>
      </c>
      <c r="Q53" s="1" t="s">
        <v>465</v>
      </c>
      <c r="R53" s="1">
        <f t="shared" si="23"/>
        <v>500</v>
      </c>
      <c r="S53" s="1"/>
      <c r="T53" s="1"/>
      <c r="U53" s="1"/>
      <c r="V53" s="1"/>
      <c r="W53" s="1"/>
      <c r="X53" s="1"/>
      <c r="Y53" s="1"/>
    </row>
    <row r="54" spans="1:25" x14ac:dyDescent="0.2">
      <c r="A54" s="1" t="s">
        <v>512</v>
      </c>
      <c r="B54" s="1">
        <v>48</v>
      </c>
      <c r="C54" s="1">
        <v>2.8</v>
      </c>
      <c r="D54" s="1">
        <v>0.73</v>
      </c>
      <c r="E54" s="1">
        <v>1.8</v>
      </c>
      <c r="F54" s="1">
        <v>200</v>
      </c>
      <c r="G54" s="1">
        <f t="shared" si="16"/>
        <v>48</v>
      </c>
      <c r="H54" s="1">
        <f t="shared" si="17"/>
        <v>36</v>
      </c>
      <c r="I54" s="1">
        <f t="shared" si="18"/>
        <v>2.8</v>
      </c>
      <c r="J54" s="1">
        <v>50</v>
      </c>
      <c r="K54" s="1">
        <f t="shared" si="19"/>
        <v>50</v>
      </c>
      <c r="L54" s="1">
        <v>1</v>
      </c>
      <c r="M54" s="1">
        <f t="shared" si="20"/>
        <v>400</v>
      </c>
      <c r="N54" s="1">
        <f t="shared" si="21"/>
        <v>1000</v>
      </c>
      <c r="O54" s="1">
        <f t="shared" si="22"/>
        <v>0.3</v>
      </c>
      <c r="P54" s="1" t="s">
        <v>464</v>
      </c>
      <c r="Q54" s="1" t="s">
        <v>465</v>
      </c>
      <c r="R54" s="1">
        <f t="shared" si="23"/>
        <v>500</v>
      </c>
      <c r="S54" s="1"/>
      <c r="T54" s="1"/>
      <c r="U54" s="1"/>
      <c r="V54" s="1"/>
      <c r="W54" s="1"/>
      <c r="X54" s="1"/>
      <c r="Y54" s="1"/>
    </row>
    <row r="55" spans="1:25" x14ac:dyDescent="0.2">
      <c r="A55" s="1" t="s">
        <v>513</v>
      </c>
      <c r="B55" s="1">
        <v>48</v>
      </c>
      <c r="C55" s="1">
        <v>1.4</v>
      </c>
      <c r="D55" s="1">
        <v>3.6</v>
      </c>
      <c r="E55" s="1">
        <v>10</v>
      </c>
      <c r="F55" s="1">
        <v>200</v>
      </c>
      <c r="G55" s="1">
        <f t="shared" si="16"/>
        <v>48</v>
      </c>
      <c r="H55" s="1">
        <f t="shared" si="17"/>
        <v>36</v>
      </c>
      <c r="I55" s="1">
        <f t="shared" si="18"/>
        <v>1.4</v>
      </c>
      <c r="J55" s="1">
        <v>50</v>
      </c>
      <c r="K55" s="1">
        <f t="shared" si="19"/>
        <v>50</v>
      </c>
      <c r="L55" s="1">
        <v>1</v>
      </c>
      <c r="M55" s="1">
        <f t="shared" si="20"/>
        <v>400</v>
      </c>
      <c r="N55" s="1">
        <f t="shared" si="21"/>
        <v>1000</v>
      </c>
      <c r="O55" s="1">
        <f t="shared" si="22"/>
        <v>0.3</v>
      </c>
      <c r="P55" s="1" t="s">
        <v>464</v>
      </c>
      <c r="Q55" s="1" t="s">
        <v>465</v>
      </c>
      <c r="R55" s="1">
        <f t="shared" si="23"/>
        <v>500</v>
      </c>
      <c r="S55" s="1"/>
      <c r="T55" s="1"/>
      <c r="U55" s="1"/>
      <c r="V55" s="1"/>
      <c r="W55" s="1"/>
      <c r="X55" s="1"/>
      <c r="Y55" s="1"/>
    </row>
    <row r="56" spans="1:25" x14ac:dyDescent="0.2">
      <c r="A56" s="1" t="s">
        <v>514</v>
      </c>
      <c r="B56" s="1">
        <v>48</v>
      </c>
      <c r="C56" s="1">
        <v>1.4</v>
      </c>
      <c r="D56" s="1">
        <v>4.8</v>
      </c>
      <c r="E56" s="1">
        <v>14.2</v>
      </c>
      <c r="F56" s="1">
        <v>200</v>
      </c>
      <c r="G56" s="1">
        <f t="shared" si="16"/>
        <v>48</v>
      </c>
      <c r="H56" s="1">
        <f t="shared" si="17"/>
        <v>36</v>
      </c>
      <c r="I56" s="1">
        <f t="shared" si="18"/>
        <v>1.4</v>
      </c>
      <c r="J56" s="1">
        <v>50</v>
      </c>
      <c r="K56" s="1">
        <f t="shared" si="19"/>
        <v>50</v>
      </c>
      <c r="L56" s="1">
        <v>1</v>
      </c>
      <c r="M56" s="1">
        <f t="shared" si="20"/>
        <v>400</v>
      </c>
      <c r="N56" s="1">
        <f t="shared" si="21"/>
        <v>1000</v>
      </c>
      <c r="O56" s="1">
        <f t="shared" si="22"/>
        <v>0.3</v>
      </c>
      <c r="P56" s="1" t="s">
        <v>464</v>
      </c>
      <c r="Q56" s="1" t="s">
        <v>465</v>
      </c>
      <c r="R56" s="1">
        <f t="shared" si="23"/>
        <v>500</v>
      </c>
      <c r="S56" s="1"/>
      <c r="T56" s="1"/>
      <c r="U56" s="1"/>
      <c r="V56" s="1"/>
      <c r="W56" s="1"/>
      <c r="X56" s="1"/>
      <c r="Y56" s="1"/>
    </row>
    <row r="57" spans="1:25" x14ac:dyDescent="0.2">
      <c r="A57" s="1" t="s">
        <v>515</v>
      </c>
      <c r="B57" s="1">
        <v>48</v>
      </c>
      <c r="C57" s="1">
        <v>1.4</v>
      </c>
      <c r="D57" s="1">
        <v>4.5</v>
      </c>
      <c r="E57" s="1">
        <v>14.4</v>
      </c>
      <c r="F57" s="1">
        <v>200</v>
      </c>
      <c r="G57" s="1">
        <f t="shared" si="16"/>
        <v>48</v>
      </c>
      <c r="H57" s="1">
        <f t="shared" si="17"/>
        <v>36</v>
      </c>
      <c r="I57" s="1">
        <f t="shared" si="18"/>
        <v>1.4</v>
      </c>
      <c r="J57" s="1">
        <v>50</v>
      </c>
      <c r="K57" s="1">
        <f t="shared" si="19"/>
        <v>50</v>
      </c>
      <c r="L57" s="1">
        <v>1</v>
      </c>
      <c r="M57" s="1">
        <f t="shared" si="20"/>
        <v>400</v>
      </c>
      <c r="N57" s="1">
        <f t="shared" si="21"/>
        <v>1000</v>
      </c>
      <c r="O57" s="1">
        <f t="shared" si="22"/>
        <v>0.3</v>
      </c>
      <c r="P57" s="1" t="s">
        <v>464</v>
      </c>
      <c r="Q57" s="1" t="s">
        <v>465</v>
      </c>
      <c r="R57" s="1">
        <f t="shared" si="23"/>
        <v>500</v>
      </c>
      <c r="S57" s="1"/>
      <c r="T57" s="1"/>
      <c r="U57" s="1"/>
      <c r="V57" s="1"/>
      <c r="W57" s="1"/>
      <c r="X57" s="1"/>
      <c r="Y57" s="1"/>
    </row>
    <row r="58" spans="1:25" x14ac:dyDescent="0.2">
      <c r="A58" s="1" t="s">
        <v>516</v>
      </c>
      <c r="B58" s="1">
        <v>48</v>
      </c>
      <c r="C58" s="1">
        <v>2.8</v>
      </c>
      <c r="D58" s="1">
        <v>1.1299999999999999</v>
      </c>
      <c r="E58" s="1">
        <v>4.8</v>
      </c>
      <c r="F58" s="1">
        <v>400</v>
      </c>
      <c r="G58" s="1">
        <f t="shared" si="16"/>
        <v>48</v>
      </c>
      <c r="H58" s="1">
        <f t="shared" si="17"/>
        <v>36</v>
      </c>
      <c r="I58" s="1">
        <f t="shared" si="18"/>
        <v>2.8</v>
      </c>
      <c r="J58" s="1">
        <v>50</v>
      </c>
      <c r="K58" s="1">
        <f t="shared" si="19"/>
        <v>100</v>
      </c>
      <c r="L58" s="1">
        <v>1</v>
      </c>
      <c r="M58" s="1">
        <f t="shared" si="20"/>
        <v>800</v>
      </c>
      <c r="N58" s="1">
        <f t="shared" si="21"/>
        <v>2000</v>
      </c>
      <c r="O58" s="1">
        <f t="shared" si="22"/>
        <v>0.3</v>
      </c>
      <c r="P58" s="1" t="s">
        <v>464</v>
      </c>
      <c r="Q58" s="1" t="s">
        <v>465</v>
      </c>
      <c r="R58" s="1">
        <f t="shared" si="23"/>
        <v>1000</v>
      </c>
      <c r="S58" s="1"/>
      <c r="T58" s="1"/>
      <c r="U58" s="1"/>
      <c r="V58" s="1"/>
      <c r="W58" s="1"/>
      <c r="X58" s="1"/>
      <c r="Y58" s="1"/>
    </row>
    <row r="59" spans="1:25" x14ac:dyDescent="0.2">
      <c r="A59" s="1" t="s">
        <v>517</v>
      </c>
      <c r="B59" s="1">
        <v>48</v>
      </c>
      <c r="C59" s="1">
        <v>0.71</v>
      </c>
      <c r="D59" s="1">
        <v>17.2</v>
      </c>
      <c r="E59" s="1">
        <v>56</v>
      </c>
      <c r="F59" s="1">
        <v>200</v>
      </c>
      <c r="G59" s="1">
        <f t="shared" si="16"/>
        <v>48</v>
      </c>
      <c r="H59" s="1">
        <f t="shared" si="17"/>
        <v>36</v>
      </c>
      <c r="I59" s="1">
        <f t="shared" si="18"/>
        <v>0.71</v>
      </c>
      <c r="J59" s="1">
        <v>50</v>
      </c>
      <c r="K59" s="1">
        <f t="shared" si="19"/>
        <v>50</v>
      </c>
      <c r="L59" s="1">
        <v>1</v>
      </c>
      <c r="M59" s="1">
        <f t="shared" si="20"/>
        <v>400</v>
      </c>
      <c r="N59" s="1">
        <f t="shared" si="21"/>
        <v>1000</v>
      </c>
      <c r="O59" s="1">
        <f t="shared" si="22"/>
        <v>0.3</v>
      </c>
      <c r="P59" s="1" t="s">
        <v>464</v>
      </c>
      <c r="Q59" s="1" t="s">
        <v>465</v>
      </c>
      <c r="R59" s="1">
        <f t="shared" si="23"/>
        <v>500</v>
      </c>
      <c r="S59" s="1"/>
      <c r="T59" s="1"/>
      <c r="U59" s="1"/>
      <c r="V59" s="1"/>
      <c r="W59" s="1"/>
      <c r="X59" s="1"/>
      <c r="Y59" s="1"/>
    </row>
    <row r="60" spans="1:25" x14ac:dyDescent="0.2">
      <c r="A60" s="1" t="s">
        <v>518</v>
      </c>
      <c r="B60" s="1">
        <v>48</v>
      </c>
      <c r="C60" s="1">
        <v>1.4</v>
      </c>
      <c r="D60" s="1">
        <v>4.5</v>
      </c>
      <c r="E60" s="1">
        <v>14.4</v>
      </c>
      <c r="F60" s="1">
        <v>200</v>
      </c>
      <c r="G60" s="1">
        <f t="shared" si="16"/>
        <v>48</v>
      </c>
      <c r="H60" s="1">
        <f t="shared" si="17"/>
        <v>36</v>
      </c>
      <c r="I60" s="1">
        <f t="shared" si="18"/>
        <v>1.4</v>
      </c>
      <c r="J60" s="1">
        <v>50</v>
      </c>
      <c r="K60" s="1">
        <f t="shared" si="19"/>
        <v>50</v>
      </c>
      <c r="L60" s="1">
        <v>1</v>
      </c>
      <c r="M60" s="1">
        <f t="shared" si="20"/>
        <v>400</v>
      </c>
      <c r="N60" s="1">
        <f t="shared" si="21"/>
        <v>1000</v>
      </c>
      <c r="O60" s="1">
        <f t="shared" si="22"/>
        <v>0.3</v>
      </c>
      <c r="P60" s="1" t="s">
        <v>464</v>
      </c>
      <c r="Q60" s="1" t="s">
        <v>465</v>
      </c>
      <c r="R60" s="1">
        <f t="shared" si="23"/>
        <v>500</v>
      </c>
      <c r="S60" s="1"/>
      <c r="T60" s="1"/>
      <c r="U60" s="1"/>
      <c r="V60" s="1"/>
      <c r="W60" s="1"/>
      <c r="X60" s="1"/>
      <c r="Y60" s="1"/>
    </row>
    <row r="61" spans="1:25" x14ac:dyDescent="0.2">
      <c r="A61" s="1" t="s">
        <v>519</v>
      </c>
      <c r="B61" s="1">
        <v>48</v>
      </c>
      <c r="C61" s="1">
        <v>1.4</v>
      </c>
      <c r="D61" s="1">
        <v>4.5</v>
      </c>
      <c r="E61" s="1">
        <v>19.2</v>
      </c>
      <c r="F61" s="1">
        <v>400</v>
      </c>
      <c r="G61" s="1">
        <f t="shared" si="16"/>
        <v>48</v>
      </c>
      <c r="H61" s="1">
        <f t="shared" si="17"/>
        <v>36</v>
      </c>
      <c r="I61" s="1">
        <f t="shared" si="18"/>
        <v>1.4</v>
      </c>
      <c r="J61" s="1">
        <v>50</v>
      </c>
      <c r="K61" s="1">
        <f t="shared" si="19"/>
        <v>100</v>
      </c>
      <c r="L61" s="1">
        <v>1</v>
      </c>
      <c r="M61" s="1">
        <f t="shared" si="20"/>
        <v>800</v>
      </c>
      <c r="N61" s="1">
        <f t="shared" si="21"/>
        <v>2000</v>
      </c>
      <c r="O61" s="1">
        <f t="shared" si="22"/>
        <v>0.3</v>
      </c>
      <c r="P61" s="1" t="s">
        <v>464</v>
      </c>
      <c r="Q61" s="1" t="s">
        <v>465</v>
      </c>
      <c r="R61" s="1">
        <f t="shared" si="23"/>
        <v>1000</v>
      </c>
      <c r="S61" s="1"/>
      <c r="T61" s="1"/>
      <c r="U61" s="1"/>
      <c r="V61" s="1"/>
      <c r="W61" s="1"/>
      <c r="X61" s="1"/>
      <c r="Y61" s="1"/>
    </row>
    <row r="62" spans="1:25" x14ac:dyDescent="0.2">
      <c r="A62" s="1" t="s">
        <v>520</v>
      </c>
      <c r="B62" s="1">
        <v>48</v>
      </c>
      <c r="C62" s="1">
        <v>1.4</v>
      </c>
      <c r="D62" s="1">
        <v>4.5</v>
      </c>
      <c r="E62" s="1">
        <v>19.2</v>
      </c>
      <c r="F62" s="1">
        <v>400</v>
      </c>
      <c r="G62" s="1">
        <f t="shared" si="16"/>
        <v>48</v>
      </c>
      <c r="H62" s="1">
        <f t="shared" si="17"/>
        <v>36</v>
      </c>
      <c r="I62" s="1">
        <f t="shared" si="18"/>
        <v>1.4</v>
      </c>
      <c r="J62" s="1">
        <v>50</v>
      </c>
      <c r="K62" s="1">
        <f t="shared" si="19"/>
        <v>100</v>
      </c>
      <c r="L62" s="1">
        <v>1</v>
      </c>
      <c r="M62" s="1">
        <f t="shared" si="20"/>
        <v>800</v>
      </c>
      <c r="N62" s="1">
        <f t="shared" si="21"/>
        <v>2000</v>
      </c>
      <c r="O62" s="1">
        <v>0.3</v>
      </c>
      <c r="P62" s="1" t="s">
        <v>464</v>
      </c>
      <c r="Q62" s="1" t="s">
        <v>465</v>
      </c>
      <c r="R62" s="1">
        <f t="shared" si="23"/>
        <v>1000</v>
      </c>
      <c r="S62" s="1"/>
      <c r="T62" s="1"/>
      <c r="U62" s="1"/>
      <c r="V62" s="1"/>
      <c r="W62" s="1"/>
      <c r="X62" s="1"/>
      <c r="Y62" s="1"/>
    </row>
    <row r="63" spans="1:25" x14ac:dyDescent="0.2">
      <c r="A63" s="1" t="s">
        <v>521</v>
      </c>
      <c r="B63" s="1">
        <v>48</v>
      </c>
      <c r="C63" s="1">
        <v>2.1</v>
      </c>
      <c r="D63" s="1">
        <v>2</v>
      </c>
      <c r="E63" s="1">
        <v>6.4</v>
      </c>
      <c r="F63" s="1">
        <v>200</v>
      </c>
      <c r="G63" s="1">
        <f t="shared" si="16"/>
        <v>48</v>
      </c>
      <c r="H63" s="1">
        <f t="shared" si="17"/>
        <v>36</v>
      </c>
      <c r="I63" s="1">
        <f t="shared" si="18"/>
        <v>2.1</v>
      </c>
      <c r="J63" s="1">
        <v>50</v>
      </c>
      <c r="K63" s="1">
        <f t="shared" si="19"/>
        <v>50</v>
      </c>
      <c r="L63" s="1">
        <v>1</v>
      </c>
      <c r="M63" s="1">
        <f t="shared" si="20"/>
        <v>400</v>
      </c>
      <c r="N63" s="1">
        <f t="shared" si="21"/>
        <v>1000</v>
      </c>
      <c r="O63" s="1">
        <f t="shared" ref="O63:O74" si="24">0.3</f>
        <v>0.3</v>
      </c>
      <c r="P63" s="1" t="s">
        <v>464</v>
      </c>
      <c r="Q63" s="1" t="s">
        <v>465</v>
      </c>
      <c r="R63" s="1">
        <f t="shared" si="23"/>
        <v>500</v>
      </c>
      <c r="S63" s="1"/>
      <c r="T63" s="1"/>
      <c r="U63" s="1"/>
      <c r="V63" s="1"/>
      <c r="W63" s="1"/>
      <c r="X63" s="1"/>
      <c r="Y63" s="1"/>
    </row>
    <row r="64" spans="1:25" x14ac:dyDescent="0.2">
      <c r="A64" s="1" t="s">
        <v>522</v>
      </c>
      <c r="B64" s="1">
        <v>48</v>
      </c>
      <c r="C64" s="1">
        <v>2.8</v>
      </c>
      <c r="D64" s="1">
        <v>1.49</v>
      </c>
      <c r="E64" s="1">
        <v>5.7</v>
      </c>
      <c r="F64" s="1">
        <v>200</v>
      </c>
      <c r="G64" s="1">
        <f t="shared" si="16"/>
        <v>48</v>
      </c>
      <c r="H64" s="1">
        <f t="shared" si="17"/>
        <v>36</v>
      </c>
      <c r="I64" s="1">
        <f t="shared" si="18"/>
        <v>2.8</v>
      </c>
      <c r="J64" s="1">
        <v>50</v>
      </c>
      <c r="K64" s="1">
        <f t="shared" si="19"/>
        <v>50</v>
      </c>
      <c r="L64" s="1">
        <v>1</v>
      </c>
      <c r="M64" s="1">
        <f t="shared" si="20"/>
        <v>400</v>
      </c>
      <c r="N64" s="1">
        <f t="shared" si="21"/>
        <v>1000</v>
      </c>
      <c r="O64" s="1">
        <f t="shared" si="24"/>
        <v>0.3</v>
      </c>
      <c r="P64" s="1" t="s">
        <v>464</v>
      </c>
      <c r="Q64" s="1" t="s">
        <v>465</v>
      </c>
      <c r="R64" s="1">
        <f t="shared" si="23"/>
        <v>500</v>
      </c>
      <c r="S64" s="1"/>
      <c r="T64" s="1"/>
      <c r="U64" s="1"/>
      <c r="V64" s="1"/>
      <c r="W64" s="1"/>
      <c r="X64" s="1"/>
      <c r="Y64" s="1"/>
    </row>
    <row r="65" spans="1:25" x14ac:dyDescent="0.2">
      <c r="A65" s="1" t="s">
        <v>523</v>
      </c>
      <c r="B65" s="1">
        <v>48</v>
      </c>
      <c r="C65" s="1">
        <v>3.18</v>
      </c>
      <c r="D65" s="1">
        <v>0.96</v>
      </c>
      <c r="E65" s="1">
        <v>6</v>
      </c>
      <c r="F65" s="1">
        <v>200</v>
      </c>
      <c r="G65" s="1">
        <f t="shared" si="16"/>
        <v>48</v>
      </c>
      <c r="H65" s="1">
        <f t="shared" si="17"/>
        <v>36</v>
      </c>
      <c r="I65" s="1">
        <f t="shared" si="18"/>
        <v>3.18</v>
      </c>
      <c r="J65" s="1">
        <v>50</v>
      </c>
      <c r="K65" s="1">
        <f t="shared" si="19"/>
        <v>50</v>
      </c>
      <c r="L65" s="1">
        <v>1</v>
      </c>
      <c r="M65" s="1">
        <f t="shared" si="20"/>
        <v>400</v>
      </c>
      <c r="N65" s="1">
        <f t="shared" si="21"/>
        <v>1000</v>
      </c>
      <c r="O65" s="1">
        <f t="shared" si="24"/>
        <v>0.3</v>
      </c>
      <c r="P65" s="1" t="s">
        <v>464</v>
      </c>
      <c r="Q65" s="1" t="s">
        <v>465</v>
      </c>
      <c r="R65" s="1">
        <f t="shared" si="23"/>
        <v>500</v>
      </c>
      <c r="S65" s="1"/>
      <c r="T65" s="1"/>
      <c r="U65" s="1"/>
      <c r="V65" s="1"/>
      <c r="W65" s="1"/>
      <c r="X65" s="1"/>
      <c r="Y65" s="1"/>
    </row>
    <row r="66" spans="1:25" x14ac:dyDescent="0.2">
      <c r="A66" s="1" t="s">
        <v>524</v>
      </c>
      <c r="B66" s="1">
        <v>48</v>
      </c>
      <c r="C66" s="1">
        <v>6.3</v>
      </c>
      <c r="D66" s="1">
        <v>0.24</v>
      </c>
      <c r="E66" s="1">
        <v>1.5</v>
      </c>
      <c r="F66" s="1">
        <v>200</v>
      </c>
      <c r="G66" s="1">
        <f t="shared" si="16"/>
        <v>48</v>
      </c>
      <c r="H66" s="1">
        <f t="shared" si="17"/>
        <v>36</v>
      </c>
      <c r="I66" s="1">
        <f t="shared" si="18"/>
        <v>6.3</v>
      </c>
      <c r="J66" s="1">
        <v>50</v>
      </c>
      <c r="K66" s="1">
        <f t="shared" si="19"/>
        <v>50</v>
      </c>
      <c r="L66" s="1">
        <v>1</v>
      </c>
      <c r="M66" s="1">
        <f t="shared" si="20"/>
        <v>400</v>
      </c>
      <c r="N66" s="1">
        <f t="shared" si="21"/>
        <v>1000</v>
      </c>
      <c r="O66" s="1">
        <f t="shared" si="24"/>
        <v>0.3</v>
      </c>
      <c r="P66" s="1" t="s">
        <v>464</v>
      </c>
      <c r="Q66" s="1" t="s">
        <v>465</v>
      </c>
      <c r="R66" s="1">
        <f t="shared" si="23"/>
        <v>500</v>
      </c>
      <c r="S66" s="1"/>
      <c r="T66" s="1"/>
      <c r="U66" s="1"/>
      <c r="V66" s="1"/>
      <c r="W66" s="1"/>
      <c r="X66" s="1"/>
      <c r="Y66" s="1"/>
    </row>
    <row r="67" spans="1:25" x14ac:dyDescent="0.2">
      <c r="A67" s="1" t="s">
        <v>525</v>
      </c>
      <c r="B67" s="1">
        <v>48</v>
      </c>
      <c r="C67" s="1">
        <v>2.1</v>
      </c>
      <c r="D67" s="1">
        <v>0.96</v>
      </c>
      <c r="E67" s="1">
        <v>6</v>
      </c>
      <c r="F67" s="1">
        <v>200</v>
      </c>
      <c r="G67" s="1">
        <f t="shared" si="16"/>
        <v>48</v>
      </c>
      <c r="H67" s="1">
        <f t="shared" si="17"/>
        <v>36</v>
      </c>
      <c r="I67" s="1">
        <f t="shared" si="18"/>
        <v>2.1</v>
      </c>
      <c r="J67" s="1">
        <v>50</v>
      </c>
      <c r="K67" s="1">
        <f t="shared" si="19"/>
        <v>50</v>
      </c>
      <c r="L67" s="1">
        <v>1</v>
      </c>
      <c r="M67" s="1">
        <f t="shared" si="20"/>
        <v>400</v>
      </c>
      <c r="N67" s="1">
        <f t="shared" si="21"/>
        <v>1000</v>
      </c>
      <c r="O67" s="1">
        <f t="shared" si="24"/>
        <v>0.3</v>
      </c>
      <c r="P67" s="1" t="s">
        <v>464</v>
      </c>
      <c r="Q67" s="1" t="s">
        <v>465</v>
      </c>
      <c r="R67" s="1">
        <f t="shared" si="23"/>
        <v>500</v>
      </c>
      <c r="S67" s="1"/>
      <c r="T67" s="1"/>
      <c r="U67" s="1"/>
      <c r="V67" s="1"/>
      <c r="W67" s="1"/>
      <c r="X67" s="1"/>
      <c r="Y67" s="1"/>
    </row>
    <row r="68" spans="1:25" x14ac:dyDescent="0.2">
      <c r="A68" s="1" t="s">
        <v>526</v>
      </c>
      <c r="B68" s="1">
        <v>48</v>
      </c>
      <c r="C68" s="1">
        <v>4.2</v>
      </c>
      <c r="D68" s="1">
        <v>0.24</v>
      </c>
      <c r="E68" s="1">
        <v>1.5</v>
      </c>
      <c r="F68" s="1">
        <v>200</v>
      </c>
      <c r="G68" s="1">
        <f t="shared" si="16"/>
        <v>48</v>
      </c>
      <c r="H68" s="1">
        <f t="shared" si="17"/>
        <v>36</v>
      </c>
      <c r="I68" s="1">
        <f t="shared" si="18"/>
        <v>4.2</v>
      </c>
      <c r="J68" s="1">
        <v>50</v>
      </c>
      <c r="K68" s="1">
        <f t="shared" si="19"/>
        <v>50</v>
      </c>
      <c r="L68" s="1">
        <v>1</v>
      </c>
      <c r="M68" s="1">
        <f t="shared" si="20"/>
        <v>400</v>
      </c>
      <c r="N68" s="1">
        <f t="shared" si="21"/>
        <v>1000</v>
      </c>
      <c r="O68" s="1">
        <f t="shared" si="24"/>
        <v>0.3</v>
      </c>
      <c r="P68" s="1" t="s">
        <v>464</v>
      </c>
      <c r="Q68" s="1" t="s">
        <v>465</v>
      </c>
      <c r="R68" s="1">
        <f t="shared" si="23"/>
        <v>500</v>
      </c>
      <c r="S68" s="1"/>
      <c r="T68" s="1"/>
      <c r="U68" s="1"/>
      <c r="V68" s="1"/>
      <c r="W68" s="1"/>
      <c r="X68" s="1"/>
      <c r="Y68" s="1"/>
    </row>
    <row r="69" spans="1:25" x14ac:dyDescent="0.2">
      <c r="A69" s="1" t="s">
        <v>527</v>
      </c>
      <c r="B69" s="1">
        <v>48</v>
      </c>
      <c r="C69" s="1">
        <v>3.18</v>
      </c>
      <c r="D69" s="1">
        <v>0.96</v>
      </c>
      <c r="E69" s="1">
        <v>6</v>
      </c>
      <c r="F69" s="1">
        <v>200</v>
      </c>
      <c r="G69" s="1">
        <f t="shared" si="16"/>
        <v>48</v>
      </c>
      <c r="H69" s="1">
        <f t="shared" si="17"/>
        <v>36</v>
      </c>
      <c r="I69" s="1">
        <f t="shared" si="18"/>
        <v>3.18</v>
      </c>
      <c r="J69" s="1">
        <v>50</v>
      </c>
      <c r="K69" s="1">
        <f t="shared" si="19"/>
        <v>50</v>
      </c>
      <c r="L69" s="1">
        <v>1</v>
      </c>
      <c r="M69" s="1">
        <f t="shared" si="20"/>
        <v>400</v>
      </c>
      <c r="N69" s="1">
        <f t="shared" si="21"/>
        <v>1000</v>
      </c>
      <c r="O69" s="1">
        <f t="shared" si="24"/>
        <v>0.3</v>
      </c>
      <c r="P69" s="1" t="s">
        <v>464</v>
      </c>
      <c r="Q69" s="1" t="s">
        <v>465</v>
      </c>
      <c r="R69" s="1">
        <f t="shared" si="23"/>
        <v>500</v>
      </c>
      <c r="S69" s="1"/>
      <c r="T69" s="1"/>
      <c r="U69" s="1"/>
      <c r="V69" s="1"/>
      <c r="W69" s="1"/>
      <c r="X69" s="1"/>
      <c r="Y69" s="1"/>
    </row>
    <row r="70" spans="1:25" x14ac:dyDescent="0.2">
      <c r="A70" s="1" t="s">
        <v>528</v>
      </c>
      <c r="B70" s="1">
        <v>48</v>
      </c>
      <c r="C70" s="1">
        <v>6.3</v>
      </c>
      <c r="D70" s="1">
        <v>0.24</v>
      </c>
      <c r="E70" s="1">
        <v>1.5</v>
      </c>
      <c r="F70" s="1">
        <v>200</v>
      </c>
      <c r="G70" s="1">
        <f t="shared" si="16"/>
        <v>48</v>
      </c>
      <c r="H70" s="1">
        <f t="shared" si="17"/>
        <v>36</v>
      </c>
      <c r="I70" s="1">
        <f t="shared" si="18"/>
        <v>6.3</v>
      </c>
      <c r="J70" s="1">
        <v>50</v>
      </c>
      <c r="K70" s="1">
        <f t="shared" si="19"/>
        <v>50</v>
      </c>
      <c r="L70" s="1">
        <v>1</v>
      </c>
      <c r="M70" s="1">
        <f t="shared" si="20"/>
        <v>400</v>
      </c>
      <c r="N70" s="1">
        <f t="shared" si="21"/>
        <v>1000</v>
      </c>
      <c r="O70" s="1">
        <f t="shared" si="24"/>
        <v>0.3</v>
      </c>
      <c r="P70" s="1" t="s">
        <v>464</v>
      </c>
      <c r="Q70" s="1" t="s">
        <v>465</v>
      </c>
      <c r="R70" s="1">
        <f t="shared" si="23"/>
        <v>500</v>
      </c>
      <c r="S70" s="1"/>
      <c r="T70" s="1"/>
      <c r="U70" s="1"/>
      <c r="V70" s="1"/>
      <c r="W70" s="1"/>
      <c r="X70" s="1"/>
      <c r="Y70" s="1"/>
    </row>
    <row r="71" spans="1:25" x14ac:dyDescent="0.2">
      <c r="A71" s="1" t="s">
        <v>529</v>
      </c>
      <c r="B71" s="1">
        <v>24</v>
      </c>
      <c r="C71" s="1">
        <v>2.8</v>
      </c>
      <c r="D71" s="1">
        <v>1.23</v>
      </c>
      <c r="E71" s="1"/>
      <c r="F71" s="1">
        <v>400</v>
      </c>
      <c r="G71" s="1">
        <f t="shared" si="16"/>
        <v>24</v>
      </c>
      <c r="H71" s="1">
        <f t="shared" si="17"/>
        <v>18</v>
      </c>
      <c r="I71" s="1">
        <f t="shared" si="18"/>
        <v>2.8</v>
      </c>
      <c r="J71" s="1">
        <v>50</v>
      </c>
      <c r="K71" s="1">
        <f t="shared" si="19"/>
        <v>100</v>
      </c>
      <c r="L71" s="1">
        <v>1</v>
      </c>
      <c r="M71" s="1">
        <f t="shared" si="20"/>
        <v>800</v>
      </c>
      <c r="N71" s="1">
        <f t="shared" si="21"/>
        <v>2000</v>
      </c>
      <c r="O71" s="1">
        <f t="shared" si="24"/>
        <v>0.3</v>
      </c>
      <c r="P71" s="1" t="s">
        <v>464</v>
      </c>
      <c r="Q71" s="1" t="s">
        <v>465</v>
      </c>
      <c r="R71" s="1">
        <f t="shared" si="23"/>
        <v>1000</v>
      </c>
      <c r="S71" s="1"/>
      <c r="T71" s="1"/>
      <c r="U71" s="1"/>
      <c r="V71" s="1"/>
      <c r="W71" s="1"/>
      <c r="X71" s="1"/>
      <c r="Y71" s="1"/>
    </row>
    <row r="72" spans="1:25" x14ac:dyDescent="0.2">
      <c r="A72" s="1" t="s">
        <v>530</v>
      </c>
      <c r="B72" s="1">
        <v>15</v>
      </c>
      <c r="C72" s="1">
        <v>0.25</v>
      </c>
      <c r="D72" s="1">
        <v>12.5</v>
      </c>
      <c r="E72" s="1">
        <v>6.3</v>
      </c>
      <c r="F72" s="1">
        <v>24</v>
      </c>
      <c r="G72" s="1">
        <f t="shared" si="16"/>
        <v>15</v>
      </c>
      <c r="H72" s="1">
        <f t="shared" si="17"/>
        <v>11</v>
      </c>
      <c r="I72" s="1">
        <f t="shared" si="18"/>
        <v>0.25</v>
      </c>
      <c r="J72" s="1">
        <v>50</v>
      </c>
      <c r="K72" s="1">
        <f t="shared" si="19"/>
        <v>6</v>
      </c>
      <c r="L72" s="1">
        <v>1</v>
      </c>
      <c r="M72" s="1">
        <f t="shared" si="20"/>
        <v>48</v>
      </c>
      <c r="N72" s="1">
        <f t="shared" si="21"/>
        <v>120</v>
      </c>
      <c r="O72" s="1">
        <f t="shared" si="24"/>
        <v>0.3</v>
      </c>
      <c r="P72" s="1" t="s">
        <v>464</v>
      </c>
      <c r="Q72" s="1" t="s">
        <v>465</v>
      </c>
      <c r="R72" s="1">
        <f t="shared" si="23"/>
        <v>60</v>
      </c>
      <c r="S72" s="1"/>
      <c r="T72" s="1"/>
      <c r="U72" s="1"/>
      <c r="V72" s="1"/>
      <c r="W72" s="1"/>
      <c r="X72" s="1"/>
      <c r="Y72" s="1"/>
    </row>
    <row r="73" spans="1:25" x14ac:dyDescent="0.2">
      <c r="A73" s="1" t="s">
        <v>156</v>
      </c>
      <c r="B73" s="1">
        <v>10</v>
      </c>
      <c r="C73" s="1">
        <v>0.45</v>
      </c>
      <c r="D73" s="1">
        <v>3.6</v>
      </c>
      <c r="E73" s="1">
        <v>1.9</v>
      </c>
      <c r="F73" s="1">
        <v>24</v>
      </c>
      <c r="G73" s="1">
        <f t="shared" si="16"/>
        <v>10</v>
      </c>
      <c r="H73" s="1">
        <f t="shared" si="17"/>
        <v>7</v>
      </c>
      <c r="I73" s="1">
        <f t="shared" si="18"/>
        <v>0.45</v>
      </c>
      <c r="J73" s="1">
        <v>50</v>
      </c>
      <c r="K73" s="1">
        <f t="shared" si="19"/>
        <v>6</v>
      </c>
      <c r="L73" s="1">
        <v>1</v>
      </c>
      <c r="M73" s="1">
        <f t="shared" si="20"/>
        <v>48</v>
      </c>
      <c r="N73" s="1">
        <f t="shared" si="21"/>
        <v>120</v>
      </c>
      <c r="O73" s="1">
        <f t="shared" si="24"/>
        <v>0.3</v>
      </c>
      <c r="P73" s="1" t="s">
        <v>464</v>
      </c>
      <c r="Q73" s="1" t="s">
        <v>465</v>
      </c>
      <c r="R73" s="1">
        <f t="shared" si="23"/>
        <v>60</v>
      </c>
      <c r="S73" s="1"/>
      <c r="T73" s="1"/>
      <c r="U73" s="1"/>
      <c r="V73" s="1"/>
      <c r="W73" s="1"/>
      <c r="X73" s="1"/>
      <c r="Y73" s="1"/>
    </row>
    <row r="74" spans="1:25" x14ac:dyDescent="0.2">
      <c r="A74" s="1" t="s">
        <v>531</v>
      </c>
      <c r="B74" s="1">
        <v>48</v>
      </c>
      <c r="C74" s="1">
        <v>4.2</v>
      </c>
      <c r="D74" s="1">
        <v>0.38</v>
      </c>
      <c r="E74" s="1">
        <v>1.2</v>
      </c>
      <c r="F74" s="1">
        <v>200</v>
      </c>
      <c r="G74" s="1">
        <f t="shared" si="16"/>
        <v>48</v>
      </c>
      <c r="H74" s="1">
        <f t="shared" si="17"/>
        <v>36</v>
      </c>
      <c r="I74" s="1">
        <f t="shared" si="18"/>
        <v>4.2</v>
      </c>
      <c r="J74" s="1">
        <v>50</v>
      </c>
      <c r="K74" s="1">
        <f t="shared" si="19"/>
        <v>50</v>
      </c>
      <c r="L74" s="1">
        <v>1</v>
      </c>
      <c r="M74" s="1">
        <f t="shared" si="20"/>
        <v>400</v>
      </c>
      <c r="N74" s="1">
        <f t="shared" si="21"/>
        <v>1000</v>
      </c>
      <c r="O74" s="1">
        <f t="shared" si="24"/>
        <v>0.3</v>
      </c>
      <c r="P74" s="1" t="s">
        <v>464</v>
      </c>
      <c r="Q74" s="1" t="s">
        <v>465</v>
      </c>
      <c r="R74" s="1">
        <f t="shared" si="23"/>
        <v>500</v>
      </c>
      <c r="S74" s="1"/>
      <c r="T74" s="1"/>
      <c r="U74" s="1"/>
      <c r="V74" s="1"/>
      <c r="W74" s="1"/>
      <c r="X74" s="1"/>
      <c r="Y74" s="1"/>
    </row>
    <row r="75" spans="1:25" x14ac:dyDescent="0.2">
      <c r="A75" s="1" t="s">
        <v>532</v>
      </c>
      <c r="B75" s="1">
        <v>48</v>
      </c>
      <c r="C75" s="1">
        <v>2.4</v>
      </c>
      <c r="D75" s="1">
        <v>1.48</v>
      </c>
      <c r="E75" s="1">
        <v>2.92</v>
      </c>
      <c r="F75" s="1">
        <v>200</v>
      </c>
      <c r="G75" s="1">
        <f t="shared" si="16"/>
        <v>48</v>
      </c>
      <c r="H75" s="1">
        <f t="shared" si="17"/>
        <v>36</v>
      </c>
      <c r="I75" s="1">
        <f t="shared" si="18"/>
        <v>2.4</v>
      </c>
      <c r="J75" s="1">
        <v>50</v>
      </c>
      <c r="K75" s="1">
        <f t="shared" si="19"/>
        <v>50</v>
      </c>
      <c r="L75" s="1">
        <v>1</v>
      </c>
      <c r="M75" s="1">
        <f t="shared" si="20"/>
        <v>400</v>
      </c>
      <c r="N75" s="1">
        <f t="shared" si="21"/>
        <v>1000</v>
      </c>
      <c r="O75" s="1">
        <v>0.3</v>
      </c>
      <c r="P75" s="1" t="s">
        <v>464</v>
      </c>
      <c r="Q75" s="1" t="s">
        <v>465</v>
      </c>
      <c r="R75" s="1">
        <f t="shared" si="23"/>
        <v>500</v>
      </c>
      <c r="S75" s="1"/>
      <c r="T75" s="1"/>
      <c r="U75" s="1"/>
      <c r="V75" s="1"/>
      <c r="W75" s="1"/>
      <c r="X75" s="1"/>
      <c r="Y75" s="37"/>
    </row>
    <row r="76" spans="1:25" x14ac:dyDescent="0.2">
      <c r="A76" s="1" t="s">
        <v>533</v>
      </c>
      <c r="B76" s="1">
        <v>48</v>
      </c>
      <c r="C76" s="1">
        <v>4.7</v>
      </c>
      <c r="D76" s="1">
        <v>0.37</v>
      </c>
      <c r="E76" s="1">
        <v>0.73</v>
      </c>
      <c r="F76" s="1">
        <v>200</v>
      </c>
      <c r="G76" s="1">
        <f t="shared" si="16"/>
        <v>48</v>
      </c>
      <c r="H76" s="1">
        <f t="shared" si="17"/>
        <v>36</v>
      </c>
      <c r="I76" s="1">
        <f t="shared" si="18"/>
        <v>4.7</v>
      </c>
      <c r="J76" s="1">
        <v>50</v>
      </c>
      <c r="K76" s="1">
        <f t="shared" si="19"/>
        <v>50</v>
      </c>
      <c r="L76" s="1">
        <v>1</v>
      </c>
      <c r="M76" s="1">
        <f t="shared" si="20"/>
        <v>400</v>
      </c>
      <c r="N76" s="1">
        <f t="shared" si="21"/>
        <v>1000</v>
      </c>
      <c r="O76" s="1">
        <f t="shared" ref="O76:O97" si="25">0.3</f>
        <v>0.3</v>
      </c>
      <c r="P76" s="1" t="s">
        <v>464</v>
      </c>
      <c r="Q76" s="1" t="s">
        <v>465</v>
      </c>
      <c r="R76" s="1">
        <f t="shared" si="23"/>
        <v>500</v>
      </c>
      <c r="S76" s="1"/>
      <c r="T76" s="1"/>
      <c r="U76" s="1"/>
      <c r="V76" s="1"/>
      <c r="W76" s="1"/>
      <c r="X76" s="1"/>
      <c r="Y76" s="1"/>
    </row>
    <row r="77" spans="1:25" x14ac:dyDescent="0.2">
      <c r="A77" s="1" t="s">
        <v>534</v>
      </c>
      <c r="B77" s="1">
        <v>48</v>
      </c>
      <c r="C77" s="1">
        <v>2.2999999999999998</v>
      </c>
      <c r="D77" s="1">
        <v>0.72</v>
      </c>
      <c r="E77" s="1">
        <v>0.83</v>
      </c>
      <c r="F77" s="1">
        <v>200</v>
      </c>
      <c r="G77" s="1">
        <f t="shared" si="16"/>
        <v>48</v>
      </c>
      <c r="H77" s="1">
        <f t="shared" si="17"/>
        <v>36</v>
      </c>
      <c r="I77" s="1">
        <f t="shared" si="18"/>
        <v>2.2999999999999998</v>
      </c>
      <c r="J77" s="1">
        <v>50</v>
      </c>
      <c r="K77" s="1">
        <f t="shared" si="19"/>
        <v>50</v>
      </c>
      <c r="L77" s="1">
        <v>1</v>
      </c>
      <c r="M77" s="1">
        <f t="shared" si="20"/>
        <v>400</v>
      </c>
      <c r="N77" s="1">
        <f t="shared" si="21"/>
        <v>1000</v>
      </c>
      <c r="O77" s="1">
        <f t="shared" si="25"/>
        <v>0.3</v>
      </c>
      <c r="P77" s="1" t="s">
        <v>464</v>
      </c>
      <c r="Q77" s="1" t="s">
        <v>465</v>
      </c>
      <c r="R77" s="1">
        <f t="shared" si="23"/>
        <v>500</v>
      </c>
      <c r="S77" s="1"/>
      <c r="T77" s="1"/>
      <c r="U77" s="1"/>
      <c r="V77" s="1"/>
      <c r="W77" s="1"/>
      <c r="X77" s="1"/>
      <c r="Y77" s="1"/>
    </row>
    <row r="78" spans="1:25" x14ac:dyDescent="0.2">
      <c r="A78" s="1" t="s">
        <v>535</v>
      </c>
      <c r="B78" s="1">
        <v>48</v>
      </c>
      <c r="C78" s="1">
        <v>3.9</v>
      </c>
      <c r="D78" s="1">
        <v>0.37</v>
      </c>
      <c r="E78" s="1">
        <v>0.59</v>
      </c>
      <c r="F78" s="1">
        <v>200</v>
      </c>
      <c r="G78" s="1">
        <f t="shared" si="16"/>
        <v>48</v>
      </c>
      <c r="H78" s="1">
        <f t="shared" si="17"/>
        <v>36</v>
      </c>
      <c r="I78" s="1">
        <f t="shared" si="18"/>
        <v>3.9</v>
      </c>
      <c r="J78" s="1">
        <v>50</v>
      </c>
      <c r="K78" s="1">
        <f t="shared" si="19"/>
        <v>50</v>
      </c>
      <c r="L78" s="1">
        <v>1</v>
      </c>
      <c r="M78" s="1">
        <f t="shared" si="20"/>
        <v>400</v>
      </c>
      <c r="N78" s="1">
        <f t="shared" si="21"/>
        <v>1000</v>
      </c>
      <c r="O78" s="1">
        <f t="shared" si="25"/>
        <v>0.3</v>
      </c>
      <c r="P78" s="1" t="s">
        <v>464</v>
      </c>
      <c r="Q78" s="1" t="s">
        <v>465</v>
      </c>
      <c r="R78" s="1">
        <f t="shared" si="23"/>
        <v>500</v>
      </c>
      <c r="S78" s="1"/>
      <c r="T78" s="1"/>
      <c r="U78" s="1"/>
      <c r="V78" s="1"/>
      <c r="W78" s="1"/>
      <c r="X78" s="1"/>
      <c r="Y78" s="1"/>
    </row>
    <row r="79" spans="1:25" x14ac:dyDescent="0.2">
      <c r="A79" s="1" t="s">
        <v>536</v>
      </c>
      <c r="B79" s="1">
        <v>48</v>
      </c>
      <c r="C79" s="1">
        <v>4.2</v>
      </c>
      <c r="D79" s="1">
        <v>0.35</v>
      </c>
      <c r="E79" s="1">
        <v>0.9</v>
      </c>
      <c r="F79" s="1">
        <v>200</v>
      </c>
      <c r="G79" s="1">
        <f t="shared" si="16"/>
        <v>48</v>
      </c>
      <c r="H79" s="1">
        <f t="shared" si="17"/>
        <v>36</v>
      </c>
      <c r="I79" s="1">
        <f t="shared" si="18"/>
        <v>4.2</v>
      </c>
      <c r="J79" s="1">
        <v>50</v>
      </c>
      <c r="K79" s="1">
        <f t="shared" si="19"/>
        <v>50</v>
      </c>
      <c r="L79" s="1">
        <v>1</v>
      </c>
      <c r="M79" s="1">
        <f t="shared" si="20"/>
        <v>400</v>
      </c>
      <c r="N79" s="1">
        <f t="shared" si="21"/>
        <v>1000</v>
      </c>
      <c r="O79" s="1">
        <f t="shared" si="25"/>
        <v>0.3</v>
      </c>
      <c r="P79" s="1" t="s">
        <v>464</v>
      </c>
      <c r="Q79" s="1" t="s">
        <v>465</v>
      </c>
      <c r="R79" s="1">
        <f t="shared" si="23"/>
        <v>500</v>
      </c>
      <c r="S79" s="1"/>
      <c r="T79" s="1"/>
      <c r="U79" s="1"/>
      <c r="V79" s="1"/>
      <c r="W79" s="1"/>
      <c r="X79" s="1"/>
      <c r="Y79" s="1"/>
    </row>
    <row r="80" spans="1:25" x14ac:dyDescent="0.2">
      <c r="A80" s="1" t="s">
        <v>537</v>
      </c>
      <c r="B80" s="1">
        <v>48</v>
      </c>
      <c r="C80" s="1">
        <v>4.2</v>
      </c>
      <c r="D80" s="1">
        <v>0.55000000000000004</v>
      </c>
      <c r="E80" s="1">
        <v>1.7</v>
      </c>
      <c r="F80" s="1">
        <v>200</v>
      </c>
      <c r="G80" s="1">
        <f t="shared" si="16"/>
        <v>48</v>
      </c>
      <c r="H80" s="1">
        <f t="shared" si="17"/>
        <v>36</v>
      </c>
      <c r="I80" s="1">
        <f t="shared" si="18"/>
        <v>4.2</v>
      </c>
      <c r="J80" s="1">
        <v>50</v>
      </c>
      <c r="K80" s="1">
        <f t="shared" si="19"/>
        <v>50</v>
      </c>
      <c r="L80" s="1">
        <v>1</v>
      </c>
      <c r="M80" s="1">
        <f t="shared" si="20"/>
        <v>400</v>
      </c>
      <c r="N80" s="1">
        <f t="shared" si="21"/>
        <v>1000</v>
      </c>
      <c r="O80" s="1">
        <f t="shared" si="25"/>
        <v>0.3</v>
      </c>
      <c r="P80" s="1" t="s">
        <v>464</v>
      </c>
      <c r="Q80" s="1" t="s">
        <v>465</v>
      </c>
      <c r="R80" s="1">
        <f t="shared" si="23"/>
        <v>500</v>
      </c>
      <c r="S80" s="1"/>
      <c r="T80" s="1"/>
      <c r="U80" s="1"/>
      <c r="V80" s="1"/>
      <c r="W80" s="1"/>
      <c r="X80" s="1"/>
      <c r="Y80" s="1"/>
    </row>
    <row r="81" spans="1:25" x14ac:dyDescent="0.2">
      <c r="A81" s="1" t="s">
        <v>538</v>
      </c>
      <c r="B81" s="1">
        <v>48</v>
      </c>
      <c r="C81" s="1">
        <v>3.1</v>
      </c>
      <c r="D81" s="1">
        <v>2.2000000000000002</v>
      </c>
      <c r="E81" s="1">
        <v>20</v>
      </c>
      <c r="F81" s="1">
        <v>200</v>
      </c>
      <c r="G81" s="1">
        <f t="shared" si="16"/>
        <v>48</v>
      </c>
      <c r="H81" s="1">
        <f t="shared" si="17"/>
        <v>36</v>
      </c>
      <c r="I81" s="1">
        <f t="shared" si="18"/>
        <v>3.1</v>
      </c>
      <c r="J81" s="1">
        <v>50</v>
      </c>
      <c r="K81" s="1">
        <f t="shared" si="19"/>
        <v>50</v>
      </c>
      <c r="L81" s="1">
        <v>1</v>
      </c>
      <c r="M81" s="1">
        <f t="shared" si="20"/>
        <v>400</v>
      </c>
      <c r="N81" s="1">
        <f t="shared" si="21"/>
        <v>1000</v>
      </c>
      <c r="O81" s="1">
        <f t="shared" si="25"/>
        <v>0.3</v>
      </c>
      <c r="P81" s="1" t="s">
        <v>464</v>
      </c>
      <c r="Q81" s="1" t="s">
        <v>465</v>
      </c>
      <c r="R81" s="1">
        <f t="shared" si="23"/>
        <v>500</v>
      </c>
      <c r="S81" s="1"/>
      <c r="T81" s="1"/>
      <c r="U81" s="1"/>
      <c r="V81" s="1"/>
      <c r="W81" s="1"/>
      <c r="X81" s="1"/>
      <c r="Y81" s="1"/>
    </row>
    <row r="82" spans="1:25" x14ac:dyDescent="0.2">
      <c r="A82" s="1" t="s">
        <v>539</v>
      </c>
      <c r="B82" s="1">
        <v>48</v>
      </c>
      <c r="C82" s="1">
        <v>0.76</v>
      </c>
      <c r="D82" s="1">
        <v>5</v>
      </c>
      <c r="E82" s="1">
        <v>10</v>
      </c>
      <c r="F82" s="1">
        <v>200</v>
      </c>
      <c r="G82" s="1">
        <f t="shared" si="16"/>
        <v>48</v>
      </c>
      <c r="H82" s="1">
        <f t="shared" si="17"/>
        <v>36</v>
      </c>
      <c r="I82" s="1">
        <f t="shared" si="18"/>
        <v>0.76</v>
      </c>
      <c r="J82" s="1">
        <v>50</v>
      </c>
      <c r="K82" s="1">
        <f t="shared" si="19"/>
        <v>50</v>
      </c>
      <c r="L82" s="1">
        <v>1</v>
      </c>
      <c r="M82" s="1">
        <f t="shared" si="20"/>
        <v>400</v>
      </c>
      <c r="N82" s="1">
        <f t="shared" si="21"/>
        <v>1000</v>
      </c>
      <c r="O82" s="1">
        <f t="shared" si="25"/>
        <v>0.3</v>
      </c>
      <c r="P82" s="1" t="s">
        <v>464</v>
      </c>
      <c r="Q82" s="1" t="s">
        <v>465</v>
      </c>
      <c r="R82" s="1">
        <f t="shared" si="23"/>
        <v>500</v>
      </c>
      <c r="S82" s="1"/>
      <c r="T82" s="1"/>
      <c r="U82" s="1"/>
      <c r="V82" s="1"/>
      <c r="W82" s="1"/>
      <c r="X82" s="1"/>
      <c r="Y82" s="1"/>
    </row>
    <row r="83" spans="1:25" x14ac:dyDescent="0.2">
      <c r="A83" s="1" t="s">
        <v>540</v>
      </c>
      <c r="B83" s="1">
        <v>48</v>
      </c>
      <c r="C83" s="1">
        <v>0.45</v>
      </c>
      <c r="D83" s="1">
        <v>3.8</v>
      </c>
      <c r="E83" s="1">
        <v>2.7</v>
      </c>
      <c r="F83" s="1">
        <v>200</v>
      </c>
      <c r="G83" s="1">
        <f t="shared" si="16"/>
        <v>48</v>
      </c>
      <c r="H83" s="1">
        <f t="shared" si="17"/>
        <v>36</v>
      </c>
      <c r="I83" s="1">
        <f t="shared" si="18"/>
        <v>0.45</v>
      </c>
      <c r="J83" s="1">
        <v>50</v>
      </c>
      <c r="K83" s="1">
        <f t="shared" si="19"/>
        <v>50</v>
      </c>
      <c r="L83" s="1">
        <v>1</v>
      </c>
      <c r="M83" s="1">
        <f t="shared" si="20"/>
        <v>400</v>
      </c>
      <c r="N83" s="1">
        <f t="shared" si="21"/>
        <v>1000</v>
      </c>
      <c r="O83" s="1">
        <f t="shared" si="25"/>
        <v>0.3</v>
      </c>
      <c r="P83" s="1" t="s">
        <v>464</v>
      </c>
      <c r="Q83" s="1" t="s">
        <v>465</v>
      </c>
      <c r="R83" s="1">
        <f t="shared" si="23"/>
        <v>500</v>
      </c>
      <c r="S83" s="1"/>
      <c r="T83" s="1"/>
      <c r="U83" s="1"/>
      <c r="V83" s="1"/>
      <c r="W83" s="1"/>
      <c r="X83" s="1"/>
      <c r="Y83" s="1"/>
    </row>
    <row r="84" spans="1:25" x14ac:dyDescent="0.2">
      <c r="A84" s="1" t="s">
        <v>541</v>
      </c>
      <c r="B84" s="1">
        <v>48</v>
      </c>
      <c r="C84" s="1">
        <v>3</v>
      </c>
      <c r="D84" s="1">
        <v>0.8</v>
      </c>
      <c r="E84" s="1">
        <v>1.4</v>
      </c>
      <c r="F84" s="1">
        <v>200</v>
      </c>
      <c r="G84" s="1">
        <f t="shared" si="16"/>
        <v>48</v>
      </c>
      <c r="H84" s="1">
        <f t="shared" si="17"/>
        <v>36</v>
      </c>
      <c r="I84" s="1">
        <f t="shared" si="18"/>
        <v>3</v>
      </c>
      <c r="J84" s="1">
        <v>50</v>
      </c>
      <c r="K84" s="1">
        <f t="shared" si="19"/>
        <v>50</v>
      </c>
      <c r="L84" s="1">
        <v>1</v>
      </c>
      <c r="M84" s="1">
        <f t="shared" si="20"/>
        <v>400</v>
      </c>
      <c r="N84" s="1">
        <f t="shared" si="21"/>
        <v>1000</v>
      </c>
      <c r="O84" s="1">
        <f t="shared" si="25"/>
        <v>0.3</v>
      </c>
      <c r="P84" s="1" t="s">
        <v>464</v>
      </c>
      <c r="Q84" s="1" t="s">
        <v>465</v>
      </c>
      <c r="R84" s="1">
        <f t="shared" si="23"/>
        <v>500</v>
      </c>
      <c r="S84" s="1"/>
      <c r="T84" s="1"/>
      <c r="U84" s="1"/>
      <c r="V84" s="1"/>
      <c r="W84" s="1"/>
      <c r="X84" s="1"/>
      <c r="Y84" s="1"/>
    </row>
    <row r="85" spans="1:25" x14ac:dyDescent="0.2">
      <c r="A85" s="1" t="s">
        <v>542</v>
      </c>
      <c r="B85" s="1">
        <v>75</v>
      </c>
      <c r="C85" s="1">
        <v>6</v>
      </c>
      <c r="D85" s="1">
        <v>0.2</v>
      </c>
      <c r="E85" s="1">
        <v>0.35</v>
      </c>
      <c r="F85" s="1">
        <v>200</v>
      </c>
      <c r="G85" s="1">
        <f t="shared" si="16"/>
        <v>75</v>
      </c>
      <c r="H85" s="1">
        <f t="shared" si="17"/>
        <v>56</v>
      </c>
      <c r="I85" s="1">
        <f t="shared" si="18"/>
        <v>6</v>
      </c>
      <c r="J85" s="1">
        <v>50</v>
      </c>
      <c r="K85" s="1">
        <f t="shared" si="19"/>
        <v>50</v>
      </c>
      <c r="L85" s="1">
        <v>1</v>
      </c>
      <c r="M85" s="1">
        <f t="shared" si="20"/>
        <v>400</v>
      </c>
      <c r="N85" s="1">
        <f t="shared" si="21"/>
        <v>1000</v>
      </c>
      <c r="O85" s="1">
        <f t="shared" si="25"/>
        <v>0.3</v>
      </c>
      <c r="P85" s="1" t="s">
        <v>464</v>
      </c>
      <c r="Q85" s="1" t="s">
        <v>465</v>
      </c>
      <c r="R85" s="1">
        <f t="shared" si="23"/>
        <v>500</v>
      </c>
      <c r="S85" s="1"/>
      <c r="T85" s="1"/>
      <c r="U85" s="1"/>
      <c r="V85" s="1"/>
      <c r="W85" s="1"/>
      <c r="X85" s="1"/>
      <c r="Y85" s="1"/>
    </row>
    <row r="86" spans="1:25" x14ac:dyDescent="0.2">
      <c r="A86" s="1" t="s">
        <v>543</v>
      </c>
      <c r="B86" s="1">
        <v>48</v>
      </c>
      <c r="C86" s="1">
        <v>1.34</v>
      </c>
      <c r="D86" s="1">
        <v>2.5</v>
      </c>
      <c r="E86" s="1">
        <v>3.1</v>
      </c>
      <c r="F86" s="1">
        <v>200</v>
      </c>
      <c r="G86" s="1">
        <f t="shared" si="16"/>
        <v>48</v>
      </c>
      <c r="H86" s="1">
        <f t="shared" si="17"/>
        <v>36</v>
      </c>
      <c r="I86" s="1">
        <f t="shared" si="18"/>
        <v>1.34</v>
      </c>
      <c r="J86" s="1">
        <v>50</v>
      </c>
      <c r="K86" s="1">
        <f t="shared" si="19"/>
        <v>50</v>
      </c>
      <c r="L86" s="1">
        <v>1</v>
      </c>
      <c r="M86" s="1">
        <f t="shared" si="20"/>
        <v>400</v>
      </c>
      <c r="N86" s="1">
        <f t="shared" si="21"/>
        <v>1000</v>
      </c>
      <c r="O86" s="1">
        <f t="shared" si="25"/>
        <v>0.3</v>
      </c>
      <c r="P86" s="1" t="s">
        <v>464</v>
      </c>
      <c r="Q86" s="1" t="s">
        <v>465</v>
      </c>
      <c r="R86" s="1">
        <f t="shared" si="23"/>
        <v>500</v>
      </c>
      <c r="S86" s="1"/>
      <c r="T86" s="1"/>
      <c r="U86" s="1"/>
      <c r="V86" s="1"/>
      <c r="W86" s="1"/>
      <c r="X86" s="1"/>
      <c r="Y86" s="1"/>
    </row>
    <row r="87" spans="1:25" x14ac:dyDescent="0.2">
      <c r="A87" s="1" t="s">
        <v>544</v>
      </c>
      <c r="B87" s="1">
        <v>48</v>
      </c>
      <c r="C87" s="1">
        <v>0.67</v>
      </c>
      <c r="D87" s="1">
        <v>9.9</v>
      </c>
      <c r="E87" s="1">
        <v>12.5</v>
      </c>
      <c r="F87" s="1">
        <v>200</v>
      </c>
      <c r="G87" s="1">
        <f t="shared" si="16"/>
        <v>48</v>
      </c>
      <c r="H87" s="1">
        <f t="shared" si="17"/>
        <v>36</v>
      </c>
      <c r="I87" s="1">
        <f t="shared" si="18"/>
        <v>0.67</v>
      </c>
      <c r="J87" s="1">
        <v>50</v>
      </c>
      <c r="K87" s="1">
        <f t="shared" si="19"/>
        <v>50</v>
      </c>
      <c r="L87" s="1">
        <v>1</v>
      </c>
      <c r="M87" s="1">
        <f t="shared" si="20"/>
        <v>400</v>
      </c>
      <c r="N87" s="1">
        <f t="shared" si="21"/>
        <v>1000</v>
      </c>
      <c r="O87" s="1">
        <f t="shared" si="25"/>
        <v>0.3</v>
      </c>
      <c r="P87" s="1" t="s">
        <v>464</v>
      </c>
      <c r="Q87" s="1" t="s">
        <v>465</v>
      </c>
      <c r="R87" s="1">
        <f t="shared" si="23"/>
        <v>500</v>
      </c>
      <c r="S87" s="1"/>
      <c r="T87" s="1"/>
      <c r="U87" s="1"/>
      <c r="V87" s="1"/>
      <c r="W87" s="1"/>
      <c r="X87" s="1"/>
      <c r="Y87" s="1"/>
    </row>
    <row r="88" spans="1:25" x14ac:dyDescent="0.2">
      <c r="A88" s="1" t="s">
        <v>545</v>
      </c>
      <c r="B88" s="1">
        <v>48</v>
      </c>
      <c r="C88" s="1">
        <v>1.34</v>
      </c>
      <c r="D88" s="1">
        <v>2.5</v>
      </c>
      <c r="E88" s="1">
        <v>3.1</v>
      </c>
      <c r="F88" s="1">
        <v>200</v>
      </c>
      <c r="G88" s="1">
        <f t="shared" si="16"/>
        <v>48</v>
      </c>
      <c r="H88" s="1">
        <f t="shared" si="17"/>
        <v>36</v>
      </c>
      <c r="I88" s="1">
        <f t="shared" si="18"/>
        <v>1.34</v>
      </c>
      <c r="J88" s="1">
        <v>50</v>
      </c>
      <c r="K88" s="1">
        <f t="shared" si="19"/>
        <v>50</v>
      </c>
      <c r="L88" s="1">
        <v>1</v>
      </c>
      <c r="M88" s="1">
        <f t="shared" si="20"/>
        <v>400</v>
      </c>
      <c r="N88" s="1">
        <f t="shared" si="21"/>
        <v>1000</v>
      </c>
      <c r="O88" s="1">
        <f t="shared" si="25"/>
        <v>0.3</v>
      </c>
      <c r="P88" s="1" t="s">
        <v>464</v>
      </c>
      <c r="Q88" s="1" t="s">
        <v>465</v>
      </c>
      <c r="R88" s="1">
        <f t="shared" si="23"/>
        <v>500</v>
      </c>
      <c r="S88" s="1"/>
      <c r="T88" s="1"/>
      <c r="U88" s="1"/>
      <c r="V88" s="1"/>
      <c r="W88" s="1"/>
      <c r="X88" s="1"/>
      <c r="Y88" s="1"/>
    </row>
    <row r="89" spans="1:25" x14ac:dyDescent="0.2">
      <c r="A89" s="1" t="s">
        <v>546</v>
      </c>
      <c r="B89" s="1">
        <v>48</v>
      </c>
      <c r="C89" s="1">
        <v>2.1</v>
      </c>
      <c r="D89" s="1">
        <v>2</v>
      </c>
      <c r="E89" s="1">
        <v>8.8000000000000007</v>
      </c>
      <c r="F89" s="1">
        <v>200</v>
      </c>
      <c r="G89" s="1">
        <f t="shared" si="16"/>
        <v>48</v>
      </c>
      <c r="H89" s="1">
        <f t="shared" si="17"/>
        <v>36</v>
      </c>
      <c r="I89" s="1">
        <f t="shared" si="18"/>
        <v>2.1</v>
      </c>
      <c r="J89" s="1">
        <v>50</v>
      </c>
      <c r="K89" s="1">
        <f t="shared" si="19"/>
        <v>50</v>
      </c>
      <c r="L89" s="1">
        <v>1</v>
      </c>
      <c r="M89" s="1">
        <f t="shared" si="20"/>
        <v>400</v>
      </c>
      <c r="N89" s="1">
        <f t="shared" si="21"/>
        <v>1000</v>
      </c>
      <c r="O89" s="1">
        <f t="shared" si="25"/>
        <v>0.3</v>
      </c>
      <c r="P89" s="1" t="s">
        <v>464</v>
      </c>
      <c r="Q89" s="1" t="s">
        <v>465</v>
      </c>
      <c r="R89" s="1">
        <f t="shared" si="23"/>
        <v>500</v>
      </c>
      <c r="S89" s="1"/>
      <c r="T89" s="1"/>
      <c r="U89" s="1"/>
      <c r="V89" s="1"/>
      <c r="W89" s="1"/>
      <c r="X89" s="1"/>
      <c r="Y89" s="1"/>
    </row>
    <row r="90" spans="1:25" x14ac:dyDescent="0.2">
      <c r="A90" s="1" t="s">
        <v>547</v>
      </c>
      <c r="B90" s="1">
        <v>48</v>
      </c>
      <c r="C90" s="1">
        <v>4.2</v>
      </c>
      <c r="D90" s="1">
        <v>4.2</v>
      </c>
      <c r="E90" s="1">
        <v>2.2000000000000002</v>
      </c>
      <c r="F90" s="1">
        <v>200</v>
      </c>
      <c r="G90" s="1">
        <f t="shared" si="16"/>
        <v>48</v>
      </c>
      <c r="H90" s="1">
        <f t="shared" si="17"/>
        <v>36</v>
      </c>
      <c r="I90" s="1">
        <f t="shared" si="18"/>
        <v>4.2</v>
      </c>
      <c r="J90" s="1">
        <v>50</v>
      </c>
      <c r="K90" s="1">
        <f t="shared" si="19"/>
        <v>50</v>
      </c>
      <c r="L90" s="1">
        <v>1</v>
      </c>
      <c r="M90" s="1">
        <f t="shared" si="20"/>
        <v>400</v>
      </c>
      <c r="N90" s="1">
        <f t="shared" si="21"/>
        <v>1000</v>
      </c>
      <c r="O90" s="1">
        <f t="shared" si="25"/>
        <v>0.3</v>
      </c>
      <c r="P90" s="1" t="s">
        <v>464</v>
      </c>
      <c r="Q90" s="1" t="s">
        <v>465</v>
      </c>
      <c r="R90" s="1">
        <f t="shared" si="23"/>
        <v>500</v>
      </c>
      <c r="S90" s="1"/>
      <c r="T90" s="1"/>
      <c r="U90" s="1"/>
      <c r="V90" s="1"/>
      <c r="W90" s="1"/>
      <c r="X90" s="1"/>
      <c r="Y90" s="1"/>
    </row>
    <row r="91" spans="1:25" x14ac:dyDescent="0.2">
      <c r="A91" s="1" t="s">
        <v>548</v>
      </c>
      <c r="B91" s="1">
        <v>48</v>
      </c>
      <c r="C91" s="1">
        <v>1.4</v>
      </c>
      <c r="D91" s="1">
        <v>2</v>
      </c>
      <c r="E91" s="1">
        <v>2.8</v>
      </c>
      <c r="F91" s="1">
        <v>200</v>
      </c>
      <c r="G91" s="1">
        <f t="shared" si="16"/>
        <v>48</v>
      </c>
      <c r="H91" s="1">
        <f t="shared" si="17"/>
        <v>36</v>
      </c>
      <c r="I91" s="1">
        <f t="shared" si="18"/>
        <v>1.4</v>
      </c>
      <c r="J91" s="1">
        <v>50</v>
      </c>
      <c r="K91" s="1">
        <f t="shared" si="19"/>
        <v>50</v>
      </c>
      <c r="L91" s="1">
        <v>1</v>
      </c>
      <c r="M91" s="1">
        <f t="shared" si="20"/>
        <v>400</v>
      </c>
      <c r="N91" s="1">
        <f t="shared" si="21"/>
        <v>1000</v>
      </c>
      <c r="O91" s="1">
        <f t="shared" si="25"/>
        <v>0.3</v>
      </c>
      <c r="P91" s="1" t="s">
        <v>464</v>
      </c>
      <c r="Q91" s="1" t="s">
        <v>465</v>
      </c>
      <c r="R91" s="1">
        <f t="shared" si="23"/>
        <v>500</v>
      </c>
      <c r="S91" s="1"/>
      <c r="T91" s="1"/>
      <c r="U91" s="1"/>
      <c r="V91" s="1"/>
      <c r="W91" s="1"/>
      <c r="X91" s="1"/>
      <c r="Y91" s="1"/>
    </row>
    <row r="92" spans="1:25" x14ac:dyDescent="0.2">
      <c r="A92" s="1" t="s">
        <v>549</v>
      </c>
      <c r="B92" s="1">
        <v>24</v>
      </c>
      <c r="C92" s="1">
        <v>0.6</v>
      </c>
      <c r="D92" s="1">
        <v>5.4</v>
      </c>
      <c r="E92" s="1">
        <v>1.4</v>
      </c>
      <c r="F92" s="1">
        <v>200</v>
      </c>
      <c r="G92" s="1">
        <f t="shared" si="16"/>
        <v>24</v>
      </c>
      <c r="H92" s="1">
        <f t="shared" si="17"/>
        <v>18</v>
      </c>
      <c r="I92" s="1">
        <f t="shared" si="18"/>
        <v>0.6</v>
      </c>
      <c r="J92" s="1">
        <v>50</v>
      </c>
      <c r="K92" s="1">
        <f t="shared" si="19"/>
        <v>50</v>
      </c>
      <c r="L92" s="1">
        <v>1</v>
      </c>
      <c r="M92" s="1">
        <f t="shared" si="20"/>
        <v>400</v>
      </c>
      <c r="N92" s="1">
        <f t="shared" si="21"/>
        <v>1000</v>
      </c>
      <c r="O92" s="1">
        <f t="shared" si="25"/>
        <v>0.3</v>
      </c>
      <c r="P92" s="1" t="s">
        <v>464</v>
      </c>
      <c r="Q92" s="1" t="s">
        <v>465</v>
      </c>
      <c r="R92" s="1">
        <f t="shared" si="23"/>
        <v>500</v>
      </c>
      <c r="S92" s="1"/>
      <c r="T92" s="1"/>
      <c r="U92" s="1"/>
      <c r="V92" s="1"/>
      <c r="W92" s="1"/>
      <c r="X92" s="1"/>
      <c r="Y92" s="1"/>
    </row>
    <row r="93" spans="1:25" x14ac:dyDescent="0.2">
      <c r="A93" s="1" t="s">
        <v>550</v>
      </c>
      <c r="B93" s="1">
        <v>24</v>
      </c>
      <c r="C93" s="1">
        <v>0.5</v>
      </c>
      <c r="D93" s="1">
        <v>10</v>
      </c>
      <c r="E93" s="1">
        <v>3</v>
      </c>
      <c r="F93" s="1">
        <v>20</v>
      </c>
      <c r="G93" s="1">
        <f t="shared" si="16"/>
        <v>24</v>
      </c>
      <c r="H93" s="1">
        <f t="shared" si="17"/>
        <v>18</v>
      </c>
      <c r="I93" s="1">
        <f t="shared" si="18"/>
        <v>0.5</v>
      </c>
      <c r="J93" s="1">
        <v>50</v>
      </c>
      <c r="K93" s="1">
        <f t="shared" si="19"/>
        <v>5</v>
      </c>
      <c r="L93" s="1">
        <v>1</v>
      </c>
      <c r="M93" s="1">
        <f t="shared" si="20"/>
        <v>40</v>
      </c>
      <c r="N93" s="1">
        <f t="shared" si="21"/>
        <v>100</v>
      </c>
      <c r="O93" s="1">
        <f t="shared" si="25"/>
        <v>0.3</v>
      </c>
      <c r="P93" s="1" t="s">
        <v>464</v>
      </c>
      <c r="Q93" s="1" t="s">
        <v>465</v>
      </c>
      <c r="R93" s="1">
        <f t="shared" si="23"/>
        <v>50</v>
      </c>
      <c r="S93" s="1"/>
      <c r="T93" s="1"/>
      <c r="U93" s="1"/>
      <c r="V93" s="1"/>
      <c r="W93" s="1"/>
      <c r="X93" s="1"/>
      <c r="Y93" s="1"/>
    </row>
    <row r="94" spans="1:25" x14ac:dyDescent="0.2">
      <c r="A94" s="1" t="s">
        <v>551</v>
      </c>
      <c r="B94" s="1">
        <v>24</v>
      </c>
      <c r="C94" s="1">
        <v>0.6</v>
      </c>
      <c r="D94" s="1">
        <v>6.8</v>
      </c>
      <c r="E94" s="1">
        <v>4.9000000000000004</v>
      </c>
      <c r="F94" s="1">
        <v>200</v>
      </c>
      <c r="G94" s="1">
        <f t="shared" si="16"/>
        <v>24</v>
      </c>
      <c r="H94" s="1">
        <f t="shared" si="17"/>
        <v>18</v>
      </c>
      <c r="I94" s="1">
        <f t="shared" si="18"/>
        <v>0.6</v>
      </c>
      <c r="J94" s="1">
        <v>50</v>
      </c>
      <c r="K94" s="1">
        <f t="shared" si="19"/>
        <v>50</v>
      </c>
      <c r="L94" s="1">
        <v>1</v>
      </c>
      <c r="M94" s="1">
        <f t="shared" si="20"/>
        <v>400</v>
      </c>
      <c r="N94" s="1">
        <f t="shared" si="21"/>
        <v>1000</v>
      </c>
      <c r="O94" s="1">
        <f t="shared" si="25"/>
        <v>0.3</v>
      </c>
      <c r="P94" s="1" t="s">
        <v>464</v>
      </c>
      <c r="Q94" s="1" t="s">
        <v>465</v>
      </c>
      <c r="R94" s="1">
        <f t="shared" si="23"/>
        <v>500</v>
      </c>
      <c r="S94" s="1"/>
      <c r="T94" s="1"/>
      <c r="U94" s="1"/>
      <c r="V94" s="1"/>
      <c r="W94" s="1"/>
      <c r="X94" s="1"/>
      <c r="Y94" s="1"/>
    </row>
    <row r="95" spans="1:25" x14ac:dyDescent="0.2">
      <c r="A95" s="1" t="s">
        <v>552</v>
      </c>
      <c r="B95" s="1">
        <v>24</v>
      </c>
      <c r="C95" s="1">
        <v>1.4</v>
      </c>
      <c r="D95" s="1">
        <v>5.3</v>
      </c>
      <c r="E95" s="1">
        <v>6.6</v>
      </c>
      <c r="F95" s="1">
        <v>200</v>
      </c>
      <c r="G95" s="1">
        <f t="shared" si="16"/>
        <v>24</v>
      </c>
      <c r="H95" s="1">
        <f t="shared" si="17"/>
        <v>18</v>
      </c>
      <c r="I95" s="1">
        <f t="shared" si="18"/>
        <v>1.4</v>
      </c>
      <c r="J95" s="1">
        <v>50</v>
      </c>
      <c r="K95" s="1">
        <f t="shared" si="19"/>
        <v>50</v>
      </c>
      <c r="L95" s="1">
        <v>1</v>
      </c>
      <c r="M95" s="1">
        <f t="shared" si="20"/>
        <v>400</v>
      </c>
      <c r="N95" s="1">
        <f t="shared" si="21"/>
        <v>1000</v>
      </c>
      <c r="O95" s="1">
        <f t="shared" si="25"/>
        <v>0.3</v>
      </c>
      <c r="P95" s="1" t="s">
        <v>464</v>
      </c>
      <c r="Q95" s="1" t="s">
        <v>465</v>
      </c>
      <c r="R95" s="1">
        <f t="shared" si="23"/>
        <v>500</v>
      </c>
      <c r="S95" s="1"/>
      <c r="T95" s="1"/>
      <c r="U95" s="1"/>
      <c r="V95" s="1"/>
      <c r="W95" s="1"/>
      <c r="X95" s="1"/>
      <c r="Y95" s="1"/>
    </row>
    <row r="96" spans="1:25" x14ac:dyDescent="0.2">
      <c r="A96" s="1" t="s">
        <v>80</v>
      </c>
      <c r="B96" s="1">
        <v>12</v>
      </c>
      <c r="C96" s="1">
        <v>0.14000000000000001</v>
      </c>
      <c r="D96" s="1">
        <v>115.2</v>
      </c>
      <c r="E96" s="1">
        <v>40.799999999999997</v>
      </c>
      <c r="F96" s="1">
        <v>24</v>
      </c>
      <c r="G96" s="1">
        <f>$B96</f>
        <v>12</v>
      </c>
      <c r="H96" s="1">
        <f>INT($G96*0.75)</f>
        <v>9</v>
      </c>
      <c r="I96" s="1">
        <f>$C96</f>
        <v>0.14000000000000001</v>
      </c>
      <c r="J96" s="1">
        <v>50</v>
      </c>
      <c r="K96" s="1">
        <f t="shared" si="19"/>
        <v>6</v>
      </c>
      <c r="L96" s="1">
        <v>1</v>
      </c>
      <c r="M96" s="1">
        <f>$F96*2</f>
        <v>48</v>
      </c>
      <c r="N96" s="1">
        <f>5*$F96</f>
        <v>120</v>
      </c>
      <c r="O96" s="1">
        <f t="shared" si="25"/>
        <v>0.3</v>
      </c>
      <c r="P96" s="1" t="s">
        <v>464</v>
      </c>
      <c r="Q96" s="1" t="s">
        <v>465</v>
      </c>
      <c r="R96" s="1">
        <f>INT($N96/2)</f>
        <v>60</v>
      </c>
      <c r="S96" s="1"/>
      <c r="T96" s="1"/>
      <c r="U96" s="1"/>
      <c r="V96" s="1"/>
      <c r="W96" s="1"/>
      <c r="X96" s="1"/>
      <c r="Y96" s="1"/>
    </row>
    <row r="97" spans="1:25" x14ac:dyDescent="0.2">
      <c r="A97" s="1" t="s">
        <v>97</v>
      </c>
      <c r="B97" s="1">
        <v>42</v>
      </c>
      <c r="C97" s="1">
        <v>0.9</v>
      </c>
      <c r="D97" s="1">
        <v>3.6</v>
      </c>
      <c r="E97" s="1">
        <v>2.13</v>
      </c>
      <c r="F97" s="1">
        <v>200</v>
      </c>
      <c r="G97" s="1">
        <f>$B97</f>
        <v>42</v>
      </c>
      <c r="H97" s="1">
        <f>INT($G97*0.75)</f>
        <v>31</v>
      </c>
      <c r="I97" s="1">
        <f>$C97</f>
        <v>0.9</v>
      </c>
      <c r="J97" s="1">
        <v>50</v>
      </c>
      <c r="K97" s="1">
        <f>INT($F97/4)</f>
        <v>50</v>
      </c>
      <c r="L97" s="1">
        <v>1</v>
      </c>
      <c r="M97" s="1">
        <f>$F97*2</f>
        <v>400</v>
      </c>
      <c r="N97" s="1">
        <f>5*$F97</f>
        <v>1000</v>
      </c>
      <c r="O97" s="1">
        <f t="shared" si="25"/>
        <v>0.3</v>
      </c>
      <c r="P97" s="1" t="s">
        <v>464</v>
      </c>
      <c r="Q97" s="1" t="s">
        <v>465</v>
      </c>
      <c r="R97" s="1">
        <f>INT($N97/2)</f>
        <v>500</v>
      </c>
      <c r="S97" s="1"/>
      <c r="T97" s="1"/>
      <c r="U97" s="1"/>
      <c r="V97" s="1"/>
      <c r="W97" s="1"/>
      <c r="X97" s="1"/>
      <c r="Y97" s="1"/>
    </row>
    <row r="98" spans="1:25" x14ac:dyDescent="0.2">
      <c r="A98" s="1" t="s">
        <v>127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 t="s">
        <v>553</v>
      </c>
      <c r="T98" s="1">
        <v>0</v>
      </c>
      <c r="U98" s="1" t="s">
        <v>554</v>
      </c>
      <c r="V98" s="1" t="s">
        <v>555</v>
      </c>
      <c r="W98" s="1">
        <v>0</v>
      </c>
      <c r="X98" s="1" t="s">
        <v>556</v>
      </c>
      <c r="Y98" s="1"/>
    </row>
    <row r="99" spans="1:25" x14ac:dyDescent="0.2">
      <c r="A99" s="1" t="s">
        <v>557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 t="s">
        <v>553</v>
      </c>
      <c r="T99" s="1">
        <v>26</v>
      </c>
      <c r="U99" s="1" t="s">
        <v>554</v>
      </c>
      <c r="V99" s="1" t="s">
        <v>555</v>
      </c>
      <c r="W99" s="1">
        <v>0</v>
      </c>
      <c r="X99" s="1" t="s">
        <v>556</v>
      </c>
      <c r="Y99" s="1"/>
    </row>
    <row r="100" spans="1:25" x14ac:dyDescent="0.2">
      <c r="A100" s="1" t="s">
        <v>558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 t="s">
        <v>553</v>
      </c>
      <c r="T100" s="1">
        <v>1</v>
      </c>
      <c r="U100" s="1" t="s">
        <v>554</v>
      </c>
      <c r="V100" s="1" t="s">
        <v>555</v>
      </c>
      <c r="W100" s="1">
        <v>0</v>
      </c>
      <c r="X100" s="1" t="s">
        <v>556</v>
      </c>
      <c r="Y100" s="1"/>
    </row>
    <row r="101" spans="1:25" x14ac:dyDescent="0.2">
      <c r="A101" s="1" t="s">
        <v>559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 t="s">
        <v>553</v>
      </c>
      <c r="T101" s="1">
        <v>26</v>
      </c>
      <c r="U101" s="1" t="s">
        <v>554</v>
      </c>
      <c r="V101" s="1" t="s">
        <v>555</v>
      </c>
      <c r="W101" s="1">
        <v>0</v>
      </c>
      <c r="X101" s="1" t="s">
        <v>556</v>
      </c>
      <c r="Y101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zoomScale="110" zoomScaleNormal="110" zoomScalePageLayoutView="110" workbookViewId="0">
      <selection activeCell="A72" sqref="A72"/>
    </sheetView>
  </sheetViews>
  <sheetFormatPr baseColWidth="10" defaultColWidth="8.83203125" defaultRowHeight="15" x14ac:dyDescent="0.2"/>
  <sheetData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H230"/>
  <sheetViews>
    <sheetView topLeftCell="F1" zoomScale="110" zoomScaleNormal="110" zoomScalePageLayoutView="110" workbookViewId="0">
      <selection activeCell="A72" sqref="A72:XFD82"/>
    </sheetView>
  </sheetViews>
  <sheetFormatPr baseColWidth="10" defaultColWidth="8.83203125" defaultRowHeight="15" x14ac:dyDescent="0.2"/>
  <cols>
    <col min="1" max="1022" width="8.83203125" style="38"/>
  </cols>
  <sheetData>
    <row r="1" spans="1:24" x14ac:dyDescent="0.2">
      <c r="A1"/>
      <c r="C1"/>
      <c r="E1"/>
      <c r="H1"/>
      <c r="L1"/>
      <c r="P1"/>
      <c r="T1" s="38" t="s">
        <v>399</v>
      </c>
      <c r="U1"/>
      <c r="V1"/>
      <c r="W1" s="38">
        <v>0</v>
      </c>
      <c r="X1"/>
    </row>
    <row r="2" spans="1:24" x14ac:dyDescent="0.2">
      <c r="A2" s="38" t="s">
        <v>560</v>
      </c>
      <c r="C2"/>
      <c r="E2"/>
      <c r="H2"/>
      <c r="L2" s="38" t="s">
        <v>561</v>
      </c>
      <c r="P2"/>
      <c r="T2" s="38" t="s">
        <v>370</v>
      </c>
      <c r="U2" s="38" t="s">
        <v>562</v>
      </c>
      <c r="V2" s="38" t="s">
        <v>369</v>
      </c>
      <c r="W2" s="38" t="s">
        <v>563</v>
      </c>
    </row>
    <row r="3" spans="1:24" x14ac:dyDescent="0.2">
      <c r="T3"/>
      <c r="U3"/>
      <c r="V3"/>
    </row>
    <row r="4" spans="1:24" x14ac:dyDescent="0.2">
      <c r="T4"/>
      <c r="U4"/>
      <c r="V4"/>
    </row>
    <row r="5" spans="1:24" x14ac:dyDescent="0.2">
      <c r="T5"/>
      <c r="U5"/>
      <c r="V5"/>
    </row>
    <row r="6" spans="1:24" x14ac:dyDescent="0.2">
      <c r="T6"/>
      <c r="U6"/>
      <c r="V6"/>
    </row>
    <row r="7" spans="1:24" x14ac:dyDescent="0.2">
      <c r="T7"/>
      <c r="U7"/>
      <c r="V7"/>
    </row>
    <row r="8" spans="1:24" x14ac:dyDescent="0.2">
      <c r="T8"/>
      <c r="U8"/>
      <c r="V8"/>
    </row>
    <row r="9" spans="1:24" x14ac:dyDescent="0.2">
      <c r="T9"/>
      <c r="U9"/>
      <c r="V9"/>
    </row>
    <row r="10" spans="1:24" x14ac:dyDescent="0.2">
      <c r="T10"/>
      <c r="U10"/>
      <c r="V10"/>
    </row>
    <row r="11" spans="1:24" x14ac:dyDescent="0.2">
      <c r="T11"/>
      <c r="U11"/>
      <c r="V11"/>
    </row>
    <row r="12" spans="1:24" x14ac:dyDescent="0.2">
      <c r="T12"/>
      <c r="U12"/>
      <c r="V12"/>
    </row>
    <row r="13" spans="1:24" x14ac:dyDescent="0.2">
      <c r="T13"/>
      <c r="U13"/>
      <c r="V13"/>
    </row>
    <row r="14" spans="1:24" x14ac:dyDescent="0.2">
      <c r="T14"/>
      <c r="U14"/>
      <c r="V14"/>
    </row>
    <row r="15" spans="1:24" x14ac:dyDescent="0.2">
      <c r="T15"/>
      <c r="U15"/>
      <c r="V15"/>
    </row>
    <row r="16" spans="1:24" x14ac:dyDescent="0.2">
      <c r="T16"/>
      <c r="U16"/>
      <c r="V16"/>
    </row>
    <row r="17" spans="20:22" x14ac:dyDescent="0.2">
      <c r="T17"/>
      <c r="U17"/>
      <c r="V17"/>
    </row>
    <row r="18" spans="20:22" x14ac:dyDescent="0.2">
      <c r="T18"/>
      <c r="U18"/>
      <c r="V18"/>
    </row>
    <row r="19" spans="20:22" x14ac:dyDescent="0.2">
      <c r="T19"/>
      <c r="U19"/>
      <c r="V19"/>
    </row>
    <row r="20" spans="20:22" x14ac:dyDescent="0.2">
      <c r="T20"/>
      <c r="U20"/>
      <c r="V20"/>
    </row>
    <row r="21" spans="20:22" x14ac:dyDescent="0.2">
      <c r="T21"/>
      <c r="U21"/>
      <c r="V21"/>
    </row>
    <row r="22" spans="20:22" x14ac:dyDescent="0.2">
      <c r="T22"/>
      <c r="U22"/>
      <c r="V22"/>
    </row>
    <row r="23" spans="20:22" x14ac:dyDescent="0.2">
      <c r="T23"/>
      <c r="U23"/>
      <c r="V23"/>
    </row>
    <row r="24" spans="20:22" x14ac:dyDescent="0.2">
      <c r="T24"/>
      <c r="U24"/>
      <c r="V24"/>
    </row>
    <row r="25" spans="20:22" x14ac:dyDescent="0.2">
      <c r="T25"/>
      <c r="U25"/>
      <c r="V25"/>
    </row>
    <row r="26" spans="20:22" x14ac:dyDescent="0.2">
      <c r="T26"/>
      <c r="U26"/>
      <c r="V26"/>
    </row>
    <row r="27" spans="20:22" x14ac:dyDescent="0.2">
      <c r="T27"/>
      <c r="U27"/>
      <c r="V27"/>
    </row>
    <row r="28" spans="20:22" x14ac:dyDescent="0.2">
      <c r="T28"/>
      <c r="U28"/>
      <c r="V28"/>
    </row>
    <row r="29" spans="20:22" x14ac:dyDescent="0.2">
      <c r="T29"/>
      <c r="U29"/>
      <c r="V29"/>
    </row>
    <row r="30" spans="20:22" x14ac:dyDescent="0.2">
      <c r="T30"/>
      <c r="U30"/>
      <c r="V30"/>
    </row>
    <row r="31" spans="20:22" x14ac:dyDescent="0.2">
      <c r="T31"/>
      <c r="U31"/>
      <c r="V31"/>
    </row>
    <row r="32" spans="20:22" x14ac:dyDescent="0.2">
      <c r="T32"/>
      <c r="U32"/>
      <c r="V32"/>
    </row>
    <row r="33" spans="20:22" x14ac:dyDescent="0.2">
      <c r="T33"/>
      <c r="U33"/>
      <c r="V33"/>
    </row>
    <row r="34" spans="20:22" x14ac:dyDescent="0.2">
      <c r="T34"/>
      <c r="U34"/>
      <c r="V34"/>
    </row>
    <row r="35" spans="20:22" x14ac:dyDescent="0.2">
      <c r="T35"/>
      <c r="U35"/>
      <c r="V35"/>
    </row>
    <row r="36" spans="20:22" x14ac:dyDescent="0.2">
      <c r="T36"/>
      <c r="U36"/>
      <c r="V36"/>
    </row>
    <row r="37" spans="20:22" x14ac:dyDescent="0.2">
      <c r="T37"/>
      <c r="U37"/>
      <c r="V37"/>
    </row>
    <row r="38" spans="20:22" x14ac:dyDescent="0.2">
      <c r="T38"/>
      <c r="U38"/>
      <c r="V38"/>
    </row>
    <row r="39" spans="20:22" x14ac:dyDescent="0.2">
      <c r="T39"/>
      <c r="U39"/>
      <c r="V39"/>
    </row>
    <row r="40" spans="20:22" x14ac:dyDescent="0.2">
      <c r="T40"/>
      <c r="U40"/>
      <c r="V40"/>
    </row>
    <row r="41" spans="20:22" x14ac:dyDescent="0.2">
      <c r="T41"/>
      <c r="U41"/>
      <c r="V41"/>
    </row>
    <row r="42" spans="20:22" x14ac:dyDescent="0.2">
      <c r="T42"/>
      <c r="U42"/>
      <c r="V42"/>
    </row>
    <row r="43" spans="20:22" x14ac:dyDescent="0.2">
      <c r="T43"/>
      <c r="U43"/>
      <c r="V43"/>
    </row>
    <row r="44" spans="20:22" x14ac:dyDescent="0.2">
      <c r="T44"/>
      <c r="U44"/>
      <c r="V44"/>
    </row>
    <row r="45" spans="20:22" x14ac:dyDescent="0.2">
      <c r="T45"/>
      <c r="U45"/>
      <c r="V45"/>
    </row>
    <row r="46" spans="20:22" x14ac:dyDescent="0.2">
      <c r="T46"/>
      <c r="U46"/>
      <c r="V46"/>
    </row>
    <row r="47" spans="20:22" x14ac:dyDescent="0.2">
      <c r="T47"/>
      <c r="U47"/>
      <c r="V47"/>
    </row>
    <row r="48" spans="20:22" x14ac:dyDescent="0.2">
      <c r="T48"/>
      <c r="U48"/>
      <c r="V48"/>
    </row>
    <row r="49" spans="20:22" x14ac:dyDescent="0.2">
      <c r="T49"/>
      <c r="U49"/>
      <c r="V49"/>
    </row>
    <row r="50" spans="20:22" x14ac:dyDescent="0.2">
      <c r="T50"/>
      <c r="U50"/>
      <c r="V50"/>
    </row>
    <row r="51" spans="20:22" x14ac:dyDescent="0.2">
      <c r="T51"/>
      <c r="U51"/>
      <c r="V51"/>
    </row>
    <row r="52" spans="20:22" x14ac:dyDescent="0.2">
      <c r="T52"/>
      <c r="U52"/>
      <c r="V52"/>
    </row>
    <row r="53" spans="20:22" x14ac:dyDescent="0.2">
      <c r="T53"/>
      <c r="U53"/>
      <c r="V53"/>
    </row>
    <row r="54" spans="20:22" x14ac:dyDescent="0.2">
      <c r="T54"/>
      <c r="U54"/>
      <c r="V54"/>
    </row>
    <row r="55" spans="20:22" x14ac:dyDescent="0.2">
      <c r="T55"/>
      <c r="U55"/>
      <c r="V55"/>
    </row>
    <row r="56" spans="20:22" x14ac:dyDescent="0.2">
      <c r="T56"/>
      <c r="U56"/>
      <c r="V56"/>
    </row>
    <row r="57" spans="20:22" x14ac:dyDescent="0.2">
      <c r="T57"/>
      <c r="U57"/>
      <c r="V57"/>
    </row>
    <row r="58" spans="20:22" x14ac:dyDescent="0.2">
      <c r="T58"/>
      <c r="U58"/>
      <c r="V58"/>
    </row>
    <row r="59" spans="20:22" x14ac:dyDescent="0.2">
      <c r="T59"/>
      <c r="U59"/>
      <c r="V59"/>
    </row>
    <row r="60" spans="20:22" x14ac:dyDescent="0.2">
      <c r="T60"/>
      <c r="U60"/>
      <c r="V60"/>
    </row>
    <row r="61" spans="20:22" x14ac:dyDescent="0.2">
      <c r="T61"/>
      <c r="U61"/>
      <c r="V61"/>
    </row>
    <row r="62" spans="20:22" x14ac:dyDescent="0.2">
      <c r="T62"/>
      <c r="U62"/>
      <c r="V62"/>
    </row>
    <row r="63" spans="20:22" x14ac:dyDescent="0.2">
      <c r="T63"/>
      <c r="U63"/>
      <c r="V63"/>
    </row>
    <row r="64" spans="20:22" x14ac:dyDescent="0.2">
      <c r="T64"/>
      <c r="U64"/>
      <c r="V64"/>
    </row>
    <row r="65" spans="20:22" x14ac:dyDescent="0.2">
      <c r="T65"/>
      <c r="U65"/>
      <c r="V65"/>
    </row>
    <row r="66" spans="20:22" x14ac:dyDescent="0.2">
      <c r="T66"/>
      <c r="U66"/>
      <c r="V66"/>
    </row>
    <row r="67" spans="20:22" x14ac:dyDescent="0.2">
      <c r="T67"/>
      <c r="U67"/>
      <c r="V67"/>
    </row>
    <row r="68" spans="20:22" x14ac:dyDescent="0.2">
      <c r="T68"/>
      <c r="U68"/>
      <c r="V68"/>
    </row>
    <row r="69" spans="20:22" x14ac:dyDescent="0.2">
      <c r="T69"/>
      <c r="U69"/>
      <c r="V69"/>
    </row>
    <row r="70" spans="20:22" x14ac:dyDescent="0.2">
      <c r="T70"/>
      <c r="U70"/>
      <c r="V70"/>
    </row>
    <row r="71" spans="20:22" x14ac:dyDescent="0.2">
      <c r="T71"/>
      <c r="U71"/>
      <c r="V71"/>
    </row>
    <row r="72" spans="20:22" x14ac:dyDescent="0.2">
      <c r="T72"/>
      <c r="U72"/>
      <c r="V72"/>
    </row>
    <row r="73" spans="20:22" x14ac:dyDescent="0.2">
      <c r="T73"/>
      <c r="U73"/>
      <c r="V73"/>
    </row>
    <row r="74" spans="20:22" x14ac:dyDescent="0.2">
      <c r="T74"/>
      <c r="U74"/>
      <c r="V74"/>
    </row>
    <row r="75" spans="20:22" x14ac:dyDescent="0.2">
      <c r="T75"/>
      <c r="U75"/>
      <c r="V75"/>
    </row>
    <row r="76" spans="20:22" x14ac:dyDescent="0.2">
      <c r="T76"/>
      <c r="U76"/>
      <c r="V76"/>
    </row>
    <row r="77" spans="20:22" x14ac:dyDescent="0.2">
      <c r="T77"/>
      <c r="U77"/>
      <c r="V77"/>
    </row>
    <row r="78" spans="20:22" x14ac:dyDescent="0.2">
      <c r="T78"/>
      <c r="U78"/>
      <c r="V78"/>
    </row>
    <row r="79" spans="20:22" x14ac:dyDescent="0.2">
      <c r="T79"/>
      <c r="U79"/>
      <c r="V79"/>
    </row>
    <row r="80" spans="20:22" x14ac:dyDescent="0.2">
      <c r="T80"/>
      <c r="U80"/>
      <c r="V80"/>
    </row>
    <row r="81" spans="20:22" x14ac:dyDescent="0.2">
      <c r="T81"/>
      <c r="U81"/>
      <c r="V81"/>
    </row>
    <row r="82" spans="20:22" x14ac:dyDescent="0.2">
      <c r="T82"/>
      <c r="U82"/>
      <c r="V82"/>
    </row>
    <row r="83" spans="20:22" x14ac:dyDescent="0.2">
      <c r="T83"/>
      <c r="U83"/>
      <c r="V83"/>
    </row>
    <row r="84" spans="20:22" x14ac:dyDescent="0.2">
      <c r="T84"/>
      <c r="U84"/>
      <c r="V84"/>
    </row>
    <row r="85" spans="20:22" x14ac:dyDescent="0.2">
      <c r="T85"/>
      <c r="U85"/>
      <c r="V85"/>
    </row>
    <row r="86" spans="20:22" x14ac:dyDescent="0.2">
      <c r="T86"/>
      <c r="U86"/>
      <c r="V86"/>
    </row>
    <row r="87" spans="20:22" x14ac:dyDescent="0.2">
      <c r="T87"/>
      <c r="U87"/>
      <c r="V87"/>
    </row>
    <row r="88" spans="20:22" x14ac:dyDescent="0.2">
      <c r="T88"/>
      <c r="U88"/>
      <c r="V88"/>
    </row>
    <row r="89" spans="20:22" x14ac:dyDescent="0.2">
      <c r="T89"/>
      <c r="U89"/>
      <c r="V89"/>
    </row>
    <row r="90" spans="20:22" x14ac:dyDescent="0.2">
      <c r="T90"/>
      <c r="U90"/>
      <c r="V90"/>
    </row>
    <row r="91" spans="20:22" x14ac:dyDescent="0.2">
      <c r="T91"/>
      <c r="U91"/>
      <c r="V91"/>
    </row>
    <row r="92" spans="20:22" x14ac:dyDescent="0.2">
      <c r="T92"/>
      <c r="U92"/>
      <c r="V92"/>
    </row>
    <row r="93" spans="20:22" x14ac:dyDescent="0.2">
      <c r="T93"/>
      <c r="U93"/>
      <c r="V93"/>
    </row>
    <row r="94" spans="20:22" x14ac:dyDescent="0.2">
      <c r="T94"/>
      <c r="U94"/>
      <c r="V94"/>
    </row>
    <row r="95" spans="20:22" x14ac:dyDescent="0.2">
      <c r="T95" s="38" t="s">
        <v>370</v>
      </c>
      <c r="U95" s="38" t="s">
        <v>564</v>
      </c>
      <c r="V95" s="38" t="s">
        <v>369</v>
      </c>
    </row>
    <row r="96" spans="20:22" x14ac:dyDescent="0.2">
      <c r="T96"/>
      <c r="U96"/>
      <c r="V96"/>
    </row>
    <row r="97" spans="20:22" x14ac:dyDescent="0.2">
      <c r="T97" s="38" t="s">
        <v>370</v>
      </c>
      <c r="U97" s="38" t="s">
        <v>565</v>
      </c>
      <c r="V97" s="38" t="s">
        <v>369</v>
      </c>
    </row>
    <row r="98" spans="20:22" x14ac:dyDescent="0.2">
      <c r="T98" s="38" t="s">
        <v>370</v>
      </c>
      <c r="U98" s="38" t="s">
        <v>565</v>
      </c>
      <c r="V98" s="38" t="s">
        <v>369</v>
      </c>
    </row>
    <row r="99" spans="20:22" x14ac:dyDescent="0.2">
      <c r="T99" s="38" t="s">
        <v>370</v>
      </c>
      <c r="U99" s="38" t="s">
        <v>565</v>
      </c>
      <c r="V99" s="38" t="s">
        <v>369</v>
      </c>
    </row>
    <row r="100" spans="20:22" x14ac:dyDescent="0.2">
      <c r="T100" s="38" t="s">
        <v>370</v>
      </c>
      <c r="U100" s="38" t="s">
        <v>565</v>
      </c>
      <c r="V100" s="38" t="s">
        <v>369</v>
      </c>
    </row>
    <row r="101" spans="20:22" x14ac:dyDescent="0.2">
      <c r="T101"/>
      <c r="U101"/>
      <c r="V101"/>
    </row>
    <row r="102" spans="20:22" x14ac:dyDescent="0.2">
      <c r="T102"/>
      <c r="U102"/>
      <c r="V102"/>
    </row>
    <row r="103" spans="20:22" x14ac:dyDescent="0.2">
      <c r="T103" s="38" t="s">
        <v>370</v>
      </c>
      <c r="U103" s="38" t="s">
        <v>562</v>
      </c>
      <c r="V103" s="38" t="s">
        <v>369</v>
      </c>
    </row>
    <row r="104" spans="20:22" x14ac:dyDescent="0.2">
      <c r="T104" s="38" t="s">
        <v>370</v>
      </c>
      <c r="U104" s="38" t="s">
        <v>562</v>
      </c>
      <c r="V104" s="38" t="s">
        <v>369</v>
      </c>
    </row>
    <row r="105" spans="20:22" x14ac:dyDescent="0.2">
      <c r="T105" s="38" t="s">
        <v>370</v>
      </c>
      <c r="U105" s="38" t="s">
        <v>562</v>
      </c>
      <c r="V105" s="38" t="s">
        <v>369</v>
      </c>
    </row>
    <row r="106" spans="20:22" x14ac:dyDescent="0.2">
      <c r="T106" s="38" t="s">
        <v>370</v>
      </c>
      <c r="U106" s="38" t="s">
        <v>562</v>
      </c>
      <c r="V106" s="38" t="s">
        <v>369</v>
      </c>
    </row>
    <row r="107" spans="20:22" x14ac:dyDescent="0.2">
      <c r="T107"/>
      <c r="U107"/>
      <c r="V107"/>
    </row>
    <row r="108" spans="20:22" x14ac:dyDescent="0.2">
      <c r="T108"/>
      <c r="U108"/>
      <c r="V108"/>
    </row>
    <row r="109" spans="20:22" x14ac:dyDescent="0.2">
      <c r="T109"/>
      <c r="U109"/>
      <c r="V109"/>
    </row>
    <row r="110" spans="20:22" x14ac:dyDescent="0.2">
      <c r="T110"/>
      <c r="U110"/>
      <c r="V110"/>
    </row>
    <row r="111" spans="20:22" x14ac:dyDescent="0.2">
      <c r="T111"/>
      <c r="U111"/>
      <c r="V111"/>
    </row>
    <row r="112" spans="20:22" x14ac:dyDescent="0.2">
      <c r="T112"/>
      <c r="U112"/>
      <c r="V112"/>
    </row>
    <row r="113" spans="20:22" x14ac:dyDescent="0.2">
      <c r="T113"/>
      <c r="U113"/>
      <c r="V113"/>
    </row>
    <row r="114" spans="20:22" x14ac:dyDescent="0.2">
      <c r="T114"/>
      <c r="U114"/>
      <c r="V114"/>
    </row>
    <row r="115" spans="20:22" x14ac:dyDescent="0.2">
      <c r="T115"/>
      <c r="U115"/>
      <c r="V115"/>
    </row>
    <row r="116" spans="20:22" x14ac:dyDescent="0.2">
      <c r="T116"/>
      <c r="U116"/>
      <c r="V116"/>
    </row>
    <row r="117" spans="20:22" x14ac:dyDescent="0.2">
      <c r="T117"/>
      <c r="U117"/>
      <c r="V117"/>
    </row>
    <row r="118" spans="20:22" x14ac:dyDescent="0.2">
      <c r="T118" s="38" t="s">
        <v>370</v>
      </c>
      <c r="U118" s="38" t="s">
        <v>562</v>
      </c>
      <c r="V118" s="38" t="s">
        <v>369</v>
      </c>
    </row>
    <row r="119" spans="20:22" x14ac:dyDescent="0.2">
      <c r="T119" s="38" t="s">
        <v>370</v>
      </c>
      <c r="U119" s="38" t="s">
        <v>562</v>
      </c>
      <c r="V119" s="38" t="s">
        <v>369</v>
      </c>
    </row>
    <row r="120" spans="20:22" x14ac:dyDescent="0.2">
      <c r="T120" s="38" t="s">
        <v>370</v>
      </c>
      <c r="U120" s="38" t="s">
        <v>562</v>
      </c>
      <c r="V120" s="38" t="s">
        <v>369</v>
      </c>
    </row>
    <row r="121" spans="20:22" x14ac:dyDescent="0.2">
      <c r="T121"/>
      <c r="U121"/>
      <c r="V121"/>
    </row>
    <row r="122" spans="20:22" x14ac:dyDescent="0.2">
      <c r="T122"/>
      <c r="U122"/>
      <c r="V122"/>
    </row>
    <row r="123" spans="20:22" x14ac:dyDescent="0.2">
      <c r="T123" s="38" t="s">
        <v>370</v>
      </c>
      <c r="U123" s="38" t="s">
        <v>562</v>
      </c>
      <c r="V123" s="38" t="s">
        <v>369</v>
      </c>
    </row>
    <row r="124" spans="20:22" x14ac:dyDescent="0.2">
      <c r="T124"/>
      <c r="U124"/>
      <c r="V124"/>
    </row>
    <row r="125" spans="20:22" x14ac:dyDescent="0.2">
      <c r="T125"/>
      <c r="U125"/>
      <c r="V125"/>
    </row>
    <row r="126" spans="20:22" x14ac:dyDescent="0.2">
      <c r="T126"/>
      <c r="U126"/>
      <c r="V126"/>
    </row>
    <row r="127" spans="20:22" x14ac:dyDescent="0.2">
      <c r="T127" s="38" t="s">
        <v>370</v>
      </c>
      <c r="U127" s="38" t="s">
        <v>565</v>
      </c>
      <c r="V127" s="38" t="s">
        <v>369</v>
      </c>
    </row>
    <row r="128" spans="20:22" x14ac:dyDescent="0.2">
      <c r="T128" s="38" t="s">
        <v>370</v>
      </c>
      <c r="U128" s="38" t="s">
        <v>565</v>
      </c>
      <c r="V128" s="38" t="s">
        <v>369</v>
      </c>
    </row>
    <row r="129" spans="20:22" x14ac:dyDescent="0.2">
      <c r="T129" s="38" t="s">
        <v>370</v>
      </c>
      <c r="U129" s="38" t="s">
        <v>565</v>
      </c>
      <c r="V129" s="38" t="s">
        <v>369</v>
      </c>
    </row>
    <row r="130" spans="20:22" x14ac:dyDescent="0.2">
      <c r="T130" s="38" t="s">
        <v>370</v>
      </c>
      <c r="U130" s="38" t="s">
        <v>565</v>
      </c>
      <c r="V130" s="38" t="s">
        <v>369</v>
      </c>
    </row>
    <row r="131" spans="20:22" x14ac:dyDescent="0.2">
      <c r="T131"/>
      <c r="U131"/>
      <c r="V131"/>
    </row>
    <row r="132" spans="20:22" x14ac:dyDescent="0.2">
      <c r="T132"/>
      <c r="U132"/>
      <c r="V132"/>
    </row>
    <row r="133" spans="20:22" x14ac:dyDescent="0.2">
      <c r="T133" s="38" t="s">
        <v>370</v>
      </c>
      <c r="U133" s="38" t="s">
        <v>565</v>
      </c>
      <c r="V133" s="38" t="s">
        <v>369</v>
      </c>
    </row>
    <row r="134" spans="20:22" x14ac:dyDescent="0.2">
      <c r="T134" s="38" t="s">
        <v>370</v>
      </c>
      <c r="U134" s="38" t="s">
        <v>565</v>
      </c>
      <c r="V134" s="38" t="s">
        <v>369</v>
      </c>
    </row>
    <row r="135" spans="20:22" x14ac:dyDescent="0.2">
      <c r="T135" s="38" t="s">
        <v>370</v>
      </c>
      <c r="U135" s="38" t="s">
        <v>565</v>
      </c>
      <c r="V135" s="38" t="s">
        <v>369</v>
      </c>
    </row>
    <row r="136" spans="20:22" x14ac:dyDescent="0.2">
      <c r="T136" s="38" t="s">
        <v>370</v>
      </c>
      <c r="U136" s="38" t="s">
        <v>565</v>
      </c>
      <c r="V136" s="38" t="s">
        <v>369</v>
      </c>
    </row>
    <row r="137" spans="20:22" x14ac:dyDescent="0.2">
      <c r="T137" s="38" t="s">
        <v>370</v>
      </c>
      <c r="U137" s="38" t="s">
        <v>565</v>
      </c>
      <c r="V137" s="38" t="s">
        <v>369</v>
      </c>
    </row>
    <row r="138" spans="20:22" x14ac:dyDescent="0.2">
      <c r="T138" s="38" t="s">
        <v>370</v>
      </c>
      <c r="U138" s="38" t="s">
        <v>565</v>
      </c>
      <c r="V138" s="38" t="s">
        <v>369</v>
      </c>
    </row>
    <row r="139" spans="20:22" x14ac:dyDescent="0.2">
      <c r="T139" s="38" t="s">
        <v>370</v>
      </c>
      <c r="U139" s="38" t="s">
        <v>565</v>
      </c>
      <c r="V139" s="38" t="s">
        <v>369</v>
      </c>
    </row>
    <row r="140" spans="20:22" x14ac:dyDescent="0.2">
      <c r="T140" s="38" t="s">
        <v>370</v>
      </c>
      <c r="U140" s="38" t="s">
        <v>565</v>
      </c>
      <c r="V140" s="38" t="s">
        <v>369</v>
      </c>
    </row>
    <row r="141" spans="20:22" x14ac:dyDescent="0.2">
      <c r="T141"/>
      <c r="U141"/>
      <c r="V141"/>
    </row>
    <row r="142" spans="20:22" x14ac:dyDescent="0.2">
      <c r="T142"/>
      <c r="U142"/>
      <c r="V142"/>
    </row>
    <row r="143" spans="20:22" x14ac:dyDescent="0.2">
      <c r="T143" s="38" t="s">
        <v>370</v>
      </c>
      <c r="U143" s="38" t="s">
        <v>565</v>
      </c>
      <c r="V143" s="38" t="s">
        <v>369</v>
      </c>
    </row>
    <row r="144" spans="20:22" x14ac:dyDescent="0.2">
      <c r="T144" s="38" t="s">
        <v>370</v>
      </c>
      <c r="U144" s="38" t="s">
        <v>565</v>
      </c>
      <c r="V144" s="38" t="s">
        <v>369</v>
      </c>
    </row>
    <row r="145" spans="20:22" x14ac:dyDescent="0.2">
      <c r="T145" s="38" t="s">
        <v>370</v>
      </c>
      <c r="U145" s="38" t="s">
        <v>565</v>
      </c>
      <c r="V145" s="38" t="s">
        <v>369</v>
      </c>
    </row>
    <row r="146" spans="20:22" x14ac:dyDescent="0.2">
      <c r="T146" s="38" t="s">
        <v>370</v>
      </c>
      <c r="U146" s="38" t="s">
        <v>565</v>
      </c>
      <c r="V146" s="38" t="s">
        <v>369</v>
      </c>
    </row>
    <row r="147" spans="20:22" x14ac:dyDescent="0.2">
      <c r="T147" s="38" t="s">
        <v>370</v>
      </c>
      <c r="U147" s="38" t="s">
        <v>565</v>
      </c>
      <c r="V147" s="38" t="s">
        <v>369</v>
      </c>
    </row>
    <row r="148" spans="20:22" x14ac:dyDescent="0.2">
      <c r="T148" s="38" t="s">
        <v>370</v>
      </c>
      <c r="U148" s="38" t="s">
        <v>565</v>
      </c>
      <c r="V148" s="38" t="s">
        <v>369</v>
      </c>
    </row>
    <row r="149" spans="20:22" x14ac:dyDescent="0.2">
      <c r="T149" s="38" t="s">
        <v>370</v>
      </c>
      <c r="U149" s="38" t="s">
        <v>565</v>
      </c>
      <c r="V149" s="38" t="s">
        <v>369</v>
      </c>
    </row>
    <row r="150" spans="20:22" x14ac:dyDescent="0.2">
      <c r="T150" s="38" t="s">
        <v>370</v>
      </c>
      <c r="U150" s="38" t="s">
        <v>565</v>
      </c>
      <c r="V150" s="38" t="s">
        <v>369</v>
      </c>
    </row>
    <row r="151" spans="20:22" x14ac:dyDescent="0.2">
      <c r="T151"/>
      <c r="U151"/>
      <c r="V151"/>
    </row>
    <row r="152" spans="20:22" x14ac:dyDescent="0.2">
      <c r="T152"/>
      <c r="U152"/>
      <c r="V152"/>
    </row>
    <row r="153" spans="20:22" x14ac:dyDescent="0.2">
      <c r="T153" s="38" t="s">
        <v>370</v>
      </c>
      <c r="U153" s="38" t="s">
        <v>565</v>
      </c>
      <c r="V153" s="38" t="s">
        <v>369</v>
      </c>
    </row>
    <row r="154" spans="20:22" x14ac:dyDescent="0.2">
      <c r="T154" s="38" t="s">
        <v>370</v>
      </c>
      <c r="U154" s="38" t="s">
        <v>565</v>
      </c>
      <c r="V154" s="38" t="s">
        <v>369</v>
      </c>
    </row>
    <row r="155" spans="20:22" x14ac:dyDescent="0.2">
      <c r="T155" s="38" t="s">
        <v>370</v>
      </c>
      <c r="U155" s="38" t="s">
        <v>565</v>
      </c>
      <c r="V155" s="38" t="s">
        <v>369</v>
      </c>
    </row>
    <row r="156" spans="20:22" x14ac:dyDescent="0.2">
      <c r="T156" s="38" t="s">
        <v>370</v>
      </c>
      <c r="U156" s="38" t="s">
        <v>565</v>
      </c>
      <c r="V156" s="38" t="s">
        <v>369</v>
      </c>
    </row>
    <row r="157" spans="20:22" x14ac:dyDescent="0.2">
      <c r="T157"/>
      <c r="U157"/>
      <c r="V157"/>
    </row>
    <row r="158" spans="20:22" x14ac:dyDescent="0.2">
      <c r="T158"/>
      <c r="U158"/>
      <c r="V158"/>
    </row>
    <row r="159" spans="20:22" x14ac:dyDescent="0.2">
      <c r="T159"/>
      <c r="U159"/>
      <c r="V159"/>
    </row>
    <row r="160" spans="20:22" x14ac:dyDescent="0.2">
      <c r="T160"/>
      <c r="U160"/>
      <c r="V160"/>
    </row>
    <row r="161" spans="20:22" x14ac:dyDescent="0.2">
      <c r="T161"/>
      <c r="U161"/>
      <c r="V161"/>
    </row>
    <row r="162" spans="20:22" x14ac:dyDescent="0.2">
      <c r="T162"/>
      <c r="U162"/>
      <c r="V162"/>
    </row>
    <row r="163" spans="20:22" x14ac:dyDescent="0.2">
      <c r="T163"/>
      <c r="U163"/>
      <c r="V163"/>
    </row>
    <row r="164" spans="20:22" x14ac:dyDescent="0.2">
      <c r="T164"/>
      <c r="U164"/>
      <c r="V164"/>
    </row>
    <row r="165" spans="20:22" x14ac:dyDescent="0.2">
      <c r="T165"/>
      <c r="U165"/>
      <c r="V165"/>
    </row>
    <row r="166" spans="20:22" x14ac:dyDescent="0.2">
      <c r="T166"/>
      <c r="U166"/>
      <c r="V166"/>
    </row>
    <row r="167" spans="20:22" x14ac:dyDescent="0.2">
      <c r="T167" s="38" t="s">
        <v>370</v>
      </c>
      <c r="U167" s="38" t="s">
        <v>566</v>
      </c>
      <c r="V167" s="38" t="s">
        <v>369</v>
      </c>
    </row>
    <row r="168" spans="20:22" x14ac:dyDescent="0.2">
      <c r="T168" s="38" t="s">
        <v>370</v>
      </c>
      <c r="U168" s="38" t="s">
        <v>566</v>
      </c>
      <c r="V168" s="38" t="s">
        <v>369</v>
      </c>
    </row>
    <row r="169" spans="20:22" x14ac:dyDescent="0.2">
      <c r="T169" s="38" t="s">
        <v>370</v>
      </c>
      <c r="U169" s="38" t="s">
        <v>566</v>
      </c>
      <c r="V169" s="38" t="s">
        <v>369</v>
      </c>
    </row>
    <row r="170" spans="20:22" x14ac:dyDescent="0.2">
      <c r="T170" s="38" t="s">
        <v>370</v>
      </c>
      <c r="U170" s="38" t="s">
        <v>566</v>
      </c>
      <c r="V170" s="38" t="s">
        <v>369</v>
      </c>
    </row>
    <row r="171" spans="20:22" x14ac:dyDescent="0.2">
      <c r="T171" s="38" t="s">
        <v>370</v>
      </c>
      <c r="U171" s="38" t="s">
        <v>562</v>
      </c>
      <c r="V171" s="38" t="s">
        <v>369</v>
      </c>
    </row>
    <row r="172" spans="20:22" x14ac:dyDescent="0.2">
      <c r="T172" s="38" t="s">
        <v>370</v>
      </c>
      <c r="U172" s="38" t="s">
        <v>562</v>
      </c>
      <c r="V172" s="38" t="s">
        <v>369</v>
      </c>
    </row>
    <row r="173" spans="20:22" x14ac:dyDescent="0.2">
      <c r="T173" s="38" t="s">
        <v>370</v>
      </c>
      <c r="U173" s="38" t="s">
        <v>562</v>
      </c>
      <c r="V173" s="38" t="s">
        <v>369</v>
      </c>
    </row>
    <row r="174" spans="20:22" x14ac:dyDescent="0.2">
      <c r="T174" s="38" t="s">
        <v>370</v>
      </c>
      <c r="U174" s="38" t="s">
        <v>567</v>
      </c>
      <c r="V174" s="38" t="s">
        <v>369</v>
      </c>
    </row>
    <row r="175" spans="20:22" x14ac:dyDescent="0.2">
      <c r="T175"/>
      <c r="U175"/>
      <c r="V175"/>
    </row>
    <row r="176" spans="20:22" x14ac:dyDescent="0.2">
      <c r="T176" s="38" t="s">
        <v>370</v>
      </c>
      <c r="U176" s="38" t="s">
        <v>562</v>
      </c>
      <c r="V176" s="38" t="s">
        <v>369</v>
      </c>
    </row>
    <row r="177" spans="20:22" x14ac:dyDescent="0.2">
      <c r="T177" s="38" t="s">
        <v>370</v>
      </c>
      <c r="U177" s="38" t="s">
        <v>562</v>
      </c>
      <c r="V177" s="38" t="s">
        <v>369</v>
      </c>
    </row>
    <row r="178" spans="20:22" x14ac:dyDescent="0.2">
      <c r="T178" s="38" t="s">
        <v>370</v>
      </c>
      <c r="U178" s="38" t="s">
        <v>562</v>
      </c>
      <c r="V178" s="38" t="s">
        <v>369</v>
      </c>
    </row>
    <row r="179" spans="20:22" x14ac:dyDescent="0.2">
      <c r="T179" s="38" t="s">
        <v>370</v>
      </c>
      <c r="U179" s="38" t="s">
        <v>567</v>
      </c>
      <c r="V179" s="38" t="s">
        <v>369</v>
      </c>
    </row>
    <row r="180" spans="20:22" x14ac:dyDescent="0.2">
      <c r="T180" s="38" t="s">
        <v>370</v>
      </c>
      <c r="U180" s="38" t="s">
        <v>562</v>
      </c>
      <c r="V180" s="38" t="s">
        <v>369</v>
      </c>
    </row>
    <row r="181" spans="20:22" x14ac:dyDescent="0.2">
      <c r="T181" s="38" t="s">
        <v>370</v>
      </c>
      <c r="U181" s="38" t="s">
        <v>562</v>
      </c>
      <c r="V181" s="38" t="s">
        <v>369</v>
      </c>
    </row>
    <row r="182" spans="20:22" x14ac:dyDescent="0.2">
      <c r="T182"/>
      <c r="U182"/>
      <c r="V182"/>
    </row>
    <row r="183" spans="20:22" x14ac:dyDescent="0.2">
      <c r="T183"/>
      <c r="U183"/>
      <c r="V183"/>
    </row>
    <row r="184" spans="20:22" x14ac:dyDescent="0.2">
      <c r="T184" s="38" t="s">
        <v>370</v>
      </c>
      <c r="U184" s="38" t="s">
        <v>564</v>
      </c>
      <c r="V184" s="38" t="s">
        <v>369</v>
      </c>
    </row>
    <row r="185" spans="20:22" x14ac:dyDescent="0.2">
      <c r="T185"/>
      <c r="U185"/>
      <c r="V185"/>
    </row>
    <row r="186" spans="20:22" x14ac:dyDescent="0.2">
      <c r="T186" s="38" t="s">
        <v>370</v>
      </c>
      <c r="U186" s="38" t="s">
        <v>565</v>
      </c>
      <c r="V186" s="38" t="s">
        <v>369</v>
      </c>
    </row>
    <row r="187" spans="20:22" x14ac:dyDescent="0.2">
      <c r="T187" s="38" t="s">
        <v>370</v>
      </c>
      <c r="U187" s="38" t="s">
        <v>565</v>
      </c>
      <c r="V187" s="38" t="s">
        <v>369</v>
      </c>
    </row>
    <row r="188" spans="20:22" x14ac:dyDescent="0.2">
      <c r="T188" s="38" t="s">
        <v>370</v>
      </c>
      <c r="U188" s="38" t="s">
        <v>565</v>
      </c>
      <c r="V188" s="38" t="s">
        <v>369</v>
      </c>
    </row>
    <row r="189" spans="20:22" x14ac:dyDescent="0.2">
      <c r="T189" s="38" t="s">
        <v>370</v>
      </c>
      <c r="U189" s="38" t="s">
        <v>565</v>
      </c>
      <c r="V189" s="38" t="s">
        <v>369</v>
      </c>
    </row>
    <row r="190" spans="20:22" x14ac:dyDescent="0.2">
      <c r="T190" s="38" t="s">
        <v>370</v>
      </c>
      <c r="U190" s="38" t="s">
        <v>562</v>
      </c>
      <c r="V190" s="38" t="s">
        <v>369</v>
      </c>
    </row>
    <row r="191" spans="20:22" x14ac:dyDescent="0.2">
      <c r="T191" s="38" t="s">
        <v>370</v>
      </c>
      <c r="U191" s="38" t="s">
        <v>562</v>
      </c>
      <c r="V191" s="38" t="s">
        <v>369</v>
      </c>
    </row>
    <row r="192" spans="20:22" x14ac:dyDescent="0.2">
      <c r="T192" s="38" t="s">
        <v>370</v>
      </c>
      <c r="U192" s="38" t="s">
        <v>562</v>
      </c>
      <c r="V192" s="38" t="s">
        <v>369</v>
      </c>
    </row>
    <row r="193" spans="20:22" x14ac:dyDescent="0.2">
      <c r="T193" s="38" t="s">
        <v>370</v>
      </c>
      <c r="U193" s="38" t="s">
        <v>562</v>
      </c>
      <c r="V193" s="38" t="s">
        <v>369</v>
      </c>
    </row>
    <row r="194" spans="20:22" x14ac:dyDescent="0.2">
      <c r="T194"/>
      <c r="U194"/>
      <c r="V194"/>
    </row>
    <row r="195" spans="20:22" x14ac:dyDescent="0.2">
      <c r="T195"/>
      <c r="U195"/>
      <c r="V195"/>
    </row>
    <row r="196" spans="20:22" x14ac:dyDescent="0.2">
      <c r="T196"/>
      <c r="U196"/>
      <c r="V196"/>
    </row>
    <row r="197" spans="20:22" x14ac:dyDescent="0.2">
      <c r="T197"/>
      <c r="U197"/>
      <c r="V197"/>
    </row>
    <row r="198" spans="20:22" x14ac:dyDescent="0.2">
      <c r="T198"/>
      <c r="U198"/>
      <c r="V198"/>
    </row>
    <row r="199" spans="20:22" x14ac:dyDescent="0.2">
      <c r="T199"/>
      <c r="U199"/>
      <c r="V199"/>
    </row>
    <row r="200" spans="20:22" x14ac:dyDescent="0.2">
      <c r="T200"/>
      <c r="U200"/>
      <c r="V200"/>
    </row>
    <row r="201" spans="20:22" x14ac:dyDescent="0.2">
      <c r="T201" s="38" t="s">
        <v>370</v>
      </c>
      <c r="U201" s="38" t="s">
        <v>562</v>
      </c>
      <c r="V201" s="38" t="s">
        <v>369</v>
      </c>
    </row>
    <row r="202" spans="20:22" x14ac:dyDescent="0.2">
      <c r="T202" s="38" t="s">
        <v>370</v>
      </c>
      <c r="U202" s="38" t="s">
        <v>562</v>
      </c>
      <c r="V202" s="38" t="s">
        <v>369</v>
      </c>
    </row>
    <row r="203" spans="20:22" x14ac:dyDescent="0.2">
      <c r="T203" s="38" t="s">
        <v>370</v>
      </c>
      <c r="U203" s="38" t="s">
        <v>562</v>
      </c>
      <c r="V203" s="38" t="s">
        <v>369</v>
      </c>
    </row>
    <row r="204" spans="20:22" x14ac:dyDescent="0.2">
      <c r="T204" s="38" t="s">
        <v>370</v>
      </c>
      <c r="U204" s="38" t="s">
        <v>562</v>
      </c>
      <c r="V204" s="38" t="s">
        <v>369</v>
      </c>
    </row>
    <row r="205" spans="20:22" x14ac:dyDescent="0.2">
      <c r="T205" s="38" t="s">
        <v>370</v>
      </c>
      <c r="U205" s="38" t="s">
        <v>562</v>
      </c>
      <c r="V205" s="38" t="s">
        <v>369</v>
      </c>
    </row>
    <row r="206" spans="20:22" x14ac:dyDescent="0.2">
      <c r="T206" s="38" t="s">
        <v>370</v>
      </c>
      <c r="U206" s="38" t="s">
        <v>562</v>
      </c>
      <c r="V206" s="38" t="s">
        <v>369</v>
      </c>
    </row>
    <row r="207" spans="20:22" x14ac:dyDescent="0.2">
      <c r="T207" s="38" t="s">
        <v>370</v>
      </c>
      <c r="U207" s="38" t="s">
        <v>562</v>
      </c>
      <c r="V207" s="38" t="s">
        <v>369</v>
      </c>
    </row>
    <row r="208" spans="20:22" x14ac:dyDescent="0.2">
      <c r="T208" s="38" t="s">
        <v>370</v>
      </c>
      <c r="U208" s="38" t="s">
        <v>568</v>
      </c>
      <c r="V208" s="38" t="s">
        <v>369</v>
      </c>
    </row>
    <row r="209" spans="20:22" x14ac:dyDescent="0.2">
      <c r="T209" s="38" t="s">
        <v>370</v>
      </c>
      <c r="U209" s="38" t="s">
        <v>562</v>
      </c>
      <c r="V209" s="38" t="s">
        <v>369</v>
      </c>
    </row>
    <row r="210" spans="20:22" x14ac:dyDescent="0.2">
      <c r="T210" s="38" t="s">
        <v>370</v>
      </c>
      <c r="U210" s="38" t="s">
        <v>562</v>
      </c>
      <c r="V210" s="38" t="s">
        <v>369</v>
      </c>
    </row>
    <row r="211" spans="20:22" x14ac:dyDescent="0.2">
      <c r="T211" s="38" t="s">
        <v>370</v>
      </c>
      <c r="U211" s="38" t="s">
        <v>562</v>
      </c>
      <c r="V211" s="38" t="s">
        <v>369</v>
      </c>
    </row>
    <row r="212" spans="20:22" x14ac:dyDescent="0.2">
      <c r="T212" s="38" t="s">
        <v>370</v>
      </c>
      <c r="U212" s="38" t="s">
        <v>569</v>
      </c>
      <c r="V212" s="38" t="s">
        <v>369</v>
      </c>
    </row>
    <row r="213" spans="20:22" x14ac:dyDescent="0.2">
      <c r="T213" s="38" t="s">
        <v>370</v>
      </c>
      <c r="U213" s="38" t="s">
        <v>562</v>
      </c>
      <c r="V213" s="38" t="s">
        <v>369</v>
      </c>
    </row>
    <row r="214" spans="20:22" x14ac:dyDescent="0.2">
      <c r="T214" s="38" t="s">
        <v>370</v>
      </c>
      <c r="U214" s="38" t="s">
        <v>562</v>
      </c>
      <c r="V214" s="38" t="s">
        <v>369</v>
      </c>
    </row>
    <row r="215" spans="20:22" x14ac:dyDescent="0.2">
      <c r="T215" s="38" t="s">
        <v>370</v>
      </c>
      <c r="U215" s="38" t="s">
        <v>568</v>
      </c>
      <c r="V215" s="38" t="s">
        <v>369</v>
      </c>
    </row>
    <row r="216" spans="20:22" x14ac:dyDescent="0.2">
      <c r="T216" s="38" t="s">
        <v>370</v>
      </c>
      <c r="U216" s="38" t="s">
        <v>568</v>
      </c>
      <c r="V216" s="38" t="s">
        <v>369</v>
      </c>
    </row>
    <row r="217" spans="20:22" x14ac:dyDescent="0.2">
      <c r="T217" s="38" t="s">
        <v>370</v>
      </c>
      <c r="U217" s="38" t="s">
        <v>568</v>
      </c>
      <c r="V217" s="38" t="s">
        <v>369</v>
      </c>
    </row>
    <row r="218" spans="20:22" x14ac:dyDescent="0.2">
      <c r="T218" s="38" t="s">
        <v>370</v>
      </c>
      <c r="U218" s="38" t="s">
        <v>568</v>
      </c>
      <c r="V218" s="38" t="s">
        <v>369</v>
      </c>
    </row>
    <row r="219" spans="20:22" x14ac:dyDescent="0.2">
      <c r="T219" s="38" t="s">
        <v>370</v>
      </c>
      <c r="U219" s="38" t="s">
        <v>570</v>
      </c>
      <c r="V219" s="38" t="s">
        <v>369</v>
      </c>
    </row>
    <row r="220" spans="20:22" x14ac:dyDescent="0.2">
      <c r="T220" s="38" t="s">
        <v>370</v>
      </c>
      <c r="U220" s="38" t="s">
        <v>570</v>
      </c>
      <c r="V220" s="38" t="s">
        <v>369</v>
      </c>
    </row>
    <row r="221" spans="20:22" x14ac:dyDescent="0.2">
      <c r="T221" s="38" t="s">
        <v>370</v>
      </c>
      <c r="U221" s="38" t="s">
        <v>570</v>
      </c>
      <c r="V221" s="38" t="s">
        <v>369</v>
      </c>
    </row>
    <row r="222" spans="20:22" x14ac:dyDescent="0.2">
      <c r="T222"/>
      <c r="U222"/>
      <c r="V222"/>
    </row>
    <row r="223" spans="20:22" x14ac:dyDescent="0.2">
      <c r="T223"/>
      <c r="U223"/>
      <c r="V223"/>
    </row>
    <row r="224" spans="20:22" x14ac:dyDescent="0.2">
      <c r="T224" s="38" t="s">
        <v>370</v>
      </c>
      <c r="U224" s="38" t="s">
        <v>571</v>
      </c>
      <c r="V224" s="38" t="s">
        <v>369</v>
      </c>
    </row>
    <row r="225" spans="20:22" x14ac:dyDescent="0.2">
      <c r="T225" s="38" t="s">
        <v>370</v>
      </c>
      <c r="U225" s="38" t="s">
        <v>571</v>
      </c>
      <c r="V225" s="38" t="s">
        <v>369</v>
      </c>
    </row>
    <row r="226" spans="20:22" x14ac:dyDescent="0.2">
      <c r="T226" s="38" t="s">
        <v>370</v>
      </c>
      <c r="U226" s="38" t="s">
        <v>571</v>
      </c>
      <c r="V226" s="38" t="s">
        <v>369</v>
      </c>
    </row>
    <row r="227" spans="20:22" x14ac:dyDescent="0.2">
      <c r="T227" s="38" t="s">
        <v>370</v>
      </c>
      <c r="U227" s="38" t="s">
        <v>571</v>
      </c>
      <c r="V227" s="38" t="s">
        <v>369</v>
      </c>
    </row>
    <row r="228" spans="20:22" x14ac:dyDescent="0.2">
      <c r="T228" s="38" t="s">
        <v>370</v>
      </c>
      <c r="U228" s="38" t="s">
        <v>571</v>
      </c>
      <c r="V228" s="38" t="s">
        <v>369</v>
      </c>
    </row>
    <row r="229" spans="20:22" x14ac:dyDescent="0.2">
      <c r="T229" s="38" t="s">
        <v>370</v>
      </c>
      <c r="U229" s="38" t="s">
        <v>565</v>
      </c>
      <c r="V229" s="38" t="s">
        <v>369</v>
      </c>
    </row>
    <row r="230" spans="20:22" x14ac:dyDescent="0.2">
      <c r="T230" s="38" t="s">
        <v>370</v>
      </c>
      <c r="U230" s="38" t="s">
        <v>565</v>
      </c>
      <c r="V230" s="38" t="s">
        <v>369</v>
      </c>
    </row>
  </sheetData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A5" sqref="A5"/>
    </sheetView>
  </sheetViews>
  <sheetFormatPr baseColWidth="10" defaultColWidth="8.83203125" defaultRowHeight="15" x14ac:dyDescent="0.2"/>
  <cols>
    <col min="13" max="13" width="4.5" bestFit="1" customWidth="1"/>
    <col min="16" max="16" width="18.33203125" customWidth="1"/>
    <col min="17" max="17" width="16.5" bestFit="1" customWidth="1"/>
  </cols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71"/>
  <sheetViews>
    <sheetView zoomScale="110" zoomScaleNormal="110" zoomScalePageLayoutView="110" workbookViewId="0">
      <pane xSplit="2" ySplit="1" topLeftCell="C2" activePane="bottomRight" state="frozen"/>
      <selection pane="topRight" activeCell="A72" sqref="A72:XFD82"/>
      <selection pane="bottomLeft" activeCell="A72" sqref="A72:XFD82"/>
      <selection pane="bottomRight" activeCell="A14" sqref="A14"/>
    </sheetView>
  </sheetViews>
  <sheetFormatPr baseColWidth="10" defaultColWidth="8.83203125" defaultRowHeight="15" x14ac:dyDescent="0.2"/>
  <cols>
    <col min="1" max="1" width="8.83203125" style="6"/>
    <col min="2" max="2" width="21.1640625" style="6" customWidth="1"/>
    <col min="3" max="3" width="16" style="6" bestFit="1" customWidth="1"/>
    <col min="4" max="4" width="8.83203125" style="6"/>
    <col min="5" max="5" width="11.83203125" style="6" customWidth="1"/>
    <col min="6" max="6" width="22.6640625" style="6" bestFit="1" customWidth="1"/>
    <col min="7" max="8" width="8.83203125" style="6"/>
    <col min="9" max="9" width="24.6640625" style="7" customWidth="1"/>
    <col min="10" max="10" width="8.83203125" style="6"/>
    <col min="11" max="11" width="8.83203125" style="8"/>
    <col min="12" max="12" width="8.83203125" style="6"/>
    <col min="13" max="16" width="8.83203125" style="9"/>
    <col min="17" max="17" width="8.83203125" style="6"/>
    <col min="18" max="18" width="9.1640625" style="6" bestFit="1" customWidth="1"/>
    <col min="19" max="19" width="8.83203125" style="6"/>
    <col min="20" max="20" width="8.83203125" style="8"/>
    <col min="21" max="21" width="8.83203125" style="6"/>
    <col min="22" max="22" width="8.83203125" style="8"/>
    <col min="23" max="23" width="8.83203125" style="6"/>
    <col min="24" max="24" width="8.83203125" style="8"/>
    <col min="25" max="26" width="8.83203125" style="6"/>
    <col min="27" max="27" width="8.83203125" style="8"/>
    <col min="28" max="28" width="8.83203125" style="6"/>
    <col min="29" max="29" width="8.83203125" style="8"/>
    <col min="30" max="30" width="8.83203125" style="6"/>
    <col min="31" max="31" width="8.83203125" style="8"/>
    <col min="32" max="32" width="8.83203125" style="6"/>
    <col min="33" max="35" width="8.83203125" style="8"/>
    <col min="36" max="38" width="8.83203125" style="6"/>
    <col min="39" max="39" width="8.83203125" style="8"/>
    <col min="40" max="42" width="8.83203125" style="6"/>
    <col min="43" max="1025" width="8.83203125" style="8"/>
  </cols>
  <sheetData>
    <row r="1" spans="1:1024" s="10" customFormat="1" ht="122.5" customHeight="1" x14ac:dyDescent="0.2">
      <c r="A1" s="46" t="s">
        <v>5</v>
      </c>
      <c r="B1" s="46" t="s">
        <v>6</v>
      </c>
      <c r="C1" s="46" t="s">
        <v>7</v>
      </c>
      <c r="D1" s="46" t="s">
        <v>8</v>
      </c>
      <c r="E1" s="46" t="s">
        <v>9</v>
      </c>
      <c r="F1" s="46" t="s">
        <v>10</v>
      </c>
      <c r="G1" s="46" t="s">
        <v>11</v>
      </c>
      <c r="H1" s="46" t="s">
        <v>12</v>
      </c>
      <c r="I1" s="47" t="s">
        <v>13</v>
      </c>
      <c r="J1" s="46" t="s">
        <v>14</v>
      </c>
      <c r="K1" s="47" t="s">
        <v>15</v>
      </c>
      <c r="L1" s="46" t="s">
        <v>16</v>
      </c>
      <c r="M1" s="48" t="s">
        <v>17</v>
      </c>
      <c r="N1" s="48" t="s">
        <v>18</v>
      </c>
      <c r="O1" s="48" t="s">
        <v>19</v>
      </c>
      <c r="P1" s="48" t="s">
        <v>20</v>
      </c>
      <c r="Q1" s="46" t="s">
        <v>21</v>
      </c>
      <c r="R1" s="46" t="s">
        <v>22</v>
      </c>
      <c r="S1" s="46" t="s">
        <v>23</v>
      </c>
      <c r="T1" s="47" t="s">
        <v>24</v>
      </c>
      <c r="U1" s="46" t="s">
        <v>25</v>
      </c>
      <c r="V1" s="49" t="s">
        <v>26</v>
      </c>
      <c r="W1" s="46" t="s">
        <v>27</v>
      </c>
      <c r="X1" s="50" t="s">
        <v>28</v>
      </c>
      <c r="Y1" s="46" t="s">
        <v>29</v>
      </c>
      <c r="Z1" s="46" t="s">
        <v>30</v>
      </c>
      <c r="AA1" s="50" t="s">
        <v>31</v>
      </c>
      <c r="AB1" s="46" t="s">
        <v>32</v>
      </c>
      <c r="AC1" s="49" t="s">
        <v>33</v>
      </c>
      <c r="AD1" s="46" t="s">
        <v>34</v>
      </c>
      <c r="AE1" s="50" t="s">
        <v>35</v>
      </c>
      <c r="AF1" s="46" t="s">
        <v>36</v>
      </c>
      <c r="AG1" s="50" t="s">
        <v>37</v>
      </c>
      <c r="AH1" s="50" t="s">
        <v>38</v>
      </c>
      <c r="AI1" s="50" t="s">
        <v>39</v>
      </c>
      <c r="AJ1" s="46" t="s">
        <v>40</v>
      </c>
      <c r="AK1" s="46" t="s">
        <v>41</v>
      </c>
      <c r="AL1" s="46" t="s">
        <v>42</v>
      </c>
      <c r="AM1" s="47" t="s">
        <v>43</v>
      </c>
      <c r="AN1" s="46" t="s">
        <v>44</v>
      </c>
      <c r="AO1" s="46" t="s">
        <v>45</v>
      </c>
      <c r="AP1" s="46" t="s">
        <v>46</v>
      </c>
      <c r="AQ1" s="47" t="s">
        <v>47</v>
      </c>
      <c r="AR1" s="47" t="s">
        <v>48</v>
      </c>
      <c r="AS1" s="47" t="s">
        <v>49</v>
      </c>
      <c r="AT1" s="50" t="s">
        <v>50</v>
      </c>
      <c r="AU1" s="50" t="s">
        <v>51</v>
      </c>
      <c r="AV1" s="50" t="s">
        <v>52</v>
      </c>
      <c r="AW1" s="50" t="s">
        <v>53</v>
      </c>
      <c r="AX1" s="50" t="s">
        <v>54</v>
      </c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1"/>
      <c r="DP1" s="51"/>
      <c r="DQ1" s="51"/>
      <c r="DR1" s="51"/>
      <c r="DS1" s="51"/>
      <c r="DT1" s="51"/>
      <c r="DU1" s="51"/>
      <c r="DV1" s="51"/>
      <c r="DW1" s="51"/>
      <c r="DX1" s="51"/>
      <c r="DY1" s="51"/>
      <c r="DZ1" s="51"/>
      <c r="EA1" s="51"/>
      <c r="EB1" s="51"/>
      <c r="EC1" s="51"/>
      <c r="ED1" s="51"/>
      <c r="EE1" s="51"/>
      <c r="EF1" s="51"/>
      <c r="EG1" s="51"/>
      <c r="EH1" s="51"/>
      <c r="EI1" s="51"/>
      <c r="EJ1" s="51"/>
      <c r="EK1" s="51"/>
      <c r="EL1" s="5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1"/>
      <c r="FB1" s="51"/>
      <c r="FC1" s="51"/>
      <c r="FD1" s="51"/>
      <c r="FE1" s="51"/>
      <c r="FF1" s="51"/>
      <c r="FG1" s="51"/>
      <c r="FH1" s="51"/>
      <c r="FI1" s="51"/>
      <c r="FJ1" s="51"/>
      <c r="FK1" s="51"/>
      <c r="FL1" s="51"/>
      <c r="FM1" s="51"/>
      <c r="FN1" s="51"/>
      <c r="FO1" s="51"/>
      <c r="FP1" s="51"/>
      <c r="FQ1" s="51"/>
      <c r="FR1" s="51"/>
      <c r="FS1" s="51"/>
      <c r="FT1" s="51"/>
      <c r="FU1" s="51"/>
      <c r="FV1" s="51"/>
      <c r="FW1" s="51"/>
      <c r="FX1" s="51"/>
      <c r="FY1" s="51"/>
      <c r="FZ1" s="51"/>
      <c r="GA1" s="51"/>
      <c r="GB1" s="51"/>
      <c r="GC1" s="51"/>
      <c r="GD1" s="51"/>
      <c r="GE1" s="51"/>
      <c r="GF1" s="51"/>
      <c r="GG1" s="51"/>
      <c r="GH1" s="51"/>
      <c r="GI1" s="51"/>
      <c r="GJ1" s="51"/>
      <c r="GK1" s="51"/>
      <c r="GL1" s="51"/>
      <c r="GM1" s="51"/>
      <c r="GN1" s="51"/>
      <c r="GO1" s="51"/>
      <c r="GP1" s="51"/>
      <c r="GQ1" s="51"/>
      <c r="GR1" s="51"/>
      <c r="GS1" s="51"/>
      <c r="GT1" s="51"/>
      <c r="GU1" s="51"/>
      <c r="GV1" s="51"/>
      <c r="GW1" s="51"/>
      <c r="GX1" s="51"/>
      <c r="GY1" s="51"/>
      <c r="GZ1" s="51"/>
      <c r="HA1" s="51"/>
      <c r="HB1" s="51"/>
      <c r="HC1" s="51"/>
      <c r="HD1" s="51"/>
      <c r="HE1" s="51"/>
      <c r="HF1" s="51"/>
      <c r="HG1" s="51"/>
      <c r="HH1" s="51"/>
      <c r="HI1" s="51"/>
      <c r="HJ1" s="51"/>
      <c r="HK1" s="51"/>
      <c r="HL1" s="51"/>
      <c r="HM1" s="51"/>
      <c r="HN1" s="51"/>
      <c r="HO1" s="51"/>
      <c r="HP1" s="51"/>
      <c r="HQ1" s="51"/>
      <c r="HR1" s="51"/>
      <c r="HS1" s="51"/>
      <c r="HT1" s="51"/>
      <c r="HU1" s="51"/>
      <c r="HV1" s="51"/>
      <c r="HW1" s="51"/>
      <c r="HX1" s="51"/>
      <c r="HY1" s="51"/>
      <c r="HZ1" s="51"/>
      <c r="IA1" s="51"/>
      <c r="IB1" s="51"/>
      <c r="IC1" s="51"/>
      <c r="ID1" s="51"/>
      <c r="IE1" s="51"/>
      <c r="IF1" s="51"/>
      <c r="IG1" s="51"/>
      <c r="IH1" s="51"/>
      <c r="II1" s="51"/>
      <c r="IJ1" s="51"/>
      <c r="IK1" s="51"/>
      <c r="IL1" s="51"/>
      <c r="IM1" s="51"/>
      <c r="IN1" s="51"/>
      <c r="IO1" s="51"/>
      <c r="IP1" s="51"/>
      <c r="IQ1" s="51"/>
      <c r="IR1" s="51"/>
      <c r="IS1" s="51"/>
      <c r="IT1" s="51"/>
      <c r="IU1" s="51"/>
      <c r="IV1" s="51"/>
      <c r="IW1" s="51"/>
      <c r="IX1" s="51"/>
      <c r="IY1" s="51"/>
      <c r="IZ1" s="51"/>
      <c r="JA1" s="51"/>
      <c r="JB1" s="51"/>
      <c r="JC1" s="51"/>
      <c r="JD1" s="51"/>
      <c r="JE1" s="51"/>
      <c r="JF1" s="51"/>
      <c r="JG1" s="51"/>
      <c r="JH1" s="51"/>
      <c r="JI1" s="51"/>
      <c r="JJ1" s="51"/>
      <c r="JK1" s="51"/>
      <c r="JL1" s="51"/>
      <c r="JM1" s="51"/>
      <c r="JN1" s="51"/>
      <c r="JO1" s="51"/>
      <c r="JP1" s="51"/>
      <c r="JQ1" s="51"/>
      <c r="JR1" s="51"/>
      <c r="JS1" s="51"/>
      <c r="JT1" s="51"/>
      <c r="JU1" s="51"/>
      <c r="JV1" s="51"/>
      <c r="JW1" s="51"/>
      <c r="JX1" s="51"/>
      <c r="JY1" s="51"/>
      <c r="JZ1" s="51"/>
      <c r="KA1" s="51"/>
      <c r="KB1" s="51"/>
      <c r="KC1" s="51"/>
      <c r="KD1" s="51"/>
      <c r="KE1" s="51"/>
      <c r="KF1" s="51"/>
      <c r="KG1" s="51"/>
      <c r="KH1" s="51"/>
      <c r="KI1" s="51"/>
      <c r="KJ1" s="51"/>
      <c r="KK1" s="51"/>
      <c r="KL1" s="51"/>
      <c r="KM1" s="51"/>
      <c r="KN1" s="51"/>
      <c r="KO1" s="51"/>
      <c r="KP1" s="51"/>
      <c r="KQ1" s="51"/>
      <c r="KR1" s="51"/>
      <c r="KS1" s="51"/>
      <c r="KT1" s="51"/>
      <c r="KU1" s="51"/>
      <c r="KV1" s="51"/>
      <c r="KW1" s="51"/>
      <c r="KX1" s="51"/>
      <c r="KY1" s="51"/>
      <c r="KZ1" s="51"/>
      <c r="LA1" s="51"/>
      <c r="LB1" s="51"/>
      <c r="LC1" s="51"/>
      <c r="LD1" s="51"/>
      <c r="LE1" s="51"/>
      <c r="LF1" s="51"/>
      <c r="LG1" s="51"/>
      <c r="LH1" s="51"/>
      <c r="LI1" s="51"/>
      <c r="LJ1" s="51"/>
      <c r="LK1" s="51"/>
      <c r="LL1" s="51"/>
      <c r="LM1" s="51"/>
      <c r="LN1" s="51"/>
      <c r="LO1" s="51"/>
      <c r="LP1" s="51"/>
      <c r="LQ1" s="51"/>
      <c r="LR1" s="51"/>
      <c r="LS1" s="51"/>
      <c r="LT1" s="51"/>
      <c r="LU1" s="51"/>
      <c r="LV1" s="51"/>
      <c r="LW1" s="51"/>
      <c r="LX1" s="51"/>
      <c r="LY1" s="51"/>
      <c r="LZ1" s="51"/>
      <c r="MA1" s="51"/>
      <c r="MB1" s="51"/>
      <c r="MC1" s="51"/>
      <c r="MD1" s="51"/>
      <c r="ME1" s="51"/>
      <c r="MF1" s="51"/>
      <c r="MG1" s="51"/>
      <c r="MH1" s="51"/>
      <c r="MI1" s="51"/>
      <c r="MJ1" s="51"/>
      <c r="MK1" s="51"/>
      <c r="ML1" s="51"/>
      <c r="MM1" s="51"/>
      <c r="MN1" s="51"/>
      <c r="MO1" s="51"/>
      <c r="MP1" s="51"/>
      <c r="MQ1" s="51"/>
      <c r="MR1" s="51"/>
      <c r="MS1" s="51"/>
      <c r="MT1" s="51"/>
      <c r="MU1" s="51"/>
      <c r="MV1" s="51"/>
      <c r="MW1" s="51"/>
      <c r="MX1" s="51"/>
      <c r="MY1" s="51"/>
      <c r="MZ1" s="51"/>
      <c r="NA1" s="51"/>
      <c r="NB1" s="51"/>
      <c r="NC1" s="51"/>
      <c r="ND1" s="51"/>
      <c r="NE1" s="51"/>
      <c r="NF1" s="51"/>
      <c r="NG1" s="51"/>
      <c r="NH1" s="51"/>
      <c r="NI1" s="51"/>
      <c r="NJ1" s="51"/>
      <c r="NK1" s="51"/>
      <c r="NL1" s="51"/>
      <c r="NM1" s="51"/>
      <c r="NN1" s="51"/>
      <c r="NO1" s="51"/>
      <c r="NP1" s="51"/>
      <c r="NQ1" s="51"/>
      <c r="NR1" s="51"/>
      <c r="NS1" s="51"/>
      <c r="NT1" s="51"/>
      <c r="NU1" s="51"/>
      <c r="NV1" s="51"/>
      <c r="NW1" s="51"/>
      <c r="NX1" s="51"/>
      <c r="NY1" s="51"/>
      <c r="NZ1" s="51"/>
      <c r="OA1" s="51"/>
      <c r="OB1" s="51"/>
      <c r="OC1" s="51"/>
      <c r="OD1" s="51"/>
      <c r="OE1" s="51"/>
      <c r="OF1" s="51"/>
      <c r="OG1" s="51"/>
      <c r="OH1" s="51"/>
      <c r="OI1" s="51"/>
      <c r="OJ1" s="51"/>
      <c r="OK1" s="51"/>
      <c r="OL1" s="51"/>
      <c r="OM1" s="51"/>
      <c r="ON1" s="51"/>
      <c r="OO1" s="51"/>
      <c r="OP1" s="51"/>
      <c r="OQ1" s="51"/>
      <c r="OR1" s="51"/>
      <c r="OS1" s="51"/>
      <c r="OT1" s="51"/>
      <c r="OU1" s="51"/>
      <c r="OV1" s="51"/>
      <c r="OW1" s="51"/>
      <c r="OX1" s="51"/>
      <c r="OY1" s="51"/>
      <c r="OZ1" s="51"/>
      <c r="PA1" s="51"/>
      <c r="PB1" s="51"/>
      <c r="PC1" s="51"/>
      <c r="PD1" s="51"/>
      <c r="PE1" s="51"/>
      <c r="PF1" s="51"/>
      <c r="PG1" s="51"/>
      <c r="PH1" s="51"/>
      <c r="PI1" s="51"/>
      <c r="PJ1" s="51"/>
      <c r="PK1" s="51"/>
      <c r="PL1" s="51"/>
      <c r="PM1" s="51"/>
      <c r="PN1" s="51"/>
      <c r="PO1" s="51"/>
      <c r="PP1" s="51"/>
      <c r="PQ1" s="51"/>
      <c r="PR1" s="51"/>
      <c r="PS1" s="51"/>
      <c r="PT1" s="51"/>
      <c r="PU1" s="51"/>
      <c r="PV1" s="51"/>
      <c r="PW1" s="51"/>
      <c r="PX1" s="51"/>
      <c r="PY1" s="51"/>
      <c r="PZ1" s="51"/>
      <c r="QA1" s="51"/>
      <c r="QB1" s="51"/>
      <c r="QC1" s="51"/>
      <c r="QD1" s="51"/>
      <c r="QE1" s="51"/>
      <c r="QF1" s="51"/>
      <c r="QG1" s="51"/>
      <c r="QH1" s="51"/>
      <c r="QI1" s="51"/>
      <c r="QJ1" s="51"/>
      <c r="QK1" s="51"/>
      <c r="QL1" s="51"/>
      <c r="QM1" s="51"/>
      <c r="QN1" s="51"/>
      <c r="QO1" s="51"/>
      <c r="QP1" s="51"/>
      <c r="QQ1" s="51"/>
      <c r="QR1" s="51"/>
      <c r="QS1" s="51"/>
      <c r="QT1" s="51"/>
      <c r="QU1" s="51"/>
      <c r="QV1" s="51"/>
      <c r="QW1" s="51"/>
      <c r="QX1" s="51"/>
      <c r="QY1" s="51"/>
      <c r="QZ1" s="51"/>
      <c r="RA1" s="51"/>
      <c r="RB1" s="51"/>
      <c r="RC1" s="51"/>
      <c r="RD1" s="51"/>
      <c r="RE1" s="51"/>
      <c r="RF1" s="51"/>
      <c r="RG1" s="51"/>
      <c r="RH1" s="51"/>
      <c r="RI1" s="51"/>
      <c r="RJ1" s="51"/>
      <c r="RK1" s="51"/>
      <c r="RL1" s="51"/>
      <c r="RM1" s="51"/>
      <c r="RN1" s="51"/>
      <c r="RO1" s="51"/>
      <c r="RP1" s="51"/>
      <c r="RQ1" s="51"/>
      <c r="RR1" s="51"/>
      <c r="RS1" s="51"/>
      <c r="RT1" s="51"/>
      <c r="RU1" s="51"/>
      <c r="RV1" s="51"/>
      <c r="RW1" s="51"/>
      <c r="RX1" s="51"/>
      <c r="RY1" s="51"/>
      <c r="RZ1" s="51"/>
      <c r="SA1" s="51"/>
      <c r="SB1" s="51"/>
      <c r="SC1" s="51"/>
      <c r="SD1" s="51"/>
      <c r="SE1" s="51"/>
      <c r="SF1" s="51"/>
      <c r="SG1" s="51"/>
      <c r="SH1" s="51"/>
      <c r="SI1" s="51"/>
      <c r="SJ1" s="51"/>
      <c r="SK1" s="51"/>
      <c r="SL1" s="51"/>
      <c r="SM1" s="51"/>
      <c r="SN1" s="51"/>
      <c r="SO1" s="51"/>
      <c r="SP1" s="51"/>
      <c r="SQ1" s="51"/>
      <c r="SR1" s="51"/>
      <c r="SS1" s="51"/>
      <c r="ST1" s="51"/>
      <c r="SU1" s="51"/>
      <c r="SV1" s="51"/>
      <c r="SW1" s="51"/>
      <c r="SX1" s="51"/>
      <c r="SY1" s="51"/>
      <c r="SZ1" s="51"/>
      <c r="TA1" s="51"/>
      <c r="TB1" s="51"/>
      <c r="TC1" s="51"/>
      <c r="TD1" s="51"/>
      <c r="TE1" s="51"/>
      <c r="TF1" s="51"/>
      <c r="TG1" s="51"/>
      <c r="TH1" s="51"/>
      <c r="TI1" s="51"/>
      <c r="TJ1" s="51"/>
      <c r="TK1" s="51"/>
      <c r="TL1" s="51"/>
      <c r="TM1" s="51"/>
      <c r="TN1" s="51"/>
      <c r="TO1" s="51"/>
      <c r="TP1" s="51"/>
      <c r="TQ1" s="51"/>
      <c r="TR1" s="51"/>
      <c r="TS1" s="51"/>
      <c r="TT1" s="51"/>
      <c r="TU1" s="51"/>
      <c r="TV1" s="51"/>
      <c r="TW1" s="51"/>
      <c r="TX1" s="51"/>
      <c r="TY1" s="51"/>
      <c r="TZ1" s="51"/>
      <c r="UA1" s="51"/>
      <c r="UB1" s="51"/>
      <c r="UC1" s="51"/>
      <c r="UD1" s="51"/>
      <c r="UE1" s="51"/>
      <c r="UF1" s="51"/>
      <c r="UG1" s="51"/>
      <c r="UH1" s="51"/>
      <c r="UI1" s="51"/>
      <c r="UJ1" s="51"/>
      <c r="UK1" s="51"/>
      <c r="UL1" s="51"/>
      <c r="UM1" s="51"/>
      <c r="UN1" s="51"/>
      <c r="UO1" s="51"/>
      <c r="UP1" s="51"/>
      <c r="UQ1" s="51"/>
      <c r="UR1" s="51"/>
      <c r="US1" s="51"/>
      <c r="UT1" s="51"/>
      <c r="UU1" s="51"/>
      <c r="UV1" s="51"/>
      <c r="UW1" s="51"/>
      <c r="UX1" s="51"/>
      <c r="UY1" s="51"/>
      <c r="UZ1" s="51"/>
      <c r="VA1" s="51"/>
      <c r="VB1" s="51"/>
      <c r="VC1" s="51"/>
      <c r="VD1" s="51"/>
      <c r="VE1" s="51"/>
      <c r="VF1" s="51"/>
      <c r="VG1" s="51"/>
      <c r="VH1" s="51"/>
      <c r="VI1" s="51"/>
      <c r="VJ1" s="51"/>
      <c r="VK1" s="51"/>
      <c r="VL1" s="51"/>
      <c r="VM1" s="51"/>
      <c r="VN1" s="51"/>
      <c r="VO1" s="51"/>
      <c r="VP1" s="51"/>
      <c r="VQ1" s="51"/>
      <c r="VR1" s="51"/>
      <c r="VS1" s="51"/>
      <c r="VT1" s="51"/>
      <c r="VU1" s="51"/>
      <c r="VV1" s="51"/>
      <c r="VW1" s="51"/>
      <c r="VX1" s="51"/>
      <c r="VY1" s="51"/>
      <c r="VZ1" s="51"/>
      <c r="WA1" s="51"/>
      <c r="WB1" s="51"/>
      <c r="WC1" s="51"/>
      <c r="WD1" s="51"/>
      <c r="WE1" s="51"/>
      <c r="WF1" s="51"/>
      <c r="WG1" s="51"/>
      <c r="WH1" s="51"/>
      <c r="WI1" s="51"/>
      <c r="WJ1" s="51"/>
      <c r="WK1" s="51"/>
      <c r="WL1" s="51"/>
      <c r="WM1" s="51"/>
      <c r="WN1" s="51"/>
      <c r="WO1" s="51"/>
      <c r="WP1" s="51"/>
      <c r="WQ1" s="51"/>
      <c r="WR1" s="51"/>
      <c r="WS1" s="51"/>
      <c r="WT1" s="51"/>
      <c r="WU1" s="51"/>
      <c r="WV1" s="51"/>
      <c r="WW1" s="51"/>
      <c r="WX1" s="51"/>
      <c r="WY1" s="51"/>
      <c r="WZ1" s="51"/>
      <c r="XA1" s="51"/>
      <c r="XB1" s="51"/>
      <c r="XC1" s="51"/>
      <c r="XD1" s="51"/>
      <c r="XE1" s="51"/>
      <c r="XF1" s="51"/>
      <c r="XG1" s="51"/>
      <c r="XH1" s="51"/>
      <c r="XI1" s="51"/>
      <c r="XJ1" s="51"/>
      <c r="XK1" s="51"/>
      <c r="XL1" s="51"/>
      <c r="XM1" s="51"/>
      <c r="XN1" s="51"/>
      <c r="XO1" s="51"/>
      <c r="XP1" s="51"/>
      <c r="XQ1" s="51"/>
      <c r="XR1" s="51"/>
      <c r="XS1" s="51"/>
      <c r="XT1" s="51"/>
      <c r="XU1" s="51"/>
      <c r="XV1" s="51"/>
      <c r="XW1" s="51"/>
      <c r="XX1" s="51"/>
      <c r="XY1" s="51"/>
      <c r="XZ1" s="51"/>
      <c r="YA1" s="51"/>
      <c r="YB1" s="51"/>
      <c r="YC1" s="51"/>
      <c r="YD1" s="51"/>
      <c r="YE1" s="51"/>
      <c r="YF1" s="51"/>
      <c r="YG1" s="51"/>
      <c r="YH1" s="51"/>
      <c r="YI1" s="51"/>
      <c r="YJ1" s="51"/>
      <c r="YK1" s="51"/>
      <c r="YL1" s="51"/>
      <c r="YM1" s="51"/>
      <c r="YN1" s="51"/>
      <c r="YO1" s="51"/>
      <c r="YP1" s="51"/>
      <c r="YQ1" s="51"/>
      <c r="YR1" s="51"/>
      <c r="YS1" s="51"/>
      <c r="YT1" s="51"/>
      <c r="YU1" s="51"/>
      <c r="YV1" s="51"/>
      <c r="YW1" s="51"/>
      <c r="YX1" s="51"/>
      <c r="YY1" s="51"/>
      <c r="YZ1" s="51"/>
      <c r="ZA1" s="51"/>
      <c r="ZB1" s="51"/>
      <c r="ZC1" s="51"/>
      <c r="ZD1" s="51"/>
      <c r="ZE1" s="51"/>
      <c r="ZF1" s="51"/>
      <c r="ZG1" s="51"/>
      <c r="ZH1" s="51"/>
      <c r="ZI1" s="51"/>
      <c r="ZJ1" s="51"/>
      <c r="ZK1" s="51"/>
      <c r="ZL1" s="51"/>
      <c r="ZM1" s="51"/>
      <c r="ZN1" s="51"/>
      <c r="ZO1" s="51"/>
      <c r="ZP1" s="51"/>
      <c r="ZQ1" s="51"/>
      <c r="ZR1" s="51"/>
      <c r="ZS1" s="51"/>
      <c r="ZT1" s="51"/>
      <c r="ZU1" s="51"/>
      <c r="ZV1" s="51"/>
      <c r="ZW1" s="51"/>
      <c r="ZX1" s="51"/>
      <c r="ZY1" s="51"/>
      <c r="ZZ1" s="51"/>
      <c r="AAA1" s="51"/>
      <c r="AAB1" s="51"/>
      <c r="AAC1" s="51"/>
      <c r="AAD1" s="51"/>
      <c r="AAE1" s="51"/>
      <c r="AAF1" s="51"/>
      <c r="AAG1" s="51"/>
      <c r="AAH1" s="51"/>
      <c r="AAI1" s="51"/>
      <c r="AAJ1" s="51"/>
      <c r="AAK1" s="51"/>
      <c r="AAL1" s="51"/>
      <c r="AAM1" s="51"/>
      <c r="AAN1" s="51"/>
      <c r="AAO1" s="51"/>
      <c r="AAP1" s="51"/>
      <c r="AAQ1" s="51"/>
      <c r="AAR1" s="51"/>
      <c r="AAS1" s="51"/>
      <c r="AAT1" s="51"/>
      <c r="AAU1" s="51"/>
      <c r="AAV1" s="51"/>
      <c r="AAW1" s="51"/>
      <c r="AAX1" s="51"/>
      <c r="AAY1" s="51"/>
      <c r="AAZ1" s="51"/>
      <c r="ABA1" s="51"/>
      <c r="ABB1" s="51"/>
      <c r="ABC1" s="51"/>
      <c r="ABD1" s="51"/>
      <c r="ABE1" s="51"/>
      <c r="ABF1" s="51"/>
      <c r="ABG1" s="51"/>
      <c r="ABH1" s="51"/>
      <c r="ABI1" s="51"/>
      <c r="ABJ1" s="51"/>
      <c r="ABK1" s="51"/>
      <c r="ABL1" s="51"/>
      <c r="ABM1" s="51"/>
      <c r="ABN1" s="51"/>
      <c r="ABO1" s="51"/>
      <c r="ABP1" s="51"/>
      <c r="ABQ1" s="51"/>
      <c r="ABR1" s="51"/>
      <c r="ABS1" s="51"/>
      <c r="ABT1" s="51"/>
      <c r="ABU1" s="51"/>
      <c r="ABV1" s="51"/>
      <c r="ABW1" s="51"/>
      <c r="ABX1" s="51"/>
      <c r="ABY1" s="51"/>
      <c r="ABZ1" s="51"/>
      <c r="ACA1" s="51"/>
      <c r="ACB1" s="51"/>
      <c r="ACC1" s="51"/>
      <c r="ACD1" s="51"/>
      <c r="ACE1" s="51"/>
      <c r="ACF1" s="51"/>
      <c r="ACG1" s="51"/>
      <c r="ACH1" s="51"/>
      <c r="ACI1" s="51"/>
      <c r="ACJ1" s="51"/>
      <c r="ACK1" s="51"/>
      <c r="ACL1" s="51"/>
      <c r="ACM1" s="51"/>
      <c r="ACN1" s="51"/>
      <c r="ACO1" s="51"/>
      <c r="ACP1" s="51"/>
      <c r="ACQ1" s="51"/>
      <c r="ACR1" s="51"/>
      <c r="ACS1" s="51"/>
      <c r="ACT1" s="51"/>
      <c r="ACU1" s="51"/>
      <c r="ACV1" s="51"/>
      <c r="ACW1" s="51"/>
      <c r="ACX1" s="51"/>
      <c r="ACY1" s="51"/>
      <c r="ACZ1" s="51"/>
      <c r="ADA1" s="51"/>
      <c r="ADB1" s="51"/>
      <c r="ADC1" s="51"/>
      <c r="ADD1" s="51"/>
      <c r="ADE1" s="51"/>
      <c r="ADF1" s="51"/>
      <c r="ADG1" s="51"/>
      <c r="ADH1" s="51"/>
      <c r="ADI1" s="51"/>
      <c r="ADJ1" s="51"/>
      <c r="ADK1" s="51"/>
      <c r="ADL1" s="51"/>
      <c r="ADM1" s="51"/>
      <c r="ADN1" s="51"/>
      <c r="ADO1" s="51"/>
      <c r="ADP1" s="51"/>
      <c r="ADQ1" s="51"/>
      <c r="ADR1" s="51"/>
      <c r="ADS1" s="51"/>
      <c r="ADT1" s="51"/>
      <c r="ADU1" s="51"/>
      <c r="ADV1" s="51"/>
      <c r="ADW1" s="51"/>
      <c r="ADX1" s="51"/>
      <c r="ADY1" s="51"/>
      <c r="ADZ1" s="51"/>
      <c r="AEA1" s="51"/>
      <c r="AEB1" s="51"/>
      <c r="AEC1" s="51"/>
      <c r="AED1" s="51"/>
      <c r="AEE1" s="51"/>
      <c r="AEF1" s="51"/>
      <c r="AEG1" s="51"/>
      <c r="AEH1" s="51"/>
      <c r="AEI1" s="51"/>
      <c r="AEJ1" s="51"/>
      <c r="AEK1" s="51"/>
      <c r="AEL1" s="51"/>
      <c r="AEM1" s="51"/>
      <c r="AEN1" s="51"/>
      <c r="AEO1" s="51"/>
      <c r="AEP1" s="51"/>
      <c r="AEQ1" s="51"/>
      <c r="AER1" s="51"/>
      <c r="AES1" s="51"/>
      <c r="AET1" s="51"/>
      <c r="AEU1" s="51"/>
      <c r="AEV1" s="51"/>
      <c r="AEW1" s="51"/>
      <c r="AEX1" s="51"/>
      <c r="AEY1" s="51"/>
      <c r="AEZ1" s="51"/>
      <c r="AFA1" s="51"/>
      <c r="AFB1" s="51"/>
      <c r="AFC1" s="51"/>
      <c r="AFD1" s="51"/>
      <c r="AFE1" s="51"/>
      <c r="AFF1" s="51"/>
      <c r="AFG1" s="51"/>
      <c r="AFH1" s="51"/>
      <c r="AFI1" s="51"/>
      <c r="AFJ1" s="51"/>
      <c r="AFK1" s="51"/>
      <c r="AFL1" s="51"/>
      <c r="AFM1" s="51"/>
      <c r="AFN1" s="51"/>
      <c r="AFO1" s="51"/>
      <c r="AFP1" s="51"/>
      <c r="AFQ1" s="51"/>
      <c r="AFR1" s="51"/>
      <c r="AFS1" s="51"/>
      <c r="AFT1" s="51"/>
      <c r="AFU1" s="51"/>
      <c r="AFV1" s="51"/>
      <c r="AFW1" s="51"/>
      <c r="AFX1" s="51"/>
      <c r="AFY1" s="51"/>
      <c r="AFZ1" s="51"/>
      <c r="AGA1" s="51"/>
      <c r="AGB1" s="51"/>
      <c r="AGC1" s="51"/>
      <c r="AGD1" s="51"/>
      <c r="AGE1" s="51"/>
      <c r="AGF1" s="51"/>
      <c r="AGG1" s="51"/>
      <c r="AGH1" s="51"/>
      <c r="AGI1" s="51"/>
      <c r="AGJ1" s="51"/>
      <c r="AGK1" s="51"/>
      <c r="AGL1" s="51"/>
      <c r="AGM1" s="51"/>
      <c r="AGN1" s="51"/>
      <c r="AGO1" s="51"/>
      <c r="AGP1" s="51"/>
      <c r="AGQ1" s="51"/>
      <c r="AGR1" s="51"/>
      <c r="AGS1" s="51"/>
      <c r="AGT1" s="51"/>
      <c r="AGU1" s="51"/>
      <c r="AGV1" s="51"/>
      <c r="AGW1" s="51"/>
      <c r="AGX1" s="51"/>
      <c r="AGY1" s="51"/>
      <c r="AGZ1" s="51"/>
      <c r="AHA1" s="51"/>
      <c r="AHB1" s="51"/>
      <c r="AHC1" s="51"/>
      <c r="AHD1" s="51"/>
      <c r="AHE1" s="51"/>
      <c r="AHF1" s="51"/>
      <c r="AHG1" s="51"/>
      <c r="AHH1" s="51"/>
      <c r="AHI1" s="51"/>
      <c r="AHJ1" s="51"/>
      <c r="AHK1" s="51"/>
      <c r="AHL1" s="51"/>
      <c r="AHM1" s="51"/>
      <c r="AHN1" s="51"/>
      <c r="AHO1" s="51"/>
      <c r="AHP1" s="51"/>
      <c r="AHQ1" s="51"/>
      <c r="AHR1" s="51"/>
      <c r="AHS1" s="51"/>
      <c r="AHT1" s="51"/>
      <c r="AHU1" s="51"/>
      <c r="AHV1" s="51"/>
      <c r="AHW1" s="51"/>
      <c r="AHX1" s="51"/>
      <c r="AHY1" s="51"/>
      <c r="AHZ1" s="51"/>
      <c r="AIA1" s="51"/>
      <c r="AIB1" s="51"/>
      <c r="AIC1" s="51"/>
      <c r="AID1" s="51"/>
      <c r="AIE1" s="51"/>
      <c r="AIF1" s="51"/>
      <c r="AIG1" s="51"/>
      <c r="AIH1" s="51"/>
      <c r="AII1" s="51"/>
      <c r="AIJ1" s="51"/>
      <c r="AIK1" s="51"/>
      <c r="AIL1" s="51"/>
      <c r="AIM1" s="51"/>
      <c r="AIN1" s="51"/>
      <c r="AIO1" s="51"/>
      <c r="AIP1" s="51"/>
      <c r="AIQ1" s="51"/>
      <c r="AIR1" s="51"/>
      <c r="AIS1" s="51"/>
      <c r="AIT1" s="51"/>
      <c r="AIU1" s="51"/>
      <c r="AIV1" s="51"/>
      <c r="AIW1" s="51"/>
      <c r="AIX1" s="51"/>
      <c r="AIY1" s="51"/>
      <c r="AIZ1" s="51"/>
      <c r="AJA1" s="51"/>
      <c r="AJB1" s="51"/>
      <c r="AJC1" s="51"/>
      <c r="AJD1" s="51"/>
      <c r="AJE1" s="51"/>
      <c r="AJF1" s="51"/>
      <c r="AJG1" s="51"/>
      <c r="AJH1" s="51"/>
      <c r="AJI1" s="51"/>
      <c r="AJJ1" s="51"/>
      <c r="AJK1" s="51"/>
      <c r="AJL1" s="51"/>
      <c r="AJM1" s="51"/>
      <c r="AJN1" s="51"/>
      <c r="AJO1" s="51"/>
      <c r="AJP1" s="51"/>
      <c r="AJQ1" s="51"/>
      <c r="AJR1" s="51"/>
      <c r="AJS1" s="51"/>
      <c r="AJT1" s="51"/>
      <c r="AJU1" s="51"/>
      <c r="AJV1" s="51"/>
      <c r="AJW1" s="51"/>
      <c r="AJX1" s="51"/>
      <c r="AJY1" s="51"/>
      <c r="AJZ1" s="51"/>
      <c r="AKA1" s="51"/>
      <c r="AKB1" s="51"/>
      <c r="AKC1" s="51"/>
      <c r="AKD1" s="51"/>
      <c r="AKE1" s="51"/>
      <c r="AKF1" s="51"/>
      <c r="AKG1" s="51"/>
      <c r="AKH1" s="51"/>
      <c r="AKI1" s="51"/>
      <c r="AKJ1" s="51"/>
      <c r="AKK1" s="51"/>
      <c r="AKL1" s="51"/>
      <c r="AKM1" s="51"/>
      <c r="AKN1" s="51"/>
      <c r="AKO1" s="51"/>
      <c r="AKP1" s="51"/>
      <c r="AKQ1" s="51"/>
      <c r="AKR1" s="51"/>
      <c r="AKS1" s="51"/>
      <c r="AKT1" s="51"/>
      <c r="AKU1" s="51"/>
      <c r="AKV1" s="51"/>
      <c r="AKW1" s="51"/>
      <c r="AKX1" s="51"/>
      <c r="AKY1" s="51"/>
      <c r="AKZ1" s="51"/>
      <c r="ALA1" s="51"/>
      <c r="ALB1" s="51"/>
      <c r="ALC1" s="51"/>
      <c r="ALD1" s="51"/>
      <c r="ALE1" s="51"/>
      <c r="ALF1" s="51"/>
      <c r="ALG1" s="51"/>
      <c r="ALH1" s="51"/>
      <c r="ALI1" s="51"/>
      <c r="ALJ1" s="51"/>
      <c r="ALK1" s="51"/>
      <c r="ALL1" s="51"/>
      <c r="ALM1" s="51"/>
      <c r="ALN1" s="51"/>
      <c r="ALO1" s="51"/>
      <c r="ALP1" s="51"/>
      <c r="ALQ1" s="51"/>
      <c r="ALR1" s="51"/>
      <c r="ALS1" s="51"/>
      <c r="ALT1" s="51"/>
      <c r="ALU1" s="51"/>
      <c r="ALV1" s="51"/>
      <c r="ALW1" s="51"/>
      <c r="ALX1" s="51"/>
      <c r="ALY1" s="51"/>
      <c r="ALZ1" s="51"/>
      <c r="AMA1" s="51"/>
      <c r="AMB1" s="51"/>
      <c r="AMC1" s="51"/>
      <c r="AMD1" s="51"/>
      <c r="AME1" s="51"/>
      <c r="AMF1" s="51"/>
      <c r="AMG1" s="51"/>
      <c r="AMH1" s="51"/>
      <c r="AMI1" s="51"/>
      <c r="AMJ1" s="51"/>
    </row>
    <row r="2" spans="1:1024" s="11" customFormat="1" x14ac:dyDescent="0.2">
      <c r="A2" s="52">
        <v>1</v>
      </c>
      <c r="B2" s="52" t="s">
        <v>55</v>
      </c>
      <c r="C2" s="52" t="s">
        <v>56</v>
      </c>
      <c r="D2" s="52" t="s">
        <v>57</v>
      </c>
      <c r="E2" s="52" t="s">
        <v>58</v>
      </c>
      <c r="F2" s="52" t="s">
        <v>59</v>
      </c>
      <c r="G2" s="52" t="s">
        <v>60</v>
      </c>
      <c r="H2" s="52" t="s">
        <v>61</v>
      </c>
      <c r="I2" s="53"/>
      <c r="J2"/>
      <c r="K2" s="53"/>
      <c r="L2" s="52" t="s">
        <v>62</v>
      </c>
      <c r="M2" s="54">
        <f ca="1">INDEX(OFFSET(MOTORS!$C$1, 0, 0, MOTORS!$B$1,1), MATCH($F2, OFFSET(MOTORS!$A$1,0,0,MOTORS!$B$1,1),0))</f>
        <v>1.2</v>
      </c>
      <c r="N2" s="54">
        <f ca="1">INDEX(OFFSET(MOTORS!$D$1, 0, 0, MOTORS!$B$1,1), MATCH($F2, OFFSET(MOTORS!$A$1,0,0,MOTORS!$B$1,1),0))</f>
        <v>2.6</v>
      </c>
      <c r="O2" s="54">
        <f ca="1">INDEX(OFFSET(MOTORS!$E$1, 0, 0, MOTORS!$B$1,1), MATCH($F2, OFFSET(MOTORS!$A$1,0,0,MOTORS!$B$1,1),0))</f>
        <v>5.2</v>
      </c>
      <c r="P2" s="54">
        <f ca="1">INDEX(OFFSET(MOTORS!$F$1, 0, 0, MOTORS!$B$1,1), MATCH($F2, OFFSET(MOTORS!$A$1,0,0,MOTORS!$B$1,1),0))</f>
        <v>200</v>
      </c>
      <c r="Q2" s="52" t="s">
        <v>63</v>
      </c>
      <c r="R2"/>
      <c r="S2"/>
      <c r="T2" s="55"/>
      <c r="U2" s="52" t="s">
        <v>64</v>
      </c>
      <c r="V2" s="56" t="e">
        <f t="shared" ref="V2:V53" ca="1" si="0">W2/(R2/P2)</f>
        <v>#DIV/0!</v>
      </c>
      <c r="W2" s="52"/>
      <c r="X2" s="55"/>
      <c r="Y2"/>
      <c r="Z2"/>
      <c r="AA2" s="55"/>
      <c r="AB2"/>
      <c r="AC2" s="57"/>
      <c r="AD2"/>
      <c r="AE2" s="55"/>
      <c r="AF2"/>
      <c r="AG2" s="55"/>
      <c r="AH2" s="55" t="s">
        <v>65</v>
      </c>
      <c r="AI2" s="55" t="s">
        <v>65</v>
      </c>
      <c r="AJ2"/>
      <c r="AK2"/>
      <c r="AL2"/>
      <c r="AM2" s="55"/>
      <c r="AN2"/>
      <c r="AO2"/>
      <c r="AP2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55"/>
      <c r="DZ2" s="55"/>
      <c r="EA2" s="55"/>
      <c r="EB2" s="55"/>
      <c r="EC2" s="55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55"/>
      <c r="FI2" s="55"/>
      <c r="FJ2" s="55"/>
      <c r="FK2" s="55"/>
      <c r="FL2" s="55"/>
      <c r="FM2" s="55"/>
      <c r="FN2" s="55"/>
      <c r="FO2" s="55"/>
      <c r="FP2" s="55"/>
      <c r="FQ2" s="55"/>
      <c r="FR2" s="55"/>
      <c r="FS2" s="55"/>
      <c r="FT2" s="55"/>
      <c r="FU2" s="55"/>
      <c r="FV2" s="55"/>
      <c r="FW2" s="55"/>
      <c r="FX2" s="55"/>
      <c r="FY2" s="55"/>
      <c r="FZ2" s="55"/>
      <c r="GA2" s="55"/>
      <c r="GB2" s="55"/>
      <c r="GC2" s="55"/>
      <c r="GD2" s="55"/>
      <c r="GE2" s="55"/>
      <c r="GF2" s="55"/>
      <c r="GG2" s="55"/>
      <c r="GH2" s="55"/>
      <c r="GI2" s="55"/>
      <c r="GJ2" s="55"/>
      <c r="GK2" s="55"/>
      <c r="GL2" s="55"/>
      <c r="GM2" s="55"/>
      <c r="GN2" s="55"/>
      <c r="GO2" s="55"/>
      <c r="GP2" s="55"/>
      <c r="GQ2" s="55"/>
      <c r="GR2" s="55"/>
      <c r="GS2" s="55"/>
      <c r="GT2" s="55"/>
      <c r="GU2" s="55"/>
      <c r="GV2" s="55"/>
      <c r="GW2" s="55"/>
      <c r="GX2" s="55"/>
      <c r="GY2" s="55"/>
      <c r="GZ2" s="55"/>
      <c r="HA2" s="55"/>
      <c r="HB2" s="55"/>
      <c r="HC2" s="55"/>
      <c r="HD2" s="55"/>
      <c r="HE2" s="55"/>
      <c r="HF2" s="55"/>
      <c r="HG2" s="55"/>
      <c r="HH2" s="55"/>
      <c r="HI2" s="55"/>
      <c r="HJ2" s="55"/>
      <c r="HK2" s="55"/>
      <c r="HL2" s="55"/>
      <c r="HM2" s="55"/>
      <c r="HN2" s="55"/>
      <c r="HO2" s="55"/>
      <c r="HP2" s="55"/>
      <c r="HQ2" s="55"/>
      <c r="HR2" s="55"/>
      <c r="HS2" s="55"/>
      <c r="HT2" s="55"/>
      <c r="HU2" s="55"/>
      <c r="HV2" s="55"/>
      <c r="HW2" s="55"/>
      <c r="HX2" s="55"/>
      <c r="HY2" s="55"/>
      <c r="HZ2" s="55"/>
      <c r="IA2" s="55"/>
      <c r="IB2" s="55"/>
      <c r="IC2" s="55"/>
      <c r="ID2" s="55"/>
      <c r="IE2" s="55"/>
      <c r="IF2" s="55"/>
      <c r="IG2" s="55"/>
      <c r="IH2" s="55"/>
      <c r="II2" s="55"/>
      <c r="IJ2" s="55"/>
      <c r="IK2" s="55"/>
      <c r="IL2" s="55"/>
      <c r="IM2" s="55"/>
      <c r="IN2" s="55"/>
      <c r="IO2" s="55"/>
      <c r="IP2" s="55"/>
      <c r="IQ2" s="55"/>
      <c r="IR2" s="55"/>
      <c r="IS2" s="55"/>
      <c r="IT2" s="55"/>
      <c r="IU2" s="55"/>
      <c r="IV2" s="55"/>
      <c r="IW2" s="55"/>
      <c r="IX2" s="55"/>
      <c r="IY2" s="55"/>
      <c r="IZ2" s="55"/>
      <c r="JA2" s="55"/>
      <c r="JB2" s="55"/>
      <c r="JC2" s="55"/>
      <c r="JD2" s="55"/>
      <c r="JE2" s="55"/>
      <c r="JF2" s="55"/>
      <c r="JG2" s="55"/>
      <c r="JH2" s="55"/>
      <c r="JI2" s="55"/>
      <c r="JJ2" s="55"/>
      <c r="JK2" s="55"/>
      <c r="JL2" s="55"/>
      <c r="JM2" s="55"/>
      <c r="JN2" s="55"/>
      <c r="JO2" s="55"/>
      <c r="JP2" s="55"/>
      <c r="JQ2" s="55"/>
      <c r="JR2" s="55"/>
      <c r="JS2" s="55"/>
      <c r="JT2" s="55"/>
      <c r="JU2" s="55"/>
      <c r="JV2" s="55"/>
      <c r="JW2" s="55"/>
      <c r="JX2" s="55"/>
      <c r="JY2" s="55"/>
      <c r="JZ2" s="55"/>
      <c r="KA2" s="55"/>
      <c r="KB2" s="55"/>
      <c r="KC2" s="55"/>
      <c r="KD2" s="55"/>
      <c r="KE2" s="55"/>
      <c r="KF2" s="55"/>
      <c r="KG2" s="55"/>
      <c r="KH2" s="55"/>
      <c r="KI2" s="55"/>
      <c r="KJ2" s="55"/>
      <c r="KK2" s="55"/>
      <c r="KL2" s="55"/>
      <c r="KM2" s="55"/>
      <c r="KN2" s="55"/>
      <c r="KO2" s="55"/>
      <c r="KP2" s="55"/>
      <c r="KQ2" s="55"/>
      <c r="KR2" s="55"/>
      <c r="KS2" s="55"/>
      <c r="KT2" s="55"/>
      <c r="KU2" s="55"/>
      <c r="KV2" s="55"/>
      <c r="KW2" s="55"/>
      <c r="KX2" s="55"/>
      <c r="KY2" s="55"/>
      <c r="KZ2" s="55"/>
      <c r="LA2" s="55"/>
      <c r="LB2" s="55"/>
      <c r="LC2" s="55"/>
      <c r="LD2" s="55"/>
      <c r="LE2" s="55"/>
      <c r="LF2" s="55"/>
      <c r="LG2" s="55"/>
      <c r="LH2" s="55"/>
      <c r="LI2" s="55"/>
      <c r="LJ2" s="55"/>
      <c r="LK2" s="55"/>
      <c r="LL2" s="55"/>
      <c r="LM2" s="55"/>
      <c r="LN2" s="55"/>
      <c r="LO2" s="55"/>
      <c r="LP2" s="55"/>
      <c r="LQ2" s="55"/>
      <c r="LR2" s="55"/>
      <c r="LS2" s="55"/>
      <c r="LT2" s="55"/>
      <c r="LU2" s="55"/>
      <c r="LV2" s="55"/>
      <c r="LW2" s="55"/>
      <c r="LX2" s="55"/>
      <c r="LY2" s="55"/>
      <c r="LZ2" s="55"/>
      <c r="MA2" s="55"/>
      <c r="MB2" s="55"/>
      <c r="MC2" s="55"/>
      <c r="MD2" s="55"/>
      <c r="ME2" s="55"/>
      <c r="MF2" s="55"/>
      <c r="MG2" s="55"/>
      <c r="MH2" s="55"/>
      <c r="MI2" s="55"/>
      <c r="MJ2" s="55"/>
      <c r="MK2" s="55"/>
      <c r="ML2" s="55"/>
      <c r="MM2" s="55"/>
      <c r="MN2" s="55"/>
      <c r="MO2" s="55"/>
      <c r="MP2" s="55"/>
      <c r="MQ2" s="55"/>
      <c r="MR2" s="55"/>
      <c r="MS2" s="55"/>
      <c r="MT2" s="55"/>
      <c r="MU2" s="55"/>
      <c r="MV2" s="55"/>
      <c r="MW2" s="55"/>
      <c r="MX2" s="55"/>
      <c r="MY2" s="55"/>
      <c r="MZ2" s="55"/>
      <c r="NA2" s="55"/>
      <c r="NB2" s="55"/>
      <c r="NC2" s="55"/>
      <c r="ND2" s="55"/>
      <c r="NE2" s="55"/>
      <c r="NF2" s="55"/>
      <c r="NG2" s="55"/>
      <c r="NH2" s="55"/>
      <c r="NI2" s="55"/>
      <c r="NJ2" s="55"/>
      <c r="NK2" s="55"/>
      <c r="NL2" s="55"/>
      <c r="NM2" s="55"/>
      <c r="NN2" s="55"/>
      <c r="NO2" s="55"/>
      <c r="NP2" s="55"/>
      <c r="NQ2" s="55"/>
      <c r="NR2" s="55"/>
      <c r="NS2" s="55"/>
      <c r="NT2" s="55"/>
      <c r="NU2" s="55"/>
      <c r="NV2" s="55"/>
      <c r="NW2" s="55"/>
      <c r="NX2" s="55"/>
      <c r="NY2" s="55"/>
      <c r="NZ2" s="55"/>
      <c r="OA2" s="55"/>
      <c r="OB2" s="55"/>
      <c r="OC2" s="55"/>
      <c r="OD2" s="55"/>
      <c r="OE2" s="55"/>
      <c r="OF2" s="55"/>
      <c r="OG2" s="55"/>
      <c r="OH2" s="55"/>
      <c r="OI2" s="55"/>
      <c r="OJ2" s="55"/>
      <c r="OK2" s="55"/>
      <c r="OL2" s="55"/>
      <c r="OM2" s="55"/>
      <c r="ON2" s="55"/>
      <c r="OO2" s="55"/>
      <c r="OP2" s="55"/>
      <c r="OQ2" s="55"/>
      <c r="OR2" s="55"/>
      <c r="OS2" s="55"/>
      <c r="OT2" s="55"/>
      <c r="OU2" s="55"/>
      <c r="OV2" s="55"/>
      <c r="OW2" s="55"/>
      <c r="OX2" s="55"/>
      <c r="OY2" s="55"/>
      <c r="OZ2" s="55"/>
      <c r="PA2" s="55"/>
      <c r="PB2" s="55"/>
      <c r="PC2" s="55"/>
      <c r="PD2" s="55"/>
      <c r="PE2" s="55"/>
      <c r="PF2" s="55"/>
      <c r="PG2" s="55"/>
      <c r="PH2" s="55"/>
      <c r="PI2" s="55"/>
      <c r="PJ2" s="55"/>
      <c r="PK2" s="55"/>
      <c r="PL2" s="55"/>
      <c r="PM2" s="55"/>
      <c r="PN2" s="55"/>
      <c r="PO2" s="55"/>
      <c r="PP2" s="55"/>
      <c r="PQ2" s="55"/>
      <c r="PR2" s="55"/>
      <c r="PS2" s="55"/>
      <c r="PT2" s="55"/>
      <c r="PU2" s="55"/>
      <c r="PV2" s="55"/>
      <c r="PW2" s="55"/>
      <c r="PX2" s="55"/>
      <c r="PY2" s="55"/>
      <c r="PZ2" s="55"/>
      <c r="QA2" s="55"/>
      <c r="QB2" s="55"/>
      <c r="QC2" s="55"/>
      <c r="QD2" s="55"/>
      <c r="QE2" s="55"/>
      <c r="QF2" s="55"/>
      <c r="QG2" s="55"/>
      <c r="QH2" s="55"/>
      <c r="QI2" s="55"/>
      <c r="QJ2" s="55"/>
      <c r="QK2" s="55"/>
      <c r="QL2" s="55"/>
      <c r="QM2" s="55"/>
      <c r="QN2" s="55"/>
      <c r="QO2" s="55"/>
      <c r="QP2" s="55"/>
      <c r="QQ2" s="55"/>
      <c r="QR2" s="55"/>
      <c r="QS2" s="55"/>
      <c r="QT2" s="55"/>
      <c r="QU2" s="55"/>
      <c r="QV2" s="55"/>
      <c r="QW2" s="55"/>
      <c r="QX2" s="55"/>
      <c r="QY2" s="55"/>
      <c r="QZ2" s="55"/>
      <c r="RA2" s="55"/>
      <c r="RB2" s="55"/>
      <c r="RC2" s="55"/>
      <c r="RD2" s="55"/>
      <c r="RE2" s="55"/>
      <c r="RF2" s="55"/>
      <c r="RG2" s="55"/>
      <c r="RH2" s="55"/>
      <c r="RI2" s="55"/>
      <c r="RJ2" s="55"/>
      <c r="RK2" s="55"/>
      <c r="RL2" s="55"/>
      <c r="RM2" s="55"/>
      <c r="RN2" s="55"/>
      <c r="RO2" s="55"/>
      <c r="RP2" s="55"/>
      <c r="RQ2" s="55"/>
      <c r="RR2" s="55"/>
      <c r="RS2" s="55"/>
      <c r="RT2" s="55"/>
      <c r="RU2" s="55"/>
      <c r="RV2" s="55"/>
      <c r="RW2" s="55"/>
      <c r="RX2" s="55"/>
      <c r="RY2" s="55"/>
      <c r="RZ2" s="55"/>
      <c r="SA2" s="55"/>
      <c r="SB2" s="55"/>
      <c r="SC2" s="55"/>
      <c r="SD2" s="55"/>
      <c r="SE2" s="55"/>
      <c r="SF2" s="55"/>
      <c r="SG2" s="55"/>
      <c r="SH2" s="55"/>
      <c r="SI2" s="55"/>
      <c r="SJ2" s="55"/>
      <c r="SK2" s="55"/>
      <c r="SL2" s="55"/>
      <c r="SM2" s="55"/>
      <c r="SN2" s="55"/>
      <c r="SO2" s="55"/>
      <c r="SP2" s="55"/>
      <c r="SQ2" s="55"/>
      <c r="SR2" s="55"/>
      <c r="SS2" s="55"/>
      <c r="ST2" s="55"/>
      <c r="SU2" s="55"/>
      <c r="SV2" s="55"/>
      <c r="SW2" s="55"/>
      <c r="SX2" s="55"/>
      <c r="SY2" s="55"/>
      <c r="SZ2" s="55"/>
      <c r="TA2" s="55"/>
      <c r="TB2" s="55"/>
      <c r="TC2" s="55"/>
      <c r="TD2" s="55"/>
      <c r="TE2" s="55"/>
      <c r="TF2" s="55"/>
      <c r="TG2" s="55"/>
      <c r="TH2" s="55"/>
      <c r="TI2" s="55"/>
      <c r="TJ2" s="55"/>
      <c r="TK2" s="55"/>
      <c r="TL2" s="55"/>
      <c r="TM2" s="55"/>
      <c r="TN2" s="55"/>
      <c r="TO2" s="55"/>
      <c r="TP2" s="55"/>
      <c r="TQ2" s="55"/>
      <c r="TR2" s="55"/>
      <c r="TS2" s="55"/>
      <c r="TT2" s="55"/>
      <c r="TU2" s="55"/>
      <c r="TV2" s="55"/>
      <c r="TW2" s="55"/>
      <c r="TX2" s="55"/>
      <c r="TY2" s="55"/>
      <c r="TZ2" s="55"/>
      <c r="UA2" s="55"/>
      <c r="UB2" s="55"/>
      <c r="UC2" s="55"/>
      <c r="UD2" s="55"/>
      <c r="UE2" s="55"/>
      <c r="UF2" s="55"/>
      <c r="UG2" s="55"/>
      <c r="UH2" s="55"/>
      <c r="UI2" s="55"/>
      <c r="UJ2" s="55"/>
      <c r="UK2" s="55"/>
      <c r="UL2" s="55"/>
      <c r="UM2" s="55"/>
      <c r="UN2" s="55"/>
      <c r="UO2" s="55"/>
      <c r="UP2" s="55"/>
      <c r="UQ2" s="55"/>
      <c r="UR2" s="55"/>
      <c r="US2" s="55"/>
      <c r="UT2" s="55"/>
      <c r="UU2" s="55"/>
      <c r="UV2" s="55"/>
      <c r="UW2" s="55"/>
      <c r="UX2" s="55"/>
      <c r="UY2" s="55"/>
      <c r="UZ2" s="55"/>
      <c r="VA2" s="55"/>
      <c r="VB2" s="55"/>
      <c r="VC2" s="55"/>
      <c r="VD2" s="55"/>
      <c r="VE2" s="55"/>
      <c r="VF2" s="55"/>
      <c r="VG2" s="55"/>
      <c r="VH2" s="55"/>
      <c r="VI2" s="55"/>
      <c r="VJ2" s="55"/>
      <c r="VK2" s="55"/>
      <c r="VL2" s="55"/>
      <c r="VM2" s="55"/>
      <c r="VN2" s="55"/>
      <c r="VO2" s="55"/>
      <c r="VP2" s="55"/>
      <c r="VQ2" s="55"/>
      <c r="VR2" s="55"/>
      <c r="VS2" s="55"/>
      <c r="VT2" s="55"/>
      <c r="VU2" s="55"/>
      <c r="VV2" s="55"/>
      <c r="VW2" s="55"/>
      <c r="VX2" s="55"/>
      <c r="VY2" s="55"/>
      <c r="VZ2" s="55"/>
      <c r="WA2" s="55"/>
      <c r="WB2" s="55"/>
      <c r="WC2" s="55"/>
      <c r="WD2" s="55"/>
      <c r="WE2" s="55"/>
      <c r="WF2" s="55"/>
      <c r="WG2" s="55"/>
      <c r="WH2" s="55"/>
      <c r="WI2" s="55"/>
      <c r="WJ2" s="55"/>
      <c r="WK2" s="55"/>
      <c r="WL2" s="55"/>
      <c r="WM2" s="55"/>
      <c r="WN2" s="55"/>
      <c r="WO2" s="55"/>
      <c r="WP2" s="55"/>
      <c r="WQ2" s="55"/>
      <c r="WR2" s="55"/>
      <c r="WS2" s="55"/>
      <c r="WT2" s="55"/>
      <c r="WU2" s="55"/>
      <c r="WV2" s="55"/>
      <c r="WW2" s="55"/>
      <c r="WX2" s="55"/>
      <c r="WY2" s="55"/>
      <c r="WZ2" s="55"/>
      <c r="XA2" s="55"/>
      <c r="XB2" s="55"/>
      <c r="XC2" s="55"/>
      <c r="XD2" s="55"/>
      <c r="XE2" s="55"/>
      <c r="XF2" s="55"/>
      <c r="XG2" s="55"/>
      <c r="XH2" s="55"/>
      <c r="XI2" s="55"/>
      <c r="XJ2" s="55"/>
      <c r="XK2" s="55"/>
      <c r="XL2" s="55"/>
      <c r="XM2" s="55"/>
      <c r="XN2" s="55"/>
      <c r="XO2" s="55"/>
      <c r="XP2" s="55"/>
      <c r="XQ2" s="55"/>
      <c r="XR2" s="55"/>
      <c r="XS2" s="55"/>
      <c r="XT2" s="55"/>
      <c r="XU2" s="55"/>
      <c r="XV2" s="55"/>
      <c r="XW2" s="55"/>
      <c r="XX2" s="55"/>
      <c r="XY2" s="55"/>
      <c r="XZ2" s="55"/>
      <c r="YA2" s="55"/>
      <c r="YB2" s="55"/>
      <c r="YC2" s="55"/>
      <c r="YD2" s="55"/>
      <c r="YE2" s="55"/>
      <c r="YF2" s="55"/>
      <c r="YG2" s="55"/>
      <c r="YH2" s="55"/>
      <c r="YI2" s="55"/>
      <c r="YJ2" s="55"/>
      <c r="YK2" s="55"/>
      <c r="YL2" s="55"/>
      <c r="YM2" s="55"/>
      <c r="YN2" s="55"/>
      <c r="YO2" s="55"/>
      <c r="YP2" s="55"/>
      <c r="YQ2" s="55"/>
      <c r="YR2" s="55"/>
      <c r="YS2" s="55"/>
      <c r="YT2" s="55"/>
      <c r="YU2" s="55"/>
      <c r="YV2" s="55"/>
      <c r="YW2" s="55"/>
      <c r="YX2" s="55"/>
      <c r="YY2" s="55"/>
      <c r="YZ2" s="55"/>
      <c r="ZA2" s="55"/>
      <c r="ZB2" s="55"/>
      <c r="ZC2" s="55"/>
      <c r="ZD2" s="55"/>
      <c r="ZE2" s="55"/>
      <c r="ZF2" s="55"/>
      <c r="ZG2" s="55"/>
      <c r="ZH2" s="55"/>
      <c r="ZI2" s="55"/>
      <c r="ZJ2" s="55"/>
      <c r="ZK2" s="55"/>
      <c r="ZL2" s="55"/>
      <c r="ZM2" s="55"/>
      <c r="ZN2" s="55"/>
      <c r="ZO2" s="55"/>
      <c r="ZP2" s="55"/>
      <c r="ZQ2" s="55"/>
      <c r="ZR2" s="55"/>
      <c r="ZS2" s="55"/>
      <c r="ZT2" s="55"/>
      <c r="ZU2" s="55"/>
      <c r="ZV2" s="55"/>
      <c r="ZW2" s="55"/>
      <c r="ZX2" s="55"/>
      <c r="ZY2" s="55"/>
      <c r="ZZ2" s="55"/>
      <c r="AAA2" s="55"/>
      <c r="AAB2" s="55"/>
      <c r="AAC2" s="55"/>
      <c r="AAD2" s="55"/>
      <c r="AAE2" s="55"/>
      <c r="AAF2" s="55"/>
      <c r="AAG2" s="55"/>
      <c r="AAH2" s="55"/>
      <c r="AAI2" s="55"/>
      <c r="AAJ2" s="55"/>
      <c r="AAK2" s="55"/>
      <c r="AAL2" s="55"/>
      <c r="AAM2" s="55"/>
      <c r="AAN2" s="55"/>
      <c r="AAO2" s="55"/>
      <c r="AAP2" s="55"/>
      <c r="AAQ2" s="55"/>
      <c r="AAR2" s="55"/>
      <c r="AAS2" s="55"/>
      <c r="AAT2" s="55"/>
      <c r="AAU2" s="55"/>
      <c r="AAV2" s="55"/>
      <c r="AAW2" s="55"/>
      <c r="AAX2" s="55"/>
      <c r="AAY2" s="55"/>
      <c r="AAZ2" s="55"/>
      <c r="ABA2" s="55"/>
      <c r="ABB2" s="55"/>
      <c r="ABC2" s="55"/>
      <c r="ABD2" s="55"/>
      <c r="ABE2" s="55"/>
      <c r="ABF2" s="55"/>
      <c r="ABG2" s="55"/>
      <c r="ABH2" s="55"/>
      <c r="ABI2" s="55"/>
      <c r="ABJ2" s="55"/>
      <c r="ABK2" s="55"/>
      <c r="ABL2" s="55"/>
      <c r="ABM2" s="55"/>
      <c r="ABN2" s="55"/>
      <c r="ABO2" s="55"/>
      <c r="ABP2" s="55"/>
      <c r="ABQ2" s="55"/>
      <c r="ABR2" s="55"/>
      <c r="ABS2" s="55"/>
      <c r="ABT2" s="55"/>
      <c r="ABU2" s="55"/>
      <c r="ABV2" s="55"/>
      <c r="ABW2" s="55"/>
      <c r="ABX2" s="55"/>
      <c r="ABY2" s="55"/>
      <c r="ABZ2" s="55"/>
      <c r="ACA2" s="55"/>
      <c r="ACB2" s="55"/>
      <c r="ACC2" s="55"/>
      <c r="ACD2" s="55"/>
      <c r="ACE2" s="55"/>
      <c r="ACF2" s="55"/>
      <c r="ACG2" s="55"/>
      <c r="ACH2" s="55"/>
      <c r="ACI2" s="55"/>
      <c r="ACJ2" s="55"/>
      <c r="ACK2" s="55"/>
      <c r="ACL2" s="55"/>
      <c r="ACM2" s="55"/>
      <c r="ACN2" s="55"/>
      <c r="ACO2" s="55"/>
      <c r="ACP2" s="55"/>
      <c r="ACQ2" s="55"/>
      <c r="ACR2" s="55"/>
      <c r="ACS2" s="55"/>
      <c r="ACT2" s="55"/>
      <c r="ACU2" s="55"/>
      <c r="ACV2" s="55"/>
      <c r="ACW2" s="55"/>
      <c r="ACX2" s="55"/>
      <c r="ACY2" s="55"/>
      <c r="ACZ2" s="55"/>
      <c r="ADA2" s="55"/>
      <c r="ADB2" s="55"/>
      <c r="ADC2" s="55"/>
      <c r="ADD2" s="55"/>
      <c r="ADE2" s="55"/>
      <c r="ADF2" s="55"/>
      <c r="ADG2" s="55"/>
      <c r="ADH2" s="55"/>
      <c r="ADI2" s="55"/>
      <c r="ADJ2" s="55"/>
      <c r="ADK2" s="55"/>
      <c r="ADL2" s="55"/>
      <c r="ADM2" s="55"/>
      <c r="ADN2" s="55"/>
      <c r="ADO2" s="55"/>
      <c r="ADP2" s="55"/>
      <c r="ADQ2" s="55"/>
      <c r="ADR2" s="55"/>
      <c r="ADS2" s="55"/>
      <c r="ADT2" s="55"/>
      <c r="ADU2" s="55"/>
      <c r="ADV2" s="55"/>
      <c r="ADW2" s="55"/>
      <c r="ADX2" s="55"/>
      <c r="ADY2" s="55"/>
      <c r="ADZ2" s="55"/>
      <c r="AEA2" s="55"/>
      <c r="AEB2" s="55"/>
      <c r="AEC2" s="55"/>
      <c r="AED2" s="55"/>
      <c r="AEE2" s="55"/>
      <c r="AEF2" s="55"/>
      <c r="AEG2" s="55"/>
      <c r="AEH2" s="55"/>
      <c r="AEI2" s="55"/>
      <c r="AEJ2" s="55"/>
      <c r="AEK2" s="55"/>
      <c r="AEL2" s="55"/>
      <c r="AEM2" s="55"/>
      <c r="AEN2" s="55"/>
      <c r="AEO2" s="55"/>
      <c r="AEP2" s="55"/>
      <c r="AEQ2" s="55"/>
      <c r="AER2" s="55"/>
      <c r="AES2" s="55"/>
      <c r="AET2" s="55"/>
      <c r="AEU2" s="55"/>
      <c r="AEV2" s="55"/>
      <c r="AEW2" s="55"/>
      <c r="AEX2" s="55"/>
      <c r="AEY2" s="55"/>
      <c r="AEZ2" s="55"/>
      <c r="AFA2" s="55"/>
      <c r="AFB2" s="55"/>
      <c r="AFC2" s="55"/>
      <c r="AFD2" s="55"/>
      <c r="AFE2" s="55"/>
      <c r="AFF2" s="55"/>
      <c r="AFG2" s="55"/>
      <c r="AFH2" s="55"/>
      <c r="AFI2" s="55"/>
      <c r="AFJ2" s="55"/>
      <c r="AFK2" s="55"/>
      <c r="AFL2" s="55"/>
      <c r="AFM2" s="55"/>
      <c r="AFN2" s="55"/>
      <c r="AFO2" s="55"/>
      <c r="AFP2" s="55"/>
      <c r="AFQ2" s="55"/>
      <c r="AFR2" s="55"/>
      <c r="AFS2" s="55"/>
      <c r="AFT2" s="55"/>
      <c r="AFU2" s="55"/>
      <c r="AFV2" s="55"/>
      <c r="AFW2" s="55"/>
      <c r="AFX2" s="55"/>
      <c r="AFY2" s="55"/>
      <c r="AFZ2" s="55"/>
      <c r="AGA2" s="55"/>
      <c r="AGB2" s="55"/>
      <c r="AGC2" s="55"/>
      <c r="AGD2" s="55"/>
      <c r="AGE2" s="55"/>
      <c r="AGF2" s="55"/>
      <c r="AGG2" s="55"/>
      <c r="AGH2" s="55"/>
      <c r="AGI2" s="55"/>
      <c r="AGJ2" s="55"/>
      <c r="AGK2" s="55"/>
      <c r="AGL2" s="55"/>
      <c r="AGM2" s="55"/>
      <c r="AGN2" s="55"/>
      <c r="AGO2" s="55"/>
      <c r="AGP2" s="55"/>
      <c r="AGQ2" s="55"/>
      <c r="AGR2" s="55"/>
      <c r="AGS2" s="55"/>
      <c r="AGT2" s="55"/>
      <c r="AGU2" s="55"/>
      <c r="AGV2" s="55"/>
      <c r="AGW2" s="55"/>
      <c r="AGX2" s="55"/>
      <c r="AGY2" s="55"/>
      <c r="AGZ2" s="55"/>
      <c r="AHA2" s="55"/>
      <c r="AHB2" s="55"/>
      <c r="AHC2" s="55"/>
      <c r="AHD2" s="55"/>
      <c r="AHE2" s="55"/>
      <c r="AHF2" s="55"/>
      <c r="AHG2" s="55"/>
      <c r="AHH2" s="55"/>
      <c r="AHI2" s="55"/>
      <c r="AHJ2" s="55"/>
      <c r="AHK2" s="55"/>
      <c r="AHL2" s="55"/>
      <c r="AHM2" s="55"/>
      <c r="AHN2" s="55"/>
      <c r="AHO2" s="55"/>
      <c r="AHP2" s="55"/>
      <c r="AHQ2" s="55"/>
      <c r="AHR2" s="55"/>
      <c r="AHS2" s="55"/>
      <c r="AHT2" s="55"/>
      <c r="AHU2" s="55"/>
      <c r="AHV2" s="55"/>
      <c r="AHW2" s="55"/>
      <c r="AHX2" s="55"/>
      <c r="AHY2" s="55"/>
      <c r="AHZ2" s="55"/>
      <c r="AIA2" s="55"/>
      <c r="AIB2" s="55"/>
      <c r="AIC2" s="55"/>
      <c r="AID2" s="55"/>
      <c r="AIE2" s="55"/>
      <c r="AIF2" s="55"/>
      <c r="AIG2" s="55"/>
      <c r="AIH2" s="55"/>
      <c r="AII2" s="55"/>
      <c r="AIJ2" s="55"/>
      <c r="AIK2" s="55"/>
      <c r="AIL2" s="55"/>
      <c r="AIM2" s="55"/>
      <c r="AIN2" s="55"/>
      <c r="AIO2" s="55"/>
      <c r="AIP2" s="55"/>
      <c r="AIQ2" s="55"/>
      <c r="AIR2" s="55"/>
      <c r="AIS2" s="55"/>
      <c r="AIT2" s="55"/>
      <c r="AIU2" s="55"/>
      <c r="AIV2" s="55"/>
      <c r="AIW2" s="55"/>
      <c r="AIX2" s="55"/>
      <c r="AIY2" s="55"/>
      <c r="AIZ2" s="55"/>
      <c r="AJA2" s="55"/>
      <c r="AJB2" s="55"/>
      <c r="AJC2" s="55"/>
      <c r="AJD2" s="55"/>
      <c r="AJE2" s="55"/>
      <c r="AJF2" s="55"/>
      <c r="AJG2" s="55"/>
      <c r="AJH2" s="55"/>
      <c r="AJI2" s="55"/>
      <c r="AJJ2" s="55"/>
      <c r="AJK2" s="55"/>
      <c r="AJL2" s="55"/>
      <c r="AJM2" s="55"/>
      <c r="AJN2" s="55"/>
      <c r="AJO2" s="55"/>
      <c r="AJP2" s="55"/>
      <c r="AJQ2" s="55"/>
      <c r="AJR2" s="55"/>
      <c r="AJS2" s="55"/>
      <c r="AJT2" s="55"/>
      <c r="AJU2" s="55"/>
      <c r="AJV2" s="55"/>
      <c r="AJW2" s="55"/>
      <c r="AJX2" s="55"/>
      <c r="AJY2" s="55"/>
      <c r="AJZ2" s="55"/>
      <c r="AKA2" s="55"/>
      <c r="AKB2" s="55"/>
      <c r="AKC2" s="55"/>
      <c r="AKD2" s="55"/>
      <c r="AKE2" s="55"/>
      <c r="AKF2" s="55"/>
      <c r="AKG2" s="55"/>
      <c r="AKH2" s="55"/>
      <c r="AKI2" s="55"/>
      <c r="AKJ2" s="55"/>
      <c r="AKK2" s="55"/>
      <c r="AKL2" s="55"/>
      <c r="AKM2" s="55"/>
      <c r="AKN2" s="55"/>
      <c r="AKO2" s="55"/>
      <c r="AKP2" s="55"/>
      <c r="AKQ2" s="55"/>
      <c r="AKR2" s="55"/>
      <c r="AKS2" s="55"/>
      <c r="AKT2" s="55"/>
      <c r="AKU2" s="55"/>
      <c r="AKV2" s="55"/>
      <c r="AKW2" s="55"/>
      <c r="AKX2" s="55"/>
      <c r="AKY2" s="55"/>
      <c r="AKZ2" s="55"/>
      <c r="ALA2" s="55"/>
      <c r="ALB2" s="55"/>
      <c r="ALC2" s="55"/>
      <c r="ALD2" s="55"/>
      <c r="ALE2" s="55"/>
      <c r="ALF2" s="55"/>
      <c r="ALG2" s="55"/>
      <c r="ALH2" s="55"/>
      <c r="ALI2" s="55"/>
      <c r="ALJ2" s="55"/>
      <c r="ALK2" s="55"/>
      <c r="ALL2" s="55"/>
      <c r="ALM2" s="55"/>
      <c r="ALN2" s="55"/>
      <c r="ALO2" s="55"/>
      <c r="ALP2" s="55"/>
      <c r="ALQ2" s="55"/>
      <c r="ALR2" s="55"/>
      <c r="ALS2" s="55"/>
      <c r="ALT2" s="55"/>
      <c r="ALU2" s="55"/>
      <c r="ALV2" s="55"/>
      <c r="ALW2" s="55"/>
      <c r="ALX2" s="55"/>
      <c r="ALY2" s="55"/>
      <c r="ALZ2" s="55"/>
      <c r="AMA2" s="55"/>
      <c r="AMB2" s="55"/>
      <c r="AMC2" s="55"/>
      <c r="AMD2" s="55"/>
      <c r="AME2" s="55"/>
      <c r="AMF2" s="55"/>
      <c r="AMG2" s="55"/>
      <c r="AMH2" s="55"/>
      <c r="AMI2" s="55"/>
      <c r="AMJ2" s="55"/>
    </row>
    <row r="3" spans="1:1024" s="11" customFormat="1" x14ac:dyDescent="0.2">
      <c r="A3" s="52">
        <v>2</v>
      </c>
      <c r="B3" s="52" t="s">
        <v>55</v>
      </c>
      <c r="C3" s="52" t="s">
        <v>56</v>
      </c>
      <c r="D3" s="52" t="s">
        <v>66</v>
      </c>
      <c r="E3" s="52" t="s">
        <v>67</v>
      </c>
      <c r="F3" s="52" t="s">
        <v>59</v>
      </c>
      <c r="G3" s="52" t="s">
        <v>60</v>
      </c>
      <c r="H3" s="52" t="s">
        <v>61</v>
      </c>
      <c r="I3" s="53"/>
      <c r="J3"/>
      <c r="K3" s="53"/>
      <c r="L3" s="52" t="s">
        <v>62</v>
      </c>
      <c r="M3" s="54">
        <f ca="1">INDEX(OFFSET(MOTORS!$C$1, 0, 0, MOTORS!$B$1,1), MATCH($F3, OFFSET(MOTORS!$A$1,0,0,MOTORS!$B$1,1),0))</f>
        <v>1.2</v>
      </c>
      <c r="N3" s="54">
        <f ca="1">INDEX(OFFSET(MOTORS!$D$1, 0, 0, MOTORS!$B$1,1), MATCH($F3, OFFSET(MOTORS!$A$1,0,0,MOTORS!$B$1,1),0))</f>
        <v>2.6</v>
      </c>
      <c r="O3" s="54">
        <f ca="1">INDEX(OFFSET(MOTORS!$E$1, 0, 0, MOTORS!$B$1,1), MATCH($F3, OFFSET(MOTORS!$A$1,0,0,MOTORS!$B$1,1),0))</f>
        <v>5.2</v>
      </c>
      <c r="P3" s="54">
        <f ca="1">INDEX(OFFSET(MOTORS!$F$1, 0, 0, MOTORS!$B$1,1), MATCH($F3, OFFSET(MOTORS!$A$1,0,0,MOTORS!$B$1,1),0))</f>
        <v>200</v>
      </c>
      <c r="Q3" s="52" t="s">
        <v>63</v>
      </c>
      <c r="R3"/>
      <c r="S3"/>
      <c r="T3" s="55"/>
      <c r="U3" s="52" t="s">
        <v>64</v>
      </c>
      <c r="V3" s="56" t="e">
        <f t="shared" ca="1" si="0"/>
        <v>#DIV/0!</v>
      </c>
      <c r="W3" s="52"/>
      <c r="X3" s="55"/>
      <c r="Y3"/>
      <c r="Z3"/>
      <c r="AA3" s="55"/>
      <c r="AB3"/>
      <c r="AC3" s="57"/>
      <c r="AD3"/>
      <c r="AE3" s="55"/>
      <c r="AF3"/>
      <c r="AG3" s="55"/>
      <c r="AH3" s="55" t="s">
        <v>65</v>
      </c>
      <c r="AI3" s="55" t="s">
        <v>65</v>
      </c>
      <c r="AJ3"/>
      <c r="AK3"/>
      <c r="AL3"/>
      <c r="AM3" s="55"/>
      <c r="AN3"/>
      <c r="AO3"/>
      <c r="AP3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55"/>
      <c r="CQ3" s="55"/>
      <c r="CR3" s="55"/>
      <c r="CS3" s="55"/>
      <c r="CT3" s="55"/>
      <c r="CU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  <c r="DJ3" s="55"/>
      <c r="DK3" s="55"/>
      <c r="DL3" s="55"/>
      <c r="DM3" s="55"/>
      <c r="DN3" s="55"/>
      <c r="DO3" s="55"/>
      <c r="DP3" s="55"/>
      <c r="DQ3" s="55"/>
      <c r="DR3" s="55"/>
      <c r="DS3" s="55"/>
      <c r="DT3" s="55"/>
      <c r="DU3" s="55"/>
      <c r="DV3" s="55"/>
      <c r="DW3" s="55"/>
      <c r="DX3" s="55"/>
      <c r="DY3" s="55"/>
      <c r="DZ3" s="55"/>
      <c r="EA3" s="55"/>
      <c r="EB3" s="55"/>
      <c r="EC3" s="55"/>
      <c r="ED3" s="55"/>
      <c r="EE3" s="55"/>
      <c r="EF3" s="55"/>
      <c r="EG3" s="55"/>
      <c r="EH3" s="55"/>
      <c r="EI3" s="55"/>
      <c r="EJ3" s="55"/>
      <c r="EK3" s="55"/>
      <c r="EL3" s="55"/>
      <c r="EM3" s="55"/>
      <c r="EN3" s="55"/>
      <c r="EO3" s="55"/>
      <c r="EP3" s="55"/>
      <c r="EQ3" s="55"/>
      <c r="ER3" s="55"/>
      <c r="ES3" s="55"/>
      <c r="ET3" s="55"/>
      <c r="EU3" s="55"/>
      <c r="EV3" s="55"/>
      <c r="EW3" s="55"/>
      <c r="EX3" s="55"/>
      <c r="EY3" s="55"/>
      <c r="EZ3" s="55"/>
      <c r="FA3" s="55"/>
      <c r="FB3" s="55"/>
      <c r="FC3" s="55"/>
      <c r="FD3" s="55"/>
      <c r="FE3" s="55"/>
      <c r="FF3" s="55"/>
      <c r="FG3" s="55"/>
      <c r="FH3" s="55"/>
      <c r="FI3" s="55"/>
      <c r="FJ3" s="55"/>
      <c r="FK3" s="55"/>
      <c r="FL3" s="55"/>
      <c r="FM3" s="55"/>
      <c r="FN3" s="55"/>
      <c r="FO3" s="55"/>
      <c r="FP3" s="55"/>
      <c r="FQ3" s="55"/>
      <c r="FR3" s="55"/>
      <c r="FS3" s="55"/>
      <c r="FT3" s="55"/>
      <c r="FU3" s="55"/>
      <c r="FV3" s="55"/>
      <c r="FW3" s="55"/>
      <c r="FX3" s="55"/>
      <c r="FY3" s="55"/>
      <c r="FZ3" s="55"/>
      <c r="GA3" s="55"/>
      <c r="GB3" s="55"/>
      <c r="GC3" s="55"/>
      <c r="GD3" s="55"/>
      <c r="GE3" s="55"/>
      <c r="GF3" s="55"/>
      <c r="GG3" s="55"/>
      <c r="GH3" s="55"/>
      <c r="GI3" s="55"/>
      <c r="GJ3" s="55"/>
      <c r="GK3" s="55"/>
      <c r="GL3" s="55"/>
      <c r="GM3" s="55"/>
      <c r="GN3" s="55"/>
      <c r="GO3" s="55"/>
      <c r="GP3" s="55"/>
      <c r="GQ3" s="55"/>
      <c r="GR3" s="55"/>
      <c r="GS3" s="55"/>
      <c r="GT3" s="55"/>
      <c r="GU3" s="55"/>
      <c r="GV3" s="55"/>
      <c r="GW3" s="55"/>
      <c r="GX3" s="55"/>
      <c r="GY3" s="55"/>
      <c r="GZ3" s="55"/>
      <c r="HA3" s="55"/>
      <c r="HB3" s="55"/>
      <c r="HC3" s="55"/>
      <c r="HD3" s="55"/>
      <c r="HE3" s="55"/>
      <c r="HF3" s="55"/>
      <c r="HG3" s="55"/>
      <c r="HH3" s="55"/>
      <c r="HI3" s="55"/>
      <c r="HJ3" s="55"/>
      <c r="HK3" s="55"/>
      <c r="HL3" s="55"/>
      <c r="HM3" s="55"/>
      <c r="HN3" s="55"/>
      <c r="HO3" s="55"/>
      <c r="HP3" s="55"/>
      <c r="HQ3" s="55"/>
      <c r="HR3" s="55"/>
      <c r="HS3" s="55"/>
      <c r="HT3" s="55"/>
      <c r="HU3" s="55"/>
      <c r="HV3" s="55"/>
      <c r="HW3" s="55"/>
      <c r="HX3" s="55"/>
      <c r="HY3" s="55"/>
      <c r="HZ3" s="55"/>
      <c r="IA3" s="55"/>
      <c r="IB3" s="55"/>
      <c r="IC3" s="55"/>
      <c r="ID3" s="55"/>
      <c r="IE3" s="55"/>
      <c r="IF3" s="55"/>
      <c r="IG3" s="55"/>
      <c r="IH3" s="55"/>
      <c r="II3" s="55"/>
      <c r="IJ3" s="55"/>
      <c r="IK3" s="55"/>
      <c r="IL3" s="55"/>
      <c r="IM3" s="55"/>
      <c r="IN3" s="55"/>
      <c r="IO3" s="55"/>
      <c r="IP3" s="55"/>
      <c r="IQ3" s="55"/>
      <c r="IR3" s="55"/>
      <c r="IS3" s="55"/>
      <c r="IT3" s="55"/>
      <c r="IU3" s="55"/>
      <c r="IV3" s="55"/>
      <c r="IW3" s="55"/>
      <c r="IX3" s="55"/>
      <c r="IY3" s="55"/>
      <c r="IZ3" s="55"/>
      <c r="JA3" s="55"/>
      <c r="JB3" s="55"/>
      <c r="JC3" s="55"/>
      <c r="JD3" s="55"/>
      <c r="JE3" s="55"/>
      <c r="JF3" s="55"/>
      <c r="JG3" s="55"/>
      <c r="JH3" s="55"/>
      <c r="JI3" s="55"/>
      <c r="JJ3" s="55"/>
      <c r="JK3" s="55"/>
      <c r="JL3" s="55"/>
      <c r="JM3" s="55"/>
      <c r="JN3" s="55"/>
      <c r="JO3" s="55"/>
      <c r="JP3" s="55"/>
      <c r="JQ3" s="55"/>
      <c r="JR3" s="55"/>
      <c r="JS3" s="55"/>
      <c r="JT3" s="55"/>
      <c r="JU3" s="55"/>
      <c r="JV3" s="55"/>
      <c r="JW3" s="55"/>
      <c r="JX3" s="55"/>
      <c r="JY3" s="55"/>
      <c r="JZ3" s="55"/>
      <c r="KA3" s="55"/>
      <c r="KB3" s="55"/>
      <c r="KC3" s="55"/>
      <c r="KD3" s="55"/>
      <c r="KE3" s="55"/>
      <c r="KF3" s="55"/>
      <c r="KG3" s="55"/>
      <c r="KH3" s="55"/>
      <c r="KI3" s="55"/>
      <c r="KJ3" s="55"/>
      <c r="KK3" s="55"/>
      <c r="KL3" s="55"/>
      <c r="KM3" s="55"/>
      <c r="KN3" s="55"/>
      <c r="KO3" s="55"/>
      <c r="KP3" s="55"/>
      <c r="KQ3" s="55"/>
      <c r="KR3" s="55"/>
      <c r="KS3" s="55"/>
      <c r="KT3" s="55"/>
      <c r="KU3" s="55"/>
      <c r="KV3" s="55"/>
      <c r="KW3" s="55"/>
      <c r="KX3" s="55"/>
      <c r="KY3" s="55"/>
      <c r="KZ3" s="55"/>
      <c r="LA3" s="55"/>
      <c r="LB3" s="55"/>
      <c r="LC3" s="55"/>
      <c r="LD3" s="55"/>
      <c r="LE3" s="55"/>
      <c r="LF3" s="55"/>
      <c r="LG3" s="55"/>
      <c r="LH3" s="55"/>
      <c r="LI3" s="55"/>
      <c r="LJ3" s="55"/>
      <c r="LK3" s="55"/>
      <c r="LL3" s="55"/>
      <c r="LM3" s="55"/>
      <c r="LN3" s="55"/>
      <c r="LO3" s="55"/>
      <c r="LP3" s="55"/>
      <c r="LQ3" s="55"/>
      <c r="LR3" s="55"/>
      <c r="LS3" s="55"/>
      <c r="LT3" s="55"/>
      <c r="LU3" s="55"/>
      <c r="LV3" s="55"/>
      <c r="LW3" s="55"/>
      <c r="LX3" s="55"/>
      <c r="LY3" s="55"/>
      <c r="LZ3" s="55"/>
      <c r="MA3" s="55"/>
      <c r="MB3" s="55"/>
      <c r="MC3" s="55"/>
      <c r="MD3" s="55"/>
      <c r="ME3" s="55"/>
      <c r="MF3" s="55"/>
      <c r="MG3" s="55"/>
      <c r="MH3" s="55"/>
      <c r="MI3" s="55"/>
      <c r="MJ3" s="55"/>
      <c r="MK3" s="55"/>
      <c r="ML3" s="55"/>
      <c r="MM3" s="55"/>
      <c r="MN3" s="55"/>
      <c r="MO3" s="55"/>
      <c r="MP3" s="55"/>
      <c r="MQ3" s="55"/>
      <c r="MR3" s="55"/>
      <c r="MS3" s="55"/>
      <c r="MT3" s="55"/>
      <c r="MU3" s="55"/>
      <c r="MV3" s="55"/>
      <c r="MW3" s="55"/>
      <c r="MX3" s="55"/>
      <c r="MY3" s="55"/>
      <c r="MZ3" s="55"/>
      <c r="NA3" s="55"/>
      <c r="NB3" s="55"/>
      <c r="NC3" s="55"/>
      <c r="ND3" s="55"/>
      <c r="NE3" s="55"/>
      <c r="NF3" s="55"/>
      <c r="NG3" s="55"/>
      <c r="NH3" s="55"/>
      <c r="NI3" s="55"/>
      <c r="NJ3" s="55"/>
      <c r="NK3" s="55"/>
      <c r="NL3" s="55"/>
      <c r="NM3" s="55"/>
      <c r="NN3" s="55"/>
      <c r="NO3" s="55"/>
      <c r="NP3" s="55"/>
      <c r="NQ3" s="55"/>
      <c r="NR3" s="55"/>
      <c r="NS3" s="55"/>
      <c r="NT3" s="55"/>
      <c r="NU3" s="55"/>
      <c r="NV3" s="55"/>
      <c r="NW3" s="55"/>
      <c r="NX3" s="55"/>
      <c r="NY3" s="55"/>
      <c r="NZ3" s="55"/>
      <c r="OA3" s="55"/>
      <c r="OB3" s="55"/>
      <c r="OC3" s="55"/>
      <c r="OD3" s="55"/>
      <c r="OE3" s="55"/>
      <c r="OF3" s="55"/>
      <c r="OG3" s="55"/>
      <c r="OH3" s="55"/>
      <c r="OI3" s="55"/>
      <c r="OJ3" s="55"/>
      <c r="OK3" s="55"/>
      <c r="OL3" s="55"/>
      <c r="OM3" s="55"/>
      <c r="ON3" s="55"/>
      <c r="OO3" s="55"/>
      <c r="OP3" s="55"/>
      <c r="OQ3" s="55"/>
      <c r="OR3" s="55"/>
      <c r="OS3" s="55"/>
      <c r="OT3" s="55"/>
      <c r="OU3" s="55"/>
      <c r="OV3" s="55"/>
      <c r="OW3" s="55"/>
      <c r="OX3" s="55"/>
      <c r="OY3" s="55"/>
      <c r="OZ3" s="55"/>
      <c r="PA3" s="55"/>
      <c r="PB3" s="55"/>
      <c r="PC3" s="55"/>
      <c r="PD3" s="55"/>
      <c r="PE3" s="55"/>
      <c r="PF3" s="55"/>
      <c r="PG3" s="55"/>
      <c r="PH3" s="55"/>
      <c r="PI3" s="55"/>
      <c r="PJ3" s="55"/>
      <c r="PK3" s="55"/>
      <c r="PL3" s="55"/>
      <c r="PM3" s="55"/>
      <c r="PN3" s="55"/>
      <c r="PO3" s="55"/>
      <c r="PP3" s="55"/>
      <c r="PQ3" s="55"/>
      <c r="PR3" s="55"/>
      <c r="PS3" s="55"/>
      <c r="PT3" s="55"/>
      <c r="PU3" s="55"/>
      <c r="PV3" s="55"/>
      <c r="PW3" s="55"/>
      <c r="PX3" s="55"/>
      <c r="PY3" s="55"/>
      <c r="PZ3" s="55"/>
      <c r="QA3" s="55"/>
      <c r="QB3" s="55"/>
      <c r="QC3" s="55"/>
      <c r="QD3" s="55"/>
      <c r="QE3" s="55"/>
      <c r="QF3" s="55"/>
      <c r="QG3" s="55"/>
      <c r="QH3" s="55"/>
      <c r="QI3" s="55"/>
      <c r="QJ3" s="55"/>
      <c r="QK3" s="55"/>
      <c r="QL3" s="55"/>
      <c r="QM3" s="55"/>
      <c r="QN3" s="55"/>
      <c r="QO3" s="55"/>
      <c r="QP3" s="55"/>
      <c r="QQ3" s="55"/>
      <c r="QR3" s="55"/>
      <c r="QS3" s="55"/>
      <c r="QT3" s="55"/>
      <c r="QU3" s="55"/>
      <c r="QV3" s="55"/>
      <c r="QW3" s="55"/>
      <c r="QX3" s="55"/>
      <c r="QY3" s="55"/>
      <c r="QZ3" s="55"/>
      <c r="RA3" s="55"/>
      <c r="RB3" s="55"/>
      <c r="RC3" s="55"/>
      <c r="RD3" s="55"/>
      <c r="RE3" s="55"/>
      <c r="RF3" s="55"/>
      <c r="RG3" s="55"/>
      <c r="RH3" s="55"/>
      <c r="RI3" s="55"/>
      <c r="RJ3" s="55"/>
      <c r="RK3" s="55"/>
      <c r="RL3" s="55"/>
      <c r="RM3" s="55"/>
      <c r="RN3" s="55"/>
      <c r="RO3" s="55"/>
      <c r="RP3" s="55"/>
      <c r="RQ3" s="55"/>
      <c r="RR3" s="55"/>
      <c r="RS3" s="55"/>
      <c r="RT3" s="55"/>
      <c r="RU3" s="55"/>
      <c r="RV3" s="55"/>
      <c r="RW3" s="55"/>
      <c r="RX3" s="55"/>
      <c r="RY3" s="55"/>
      <c r="RZ3" s="55"/>
      <c r="SA3" s="55"/>
      <c r="SB3" s="55"/>
      <c r="SC3" s="55"/>
      <c r="SD3" s="55"/>
      <c r="SE3" s="55"/>
      <c r="SF3" s="55"/>
      <c r="SG3" s="55"/>
      <c r="SH3" s="55"/>
      <c r="SI3" s="55"/>
      <c r="SJ3" s="55"/>
      <c r="SK3" s="55"/>
      <c r="SL3" s="55"/>
      <c r="SM3" s="55"/>
      <c r="SN3" s="55"/>
      <c r="SO3" s="55"/>
      <c r="SP3" s="55"/>
      <c r="SQ3" s="55"/>
      <c r="SR3" s="55"/>
      <c r="SS3" s="55"/>
      <c r="ST3" s="55"/>
      <c r="SU3" s="55"/>
      <c r="SV3" s="55"/>
      <c r="SW3" s="55"/>
      <c r="SX3" s="55"/>
      <c r="SY3" s="55"/>
      <c r="SZ3" s="55"/>
      <c r="TA3" s="55"/>
      <c r="TB3" s="55"/>
      <c r="TC3" s="55"/>
      <c r="TD3" s="55"/>
      <c r="TE3" s="55"/>
      <c r="TF3" s="55"/>
      <c r="TG3" s="55"/>
      <c r="TH3" s="55"/>
      <c r="TI3" s="55"/>
      <c r="TJ3" s="55"/>
      <c r="TK3" s="55"/>
      <c r="TL3" s="55"/>
      <c r="TM3" s="55"/>
      <c r="TN3" s="55"/>
      <c r="TO3" s="55"/>
      <c r="TP3" s="55"/>
      <c r="TQ3" s="55"/>
      <c r="TR3" s="55"/>
      <c r="TS3" s="55"/>
      <c r="TT3" s="55"/>
      <c r="TU3" s="55"/>
      <c r="TV3" s="55"/>
      <c r="TW3" s="55"/>
      <c r="TX3" s="55"/>
      <c r="TY3" s="55"/>
      <c r="TZ3" s="55"/>
      <c r="UA3" s="55"/>
      <c r="UB3" s="55"/>
      <c r="UC3" s="55"/>
      <c r="UD3" s="55"/>
      <c r="UE3" s="55"/>
      <c r="UF3" s="55"/>
      <c r="UG3" s="55"/>
      <c r="UH3" s="55"/>
      <c r="UI3" s="55"/>
      <c r="UJ3" s="55"/>
      <c r="UK3" s="55"/>
      <c r="UL3" s="55"/>
      <c r="UM3" s="55"/>
      <c r="UN3" s="55"/>
      <c r="UO3" s="55"/>
      <c r="UP3" s="55"/>
      <c r="UQ3" s="55"/>
      <c r="UR3" s="55"/>
      <c r="US3" s="55"/>
      <c r="UT3" s="55"/>
      <c r="UU3" s="55"/>
      <c r="UV3" s="55"/>
      <c r="UW3" s="55"/>
      <c r="UX3" s="55"/>
      <c r="UY3" s="55"/>
      <c r="UZ3" s="55"/>
      <c r="VA3" s="55"/>
      <c r="VB3" s="55"/>
      <c r="VC3" s="55"/>
      <c r="VD3" s="55"/>
      <c r="VE3" s="55"/>
      <c r="VF3" s="55"/>
      <c r="VG3" s="55"/>
      <c r="VH3" s="55"/>
      <c r="VI3" s="55"/>
      <c r="VJ3" s="55"/>
      <c r="VK3" s="55"/>
      <c r="VL3" s="55"/>
      <c r="VM3" s="55"/>
      <c r="VN3" s="55"/>
      <c r="VO3" s="55"/>
      <c r="VP3" s="55"/>
      <c r="VQ3" s="55"/>
      <c r="VR3" s="55"/>
      <c r="VS3" s="55"/>
      <c r="VT3" s="55"/>
      <c r="VU3" s="55"/>
      <c r="VV3" s="55"/>
      <c r="VW3" s="55"/>
      <c r="VX3" s="55"/>
      <c r="VY3" s="55"/>
      <c r="VZ3" s="55"/>
      <c r="WA3" s="55"/>
      <c r="WB3" s="55"/>
      <c r="WC3" s="55"/>
      <c r="WD3" s="55"/>
      <c r="WE3" s="55"/>
      <c r="WF3" s="55"/>
      <c r="WG3" s="55"/>
      <c r="WH3" s="55"/>
      <c r="WI3" s="55"/>
      <c r="WJ3" s="55"/>
      <c r="WK3" s="55"/>
      <c r="WL3" s="55"/>
      <c r="WM3" s="55"/>
      <c r="WN3" s="55"/>
      <c r="WO3" s="55"/>
      <c r="WP3" s="55"/>
      <c r="WQ3" s="55"/>
      <c r="WR3" s="55"/>
      <c r="WS3" s="55"/>
      <c r="WT3" s="55"/>
      <c r="WU3" s="55"/>
      <c r="WV3" s="55"/>
      <c r="WW3" s="55"/>
      <c r="WX3" s="55"/>
      <c r="WY3" s="55"/>
      <c r="WZ3" s="55"/>
      <c r="XA3" s="55"/>
      <c r="XB3" s="55"/>
      <c r="XC3" s="55"/>
      <c r="XD3" s="55"/>
      <c r="XE3" s="55"/>
      <c r="XF3" s="55"/>
      <c r="XG3" s="55"/>
      <c r="XH3" s="55"/>
      <c r="XI3" s="55"/>
      <c r="XJ3" s="55"/>
      <c r="XK3" s="55"/>
      <c r="XL3" s="55"/>
      <c r="XM3" s="55"/>
      <c r="XN3" s="55"/>
      <c r="XO3" s="55"/>
      <c r="XP3" s="55"/>
      <c r="XQ3" s="55"/>
      <c r="XR3" s="55"/>
      <c r="XS3" s="55"/>
      <c r="XT3" s="55"/>
      <c r="XU3" s="55"/>
      <c r="XV3" s="55"/>
      <c r="XW3" s="55"/>
      <c r="XX3" s="55"/>
      <c r="XY3" s="55"/>
      <c r="XZ3" s="55"/>
      <c r="YA3" s="55"/>
      <c r="YB3" s="55"/>
      <c r="YC3" s="55"/>
      <c r="YD3" s="55"/>
      <c r="YE3" s="55"/>
      <c r="YF3" s="55"/>
      <c r="YG3" s="55"/>
      <c r="YH3" s="55"/>
      <c r="YI3" s="55"/>
      <c r="YJ3" s="55"/>
      <c r="YK3" s="55"/>
      <c r="YL3" s="55"/>
      <c r="YM3" s="55"/>
      <c r="YN3" s="55"/>
      <c r="YO3" s="55"/>
      <c r="YP3" s="55"/>
      <c r="YQ3" s="55"/>
      <c r="YR3" s="55"/>
      <c r="YS3" s="55"/>
      <c r="YT3" s="55"/>
      <c r="YU3" s="55"/>
      <c r="YV3" s="55"/>
      <c r="YW3" s="55"/>
      <c r="YX3" s="55"/>
      <c r="YY3" s="55"/>
      <c r="YZ3" s="55"/>
      <c r="ZA3" s="55"/>
      <c r="ZB3" s="55"/>
      <c r="ZC3" s="55"/>
      <c r="ZD3" s="55"/>
      <c r="ZE3" s="55"/>
      <c r="ZF3" s="55"/>
      <c r="ZG3" s="55"/>
      <c r="ZH3" s="55"/>
      <c r="ZI3" s="55"/>
      <c r="ZJ3" s="55"/>
      <c r="ZK3" s="55"/>
      <c r="ZL3" s="55"/>
      <c r="ZM3" s="55"/>
      <c r="ZN3" s="55"/>
      <c r="ZO3" s="55"/>
      <c r="ZP3" s="55"/>
      <c r="ZQ3" s="55"/>
      <c r="ZR3" s="55"/>
      <c r="ZS3" s="55"/>
      <c r="ZT3" s="55"/>
      <c r="ZU3" s="55"/>
      <c r="ZV3" s="55"/>
      <c r="ZW3" s="55"/>
      <c r="ZX3" s="55"/>
      <c r="ZY3" s="55"/>
      <c r="ZZ3" s="55"/>
      <c r="AAA3" s="55"/>
      <c r="AAB3" s="55"/>
      <c r="AAC3" s="55"/>
      <c r="AAD3" s="55"/>
      <c r="AAE3" s="55"/>
      <c r="AAF3" s="55"/>
      <c r="AAG3" s="55"/>
      <c r="AAH3" s="55"/>
      <c r="AAI3" s="55"/>
      <c r="AAJ3" s="55"/>
      <c r="AAK3" s="55"/>
      <c r="AAL3" s="55"/>
      <c r="AAM3" s="55"/>
      <c r="AAN3" s="55"/>
      <c r="AAO3" s="55"/>
      <c r="AAP3" s="55"/>
      <c r="AAQ3" s="55"/>
      <c r="AAR3" s="55"/>
      <c r="AAS3" s="55"/>
      <c r="AAT3" s="55"/>
      <c r="AAU3" s="55"/>
      <c r="AAV3" s="55"/>
      <c r="AAW3" s="55"/>
      <c r="AAX3" s="55"/>
      <c r="AAY3" s="55"/>
      <c r="AAZ3" s="55"/>
      <c r="ABA3" s="55"/>
      <c r="ABB3" s="55"/>
      <c r="ABC3" s="55"/>
      <c r="ABD3" s="55"/>
      <c r="ABE3" s="55"/>
      <c r="ABF3" s="55"/>
      <c r="ABG3" s="55"/>
      <c r="ABH3" s="55"/>
      <c r="ABI3" s="55"/>
      <c r="ABJ3" s="55"/>
      <c r="ABK3" s="55"/>
      <c r="ABL3" s="55"/>
      <c r="ABM3" s="55"/>
      <c r="ABN3" s="55"/>
      <c r="ABO3" s="55"/>
      <c r="ABP3" s="55"/>
      <c r="ABQ3" s="55"/>
      <c r="ABR3" s="55"/>
      <c r="ABS3" s="55"/>
      <c r="ABT3" s="55"/>
      <c r="ABU3" s="55"/>
      <c r="ABV3" s="55"/>
      <c r="ABW3" s="55"/>
      <c r="ABX3" s="55"/>
      <c r="ABY3" s="55"/>
      <c r="ABZ3" s="55"/>
      <c r="ACA3" s="55"/>
      <c r="ACB3" s="55"/>
      <c r="ACC3" s="55"/>
      <c r="ACD3" s="55"/>
      <c r="ACE3" s="55"/>
      <c r="ACF3" s="55"/>
      <c r="ACG3" s="55"/>
      <c r="ACH3" s="55"/>
      <c r="ACI3" s="55"/>
      <c r="ACJ3" s="55"/>
      <c r="ACK3" s="55"/>
      <c r="ACL3" s="55"/>
      <c r="ACM3" s="55"/>
      <c r="ACN3" s="55"/>
      <c r="ACO3" s="55"/>
      <c r="ACP3" s="55"/>
      <c r="ACQ3" s="55"/>
      <c r="ACR3" s="55"/>
      <c r="ACS3" s="55"/>
      <c r="ACT3" s="55"/>
      <c r="ACU3" s="55"/>
      <c r="ACV3" s="55"/>
      <c r="ACW3" s="55"/>
      <c r="ACX3" s="55"/>
      <c r="ACY3" s="55"/>
      <c r="ACZ3" s="55"/>
      <c r="ADA3" s="55"/>
      <c r="ADB3" s="55"/>
      <c r="ADC3" s="55"/>
      <c r="ADD3" s="55"/>
      <c r="ADE3" s="55"/>
      <c r="ADF3" s="55"/>
      <c r="ADG3" s="55"/>
      <c r="ADH3" s="55"/>
      <c r="ADI3" s="55"/>
      <c r="ADJ3" s="55"/>
      <c r="ADK3" s="55"/>
      <c r="ADL3" s="55"/>
      <c r="ADM3" s="55"/>
      <c r="ADN3" s="55"/>
      <c r="ADO3" s="55"/>
      <c r="ADP3" s="55"/>
      <c r="ADQ3" s="55"/>
      <c r="ADR3" s="55"/>
      <c r="ADS3" s="55"/>
      <c r="ADT3" s="55"/>
      <c r="ADU3" s="55"/>
      <c r="ADV3" s="55"/>
      <c r="ADW3" s="55"/>
      <c r="ADX3" s="55"/>
      <c r="ADY3" s="55"/>
      <c r="ADZ3" s="55"/>
      <c r="AEA3" s="55"/>
      <c r="AEB3" s="55"/>
      <c r="AEC3" s="55"/>
      <c r="AED3" s="55"/>
      <c r="AEE3" s="55"/>
      <c r="AEF3" s="55"/>
      <c r="AEG3" s="55"/>
      <c r="AEH3" s="55"/>
      <c r="AEI3" s="55"/>
      <c r="AEJ3" s="55"/>
      <c r="AEK3" s="55"/>
      <c r="AEL3" s="55"/>
      <c r="AEM3" s="55"/>
      <c r="AEN3" s="55"/>
      <c r="AEO3" s="55"/>
      <c r="AEP3" s="55"/>
      <c r="AEQ3" s="55"/>
      <c r="AER3" s="55"/>
      <c r="AES3" s="55"/>
      <c r="AET3" s="55"/>
      <c r="AEU3" s="55"/>
      <c r="AEV3" s="55"/>
      <c r="AEW3" s="55"/>
      <c r="AEX3" s="55"/>
      <c r="AEY3" s="55"/>
      <c r="AEZ3" s="55"/>
      <c r="AFA3" s="55"/>
      <c r="AFB3" s="55"/>
      <c r="AFC3" s="55"/>
      <c r="AFD3" s="55"/>
      <c r="AFE3" s="55"/>
      <c r="AFF3" s="55"/>
      <c r="AFG3" s="55"/>
      <c r="AFH3" s="55"/>
      <c r="AFI3" s="55"/>
      <c r="AFJ3" s="55"/>
      <c r="AFK3" s="55"/>
      <c r="AFL3" s="55"/>
      <c r="AFM3" s="55"/>
      <c r="AFN3" s="55"/>
      <c r="AFO3" s="55"/>
      <c r="AFP3" s="55"/>
      <c r="AFQ3" s="55"/>
      <c r="AFR3" s="55"/>
      <c r="AFS3" s="55"/>
      <c r="AFT3" s="55"/>
      <c r="AFU3" s="55"/>
      <c r="AFV3" s="55"/>
      <c r="AFW3" s="55"/>
      <c r="AFX3" s="55"/>
      <c r="AFY3" s="55"/>
      <c r="AFZ3" s="55"/>
      <c r="AGA3" s="55"/>
      <c r="AGB3" s="55"/>
      <c r="AGC3" s="55"/>
      <c r="AGD3" s="55"/>
      <c r="AGE3" s="55"/>
      <c r="AGF3" s="55"/>
      <c r="AGG3" s="55"/>
      <c r="AGH3" s="55"/>
      <c r="AGI3" s="55"/>
      <c r="AGJ3" s="55"/>
      <c r="AGK3" s="55"/>
      <c r="AGL3" s="55"/>
      <c r="AGM3" s="55"/>
      <c r="AGN3" s="55"/>
      <c r="AGO3" s="55"/>
      <c r="AGP3" s="55"/>
      <c r="AGQ3" s="55"/>
      <c r="AGR3" s="55"/>
      <c r="AGS3" s="55"/>
      <c r="AGT3" s="55"/>
      <c r="AGU3" s="55"/>
      <c r="AGV3" s="55"/>
      <c r="AGW3" s="55"/>
      <c r="AGX3" s="55"/>
      <c r="AGY3" s="55"/>
      <c r="AGZ3" s="55"/>
      <c r="AHA3" s="55"/>
      <c r="AHB3" s="55"/>
      <c r="AHC3" s="55"/>
      <c r="AHD3" s="55"/>
      <c r="AHE3" s="55"/>
      <c r="AHF3" s="55"/>
      <c r="AHG3" s="55"/>
      <c r="AHH3" s="55"/>
      <c r="AHI3" s="55"/>
      <c r="AHJ3" s="55"/>
      <c r="AHK3" s="55"/>
      <c r="AHL3" s="55"/>
      <c r="AHM3" s="55"/>
      <c r="AHN3" s="55"/>
      <c r="AHO3" s="55"/>
      <c r="AHP3" s="55"/>
      <c r="AHQ3" s="55"/>
      <c r="AHR3" s="55"/>
      <c r="AHS3" s="55"/>
      <c r="AHT3" s="55"/>
      <c r="AHU3" s="55"/>
      <c r="AHV3" s="55"/>
      <c r="AHW3" s="55"/>
      <c r="AHX3" s="55"/>
      <c r="AHY3" s="55"/>
      <c r="AHZ3" s="55"/>
      <c r="AIA3" s="55"/>
      <c r="AIB3" s="55"/>
      <c r="AIC3" s="55"/>
      <c r="AID3" s="55"/>
      <c r="AIE3" s="55"/>
      <c r="AIF3" s="55"/>
      <c r="AIG3" s="55"/>
      <c r="AIH3" s="55"/>
      <c r="AII3" s="55"/>
      <c r="AIJ3" s="55"/>
      <c r="AIK3" s="55"/>
      <c r="AIL3" s="55"/>
      <c r="AIM3" s="55"/>
      <c r="AIN3" s="55"/>
      <c r="AIO3" s="55"/>
      <c r="AIP3" s="55"/>
      <c r="AIQ3" s="55"/>
      <c r="AIR3" s="55"/>
      <c r="AIS3" s="55"/>
      <c r="AIT3" s="55"/>
      <c r="AIU3" s="55"/>
      <c r="AIV3" s="55"/>
      <c r="AIW3" s="55"/>
      <c r="AIX3" s="55"/>
      <c r="AIY3" s="55"/>
      <c r="AIZ3" s="55"/>
      <c r="AJA3" s="55"/>
      <c r="AJB3" s="55"/>
      <c r="AJC3" s="55"/>
      <c r="AJD3" s="55"/>
      <c r="AJE3" s="55"/>
      <c r="AJF3" s="55"/>
      <c r="AJG3" s="55"/>
      <c r="AJH3" s="55"/>
      <c r="AJI3" s="55"/>
      <c r="AJJ3" s="55"/>
      <c r="AJK3" s="55"/>
      <c r="AJL3" s="55"/>
      <c r="AJM3" s="55"/>
      <c r="AJN3" s="55"/>
      <c r="AJO3" s="55"/>
      <c r="AJP3" s="55"/>
      <c r="AJQ3" s="55"/>
      <c r="AJR3" s="55"/>
      <c r="AJS3" s="55"/>
      <c r="AJT3" s="55"/>
      <c r="AJU3" s="55"/>
      <c r="AJV3" s="55"/>
      <c r="AJW3" s="55"/>
      <c r="AJX3" s="55"/>
      <c r="AJY3" s="55"/>
      <c r="AJZ3" s="55"/>
      <c r="AKA3" s="55"/>
      <c r="AKB3" s="55"/>
      <c r="AKC3" s="55"/>
      <c r="AKD3" s="55"/>
      <c r="AKE3" s="55"/>
      <c r="AKF3" s="55"/>
      <c r="AKG3" s="55"/>
      <c r="AKH3" s="55"/>
      <c r="AKI3" s="55"/>
      <c r="AKJ3" s="55"/>
      <c r="AKK3" s="55"/>
      <c r="AKL3" s="55"/>
      <c r="AKM3" s="55"/>
      <c r="AKN3" s="55"/>
      <c r="AKO3" s="55"/>
      <c r="AKP3" s="55"/>
      <c r="AKQ3" s="55"/>
      <c r="AKR3" s="55"/>
      <c r="AKS3" s="55"/>
      <c r="AKT3" s="55"/>
      <c r="AKU3" s="55"/>
      <c r="AKV3" s="55"/>
      <c r="AKW3" s="55"/>
      <c r="AKX3" s="55"/>
      <c r="AKY3" s="55"/>
      <c r="AKZ3" s="55"/>
      <c r="ALA3" s="55"/>
      <c r="ALB3" s="55"/>
      <c r="ALC3" s="55"/>
      <c r="ALD3" s="55"/>
      <c r="ALE3" s="55"/>
      <c r="ALF3" s="55"/>
      <c r="ALG3" s="55"/>
      <c r="ALH3" s="55"/>
      <c r="ALI3" s="55"/>
      <c r="ALJ3" s="55"/>
      <c r="ALK3" s="55"/>
      <c r="ALL3" s="55"/>
      <c r="ALM3" s="55"/>
      <c r="ALN3" s="55"/>
      <c r="ALO3" s="55"/>
      <c r="ALP3" s="55"/>
      <c r="ALQ3" s="55"/>
      <c r="ALR3" s="55"/>
      <c r="ALS3" s="55"/>
      <c r="ALT3" s="55"/>
      <c r="ALU3" s="55"/>
      <c r="ALV3" s="55"/>
      <c r="ALW3" s="55"/>
      <c r="ALX3" s="55"/>
      <c r="ALY3" s="55"/>
      <c r="ALZ3" s="55"/>
      <c r="AMA3" s="55"/>
      <c r="AMB3" s="55"/>
      <c r="AMC3" s="55"/>
      <c r="AMD3" s="55"/>
      <c r="AME3" s="55"/>
      <c r="AMF3" s="55"/>
      <c r="AMG3" s="55"/>
      <c r="AMH3" s="55"/>
      <c r="AMI3" s="55"/>
      <c r="AMJ3" s="55"/>
    </row>
    <row r="4" spans="1:1024" x14ac:dyDescent="0.2">
      <c r="A4" s="52">
        <v>3</v>
      </c>
      <c r="B4" s="52" t="s">
        <v>55</v>
      </c>
      <c r="C4" s="52" t="s">
        <v>56</v>
      </c>
      <c r="D4" s="52" t="s">
        <v>68</v>
      </c>
      <c r="E4"/>
      <c r="F4"/>
      <c r="G4"/>
      <c r="H4"/>
      <c r="I4" s="53"/>
      <c r="J4"/>
      <c r="K4" s="53"/>
      <c r="L4"/>
      <c r="M4" s="54" t="e">
        <f ca="1">INDEX(OFFSET(MOTORS!$C$1, 0, 0, MOTORS!$B$1,1), MATCH($F4, OFFSET(MOTORS!$A$1,0,0,MOTORS!$B$1,1),0))</f>
        <v>#N/A</v>
      </c>
      <c r="N4" s="54" t="e">
        <f ca="1">INDEX(OFFSET(MOTORS!$D$1, 0, 0, MOTORS!$B$1,1), MATCH($F4, OFFSET(MOTORS!$A$1,0,0,MOTORS!$B$1,1),0))</f>
        <v>#N/A</v>
      </c>
      <c r="O4" s="54" t="e">
        <f ca="1">INDEX(OFFSET(MOTORS!$E$1, 0, 0, MOTORS!$B$1,1), MATCH($F4, OFFSET(MOTORS!$A$1,0,0,MOTORS!$B$1,1),0))</f>
        <v>#N/A</v>
      </c>
      <c r="P4" s="54" t="e">
        <f ca="1">INDEX(OFFSET(MOTORS!$F$1, 0, 0, MOTORS!$B$1,1), MATCH($F4, OFFSET(MOTORS!$A$1,0,0,MOTORS!$B$1,1),0))</f>
        <v>#N/A</v>
      </c>
      <c r="Q4"/>
      <c r="R4"/>
      <c r="S4"/>
      <c r="T4"/>
      <c r="U4" s="52" t="s">
        <v>64</v>
      </c>
      <c r="V4" s="56" t="e">
        <f t="shared" ca="1" si="0"/>
        <v>#N/A</v>
      </c>
      <c r="W4" s="52"/>
      <c r="X4"/>
      <c r="Y4"/>
      <c r="Z4"/>
      <c r="AA4"/>
      <c r="AB4"/>
      <c r="AC4" s="57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">
      <c r="A5" s="52">
        <v>4</v>
      </c>
      <c r="B5" s="52" t="s">
        <v>55</v>
      </c>
      <c r="C5" s="52" t="s">
        <v>56</v>
      </c>
      <c r="D5" s="52" t="s">
        <v>69</v>
      </c>
      <c r="E5"/>
      <c r="F5"/>
      <c r="G5"/>
      <c r="H5"/>
      <c r="I5" s="53"/>
      <c r="J5"/>
      <c r="K5" s="53"/>
      <c r="L5"/>
      <c r="M5" s="54" t="e">
        <f ca="1">INDEX(OFFSET(MOTORS!$C$1, 0, 0, MOTORS!$B$1,1), MATCH($F5, OFFSET(MOTORS!$A$1,0,0,MOTORS!$B$1,1),0))</f>
        <v>#N/A</v>
      </c>
      <c r="N5" s="54" t="e">
        <f ca="1">INDEX(OFFSET(MOTORS!$D$1, 0, 0, MOTORS!$B$1,1), MATCH($F5, OFFSET(MOTORS!$A$1,0,0,MOTORS!$B$1,1),0))</f>
        <v>#N/A</v>
      </c>
      <c r="O5" s="54" t="e">
        <f ca="1">INDEX(OFFSET(MOTORS!$E$1, 0, 0, MOTORS!$B$1,1), MATCH($F5, OFFSET(MOTORS!$A$1,0,0,MOTORS!$B$1,1),0))</f>
        <v>#N/A</v>
      </c>
      <c r="P5" s="54" t="e">
        <f ca="1">INDEX(OFFSET(MOTORS!$F$1, 0, 0, MOTORS!$B$1,1), MATCH($F5, OFFSET(MOTORS!$A$1,0,0,MOTORS!$B$1,1),0))</f>
        <v>#N/A</v>
      </c>
      <c r="Q5"/>
      <c r="R5"/>
      <c r="S5"/>
      <c r="T5"/>
      <c r="U5" s="52" t="s">
        <v>64</v>
      </c>
      <c r="V5" s="56" t="e">
        <f t="shared" ca="1" si="0"/>
        <v>#N/A</v>
      </c>
      <c r="W5" s="52"/>
      <c r="X5"/>
      <c r="Y5"/>
      <c r="Z5"/>
      <c r="AA5"/>
      <c r="AB5"/>
      <c r="AC5" s="57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">
      <c r="A6" s="52">
        <v>5</v>
      </c>
      <c r="B6" s="52" t="s">
        <v>55</v>
      </c>
      <c r="C6" s="52" t="s">
        <v>56</v>
      </c>
      <c r="D6" s="52" t="s">
        <v>70</v>
      </c>
      <c r="E6"/>
      <c r="F6"/>
      <c r="G6"/>
      <c r="H6"/>
      <c r="I6" s="53"/>
      <c r="J6"/>
      <c r="K6" s="53"/>
      <c r="L6"/>
      <c r="M6" s="54" t="e">
        <f ca="1">INDEX(OFFSET(MOTORS!$C$1, 0, 0, MOTORS!$B$1,1), MATCH($F6, OFFSET(MOTORS!$A$1,0,0,MOTORS!$B$1,1),0))</f>
        <v>#N/A</v>
      </c>
      <c r="N6" s="54" t="e">
        <f ca="1">INDEX(OFFSET(MOTORS!$D$1, 0, 0, MOTORS!$B$1,1), MATCH($F6, OFFSET(MOTORS!$A$1,0,0,MOTORS!$B$1,1),0))</f>
        <v>#N/A</v>
      </c>
      <c r="O6" s="54" t="e">
        <f ca="1">INDEX(OFFSET(MOTORS!$E$1, 0, 0, MOTORS!$B$1,1), MATCH($F6, OFFSET(MOTORS!$A$1,0,0,MOTORS!$B$1,1),0))</f>
        <v>#N/A</v>
      </c>
      <c r="P6" s="54" t="e">
        <f ca="1">INDEX(OFFSET(MOTORS!$F$1, 0, 0, MOTORS!$B$1,1), MATCH($F6, OFFSET(MOTORS!$A$1,0,0,MOTORS!$B$1,1),0))</f>
        <v>#N/A</v>
      </c>
      <c r="Q6"/>
      <c r="R6"/>
      <c r="S6"/>
      <c r="T6"/>
      <c r="U6" s="52" t="s">
        <v>64</v>
      </c>
      <c r="V6" s="56" t="e">
        <f t="shared" ca="1" si="0"/>
        <v>#N/A</v>
      </c>
      <c r="W6" s="52"/>
      <c r="X6"/>
      <c r="Y6"/>
      <c r="Z6"/>
      <c r="AA6"/>
      <c r="AB6"/>
      <c r="AC6" s="57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">
      <c r="A7" s="52">
        <v>6</v>
      </c>
      <c r="B7" s="52" t="s">
        <v>55</v>
      </c>
      <c r="C7" s="52" t="s">
        <v>56</v>
      </c>
      <c r="D7" s="52" t="s">
        <v>71</v>
      </c>
      <c r="E7"/>
      <c r="F7"/>
      <c r="G7"/>
      <c r="H7"/>
      <c r="I7" s="53"/>
      <c r="J7"/>
      <c r="K7" s="53"/>
      <c r="L7"/>
      <c r="M7" s="54" t="e">
        <f ca="1">INDEX(OFFSET(MOTORS!$C$1, 0, 0, MOTORS!$B$1,1), MATCH($F7, OFFSET(MOTORS!$A$1,0,0,MOTORS!$B$1,1),0))</f>
        <v>#N/A</v>
      </c>
      <c r="N7" s="54" t="e">
        <f ca="1">INDEX(OFFSET(MOTORS!$D$1, 0, 0, MOTORS!$B$1,1), MATCH($F7, OFFSET(MOTORS!$A$1,0,0,MOTORS!$B$1,1),0))</f>
        <v>#N/A</v>
      </c>
      <c r="O7" s="54" t="e">
        <f ca="1">INDEX(OFFSET(MOTORS!$E$1, 0, 0, MOTORS!$B$1,1), MATCH($F7, OFFSET(MOTORS!$A$1,0,0,MOTORS!$B$1,1),0))</f>
        <v>#N/A</v>
      </c>
      <c r="P7" s="54" t="e">
        <f ca="1">INDEX(OFFSET(MOTORS!$F$1, 0, 0, MOTORS!$B$1,1), MATCH($F7, OFFSET(MOTORS!$A$1,0,0,MOTORS!$B$1,1),0))</f>
        <v>#N/A</v>
      </c>
      <c r="Q7"/>
      <c r="R7"/>
      <c r="S7"/>
      <c r="T7"/>
      <c r="U7" s="52" t="s">
        <v>64</v>
      </c>
      <c r="V7" s="56" t="e">
        <f t="shared" ca="1" si="0"/>
        <v>#N/A</v>
      </c>
      <c r="W7" s="52"/>
      <c r="X7"/>
      <c r="Y7"/>
      <c r="Z7"/>
      <c r="AA7"/>
      <c r="AB7"/>
      <c r="AC7" s="5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">
      <c r="A8" s="52">
        <v>7</v>
      </c>
      <c r="B8" s="52" t="s">
        <v>55</v>
      </c>
      <c r="C8" s="52" t="s">
        <v>56</v>
      </c>
      <c r="D8" s="52" t="s">
        <v>72</v>
      </c>
      <c r="E8"/>
      <c r="F8"/>
      <c r="G8"/>
      <c r="H8"/>
      <c r="I8" s="53"/>
      <c r="J8"/>
      <c r="K8" s="53"/>
      <c r="L8"/>
      <c r="M8" s="54" t="e">
        <f ca="1">INDEX(OFFSET(MOTORS!$C$1, 0, 0, MOTORS!$B$1,1), MATCH($F8, OFFSET(MOTORS!$A$1,0,0,MOTORS!$B$1,1),0))</f>
        <v>#N/A</v>
      </c>
      <c r="N8" s="54" t="e">
        <f ca="1">INDEX(OFFSET(MOTORS!$D$1, 0, 0, MOTORS!$B$1,1), MATCH($F8, OFFSET(MOTORS!$A$1,0,0,MOTORS!$B$1,1),0))</f>
        <v>#N/A</v>
      </c>
      <c r="O8" s="54" t="e">
        <f ca="1">INDEX(OFFSET(MOTORS!$E$1, 0, 0, MOTORS!$B$1,1), MATCH($F8, OFFSET(MOTORS!$A$1,0,0,MOTORS!$B$1,1),0))</f>
        <v>#N/A</v>
      </c>
      <c r="P8" s="54" t="e">
        <f ca="1">INDEX(OFFSET(MOTORS!$F$1, 0, 0, MOTORS!$B$1,1), MATCH($F8, OFFSET(MOTORS!$A$1,0,0,MOTORS!$B$1,1),0))</f>
        <v>#N/A</v>
      </c>
      <c r="Q8"/>
      <c r="R8"/>
      <c r="S8"/>
      <c r="T8"/>
      <c r="U8" s="52" t="s">
        <v>64</v>
      </c>
      <c r="V8" s="56" t="e">
        <f t="shared" ca="1" si="0"/>
        <v>#N/A</v>
      </c>
      <c r="W8" s="52"/>
      <c r="X8"/>
      <c r="Y8"/>
      <c r="Z8"/>
      <c r="AA8"/>
      <c r="AB8"/>
      <c r="AC8" s="57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">
      <c r="A9" s="52">
        <v>8</v>
      </c>
      <c r="B9" s="52" t="s">
        <v>55</v>
      </c>
      <c r="C9" s="52" t="s">
        <v>56</v>
      </c>
      <c r="D9" s="52" t="s">
        <v>73</v>
      </c>
      <c r="E9"/>
      <c r="F9"/>
      <c r="G9"/>
      <c r="H9"/>
      <c r="I9" s="53"/>
      <c r="J9"/>
      <c r="K9" s="53"/>
      <c r="L9"/>
      <c r="M9" s="54" t="e">
        <f ca="1">INDEX(OFFSET(MOTORS!$C$1, 0, 0, MOTORS!$B$1,1), MATCH($F9, OFFSET(MOTORS!$A$1,0,0,MOTORS!$B$1,1),0))</f>
        <v>#N/A</v>
      </c>
      <c r="N9" s="54" t="e">
        <f ca="1">INDEX(OFFSET(MOTORS!$D$1, 0, 0, MOTORS!$B$1,1), MATCH($F9, OFFSET(MOTORS!$A$1,0,0,MOTORS!$B$1,1),0))</f>
        <v>#N/A</v>
      </c>
      <c r="O9" s="54" t="e">
        <f ca="1">INDEX(OFFSET(MOTORS!$E$1, 0, 0, MOTORS!$B$1,1), MATCH($F9, OFFSET(MOTORS!$A$1,0,0,MOTORS!$B$1,1),0))</f>
        <v>#N/A</v>
      </c>
      <c r="P9" s="54" t="e">
        <f ca="1">INDEX(OFFSET(MOTORS!$F$1, 0, 0, MOTORS!$B$1,1), MATCH($F9, OFFSET(MOTORS!$A$1,0,0,MOTORS!$B$1,1),0))</f>
        <v>#N/A</v>
      </c>
      <c r="Q9"/>
      <c r="R9"/>
      <c r="S9"/>
      <c r="T9"/>
      <c r="U9" s="52" t="s">
        <v>64</v>
      </c>
      <c r="V9" s="56" t="e">
        <f t="shared" ca="1" si="0"/>
        <v>#N/A</v>
      </c>
      <c r="W9" s="52"/>
      <c r="X9"/>
      <c r="Y9"/>
      <c r="Z9"/>
      <c r="AA9"/>
      <c r="AB9"/>
      <c r="AC9" s="57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12" customFormat="1" ht="11" x14ac:dyDescent="0.15">
      <c r="A10" s="58"/>
      <c r="B10" s="58"/>
      <c r="C10" s="58"/>
      <c r="D10" s="58"/>
      <c r="E10" s="58"/>
      <c r="F10" s="58"/>
      <c r="G10" s="58"/>
      <c r="H10" s="58"/>
      <c r="I10" s="59"/>
      <c r="J10" s="58"/>
      <c r="K10" s="59"/>
      <c r="L10" s="58"/>
      <c r="M10" s="60"/>
      <c r="N10" s="60"/>
      <c r="O10" s="60"/>
      <c r="P10" s="60"/>
      <c r="Q10" s="58"/>
      <c r="R10" s="58"/>
      <c r="S10" s="58"/>
      <c r="T10" s="59"/>
      <c r="U10" s="58"/>
      <c r="V10" s="61" t="e">
        <f t="shared" si="0"/>
        <v>#DIV/0!</v>
      </c>
      <c r="W10" s="165"/>
      <c r="X10" s="62"/>
      <c r="Y10" s="58"/>
      <c r="Z10" s="58"/>
      <c r="AA10" s="62"/>
      <c r="AB10" s="58"/>
      <c r="AC10" s="62"/>
      <c r="AD10" s="58"/>
      <c r="AE10" s="62"/>
      <c r="AF10" s="58"/>
      <c r="AG10" s="62"/>
      <c r="AH10" s="62"/>
      <c r="AI10" s="62"/>
      <c r="AJ10" s="58"/>
      <c r="AK10" s="58"/>
      <c r="AL10" s="58"/>
      <c r="AM10" s="59"/>
      <c r="AN10" s="58"/>
      <c r="AO10" s="58"/>
      <c r="AP10" s="58"/>
      <c r="AQ10" s="59"/>
      <c r="AR10" s="59"/>
      <c r="AS10" s="59"/>
      <c r="AT10" s="62"/>
      <c r="AU10" s="62"/>
      <c r="AV10" s="62"/>
      <c r="AW10" s="62"/>
      <c r="AX10" s="62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  <c r="GT10" s="63"/>
      <c r="GU10" s="63"/>
      <c r="GV10" s="63"/>
      <c r="GW10" s="63"/>
      <c r="GX10" s="63"/>
      <c r="GY10" s="63"/>
      <c r="GZ10" s="63"/>
      <c r="HA10" s="63"/>
      <c r="HB10" s="63"/>
      <c r="HC10" s="63"/>
      <c r="HD10" s="63"/>
      <c r="HE10" s="63"/>
      <c r="HF10" s="63"/>
      <c r="HG10" s="63"/>
      <c r="HH10" s="63"/>
      <c r="HI10" s="63"/>
      <c r="HJ10" s="63"/>
      <c r="HK10" s="63"/>
      <c r="HL10" s="63"/>
      <c r="HM10" s="63"/>
      <c r="HN10" s="63"/>
      <c r="HO10" s="63"/>
      <c r="HP10" s="63"/>
      <c r="HQ10" s="63"/>
      <c r="HR10" s="63"/>
      <c r="HS10" s="63"/>
      <c r="HT10" s="63"/>
      <c r="HU10" s="63"/>
      <c r="HV10" s="63"/>
      <c r="HW10" s="63"/>
      <c r="HX10" s="63"/>
      <c r="HY10" s="63"/>
      <c r="HZ10" s="63"/>
      <c r="IA10" s="63"/>
      <c r="IB10" s="63"/>
      <c r="IC10" s="63"/>
      <c r="ID10" s="63"/>
      <c r="IE10" s="63"/>
      <c r="IF10" s="63"/>
      <c r="IG10" s="63"/>
      <c r="IH10" s="63"/>
      <c r="II10" s="63"/>
      <c r="IJ10" s="63"/>
      <c r="IK10" s="63"/>
      <c r="IL10" s="63"/>
      <c r="IM10" s="63"/>
      <c r="IN10" s="63"/>
      <c r="IO10" s="63"/>
      <c r="IP10" s="63"/>
      <c r="IQ10" s="63"/>
      <c r="IR10" s="63"/>
      <c r="IS10" s="63"/>
      <c r="IT10" s="63"/>
      <c r="IU10" s="63"/>
      <c r="IV10" s="63"/>
      <c r="IW10" s="63"/>
      <c r="IX10" s="63"/>
      <c r="IY10" s="63"/>
      <c r="IZ10" s="63"/>
      <c r="JA10" s="63"/>
      <c r="JB10" s="63"/>
      <c r="JC10" s="63"/>
      <c r="JD10" s="63"/>
      <c r="JE10" s="63"/>
      <c r="JF10" s="63"/>
      <c r="JG10" s="63"/>
      <c r="JH10" s="63"/>
      <c r="JI10" s="63"/>
      <c r="JJ10" s="63"/>
      <c r="JK10" s="63"/>
      <c r="JL10" s="63"/>
      <c r="JM10" s="63"/>
      <c r="JN10" s="63"/>
      <c r="JO10" s="63"/>
      <c r="JP10" s="63"/>
      <c r="JQ10" s="63"/>
      <c r="JR10" s="63"/>
      <c r="JS10" s="63"/>
      <c r="JT10" s="63"/>
      <c r="JU10" s="63"/>
      <c r="JV10" s="63"/>
      <c r="JW10" s="63"/>
      <c r="JX10" s="63"/>
      <c r="JY10" s="63"/>
      <c r="JZ10" s="63"/>
      <c r="KA10" s="63"/>
      <c r="KB10" s="63"/>
      <c r="KC10" s="63"/>
      <c r="KD10" s="63"/>
      <c r="KE10" s="63"/>
      <c r="KF10" s="63"/>
      <c r="KG10" s="63"/>
      <c r="KH10" s="63"/>
      <c r="KI10" s="63"/>
      <c r="KJ10" s="63"/>
      <c r="KK10" s="63"/>
      <c r="KL10" s="63"/>
      <c r="KM10" s="63"/>
      <c r="KN10" s="63"/>
      <c r="KO10" s="63"/>
      <c r="KP10" s="63"/>
      <c r="KQ10" s="63"/>
      <c r="KR10" s="63"/>
      <c r="KS10" s="63"/>
      <c r="KT10" s="63"/>
      <c r="KU10" s="63"/>
      <c r="KV10" s="63"/>
      <c r="KW10" s="63"/>
      <c r="KX10" s="63"/>
      <c r="KY10" s="63"/>
      <c r="KZ10" s="63"/>
      <c r="LA10" s="63"/>
      <c r="LB10" s="63"/>
      <c r="LC10" s="63"/>
      <c r="LD10" s="63"/>
      <c r="LE10" s="63"/>
      <c r="LF10" s="63"/>
      <c r="LG10" s="63"/>
      <c r="LH10" s="63"/>
      <c r="LI10" s="63"/>
      <c r="LJ10" s="63"/>
      <c r="LK10" s="63"/>
      <c r="LL10" s="63"/>
      <c r="LM10" s="63"/>
      <c r="LN10" s="63"/>
      <c r="LO10" s="63"/>
      <c r="LP10" s="63"/>
      <c r="LQ10" s="63"/>
      <c r="LR10" s="63"/>
      <c r="LS10" s="63"/>
      <c r="LT10" s="63"/>
      <c r="LU10" s="63"/>
      <c r="LV10" s="63"/>
      <c r="LW10" s="63"/>
      <c r="LX10" s="63"/>
      <c r="LY10" s="63"/>
      <c r="LZ10" s="63"/>
      <c r="MA10" s="63"/>
      <c r="MB10" s="63"/>
      <c r="MC10" s="63"/>
      <c r="MD10" s="63"/>
      <c r="ME10" s="63"/>
      <c r="MF10" s="63"/>
      <c r="MG10" s="63"/>
      <c r="MH10" s="63"/>
      <c r="MI10" s="63"/>
      <c r="MJ10" s="63"/>
      <c r="MK10" s="63"/>
      <c r="ML10" s="63"/>
      <c r="MM10" s="63"/>
      <c r="MN10" s="63"/>
      <c r="MO10" s="63"/>
      <c r="MP10" s="63"/>
      <c r="MQ10" s="63"/>
      <c r="MR10" s="63"/>
      <c r="MS10" s="63"/>
      <c r="MT10" s="63"/>
      <c r="MU10" s="63"/>
      <c r="MV10" s="63"/>
      <c r="MW10" s="63"/>
      <c r="MX10" s="63"/>
      <c r="MY10" s="63"/>
      <c r="MZ10" s="63"/>
      <c r="NA10" s="63"/>
      <c r="NB10" s="63"/>
      <c r="NC10" s="63"/>
      <c r="ND10" s="63"/>
      <c r="NE10" s="63"/>
      <c r="NF10" s="63"/>
      <c r="NG10" s="63"/>
      <c r="NH10" s="63"/>
      <c r="NI10" s="63"/>
      <c r="NJ10" s="63"/>
      <c r="NK10" s="63"/>
      <c r="NL10" s="63"/>
      <c r="NM10" s="63"/>
      <c r="NN10" s="63"/>
      <c r="NO10" s="63"/>
      <c r="NP10" s="63"/>
      <c r="NQ10" s="63"/>
      <c r="NR10" s="63"/>
      <c r="NS10" s="63"/>
      <c r="NT10" s="63"/>
      <c r="NU10" s="63"/>
      <c r="NV10" s="63"/>
      <c r="NW10" s="63"/>
      <c r="NX10" s="63"/>
      <c r="NY10" s="63"/>
      <c r="NZ10" s="63"/>
      <c r="OA10" s="63"/>
      <c r="OB10" s="63"/>
      <c r="OC10" s="63"/>
      <c r="OD10" s="63"/>
      <c r="OE10" s="63"/>
      <c r="OF10" s="63"/>
      <c r="OG10" s="63"/>
      <c r="OH10" s="63"/>
      <c r="OI10" s="63"/>
      <c r="OJ10" s="63"/>
      <c r="OK10" s="63"/>
      <c r="OL10" s="63"/>
      <c r="OM10" s="63"/>
      <c r="ON10" s="63"/>
      <c r="OO10" s="63"/>
      <c r="OP10" s="63"/>
      <c r="OQ10" s="63"/>
      <c r="OR10" s="63"/>
      <c r="OS10" s="63"/>
      <c r="OT10" s="63"/>
      <c r="OU10" s="63"/>
      <c r="OV10" s="63"/>
      <c r="OW10" s="63"/>
      <c r="OX10" s="63"/>
      <c r="OY10" s="63"/>
      <c r="OZ10" s="63"/>
      <c r="PA10" s="63"/>
      <c r="PB10" s="63"/>
      <c r="PC10" s="63"/>
      <c r="PD10" s="63"/>
      <c r="PE10" s="63"/>
      <c r="PF10" s="63"/>
      <c r="PG10" s="63"/>
      <c r="PH10" s="63"/>
      <c r="PI10" s="63"/>
      <c r="PJ10" s="63"/>
      <c r="PK10" s="63"/>
      <c r="PL10" s="63"/>
      <c r="PM10" s="63"/>
      <c r="PN10" s="63"/>
      <c r="PO10" s="63"/>
      <c r="PP10" s="63"/>
      <c r="PQ10" s="63"/>
      <c r="PR10" s="63"/>
      <c r="PS10" s="63"/>
      <c r="PT10" s="63"/>
      <c r="PU10" s="63"/>
      <c r="PV10" s="63"/>
      <c r="PW10" s="63"/>
      <c r="PX10" s="63"/>
      <c r="PY10" s="63"/>
      <c r="PZ10" s="63"/>
      <c r="QA10" s="63"/>
      <c r="QB10" s="63"/>
      <c r="QC10" s="63"/>
      <c r="QD10" s="63"/>
      <c r="QE10" s="63"/>
      <c r="QF10" s="63"/>
      <c r="QG10" s="63"/>
      <c r="QH10" s="63"/>
      <c r="QI10" s="63"/>
      <c r="QJ10" s="63"/>
      <c r="QK10" s="63"/>
      <c r="QL10" s="63"/>
      <c r="QM10" s="63"/>
      <c r="QN10" s="63"/>
      <c r="QO10" s="63"/>
      <c r="QP10" s="63"/>
      <c r="QQ10" s="63"/>
      <c r="QR10" s="63"/>
      <c r="QS10" s="63"/>
      <c r="QT10" s="63"/>
      <c r="QU10" s="63"/>
      <c r="QV10" s="63"/>
      <c r="QW10" s="63"/>
      <c r="QX10" s="63"/>
      <c r="QY10" s="63"/>
      <c r="QZ10" s="63"/>
      <c r="RA10" s="63"/>
      <c r="RB10" s="63"/>
      <c r="RC10" s="63"/>
      <c r="RD10" s="63"/>
      <c r="RE10" s="63"/>
      <c r="RF10" s="63"/>
      <c r="RG10" s="63"/>
      <c r="RH10" s="63"/>
      <c r="RI10" s="63"/>
      <c r="RJ10" s="63"/>
      <c r="RK10" s="63"/>
      <c r="RL10" s="63"/>
      <c r="RM10" s="63"/>
      <c r="RN10" s="63"/>
      <c r="RO10" s="63"/>
      <c r="RP10" s="63"/>
      <c r="RQ10" s="63"/>
      <c r="RR10" s="63"/>
      <c r="RS10" s="63"/>
      <c r="RT10" s="63"/>
      <c r="RU10" s="63"/>
      <c r="RV10" s="63"/>
      <c r="RW10" s="63"/>
      <c r="RX10" s="63"/>
      <c r="RY10" s="63"/>
      <c r="RZ10" s="63"/>
      <c r="SA10" s="63"/>
      <c r="SB10" s="63"/>
      <c r="SC10" s="63"/>
      <c r="SD10" s="63"/>
      <c r="SE10" s="63"/>
      <c r="SF10" s="63"/>
      <c r="SG10" s="63"/>
      <c r="SH10" s="63"/>
      <c r="SI10" s="63"/>
      <c r="SJ10" s="63"/>
      <c r="SK10" s="63"/>
      <c r="SL10" s="63"/>
      <c r="SM10" s="63"/>
      <c r="SN10" s="63"/>
      <c r="SO10" s="63"/>
      <c r="SP10" s="63"/>
      <c r="SQ10" s="63"/>
      <c r="SR10" s="63"/>
      <c r="SS10" s="63"/>
      <c r="ST10" s="63"/>
      <c r="SU10" s="63"/>
      <c r="SV10" s="63"/>
      <c r="SW10" s="63"/>
      <c r="SX10" s="63"/>
      <c r="SY10" s="63"/>
      <c r="SZ10" s="63"/>
      <c r="TA10" s="63"/>
      <c r="TB10" s="63"/>
      <c r="TC10" s="63"/>
      <c r="TD10" s="63"/>
      <c r="TE10" s="63"/>
      <c r="TF10" s="63"/>
      <c r="TG10" s="63"/>
      <c r="TH10" s="63"/>
      <c r="TI10" s="63"/>
      <c r="TJ10" s="63"/>
      <c r="TK10" s="63"/>
      <c r="TL10" s="63"/>
      <c r="TM10" s="63"/>
      <c r="TN10" s="63"/>
      <c r="TO10" s="63"/>
      <c r="TP10" s="63"/>
      <c r="TQ10" s="63"/>
      <c r="TR10" s="63"/>
      <c r="TS10" s="63"/>
      <c r="TT10" s="63"/>
      <c r="TU10" s="63"/>
      <c r="TV10" s="63"/>
      <c r="TW10" s="63"/>
      <c r="TX10" s="63"/>
      <c r="TY10" s="63"/>
      <c r="TZ10" s="63"/>
      <c r="UA10" s="63"/>
      <c r="UB10" s="63"/>
      <c r="UC10" s="63"/>
      <c r="UD10" s="63"/>
      <c r="UE10" s="63"/>
      <c r="UF10" s="63"/>
      <c r="UG10" s="63"/>
      <c r="UH10" s="63"/>
      <c r="UI10" s="63"/>
      <c r="UJ10" s="63"/>
      <c r="UK10" s="63"/>
      <c r="UL10" s="63"/>
      <c r="UM10" s="63"/>
      <c r="UN10" s="63"/>
      <c r="UO10" s="63"/>
      <c r="UP10" s="63"/>
      <c r="UQ10" s="63"/>
      <c r="UR10" s="63"/>
      <c r="US10" s="63"/>
      <c r="UT10" s="63"/>
      <c r="UU10" s="63"/>
      <c r="UV10" s="63"/>
      <c r="UW10" s="63"/>
      <c r="UX10" s="63"/>
      <c r="UY10" s="63"/>
      <c r="UZ10" s="63"/>
      <c r="VA10" s="63"/>
      <c r="VB10" s="63"/>
      <c r="VC10" s="63"/>
      <c r="VD10" s="63"/>
      <c r="VE10" s="63"/>
      <c r="VF10" s="63"/>
      <c r="VG10" s="63"/>
      <c r="VH10" s="63"/>
      <c r="VI10" s="63"/>
      <c r="VJ10" s="63"/>
      <c r="VK10" s="63"/>
      <c r="VL10" s="63"/>
      <c r="VM10" s="63"/>
      <c r="VN10" s="63"/>
      <c r="VO10" s="63"/>
      <c r="VP10" s="63"/>
      <c r="VQ10" s="63"/>
      <c r="VR10" s="63"/>
      <c r="VS10" s="63"/>
      <c r="VT10" s="63"/>
      <c r="VU10" s="63"/>
      <c r="VV10" s="63"/>
      <c r="VW10" s="63"/>
      <c r="VX10" s="63"/>
      <c r="VY10" s="63"/>
      <c r="VZ10" s="63"/>
      <c r="WA10" s="63"/>
      <c r="WB10" s="63"/>
      <c r="WC10" s="63"/>
      <c r="WD10" s="63"/>
      <c r="WE10" s="63"/>
      <c r="WF10" s="63"/>
      <c r="WG10" s="63"/>
      <c r="WH10" s="63"/>
      <c r="WI10" s="63"/>
      <c r="WJ10" s="63"/>
      <c r="WK10" s="63"/>
      <c r="WL10" s="63"/>
      <c r="WM10" s="63"/>
      <c r="WN10" s="63"/>
      <c r="WO10" s="63"/>
      <c r="WP10" s="63"/>
      <c r="WQ10" s="63"/>
      <c r="WR10" s="63"/>
      <c r="WS10" s="63"/>
      <c r="WT10" s="63"/>
      <c r="WU10" s="63"/>
      <c r="WV10" s="63"/>
      <c r="WW10" s="63"/>
      <c r="WX10" s="63"/>
      <c r="WY10" s="63"/>
      <c r="WZ10" s="63"/>
      <c r="XA10" s="63"/>
      <c r="XB10" s="63"/>
      <c r="XC10" s="63"/>
      <c r="XD10" s="63"/>
      <c r="XE10" s="63"/>
      <c r="XF10" s="63"/>
      <c r="XG10" s="63"/>
      <c r="XH10" s="63"/>
      <c r="XI10" s="63"/>
      <c r="XJ10" s="63"/>
      <c r="XK10" s="63"/>
      <c r="XL10" s="63"/>
      <c r="XM10" s="63"/>
      <c r="XN10" s="63"/>
      <c r="XO10" s="63"/>
      <c r="XP10" s="63"/>
      <c r="XQ10" s="63"/>
      <c r="XR10" s="63"/>
      <c r="XS10" s="63"/>
      <c r="XT10" s="63"/>
      <c r="XU10" s="63"/>
      <c r="XV10" s="63"/>
      <c r="XW10" s="63"/>
      <c r="XX10" s="63"/>
      <c r="XY10" s="63"/>
      <c r="XZ10" s="63"/>
      <c r="YA10" s="63"/>
      <c r="YB10" s="63"/>
      <c r="YC10" s="63"/>
      <c r="YD10" s="63"/>
      <c r="YE10" s="63"/>
      <c r="YF10" s="63"/>
      <c r="YG10" s="63"/>
      <c r="YH10" s="63"/>
      <c r="YI10" s="63"/>
      <c r="YJ10" s="63"/>
      <c r="YK10" s="63"/>
      <c r="YL10" s="63"/>
      <c r="YM10" s="63"/>
      <c r="YN10" s="63"/>
      <c r="YO10" s="63"/>
      <c r="YP10" s="63"/>
      <c r="YQ10" s="63"/>
      <c r="YR10" s="63"/>
      <c r="YS10" s="63"/>
      <c r="YT10" s="63"/>
      <c r="YU10" s="63"/>
      <c r="YV10" s="63"/>
      <c r="YW10" s="63"/>
      <c r="YX10" s="63"/>
      <c r="YY10" s="63"/>
      <c r="YZ10" s="63"/>
      <c r="ZA10" s="63"/>
      <c r="ZB10" s="63"/>
      <c r="ZC10" s="63"/>
      <c r="ZD10" s="63"/>
      <c r="ZE10" s="63"/>
      <c r="ZF10" s="63"/>
      <c r="ZG10" s="63"/>
      <c r="ZH10" s="63"/>
      <c r="ZI10" s="63"/>
      <c r="ZJ10" s="63"/>
      <c r="ZK10" s="63"/>
      <c r="ZL10" s="63"/>
      <c r="ZM10" s="63"/>
      <c r="ZN10" s="63"/>
      <c r="ZO10" s="63"/>
      <c r="ZP10" s="63"/>
      <c r="ZQ10" s="63"/>
      <c r="ZR10" s="63"/>
      <c r="ZS10" s="63"/>
      <c r="ZT10" s="63"/>
      <c r="ZU10" s="63"/>
      <c r="ZV10" s="63"/>
      <c r="ZW10" s="63"/>
      <c r="ZX10" s="63"/>
      <c r="ZY10" s="63"/>
      <c r="ZZ10" s="63"/>
      <c r="AAA10" s="63"/>
      <c r="AAB10" s="63"/>
      <c r="AAC10" s="63"/>
      <c r="AAD10" s="63"/>
      <c r="AAE10" s="63"/>
      <c r="AAF10" s="63"/>
      <c r="AAG10" s="63"/>
      <c r="AAH10" s="63"/>
      <c r="AAI10" s="63"/>
      <c r="AAJ10" s="63"/>
      <c r="AAK10" s="63"/>
      <c r="AAL10" s="63"/>
      <c r="AAM10" s="63"/>
      <c r="AAN10" s="63"/>
      <c r="AAO10" s="63"/>
      <c r="AAP10" s="63"/>
      <c r="AAQ10" s="63"/>
      <c r="AAR10" s="63"/>
      <c r="AAS10" s="63"/>
      <c r="AAT10" s="63"/>
      <c r="AAU10" s="63"/>
      <c r="AAV10" s="63"/>
      <c r="AAW10" s="63"/>
      <c r="AAX10" s="63"/>
      <c r="AAY10" s="63"/>
      <c r="AAZ10" s="63"/>
      <c r="ABA10" s="63"/>
      <c r="ABB10" s="63"/>
      <c r="ABC10" s="63"/>
      <c r="ABD10" s="63"/>
      <c r="ABE10" s="63"/>
      <c r="ABF10" s="63"/>
      <c r="ABG10" s="63"/>
      <c r="ABH10" s="63"/>
      <c r="ABI10" s="63"/>
      <c r="ABJ10" s="63"/>
      <c r="ABK10" s="63"/>
      <c r="ABL10" s="63"/>
      <c r="ABM10" s="63"/>
      <c r="ABN10" s="63"/>
      <c r="ABO10" s="63"/>
      <c r="ABP10" s="63"/>
      <c r="ABQ10" s="63"/>
      <c r="ABR10" s="63"/>
      <c r="ABS10" s="63"/>
      <c r="ABT10" s="63"/>
      <c r="ABU10" s="63"/>
      <c r="ABV10" s="63"/>
      <c r="ABW10" s="63"/>
      <c r="ABX10" s="63"/>
      <c r="ABY10" s="63"/>
      <c r="ABZ10" s="63"/>
      <c r="ACA10" s="63"/>
      <c r="ACB10" s="63"/>
      <c r="ACC10" s="63"/>
      <c r="ACD10" s="63"/>
      <c r="ACE10" s="63"/>
      <c r="ACF10" s="63"/>
      <c r="ACG10" s="63"/>
      <c r="ACH10" s="63"/>
      <c r="ACI10" s="63"/>
      <c r="ACJ10" s="63"/>
      <c r="ACK10" s="63"/>
      <c r="ACL10" s="63"/>
      <c r="ACM10" s="63"/>
      <c r="ACN10" s="63"/>
      <c r="ACO10" s="63"/>
      <c r="ACP10" s="63"/>
      <c r="ACQ10" s="63"/>
      <c r="ACR10" s="63"/>
      <c r="ACS10" s="63"/>
      <c r="ACT10" s="63"/>
      <c r="ACU10" s="63"/>
      <c r="ACV10" s="63"/>
      <c r="ACW10" s="63"/>
      <c r="ACX10" s="63"/>
      <c r="ACY10" s="63"/>
      <c r="ACZ10" s="63"/>
      <c r="ADA10" s="63"/>
      <c r="ADB10" s="63"/>
      <c r="ADC10" s="63"/>
      <c r="ADD10" s="63"/>
      <c r="ADE10" s="63"/>
      <c r="ADF10" s="63"/>
      <c r="ADG10" s="63"/>
      <c r="ADH10" s="63"/>
      <c r="ADI10" s="63"/>
      <c r="ADJ10" s="63"/>
      <c r="ADK10" s="63"/>
      <c r="ADL10" s="63"/>
      <c r="ADM10" s="63"/>
      <c r="ADN10" s="63"/>
      <c r="ADO10" s="63"/>
      <c r="ADP10" s="63"/>
      <c r="ADQ10" s="63"/>
      <c r="ADR10" s="63"/>
      <c r="ADS10" s="63"/>
      <c r="ADT10" s="63"/>
      <c r="ADU10" s="63"/>
      <c r="ADV10" s="63"/>
      <c r="ADW10" s="63"/>
      <c r="ADX10" s="63"/>
      <c r="ADY10" s="63"/>
      <c r="ADZ10" s="63"/>
      <c r="AEA10" s="63"/>
      <c r="AEB10" s="63"/>
      <c r="AEC10" s="63"/>
      <c r="AED10" s="63"/>
      <c r="AEE10" s="63"/>
      <c r="AEF10" s="63"/>
      <c r="AEG10" s="63"/>
      <c r="AEH10" s="63"/>
      <c r="AEI10" s="63"/>
      <c r="AEJ10" s="63"/>
      <c r="AEK10" s="63"/>
      <c r="AEL10" s="63"/>
      <c r="AEM10" s="63"/>
      <c r="AEN10" s="63"/>
      <c r="AEO10" s="63"/>
      <c r="AEP10" s="63"/>
      <c r="AEQ10" s="63"/>
      <c r="AER10" s="63"/>
      <c r="AES10" s="63"/>
      <c r="AET10" s="63"/>
      <c r="AEU10" s="63"/>
      <c r="AEV10" s="63"/>
      <c r="AEW10" s="63"/>
      <c r="AEX10" s="63"/>
      <c r="AEY10" s="63"/>
      <c r="AEZ10" s="63"/>
      <c r="AFA10" s="63"/>
      <c r="AFB10" s="63"/>
      <c r="AFC10" s="63"/>
      <c r="AFD10" s="63"/>
      <c r="AFE10" s="63"/>
      <c r="AFF10" s="63"/>
      <c r="AFG10" s="63"/>
      <c r="AFH10" s="63"/>
      <c r="AFI10" s="63"/>
      <c r="AFJ10" s="63"/>
      <c r="AFK10" s="63"/>
      <c r="AFL10" s="63"/>
      <c r="AFM10" s="63"/>
      <c r="AFN10" s="63"/>
      <c r="AFO10" s="63"/>
      <c r="AFP10" s="63"/>
      <c r="AFQ10" s="63"/>
      <c r="AFR10" s="63"/>
      <c r="AFS10" s="63"/>
      <c r="AFT10" s="63"/>
      <c r="AFU10" s="63"/>
      <c r="AFV10" s="63"/>
      <c r="AFW10" s="63"/>
      <c r="AFX10" s="63"/>
      <c r="AFY10" s="63"/>
      <c r="AFZ10" s="63"/>
      <c r="AGA10" s="63"/>
      <c r="AGB10" s="63"/>
      <c r="AGC10" s="63"/>
      <c r="AGD10" s="63"/>
      <c r="AGE10" s="63"/>
      <c r="AGF10" s="63"/>
      <c r="AGG10" s="63"/>
      <c r="AGH10" s="63"/>
      <c r="AGI10" s="63"/>
      <c r="AGJ10" s="63"/>
      <c r="AGK10" s="63"/>
      <c r="AGL10" s="63"/>
      <c r="AGM10" s="63"/>
      <c r="AGN10" s="63"/>
      <c r="AGO10" s="63"/>
      <c r="AGP10" s="63"/>
      <c r="AGQ10" s="63"/>
      <c r="AGR10" s="63"/>
      <c r="AGS10" s="63"/>
      <c r="AGT10" s="63"/>
      <c r="AGU10" s="63"/>
      <c r="AGV10" s="63"/>
      <c r="AGW10" s="63"/>
      <c r="AGX10" s="63"/>
      <c r="AGY10" s="63"/>
      <c r="AGZ10" s="63"/>
      <c r="AHA10" s="63"/>
      <c r="AHB10" s="63"/>
      <c r="AHC10" s="63"/>
      <c r="AHD10" s="63"/>
      <c r="AHE10" s="63"/>
      <c r="AHF10" s="63"/>
      <c r="AHG10" s="63"/>
      <c r="AHH10" s="63"/>
      <c r="AHI10" s="63"/>
      <c r="AHJ10" s="63"/>
      <c r="AHK10" s="63"/>
      <c r="AHL10" s="63"/>
      <c r="AHM10" s="63"/>
      <c r="AHN10" s="63"/>
      <c r="AHO10" s="63"/>
      <c r="AHP10" s="63"/>
      <c r="AHQ10" s="63"/>
      <c r="AHR10" s="63"/>
      <c r="AHS10" s="63"/>
      <c r="AHT10" s="63"/>
      <c r="AHU10" s="63"/>
      <c r="AHV10" s="63"/>
      <c r="AHW10" s="63"/>
      <c r="AHX10" s="63"/>
      <c r="AHY10" s="63"/>
      <c r="AHZ10" s="63"/>
      <c r="AIA10" s="63"/>
      <c r="AIB10" s="63"/>
      <c r="AIC10" s="63"/>
      <c r="AID10" s="63"/>
      <c r="AIE10" s="63"/>
      <c r="AIF10" s="63"/>
      <c r="AIG10" s="63"/>
      <c r="AIH10" s="63"/>
      <c r="AII10" s="63"/>
      <c r="AIJ10" s="63"/>
      <c r="AIK10" s="63"/>
      <c r="AIL10" s="63"/>
      <c r="AIM10" s="63"/>
      <c r="AIN10" s="63"/>
      <c r="AIO10" s="63"/>
      <c r="AIP10" s="63"/>
      <c r="AIQ10" s="63"/>
      <c r="AIR10" s="63"/>
      <c r="AIS10" s="63"/>
      <c r="AIT10" s="63"/>
      <c r="AIU10" s="63"/>
      <c r="AIV10" s="63"/>
      <c r="AIW10" s="63"/>
      <c r="AIX10" s="63"/>
      <c r="AIY10" s="63"/>
      <c r="AIZ10" s="63"/>
      <c r="AJA10" s="63"/>
      <c r="AJB10" s="63"/>
      <c r="AJC10" s="63"/>
      <c r="AJD10" s="63"/>
      <c r="AJE10" s="63"/>
      <c r="AJF10" s="63"/>
      <c r="AJG10" s="63"/>
      <c r="AJH10" s="63"/>
      <c r="AJI10" s="63"/>
      <c r="AJJ10" s="63"/>
      <c r="AJK10" s="63"/>
      <c r="AJL10" s="63"/>
      <c r="AJM10" s="63"/>
      <c r="AJN10" s="63"/>
      <c r="AJO10" s="63"/>
      <c r="AJP10" s="63"/>
      <c r="AJQ10" s="63"/>
      <c r="AJR10" s="63"/>
      <c r="AJS10" s="63"/>
      <c r="AJT10" s="63"/>
      <c r="AJU10" s="63"/>
      <c r="AJV10" s="63"/>
      <c r="AJW10" s="63"/>
      <c r="AJX10" s="63"/>
      <c r="AJY10" s="63"/>
      <c r="AJZ10" s="63"/>
      <c r="AKA10" s="63"/>
      <c r="AKB10" s="63"/>
      <c r="AKC10" s="63"/>
      <c r="AKD10" s="63"/>
      <c r="AKE10" s="63"/>
      <c r="AKF10" s="63"/>
      <c r="AKG10" s="63"/>
      <c r="AKH10" s="63"/>
      <c r="AKI10" s="63"/>
      <c r="AKJ10" s="63"/>
      <c r="AKK10" s="63"/>
      <c r="AKL10" s="63"/>
      <c r="AKM10" s="63"/>
      <c r="AKN10" s="63"/>
      <c r="AKO10" s="63"/>
      <c r="AKP10" s="63"/>
      <c r="AKQ10" s="63"/>
      <c r="AKR10" s="63"/>
      <c r="AKS10" s="63"/>
      <c r="AKT10" s="63"/>
      <c r="AKU10" s="63"/>
      <c r="AKV10" s="63"/>
      <c r="AKW10" s="63"/>
      <c r="AKX10" s="63"/>
      <c r="AKY10" s="63"/>
      <c r="AKZ10" s="63"/>
      <c r="ALA10" s="63"/>
      <c r="ALB10" s="63"/>
      <c r="ALC10" s="63"/>
      <c r="ALD10" s="63"/>
      <c r="ALE10" s="63"/>
      <c r="ALF10" s="63"/>
      <c r="ALG10" s="63"/>
      <c r="ALH10" s="63"/>
      <c r="ALI10" s="63"/>
      <c r="ALJ10" s="63"/>
      <c r="ALK10" s="63"/>
      <c r="ALL10" s="63"/>
      <c r="ALM10" s="63"/>
      <c r="ALN10" s="63"/>
      <c r="ALO10" s="63"/>
      <c r="ALP10" s="63"/>
      <c r="ALQ10" s="63"/>
      <c r="ALR10" s="63"/>
      <c r="ALS10" s="63"/>
      <c r="ALT10" s="63"/>
      <c r="ALU10" s="63"/>
      <c r="ALV10" s="63"/>
      <c r="ALW10" s="63"/>
      <c r="ALX10" s="63"/>
      <c r="ALY10" s="63"/>
      <c r="ALZ10" s="63"/>
      <c r="AMA10" s="63"/>
      <c r="AMB10" s="63"/>
      <c r="AMC10" s="63"/>
      <c r="AMD10" s="63"/>
      <c r="AME10" s="63"/>
      <c r="AMF10" s="63"/>
      <c r="AMG10" s="63"/>
      <c r="AMH10" s="63"/>
      <c r="AMI10" s="63"/>
      <c r="AMJ10" s="63"/>
    </row>
    <row r="11" spans="1:1024" s="12" customFormat="1" ht="11" x14ac:dyDescent="0.15">
      <c r="A11" s="58"/>
      <c r="B11" s="58"/>
      <c r="C11" s="58"/>
      <c r="D11" s="58"/>
      <c r="E11" s="58"/>
      <c r="F11" s="58"/>
      <c r="G11" s="58"/>
      <c r="H11" s="58"/>
      <c r="I11" s="59"/>
      <c r="J11" s="58"/>
      <c r="K11" s="59"/>
      <c r="L11" s="58"/>
      <c r="M11" s="60"/>
      <c r="N11" s="60"/>
      <c r="O11" s="60"/>
      <c r="P11" s="60"/>
      <c r="Q11" s="58"/>
      <c r="R11" s="58"/>
      <c r="S11" s="58"/>
      <c r="T11" s="59"/>
      <c r="U11" s="58"/>
      <c r="V11" s="61" t="e">
        <f t="shared" si="0"/>
        <v>#DIV/0!</v>
      </c>
      <c r="W11" s="165"/>
      <c r="X11" s="62"/>
      <c r="Y11" s="58"/>
      <c r="Z11" s="58"/>
      <c r="AA11" s="62"/>
      <c r="AB11" s="58"/>
      <c r="AC11" s="62"/>
      <c r="AD11" s="58"/>
      <c r="AE11" s="62"/>
      <c r="AF11" s="58"/>
      <c r="AG11" s="62"/>
      <c r="AH11" s="62"/>
      <c r="AI11" s="62"/>
      <c r="AJ11" s="58"/>
      <c r="AK11" s="58"/>
      <c r="AL11" s="58"/>
      <c r="AM11" s="59"/>
      <c r="AN11" s="58"/>
      <c r="AO11" s="58"/>
      <c r="AP11" s="58"/>
      <c r="AQ11" s="59"/>
      <c r="AR11" s="59"/>
      <c r="AS11" s="59"/>
      <c r="AT11" s="62"/>
      <c r="AU11" s="62"/>
      <c r="AV11" s="62"/>
      <c r="AW11" s="62"/>
      <c r="AX11" s="62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3"/>
      <c r="GD11" s="63"/>
      <c r="GE11" s="63"/>
      <c r="GF11" s="63"/>
      <c r="GG11" s="63"/>
      <c r="GH11" s="63"/>
      <c r="GI11" s="63"/>
      <c r="GJ11" s="63"/>
      <c r="GK11" s="63"/>
      <c r="GL11" s="63"/>
      <c r="GM11" s="63"/>
      <c r="GN11" s="63"/>
      <c r="GO11" s="63"/>
      <c r="GP11" s="63"/>
      <c r="GQ11" s="63"/>
      <c r="GR11" s="63"/>
      <c r="GS11" s="63"/>
      <c r="GT11" s="63"/>
      <c r="GU11" s="63"/>
      <c r="GV11" s="63"/>
      <c r="GW11" s="63"/>
      <c r="GX11" s="63"/>
      <c r="GY11" s="63"/>
      <c r="GZ11" s="63"/>
      <c r="HA11" s="63"/>
      <c r="HB11" s="63"/>
      <c r="HC11" s="63"/>
      <c r="HD11" s="63"/>
      <c r="HE11" s="63"/>
      <c r="HF11" s="63"/>
      <c r="HG11" s="63"/>
      <c r="HH11" s="63"/>
      <c r="HI11" s="63"/>
      <c r="HJ11" s="63"/>
      <c r="HK11" s="63"/>
      <c r="HL11" s="63"/>
      <c r="HM11" s="63"/>
      <c r="HN11" s="63"/>
      <c r="HO11" s="63"/>
      <c r="HP11" s="63"/>
      <c r="HQ11" s="63"/>
      <c r="HR11" s="63"/>
      <c r="HS11" s="63"/>
      <c r="HT11" s="63"/>
      <c r="HU11" s="63"/>
      <c r="HV11" s="63"/>
      <c r="HW11" s="63"/>
      <c r="HX11" s="63"/>
      <c r="HY11" s="63"/>
      <c r="HZ11" s="63"/>
      <c r="IA11" s="63"/>
      <c r="IB11" s="63"/>
      <c r="IC11" s="63"/>
      <c r="ID11" s="63"/>
      <c r="IE11" s="63"/>
      <c r="IF11" s="63"/>
      <c r="IG11" s="63"/>
      <c r="IH11" s="63"/>
      <c r="II11" s="63"/>
      <c r="IJ11" s="63"/>
      <c r="IK11" s="63"/>
      <c r="IL11" s="63"/>
      <c r="IM11" s="63"/>
      <c r="IN11" s="63"/>
      <c r="IO11" s="63"/>
      <c r="IP11" s="63"/>
      <c r="IQ11" s="63"/>
      <c r="IR11" s="63"/>
      <c r="IS11" s="63"/>
      <c r="IT11" s="63"/>
      <c r="IU11" s="63"/>
      <c r="IV11" s="63"/>
      <c r="IW11" s="63"/>
      <c r="IX11" s="63"/>
      <c r="IY11" s="63"/>
      <c r="IZ11" s="63"/>
      <c r="JA11" s="63"/>
      <c r="JB11" s="63"/>
      <c r="JC11" s="63"/>
      <c r="JD11" s="63"/>
      <c r="JE11" s="63"/>
      <c r="JF11" s="63"/>
      <c r="JG11" s="63"/>
      <c r="JH11" s="63"/>
      <c r="JI11" s="63"/>
      <c r="JJ11" s="63"/>
      <c r="JK11" s="63"/>
      <c r="JL11" s="63"/>
      <c r="JM11" s="63"/>
      <c r="JN11" s="63"/>
      <c r="JO11" s="63"/>
      <c r="JP11" s="63"/>
      <c r="JQ11" s="63"/>
      <c r="JR11" s="63"/>
      <c r="JS11" s="63"/>
      <c r="JT11" s="63"/>
      <c r="JU11" s="63"/>
      <c r="JV11" s="63"/>
      <c r="JW11" s="63"/>
      <c r="JX11" s="63"/>
      <c r="JY11" s="63"/>
      <c r="JZ11" s="63"/>
      <c r="KA11" s="63"/>
      <c r="KB11" s="63"/>
      <c r="KC11" s="63"/>
      <c r="KD11" s="63"/>
      <c r="KE11" s="63"/>
      <c r="KF11" s="63"/>
      <c r="KG11" s="63"/>
      <c r="KH11" s="63"/>
      <c r="KI11" s="63"/>
      <c r="KJ11" s="63"/>
      <c r="KK11" s="63"/>
      <c r="KL11" s="63"/>
      <c r="KM11" s="63"/>
      <c r="KN11" s="63"/>
      <c r="KO11" s="63"/>
      <c r="KP11" s="63"/>
      <c r="KQ11" s="63"/>
      <c r="KR11" s="63"/>
      <c r="KS11" s="63"/>
      <c r="KT11" s="63"/>
      <c r="KU11" s="63"/>
      <c r="KV11" s="63"/>
      <c r="KW11" s="63"/>
      <c r="KX11" s="63"/>
      <c r="KY11" s="63"/>
      <c r="KZ11" s="63"/>
      <c r="LA11" s="63"/>
      <c r="LB11" s="63"/>
      <c r="LC11" s="63"/>
      <c r="LD11" s="63"/>
      <c r="LE11" s="63"/>
      <c r="LF11" s="63"/>
      <c r="LG11" s="63"/>
      <c r="LH11" s="63"/>
      <c r="LI11" s="63"/>
      <c r="LJ11" s="63"/>
      <c r="LK11" s="63"/>
      <c r="LL11" s="63"/>
      <c r="LM11" s="63"/>
      <c r="LN11" s="63"/>
      <c r="LO11" s="63"/>
      <c r="LP11" s="63"/>
      <c r="LQ11" s="63"/>
      <c r="LR11" s="63"/>
      <c r="LS11" s="63"/>
      <c r="LT11" s="63"/>
      <c r="LU11" s="63"/>
      <c r="LV11" s="63"/>
      <c r="LW11" s="63"/>
      <c r="LX11" s="63"/>
      <c r="LY11" s="63"/>
      <c r="LZ11" s="63"/>
      <c r="MA11" s="63"/>
      <c r="MB11" s="63"/>
      <c r="MC11" s="63"/>
      <c r="MD11" s="63"/>
      <c r="ME11" s="63"/>
      <c r="MF11" s="63"/>
      <c r="MG11" s="63"/>
      <c r="MH11" s="63"/>
      <c r="MI11" s="63"/>
      <c r="MJ11" s="63"/>
      <c r="MK11" s="63"/>
      <c r="ML11" s="63"/>
      <c r="MM11" s="63"/>
      <c r="MN11" s="63"/>
      <c r="MO11" s="63"/>
      <c r="MP11" s="63"/>
      <c r="MQ11" s="63"/>
      <c r="MR11" s="63"/>
      <c r="MS11" s="63"/>
      <c r="MT11" s="63"/>
      <c r="MU11" s="63"/>
      <c r="MV11" s="63"/>
      <c r="MW11" s="63"/>
      <c r="MX11" s="63"/>
      <c r="MY11" s="63"/>
      <c r="MZ11" s="63"/>
      <c r="NA11" s="63"/>
      <c r="NB11" s="63"/>
      <c r="NC11" s="63"/>
      <c r="ND11" s="63"/>
      <c r="NE11" s="63"/>
      <c r="NF11" s="63"/>
      <c r="NG11" s="63"/>
      <c r="NH11" s="63"/>
      <c r="NI11" s="63"/>
      <c r="NJ11" s="63"/>
      <c r="NK11" s="63"/>
      <c r="NL11" s="63"/>
      <c r="NM11" s="63"/>
      <c r="NN11" s="63"/>
      <c r="NO11" s="63"/>
      <c r="NP11" s="63"/>
      <c r="NQ11" s="63"/>
      <c r="NR11" s="63"/>
      <c r="NS11" s="63"/>
      <c r="NT11" s="63"/>
      <c r="NU11" s="63"/>
      <c r="NV11" s="63"/>
      <c r="NW11" s="63"/>
      <c r="NX11" s="63"/>
      <c r="NY11" s="63"/>
      <c r="NZ11" s="63"/>
      <c r="OA11" s="63"/>
      <c r="OB11" s="63"/>
      <c r="OC11" s="63"/>
      <c r="OD11" s="63"/>
      <c r="OE11" s="63"/>
      <c r="OF11" s="63"/>
      <c r="OG11" s="63"/>
      <c r="OH11" s="63"/>
      <c r="OI11" s="63"/>
      <c r="OJ11" s="63"/>
      <c r="OK11" s="63"/>
      <c r="OL11" s="63"/>
      <c r="OM11" s="63"/>
      <c r="ON11" s="63"/>
      <c r="OO11" s="63"/>
      <c r="OP11" s="63"/>
      <c r="OQ11" s="63"/>
      <c r="OR11" s="63"/>
      <c r="OS11" s="63"/>
      <c r="OT11" s="63"/>
      <c r="OU11" s="63"/>
      <c r="OV11" s="63"/>
      <c r="OW11" s="63"/>
      <c r="OX11" s="63"/>
      <c r="OY11" s="63"/>
      <c r="OZ11" s="63"/>
      <c r="PA11" s="63"/>
      <c r="PB11" s="63"/>
      <c r="PC11" s="63"/>
      <c r="PD11" s="63"/>
      <c r="PE11" s="63"/>
      <c r="PF11" s="63"/>
      <c r="PG11" s="63"/>
      <c r="PH11" s="63"/>
      <c r="PI11" s="63"/>
      <c r="PJ11" s="63"/>
      <c r="PK11" s="63"/>
      <c r="PL11" s="63"/>
      <c r="PM11" s="63"/>
      <c r="PN11" s="63"/>
      <c r="PO11" s="63"/>
      <c r="PP11" s="63"/>
      <c r="PQ11" s="63"/>
      <c r="PR11" s="63"/>
      <c r="PS11" s="63"/>
      <c r="PT11" s="63"/>
      <c r="PU11" s="63"/>
      <c r="PV11" s="63"/>
      <c r="PW11" s="63"/>
      <c r="PX11" s="63"/>
      <c r="PY11" s="63"/>
      <c r="PZ11" s="63"/>
      <c r="QA11" s="63"/>
      <c r="QB11" s="63"/>
      <c r="QC11" s="63"/>
      <c r="QD11" s="63"/>
      <c r="QE11" s="63"/>
      <c r="QF11" s="63"/>
      <c r="QG11" s="63"/>
      <c r="QH11" s="63"/>
      <c r="QI11" s="63"/>
      <c r="QJ11" s="63"/>
      <c r="QK11" s="63"/>
      <c r="QL11" s="63"/>
      <c r="QM11" s="63"/>
      <c r="QN11" s="63"/>
      <c r="QO11" s="63"/>
      <c r="QP11" s="63"/>
      <c r="QQ11" s="63"/>
      <c r="QR11" s="63"/>
      <c r="QS11" s="63"/>
      <c r="QT11" s="63"/>
      <c r="QU11" s="63"/>
      <c r="QV11" s="63"/>
      <c r="QW11" s="63"/>
      <c r="QX11" s="63"/>
      <c r="QY11" s="63"/>
      <c r="QZ11" s="63"/>
      <c r="RA11" s="63"/>
      <c r="RB11" s="63"/>
      <c r="RC11" s="63"/>
      <c r="RD11" s="63"/>
      <c r="RE11" s="63"/>
      <c r="RF11" s="63"/>
      <c r="RG11" s="63"/>
      <c r="RH11" s="63"/>
      <c r="RI11" s="63"/>
      <c r="RJ11" s="63"/>
      <c r="RK11" s="63"/>
      <c r="RL11" s="63"/>
      <c r="RM11" s="63"/>
      <c r="RN11" s="63"/>
      <c r="RO11" s="63"/>
      <c r="RP11" s="63"/>
      <c r="RQ11" s="63"/>
      <c r="RR11" s="63"/>
      <c r="RS11" s="63"/>
      <c r="RT11" s="63"/>
      <c r="RU11" s="63"/>
      <c r="RV11" s="63"/>
      <c r="RW11" s="63"/>
      <c r="RX11" s="63"/>
      <c r="RY11" s="63"/>
      <c r="RZ11" s="63"/>
      <c r="SA11" s="63"/>
      <c r="SB11" s="63"/>
      <c r="SC11" s="63"/>
      <c r="SD11" s="63"/>
      <c r="SE11" s="63"/>
      <c r="SF11" s="63"/>
      <c r="SG11" s="63"/>
      <c r="SH11" s="63"/>
      <c r="SI11" s="63"/>
      <c r="SJ11" s="63"/>
      <c r="SK11" s="63"/>
      <c r="SL11" s="63"/>
      <c r="SM11" s="63"/>
      <c r="SN11" s="63"/>
      <c r="SO11" s="63"/>
      <c r="SP11" s="63"/>
      <c r="SQ11" s="63"/>
      <c r="SR11" s="63"/>
      <c r="SS11" s="63"/>
      <c r="ST11" s="63"/>
      <c r="SU11" s="63"/>
      <c r="SV11" s="63"/>
      <c r="SW11" s="63"/>
      <c r="SX11" s="63"/>
      <c r="SY11" s="63"/>
      <c r="SZ11" s="63"/>
      <c r="TA11" s="63"/>
      <c r="TB11" s="63"/>
      <c r="TC11" s="63"/>
      <c r="TD11" s="63"/>
      <c r="TE11" s="63"/>
      <c r="TF11" s="63"/>
      <c r="TG11" s="63"/>
      <c r="TH11" s="63"/>
      <c r="TI11" s="63"/>
      <c r="TJ11" s="63"/>
      <c r="TK11" s="63"/>
      <c r="TL11" s="63"/>
      <c r="TM11" s="63"/>
      <c r="TN11" s="63"/>
      <c r="TO11" s="63"/>
      <c r="TP11" s="63"/>
      <c r="TQ11" s="63"/>
      <c r="TR11" s="63"/>
      <c r="TS11" s="63"/>
      <c r="TT11" s="63"/>
      <c r="TU11" s="63"/>
      <c r="TV11" s="63"/>
      <c r="TW11" s="63"/>
      <c r="TX11" s="63"/>
      <c r="TY11" s="63"/>
      <c r="TZ11" s="63"/>
      <c r="UA11" s="63"/>
      <c r="UB11" s="63"/>
      <c r="UC11" s="63"/>
      <c r="UD11" s="63"/>
      <c r="UE11" s="63"/>
      <c r="UF11" s="63"/>
      <c r="UG11" s="63"/>
      <c r="UH11" s="63"/>
      <c r="UI11" s="63"/>
      <c r="UJ11" s="63"/>
      <c r="UK11" s="63"/>
      <c r="UL11" s="63"/>
      <c r="UM11" s="63"/>
      <c r="UN11" s="63"/>
      <c r="UO11" s="63"/>
      <c r="UP11" s="63"/>
      <c r="UQ11" s="63"/>
      <c r="UR11" s="63"/>
      <c r="US11" s="63"/>
      <c r="UT11" s="63"/>
      <c r="UU11" s="63"/>
      <c r="UV11" s="63"/>
      <c r="UW11" s="63"/>
      <c r="UX11" s="63"/>
      <c r="UY11" s="63"/>
      <c r="UZ11" s="63"/>
      <c r="VA11" s="63"/>
      <c r="VB11" s="63"/>
      <c r="VC11" s="63"/>
      <c r="VD11" s="63"/>
      <c r="VE11" s="63"/>
      <c r="VF11" s="63"/>
      <c r="VG11" s="63"/>
      <c r="VH11" s="63"/>
      <c r="VI11" s="63"/>
      <c r="VJ11" s="63"/>
      <c r="VK11" s="63"/>
      <c r="VL11" s="63"/>
      <c r="VM11" s="63"/>
      <c r="VN11" s="63"/>
      <c r="VO11" s="63"/>
      <c r="VP11" s="63"/>
      <c r="VQ11" s="63"/>
      <c r="VR11" s="63"/>
      <c r="VS11" s="63"/>
      <c r="VT11" s="63"/>
      <c r="VU11" s="63"/>
      <c r="VV11" s="63"/>
      <c r="VW11" s="63"/>
      <c r="VX11" s="63"/>
      <c r="VY11" s="63"/>
      <c r="VZ11" s="63"/>
      <c r="WA11" s="63"/>
      <c r="WB11" s="63"/>
      <c r="WC11" s="63"/>
      <c r="WD11" s="63"/>
      <c r="WE11" s="63"/>
      <c r="WF11" s="63"/>
      <c r="WG11" s="63"/>
      <c r="WH11" s="63"/>
      <c r="WI11" s="63"/>
      <c r="WJ11" s="63"/>
      <c r="WK11" s="63"/>
      <c r="WL11" s="63"/>
      <c r="WM11" s="63"/>
      <c r="WN11" s="63"/>
      <c r="WO11" s="63"/>
      <c r="WP11" s="63"/>
      <c r="WQ11" s="63"/>
      <c r="WR11" s="63"/>
      <c r="WS11" s="63"/>
      <c r="WT11" s="63"/>
      <c r="WU11" s="63"/>
      <c r="WV11" s="63"/>
      <c r="WW11" s="63"/>
      <c r="WX11" s="63"/>
      <c r="WY11" s="63"/>
      <c r="WZ11" s="63"/>
      <c r="XA11" s="63"/>
      <c r="XB11" s="63"/>
      <c r="XC11" s="63"/>
      <c r="XD11" s="63"/>
      <c r="XE11" s="63"/>
      <c r="XF11" s="63"/>
      <c r="XG11" s="63"/>
      <c r="XH11" s="63"/>
      <c r="XI11" s="63"/>
      <c r="XJ11" s="63"/>
      <c r="XK11" s="63"/>
      <c r="XL11" s="63"/>
      <c r="XM11" s="63"/>
      <c r="XN11" s="63"/>
      <c r="XO11" s="63"/>
      <c r="XP11" s="63"/>
      <c r="XQ11" s="63"/>
      <c r="XR11" s="63"/>
      <c r="XS11" s="63"/>
      <c r="XT11" s="63"/>
      <c r="XU11" s="63"/>
      <c r="XV11" s="63"/>
      <c r="XW11" s="63"/>
      <c r="XX11" s="63"/>
      <c r="XY11" s="63"/>
      <c r="XZ11" s="63"/>
      <c r="YA11" s="63"/>
      <c r="YB11" s="63"/>
      <c r="YC11" s="63"/>
      <c r="YD11" s="63"/>
      <c r="YE11" s="63"/>
      <c r="YF11" s="63"/>
      <c r="YG11" s="63"/>
      <c r="YH11" s="63"/>
      <c r="YI11" s="63"/>
      <c r="YJ11" s="63"/>
      <c r="YK11" s="63"/>
      <c r="YL11" s="63"/>
      <c r="YM11" s="63"/>
      <c r="YN11" s="63"/>
      <c r="YO11" s="63"/>
      <c r="YP11" s="63"/>
      <c r="YQ11" s="63"/>
      <c r="YR11" s="63"/>
      <c r="YS11" s="63"/>
      <c r="YT11" s="63"/>
      <c r="YU11" s="63"/>
      <c r="YV11" s="63"/>
      <c r="YW11" s="63"/>
      <c r="YX11" s="63"/>
      <c r="YY11" s="63"/>
      <c r="YZ11" s="63"/>
      <c r="ZA11" s="63"/>
      <c r="ZB11" s="63"/>
      <c r="ZC11" s="63"/>
      <c r="ZD11" s="63"/>
      <c r="ZE11" s="63"/>
      <c r="ZF11" s="63"/>
      <c r="ZG11" s="63"/>
      <c r="ZH11" s="63"/>
      <c r="ZI11" s="63"/>
      <c r="ZJ11" s="63"/>
      <c r="ZK11" s="63"/>
      <c r="ZL11" s="63"/>
      <c r="ZM11" s="63"/>
      <c r="ZN11" s="63"/>
      <c r="ZO11" s="63"/>
      <c r="ZP11" s="63"/>
      <c r="ZQ11" s="63"/>
      <c r="ZR11" s="63"/>
      <c r="ZS11" s="63"/>
      <c r="ZT11" s="63"/>
      <c r="ZU11" s="63"/>
      <c r="ZV11" s="63"/>
      <c r="ZW11" s="63"/>
      <c r="ZX11" s="63"/>
      <c r="ZY11" s="63"/>
      <c r="ZZ11" s="63"/>
      <c r="AAA11" s="63"/>
      <c r="AAB11" s="63"/>
      <c r="AAC11" s="63"/>
      <c r="AAD11" s="63"/>
      <c r="AAE11" s="63"/>
      <c r="AAF11" s="63"/>
      <c r="AAG11" s="63"/>
      <c r="AAH11" s="63"/>
      <c r="AAI11" s="63"/>
      <c r="AAJ11" s="63"/>
      <c r="AAK11" s="63"/>
      <c r="AAL11" s="63"/>
      <c r="AAM11" s="63"/>
      <c r="AAN11" s="63"/>
      <c r="AAO11" s="63"/>
      <c r="AAP11" s="63"/>
      <c r="AAQ11" s="63"/>
      <c r="AAR11" s="63"/>
      <c r="AAS11" s="63"/>
      <c r="AAT11" s="63"/>
      <c r="AAU11" s="63"/>
      <c r="AAV11" s="63"/>
      <c r="AAW11" s="63"/>
      <c r="AAX11" s="63"/>
      <c r="AAY11" s="63"/>
      <c r="AAZ11" s="63"/>
      <c r="ABA11" s="63"/>
      <c r="ABB11" s="63"/>
      <c r="ABC11" s="63"/>
      <c r="ABD11" s="63"/>
      <c r="ABE11" s="63"/>
      <c r="ABF11" s="63"/>
      <c r="ABG11" s="63"/>
      <c r="ABH11" s="63"/>
      <c r="ABI11" s="63"/>
      <c r="ABJ11" s="63"/>
      <c r="ABK11" s="63"/>
      <c r="ABL11" s="63"/>
      <c r="ABM11" s="63"/>
      <c r="ABN11" s="63"/>
      <c r="ABO11" s="63"/>
      <c r="ABP11" s="63"/>
      <c r="ABQ11" s="63"/>
      <c r="ABR11" s="63"/>
      <c r="ABS11" s="63"/>
      <c r="ABT11" s="63"/>
      <c r="ABU11" s="63"/>
      <c r="ABV11" s="63"/>
      <c r="ABW11" s="63"/>
      <c r="ABX11" s="63"/>
      <c r="ABY11" s="63"/>
      <c r="ABZ11" s="63"/>
      <c r="ACA11" s="63"/>
      <c r="ACB11" s="63"/>
      <c r="ACC11" s="63"/>
      <c r="ACD11" s="63"/>
      <c r="ACE11" s="63"/>
      <c r="ACF11" s="63"/>
      <c r="ACG11" s="63"/>
      <c r="ACH11" s="63"/>
      <c r="ACI11" s="63"/>
      <c r="ACJ11" s="63"/>
      <c r="ACK11" s="63"/>
      <c r="ACL11" s="63"/>
      <c r="ACM11" s="63"/>
      <c r="ACN11" s="63"/>
      <c r="ACO11" s="63"/>
      <c r="ACP11" s="63"/>
      <c r="ACQ11" s="63"/>
      <c r="ACR11" s="63"/>
      <c r="ACS11" s="63"/>
      <c r="ACT11" s="63"/>
      <c r="ACU11" s="63"/>
      <c r="ACV11" s="63"/>
      <c r="ACW11" s="63"/>
      <c r="ACX11" s="63"/>
      <c r="ACY11" s="63"/>
      <c r="ACZ11" s="63"/>
      <c r="ADA11" s="63"/>
      <c r="ADB11" s="63"/>
      <c r="ADC11" s="63"/>
      <c r="ADD11" s="63"/>
      <c r="ADE11" s="63"/>
      <c r="ADF11" s="63"/>
      <c r="ADG11" s="63"/>
      <c r="ADH11" s="63"/>
      <c r="ADI11" s="63"/>
      <c r="ADJ11" s="63"/>
      <c r="ADK11" s="63"/>
      <c r="ADL11" s="63"/>
      <c r="ADM11" s="63"/>
      <c r="ADN11" s="63"/>
      <c r="ADO11" s="63"/>
      <c r="ADP11" s="63"/>
      <c r="ADQ11" s="63"/>
      <c r="ADR11" s="63"/>
      <c r="ADS11" s="63"/>
      <c r="ADT11" s="63"/>
      <c r="ADU11" s="63"/>
      <c r="ADV11" s="63"/>
      <c r="ADW11" s="63"/>
      <c r="ADX11" s="63"/>
      <c r="ADY11" s="63"/>
      <c r="ADZ11" s="63"/>
      <c r="AEA11" s="63"/>
      <c r="AEB11" s="63"/>
      <c r="AEC11" s="63"/>
      <c r="AED11" s="63"/>
      <c r="AEE11" s="63"/>
      <c r="AEF11" s="63"/>
      <c r="AEG11" s="63"/>
      <c r="AEH11" s="63"/>
      <c r="AEI11" s="63"/>
      <c r="AEJ11" s="63"/>
      <c r="AEK11" s="63"/>
      <c r="AEL11" s="63"/>
      <c r="AEM11" s="63"/>
      <c r="AEN11" s="63"/>
      <c r="AEO11" s="63"/>
      <c r="AEP11" s="63"/>
      <c r="AEQ11" s="63"/>
      <c r="AER11" s="63"/>
      <c r="AES11" s="63"/>
      <c r="AET11" s="63"/>
      <c r="AEU11" s="63"/>
      <c r="AEV11" s="63"/>
      <c r="AEW11" s="63"/>
      <c r="AEX11" s="63"/>
      <c r="AEY11" s="63"/>
      <c r="AEZ11" s="63"/>
      <c r="AFA11" s="63"/>
      <c r="AFB11" s="63"/>
      <c r="AFC11" s="63"/>
      <c r="AFD11" s="63"/>
      <c r="AFE11" s="63"/>
      <c r="AFF11" s="63"/>
      <c r="AFG11" s="63"/>
      <c r="AFH11" s="63"/>
      <c r="AFI11" s="63"/>
      <c r="AFJ11" s="63"/>
      <c r="AFK11" s="63"/>
      <c r="AFL11" s="63"/>
      <c r="AFM11" s="63"/>
      <c r="AFN11" s="63"/>
      <c r="AFO11" s="63"/>
      <c r="AFP11" s="63"/>
      <c r="AFQ11" s="63"/>
      <c r="AFR11" s="63"/>
      <c r="AFS11" s="63"/>
      <c r="AFT11" s="63"/>
      <c r="AFU11" s="63"/>
      <c r="AFV11" s="63"/>
      <c r="AFW11" s="63"/>
      <c r="AFX11" s="63"/>
      <c r="AFY11" s="63"/>
      <c r="AFZ11" s="63"/>
      <c r="AGA11" s="63"/>
      <c r="AGB11" s="63"/>
      <c r="AGC11" s="63"/>
      <c r="AGD11" s="63"/>
      <c r="AGE11" s="63"/>
      <c r="AGF11" s="63"/>
      <c r="AGG11" s="63"/>
      <c r="AGH11" s="63"/>
      <c r="AGI11" s="63"/>
      <c r="AGJ11" s="63"/>
      <c r="AGK11" s="63"/>
      <c r="AGL11" s="63"/>
      <c r="AGM11" s="63"/>
      <c r="AGN11" s="63"/>
      <c r="AGO11" s="63"/>
      <c r="AGP11" s="63"/>
      <c r="AGQ11" s="63"/>
      <c r="AGR11" s="63"/>
      <c r="AGS11" s="63"/>
      <c r="AGT11" s="63"/>
      <c r="AGU11" s="63"/>
      <c r="AGV11" s="63"/>
      <c r="AGW11" s="63"/>
      <c r="AGX11" s="63"/>
      <c r="AGY11" s="63"/>
      <c r="AGZ11" s="63"/>
      <c r="AHA11" s="63"/>
      <c r="AHB11" s="63"/>
      <c r="AHC11" s="63"/>
      <c r="AHD11" s="63"/>
      <c r="AHE11" s="63"/>
      <c r="AHF11" s="63"/>
      <c r="AHG11" s="63"/>
      <c r="AHH11" s="63"/>
      <c r="AHI11" s="63"/>
      <c r="AHJ11" s="63"/>
      <c r="AHK11" s="63"/>
      <c r="AHL11" s="63"/>
      <c r="AHM11" s="63"/>
      <c r="AHN11" s="63"/>
      <c r="AHO11" s="63"/>
      <c r="AHP11" s="63"/>
      <c r="AHQ11" s="63"/>
      <c r="AHR11" s="63"/>
      <c r="AHS11" s="63"/>
      <c r="AHT11" s="63"/>
      <c r="AHU11" s="63"/>
      <c r="AHV11" s="63"/>
      <c r="AHW11" s="63"/>
      <c r="AHX11" s="63"/>
      <c r="AHY11" s="63"/>
      <c r="AHZ11" s="63"/>
      <c r="AIA11" s="63"/>
      <c r="AIB11" s="63"/>
      <c r="AIC11" s="63"/>
      <c r="AID11" s="63"/>
      <c r="AIE11" s="63"/>
      <c r="AIF11" s="63"/>
      <c r="AIG11" s="63"/>
      <c r="AIH11" s="63"/>
      <c r="AII11" s="63"/>
      <c r="AIJ11" s="63"/>
      <c r="AIK11" s="63"/>
      <c r="AIL11" s="63"/>
      <c r="AIM11" s="63"/>
      <c r="AIN11" s="63"/>
      <c r="AIO11" s="63"/>
      <c r="AIP11" s="63"/>
      <c r="AIQ11" s="63"/>
      <c r="AIR11" s="63"/>
      <c r="AIS11" s="63"/>
      <c r="AIT11" s="63"/>
      <c r="AIU11" s="63"/>
      <c r="AIV11" s="63"/>
      <c r="AIW11" s="63"/>
      <c r="AIX11" s="63"/>
      <c r="AIY11" s="63"/>
      <c r="AIZ11" s="63"/>
      <c r="AJA11" s="63"/>
      <c r="AJB11" s="63"/>
      <c r="AJC11" s="63"/>
      <c r="AJD11" s="63"/>
      <c r="AJE11" s="63"/>
      <c r="AJF11" s="63"/>
      <c r="AJG11" s="63"/>
      <c r="AJH11" s="63"/>
      <c r="AJI11" s="63"/>
      <c r="AJJ11" s="63"/>
      <c r="AJK11" s="63"/>
      <c r="AJL11" s="63"/>
      <c r="AJM11" s="63"/>
      <c r="AJN11" s="63"/>
      <c r="AJO11" s="63"/>
      <c r="AJP11" s="63"/>
      <c r="AJQ11" s="63"/>
      <c r="AJR11" s="63"/>
      <c r="AJS11" s="63"/>
      <c r="AJT11" s="63"/>
      <c r="AJU11" s="63"/>
      <c r="AJV11" s="63"/>
      <c r="AJW11" s="63"/>
      <c r="AJX11" s="63"/>
      <c r="AJY11" s="63"/>
      <c r="AJZ11" s="63"/>
      <c r="AKA11" s="63"/>
      <c r="AKB11" s="63"/>
      <c r="AKC11" s="63"/>
      <c r="AKD11" s="63"/>
      <c r="AKE11" s="63"/>
      <c r="AKF11" s="63"/>
      <c r="AKG11" s="63"/>
      <c r="AKH11" s="63"/>
      <c r="AKI11" s="63"/>
      <c r="AKJ11" s="63"/>
      <c r="AKK11" s="63"/>
      <c r="AKL11" s="63"/>
      <c r="AKM11" s="63"/>
      <c r="AKN11" s="63"/>
      <c r="AKO11" s="63"/>
      <c r="AKP11" s="63"/>
      <c r="AKQ11" s="63"/>
      <c r="AKR11" s="63"/>
      <c r="AKS11" s="63"/>
      <c r="AKT11" s="63"/>
      <c r="AKU11" s="63"/>
      <c r="AKV11" s="63"/>
      <c r="AKW11" s="63"/>
      <c r="AKX11" s="63"/>
      <c r="AKY11" s="63"/>
      <c r="AKZ11" s="63"/>
      <c r="ALA11" s="63"/>
      <c r="ALB11" s="63"/>
      <c r="ALC11" s="63"/>
      <c r="ALD11" s="63"/>
      <c r="ALE11" s="63"/>
      <c r="ALF11" s="63"/>
      <c r="ALG11" s="63"/>
      <c r="ALH11" s="63"/>
      <c r="ALI11" s="63"/>
      <c r="ALJ11" s="63"/>
      <c r="ALK11" s="63"/>
      <c r="ALL11" s="63"/>
      <c r="ALM11" s="63"/>
      <c r="ALN11" s="63"/>
      <c r="ALO11" s="63"/>
      <c r="ALP11" s="63"/>
      <c r="ALQ11" s="63"/>
      <c r="ALR11" s="63"/>
      <c r="ALS11" s="63"/>
      <c r="ALT11" s="63"/>
      <c r="ALU11" s="63"/>
      <c r="ALV11" s="63"/>
      <c r="ALW11" s="63"/>
      <c r="ALX11" s="63"/>
      <c r="ALY11" s="63"/>
      <c r="ALZ11" s="63"/>
      <c r="AMA11" s="63"/>
      <c r="AMB11" s="63"/>
      <c r="AMC11" s="63"/>
      <c r="AMD11" s="63"/>
      <c r="AME11" s="63"/>
      <c r="AMF11" s="63"/>
      <c r="AMG11" s="63"/>
      <c r="AMH11" s="63"/>
      <c r="AMI11" s="63"/>
      <c r="AMJ11" s="63"/>
    </row>
    <row r="12" spans="1:1024" s="11" customFormat="1" x14ac:dyDescent="0.2">
      <c r="A12" s="52">
        <v>11</v>
      </c>
      <c r="B12" s="52" t="s">
        <v>74</v>
      </c>
      <c r="C12" s="52" t="s">
        <v>75</v>
      </c>
      <c r="D12" s="52" t="s">
        <v>76</v>
      </c>
      <c r="E12" s="52"/>
      <c r="F12" s="52"/>
      <c r="G12" s="52"/>
      <c r="H12" s="52"/>
      <c r="I12" s="53"/>
      <c r="J12" s="52"/>
      <c r="K12" s="53"/>
      <c r="L12" s="52"/>
      <c r="M12" s="54" t="e">
        <f ca="1">INDEX(OFFSET(MOTORS!$C$1, 0, 0, MOTORS!$B$1,1), MATCH($F12, OFFSET(MOTORS!$A$1,0,0,MOTORS!$B$1,1),0))</f>
        <v>#N/A</v>
      </c>
      <c r="N12" s="54" t="e">
        <f ca="1">INDEX(OFFSET(MOTORS!$D$1, 0, 0, MOTORS!$B$1,1), MATCH($F12, OFFSET(MOTORS!$A$1,0,0,MOTORS!$B$1,1),0))</f>
        <v>#N/A</v>
      </c>
      <c r="O12" s="54" t="e">
        <f ca="1">INDEX(OFFSET(MOTORS!$E$1, 0, 0, MOTORS!$B$1,1), MATCH($F12, OFFSET(MOTORS!$A$1,0,0,MOTORS!$B$1,1),0))</f>
        <v>#N/A</v>
      </c>
      <c r="P12" s="54" t="e">
        <f ca="1">INDEX(OFFSET(MOTORS!$F$1, 0, 0, MOTORS!$B$1,1), MATCH($F12, OFFSET(MOTORS!$A$1,0,0,MOTORS!$B$1,1),0))</f>
        <v>#N/A</v>
      </c>
      <c r="Q12" s="52"/>
      <c r="R12" s="52"/>
      <c r="S12" s="52"/>
      <c r="T12" s="55"/>
      <c r="U12" s="52" t="s">
        <v>64</v>
      </c>
      <c r="V12" s="56" t="e">
        <f t="shared" ca="1" si="0"/>
        <v>#N/A</v>
      </c>
      <c r="W12" s="52"/>
      <c r="X12" s="55"/>
      <c r="Y12"/>
      <c r="Z12"/>
      <c r="AA12" s="55"/>
      <c r="AB12"/>
      <c r="AC12" s="57"/>
      <c r="AD12"/>
      <c r="AE12" s="55"/>
      <c r="AF12"/>
      <c r="AG12" s="55"/>
      <c r="AH12" s="55"/>
      <c r="AI12" s="55"/>
      <c r="AJ12"/>
      <c r="AK12"/>
      <c r="AL12"/>
      <c r="AM12" s="55"/>
      <c r="AN12"/>
      <c r="AO12"/>
      <c r="AP12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  <c r="DL12" s="55"/>
      <c r="DM12" s="55"/>
      <c r="DN12" s="55"/>
      <c r="DO12" s="55"/>
      <c r="DP12" s="55"/>
      <c r="DQ12" s="55"/>
      <c r="DR12" s="55"/>
      <c r="DS12" s="55"/>
      <c r="DT12" s="55"/>
      <c r="DU12" s="55"/>
      <c r="DV12" s="55"/>
      <c r="DW12" s="55"/>
      <c r="DX12" s="55"/>
      <c r="DY12" s="55"/>
      <c r="DZ12" s="55"/>
      <c r="EA12" s="55"/>
      <c r="EB12" s="55"/>
      <c r="EC12" s="55"/>
      <c r="ED12" s="55"/>
      <c r="EE12" s="55"/>
      <c r="EF12" s="55"/>
      <c r="EG12" s="55"/>
      <c r="EH12" s="55"/>
      <c r="EI12" s="55"/>
      <c r="EJ12" s="55"/>
      <c r="EK12" s="55"/>
      <c r="EL12" s="55"/>
      <c r="EM12" s="55"/>
      <c r="EN12" s="55"/>
      <c r="EO12" s="55"/>
      <c r="EP12" s="55"/>
      <c r="EQ12" s="55"/>
      <c r="ER12" s="55"/>
      <c r="ES12" s="55"/>
      <c r="ET12" s="55"/>
      <c r="EU12" s="55"/>
      <c r="EV12" s="55"/>
      <c r="EW12" s="55"/>
      <c r="EX12" s="55"/>
      <c r="EY12" s="55"/>
      <c r="EZ12" s="55"/>
      <c r="FA12" s="55"/>
      <c r="FB12" s="55"/>
      <c r="FC12" s="55"/>
      <c r="FD12" s="55"/>
      <c r="FE12" s="55"/>
      <c r="FF12" s="55"/>
      <c r="FG12" s="55"/>
      <c r="FH12" s="55"/>
      <c r="FI12" s="55"/>
      <c r="FJ12" s="55"/>
      <c r="FK12" s="55"/>
      <c r="FL12" s="55"/>
      <c r="FM12" s="55"/>
      <c r="FN12" s="55"/>
      <c r="FO12" s="55"/>
      <c r="FP12" s="55"/>
      <c r="FQ12" s="55"/>
      <c r="FR12" s="55"/>
      <c r="FS12" s="55"/>
      <c r="FT12" s="55"/>
      <c r="FU12" s="55"/>
      <c r="FV12" s="55"/>
      <c r="FW12" s="55"/>
      <c r="FX12" s="55"/>
      <c r="FY12" s="55"/>
      <c r="FZ12" s="55"/>
      <c r="GA12" s="55"/>
      <c r="GB12" s="55"/>
      <c r="GC12" s="55"/>
      <c r="GD12" s="55"/>
      <c r="GE12" s="55"/>
      <c r="GF12" s="55"/>
      <c r="GG12" s="55"/>
      <c r="GH12" s="55"/>
      <c r="GI12" s="55"/>
      <c r="GJ12" s="55"/>
      <c r="GK12" s="55"/>
      <c r="GL12" s="55"/>
      <c r="GM12" s="55"/>
      <c r="GN12" s="55"/>
      <c r="GO12" s="55"/>
      <c r="GP12" s="55"/>
      <c r="GQ12" s="55"/>
      <c r="GR12" s="55"/>
      <c r="GS12" s="55"/>
      <c r="GT12" s="55"/>
      <c r="GU12" s="55"/>
      <c r="GV12" s="55"/>
      <c r="GW12" s="55"/>
      <c r="GX12" s="55"/>
      <c r="GY12" s="55"/>
      <c r="GZ12" s="55"/>
      <c r="HA12" s="55"/>
      <c r="HB12" s="55"/>
      <c r="HC12" s="55"/>
      <c r="HD12" s="55"/>
      <c r="HE12" s="55"/>
      <c r="HF12" s="55"/>
      <c r="HG12" s="55"/>
      <c r="HH12" s="55"/>
      <c r="HI12" s="55"/>
      <c r="HJ12" s="55"/>
      <c r="HK12" s="55"/>
      <c r="HL12" s="55"/>
      <c r="HM12" s="55"/>
      <c r="HN12" s="55"/>
      <c r="HO12" s="55"/>
      <c r="HP12" s="55"/>
      <c r="HQ12" s="55"/>
      <c r="HR12" s="55"/>
      <c r="HS12" s="55"/>
      <c r="HT12" s="55"/>
      <c r="HU12" s="55"/>
      <c r="HV12" s="55"/>
      <c r="HW12" s="55"/>
      <c r="HX12" s="55"/>
      <c r="HY12" s="55"/>
      <c r="HZ12" s="55"/>
      <c r="IA12" s="55"/>
      <c r="IB12" s="55"/>
      <c r="IC12" s="55"/>
      <c r="ID12" s="55"/>
      <c r="IE12" s="55"/>
      <c r="IF12" s="55"/>
      <c r="IG12" s="55"/>
      <c r="IH12" s="55"/>
      <c r="II12" s="55"/>
      <c r="IJ12" s="55"/>
      <c r="IK12" s="55"/>
      <c r="IL12" s="55"/>
      <c r="IM12" s="55"/>
      <c r="IN12" s="55"/>
      <c r="IO12" s="55"/>
      <c r="IP12" s="55"/>
      <c r="IQ12" s="55"/>
      <c r="IR12" s="55"/>
      <c r="IS12" s="55"/>
      <c r="IT12" s="55"/>
      <c r="IU12" s="55"/>
      <c r="IV12" s="55"/>
      <c r="IW12" s="55"/>
      <c r="IX12" s="55"/>
      <c r="IY12" s="55"/>
      <c r="IZ12" s="55"/>
      <c r="JA12" s="55"/>
      <c r="JB12" s="55"/>
      <c r="JC12" s="55"/>
      <c r="JD12" s="55"/>
      <c r="JE12" s="55"/>
      <c r="JF12" s="55"/>
      <c r="JG12" s="55"/>
      <c r="JH12" s="55"/>
      <c r="JI12" s="55"/>
      <c r="JJ12" s="55"/>
      <c r="JK12" s="55"/>
      <c r="JL12" s="55"/>
      <c r="JM12" s="55"/>
      <c r="JN12" s="55"/>
      <c r="JO12" s="55"/>
      <c r="JP12" s="55"/>
      <c r="JQ12" s="55"/>
      <c r="JR12" s="55"/>
      <c r="JS12" s="55"/>
      <c r="JT12" s="55"/>
      <c r="JU12" s="55"/>
      <c r="JV12" s="55"/>
      <c r="JW12" s="55"/>
      <c r="JX12" s="55"/>
      <c r="JY12" s="55"/>
      <c r="JZ12" s="55"/>
      <c r="KA12" s="55"/>
      <c r="KB12" s="55"/>
      <c r="KC12" s="55"/>
      <c r="KD12" s="55"/>
      <c r="KE12" s="55"/>
      <c r="KF12" s="55"/>
      <c r="KG12" s="55"/>
      <c r="KH12" s="55"/>
      <c r="KI12" s="55"/>
      <c r="KJ12" s="55"/>
      <c r="KK12" s="55"/>
      <c r="KL12" s="55"/>
      <c r="KM12" s="55"/>
      <c r="KN12" s="55"/>
      <c r="KO12" s="55"/>
      <c r="KP12" s="55"/>
      <c r="KQ12" s="55"/>
      <c r="KR12" s="55"/>
      <c r="KS12" s="55"/>
      <c r="KT12" s="55"/>
      <c r="KU12" s="55"/>
      <c r="KV12" s="55"/>
      <c r="KW12" s="55"/>
      <c r="KX12" s="55"/>
      <c r="KY12" s="55"/>
      <c r="KZ12" s="55"/>
      <c r="LA12" s="55"/>
      <c r="LB12" s="55"/>
      <c r="LC12" s="55"/>
      <c r="LD12" s="55"/>
      <c r="LE12" s="55"/>
      <c r="LF12" s="55"/>
      <c r="LG12" s="55"/>
      <c r="LH12" s="55"/>
      <c r="LI12" s="55"/>
      <c r="LJ12" s="55"/>
      <c r="LK12" s="55"/>
      <c r="LL12" s="55"/>
      <c r="LM12" s="55"/>
      <c r="LN12" s="55"/>
      <c r="LO12" s="55"/>
      <c r="LP12" s="55"/>
      <c r="LQ12" s="55"/>
      <c r="LR12" s="55"/>
      <c r="LS12" s="55"/>
      <c r="LT12" s="55"/>
      <c r="LU12" s="55"/>
      <c r="LV12" s="55"/>
      <c r="LW12" s="55"/>
      <c r="LX12" s="55"/>
      <c r="LY12" s="55"/>
      <c r="LZ12" s="55"/>
      <c r="MA12" s="55"/>
      <c r="MB12" s="55"/>
      <c r="MC12" s="55"/>
      <c r="MD12" s="55"/>
      <c r="ME12" s="55"/>
      <c r="MF12" s="55"/>
      <c r="MG12" s="55"/>
      <c r="MH12" s="55"/>
      <c r="MI12" s="55"/>
      <c r="MJ12" s="55"/>
      <c r="MK12" s="55"/>
      <c r="ML12" s="55"/>
      <c r="MM12" s="55"/>
      <c r="MN12" s="55"/>
      <c r="MO12" s="55"/>
      <c r="MP12" s="55"/>
      <c r="MQ12" s="55"/>
      <c r="MR12" s="55"/>
      <c r="MS12" s="55"/>
      <c r="MT12" s="55"/>
      <c r="MU12" s="55"/>
      <c r="MV12" s="55"/>
      <c r="MW12" s="55"/>
      <c r="MX12" s="55"/>
      <c r="MY12" s="55"/>
      <c r="MZ12" s="55"/>
      <c r="NA12" s="55"/>
      <c r="NB12" s="55"/>
      <c r="NC12" s="55"/>
      <c r="ND12" s="55"/>
      <c r="NE12" s="55"/>
      <c r="NF12" s="55"/>
      <c r="NG12" s="55"/>
      <c r="NH12" s="55"/>
      <c r="NI12" s="55"/>
      <c r="NJ12" s="55"/>
      <c r="NK12" s="55"/>
      <c r="NL12" s="55"/>
      <c r="NM12" s="55"/>
      <c r="NN12" s="55"/>
      <c r="NO12" s="55"/>
      <c r="NP12" s="55"/>
      <c r="NQ12" s="55"/>
      <c r="NR12" s="55"/>
      <c r="NS12" s="55"/>
      <c r="NT12" s="55"/>
      <c r="NU12" s="55"/>
      <c r="NV12" s="55"/>
      <c r="NW12" s="55"/>
      <c r="NX12" s="55"/>
      <c r="NY12" s="55"/>
      <c r="NZ12" s="55"/>
      <c r="OA12" s="55"/>
      <c r="OB12" s="55"/>
      <c r="OC12" s="55"/>
      <c r="OD12" s="55"/>
      <c r="OE12" s="55"/>
      <c r="OF12" s="55"/>
      <c r="OG12" s="55"/>
      <c r="OH12" s="55"/>
      <c r="OI12" s="55"/>
      <c r="OJ12" s="55"/>
      <c r="OK12" s="55"/>
      <c r="OL12" s="55"/>
      <c r="OM12" s="55"/>
      <c r="ON12" s="55"/>
      <c r="OO12" s="55"/>
      <c r="OP12" s="55"/>
      <c r="OQ12" s="55"/>
      <c r="OR12" s="55"/>
      <c r="OS12" s="55"/>
      <c r="OT12" s="55"/>
      <c r="OU12" s="55"/>
      <c r="OV12" s="55"/>
      <c r="OW12" s="55"/>
      <c r="OX12" s="55"/>
      <c r="OY12" s="55"/>
      <c r="OZ12" s="55"/>
      <c r="PA12" s="55"/>
      <c r="PB12" s="55"/>
      <c r="PC12" s="55"/>
      <c r="PD12" s="55"/>
      <c r="PE12" s="55"/>
      <c r="PF12" s="55"/>
      <c r="PG12" s="55"/>
      <c r="PH12" s="55"/>
      <c r="PI12" s="55"/>
      <c r="PJ12" s="55"/>
      <c r="PK12" s="55"/>
      <c r="PL12" s="55"/>
      <c r="PM12" s="55"/>
      <c r="PN12" s="55"/>
      <c r="PO12" s="55"/>
      <c r="PP12" s="55"/>
      <c r="PQ12" s="55"/>
      <c r="PR12" s="55"/>
      <c r="PS12" s="55"/>
      <c r="PT12" s="55"/>
      <c r="PU12" s="55"/>
      <c r="PV12" s="55"/>
      <c r="PW12" s="55"/>
      <c r="PX12" s="55"/>
      <c r="PY12" s="55"/>
      <c r="PZ12" s="55"/>
      <c r="QA12" s="55"/>
      <c r="QB12" s="55"/>
      <c r="QC12" s="55"/>
      <c r="QD12" s="55"/>
      <c r="QE12" s="55"/>
      <c r="QF12" s="55"/>
      <c r="QG12" s="55"/>
      <c r="QH12" s="55"/>
      <c r="QI12" s="55"/>
      <c r="QJ12" s="55"/>
      <c r="QK12" s="55"/>
      <c r="QL12" s="55"/>
      <c r="QM12" s="55"/>
      <c r="QN12" s="55"/>
      <c r="QO12" s="55"/>
      <c r="QP12" s="55"/>
      <c r="QQ12" s="55"/>
      <c r="QR12" s="55"/>
      <c r="QS12" s="55"/>
      <c r="QT12" s="55"/>
      <c r="QU12" s="55"/>
      <c r="QV12" s="55"/>
      <c r="QW12" s="55"/>
      <c r="QX12" s="55"/>
      <c r="QY12" s="55"/>
      <c r="QZ12" s="55"/>
      <c r="RA12" s="55"/>
      <c r="RB12" s="55"/>
      <c r="RC12" s="55"/>
      <c r="RD12" s="55"/>
      <c r="RE12" s="55"/>
      <c r="RF12" s="55"/>
      <c r="RG12" s="55"/>
      <c r="RH12" s="55"/>
      <c r="RI12" s="55"/>
      <c r="RJ12" s="55"/>
      <c r="RK12" s="55"/>
      <c r="RL12" s="55"/>
      <c r="RM12" s="55"/>
      <c r="RN12" s="55"/>
      <c r="RO12" s="55"/>
      <c r="RP12" s="55"/>
      <c r="RQ12" s="55"/>
      <c r="RR12" s="55"/>
      <c r="RS12" s="55"/>
      <c r="RT12" s="55"/>
      <c r="RU12" s="55"/>
      <c r="RV12" s="55"/>
      <c r="RW12" s="55"/>
      <c r="RX12" s="55"/>
      <c r="RY12" s="55"/>
      <c r="RZ12" s="55"/>
      <c r="SA12" s="55"/>
      <c r="SB12" s="55"/>
      <c r="SC12" s="55"/>
      <c r="SD12" s="55"/>
      <c r="SE12" s="55"/>
      <c r="SF12" s="55"/>
      <c r="SG12" s="55"/>
      <c r="SH12" s="55"/>
      <c r="SI12" s="55"/>
      <c r="SJ12" s="55"/>
      <c r="SK12" s="55"/>
      <c r="SL12" s="55"/>
      <c r="SM12" s="55"/>
      <c r="SN12" s="55"/>
      <c r="SO12" s="55"/>
      <c r="SP12" s="55"/>
      <c r="SQ12" s="55"/>
      <c r="SR12" s="55"/>
      <c r="SS12" s="55"/>
      <c r="ST12" s="55"/>
      <c r="SU12" s="55"/>
      <c r="SV12" s="55"/>
      <c r="SW12" s="55"/>
      <c r="SX12" s="55"/>
      <c r="SY12" s="55"/>
      <c r="SZ12" s="55"/>
      <c r="TA12" s="55"/>
      <c r="TB12" s="55"/>
      <c r="TC12" s="55"/>
      <c r="TD12" s="55"/>
      <c r="TE12" s="55"/>
      <c r="TF12" s="55"/>
      <c r="TG12" s="55"/>
      <c r="TH12" s="55"/>
      <c r="TI12" s="55"/>
      <c r="TJ12" s="55"/>
      <c r="TK12" s="55"/>
      <c r="TL12" s="55"/>
      <c r="TM12" s="55"/>
      <c r="TN12" s="55"/>
      <c r="TO12" s="55"/>
      <c r="TP12" s="55"/>
      <c r="TQ12" s="55"/>
      <c r="TR12" s="55"/>
      <c r="TS12" s="55"/>
      <c r="TT12" s="55"/>
      <c r="TU12" s="55"/>
      <c r="TV12" s="55"/>
      <c r="TW12" s="55"/>
      <c r="TX12" s="55"/>
      <c r="TY12" s="55"/>
      <c r="TZ12" s="55"/>
      <c r="UA12" s="55"/>
      <c r="UB12" s="55"/>
      <c r="UC12" s="55"/>
      <c r="UD12" s="55"/>
      <c r="UE12" s="55"/>
      <c r="UF12" s="55"/>
      <c r="UG12" s="55"/>
      <c r="UH12" s="55"/>
      <c r="UI12" s="55"/>
      <c r="UJ12" s="55"/>
      <c r="UK12" s="55"/>
      <c r="UL12" s="55"/>
      <c r="UM12" s="55"/>
      <c r="UN12" s="55"/>
      <c r="UO12" s="55"/>
      <c r="UP12" s="55"/>
      <c r="UQ12" s="55"/>
      <c r="UR12" s="55"/>
      <c r="US12" s="55"/>
      <c r="UT12" s="55"/>
      <c r="UU12" s="55"/>
      <c r="UV12" s="55"/>
      <c r="UW12" s="55"/>
      <c r="UX12" s="55"/>
      <c r="UY12" s="55"/>
      <c r="UZ12" s="55"/>
      <c r="VA12" s="55"/>
      <c r="VB12" s="55"/>
      <c r="VC12" s="55"/>
      <c r="VD12" s="55"/>
      <c r="VE12" s="55"/>
      <c r="VF12" s="55"/>
      <c r="VG12" s="55"/>
      <c r="VH12" s="55"/>
      <c r="VI12" s="55"/>
      <c r="VJ12" s="55"/>
      <c r="VK12" s="55"/>
      <c r="VL12" s="55"/>
      <c r="VM12" s="55"/>
      <c r="VN12" s="55"/>
      <c r="VO12" s="55"/>
      <c r="VP12" s="55"/>
      <c r="VQ12" s="55"/>
      <c r="VR12" s="55"/>
      <c r="VS12" s="55"/>
      <c r="VT12" s="55"/>
      <c r="VU12" s="55"/>
      <c r="VV12" s="55"/>
      <c r="VW12" s="55"/>
      <c r="VX12" s="55"/>
      <c r="VY12" s="55"/>
      <c r="VZ12" s="55"/>
      <c r="WA12" s="55"/>
      <c r="WB12" s="55"/>
      <c r="WC12" s="55"/>
      <c r="WD12" s="55"/>
      <c r="WE12" s="55"/>
      <c r="WF12" s="55"/>
      <c r="WG12" s="55"/>
      <c r="WH12" s="55"/>
      <c r="WI12" s="55"/>
      <c r="WJ12" s="55"/>
      <c r="WK12" s="55"/>
      <c r="WL12" s="55"/>
      <c r="WM12" s="55"/>
      <c r="WN12" s="55"/>
      <c r="WO12" s="55"/>
      <c r="WP12" s="55"/>
      <c r="WQ12" s="55"/>
      <c r="WR12" s="55"/>
      <c r="WS12" s="55"/>
      <c r="WT12" s="55"/>
      <c r="WU12" s="55"/>
      <c r="WV12" s="55"/>
      <c r="WW12" s="55"/>
      <c r="WX12" s="55"/>
      <c r="WY12" s="55"/>
      <c r="WZ12" s="55"/>
      <c r="XA12" s="55"/>
      <c r="XB12" s="55"/>
      <c r="XC12" s="55"/>
      <c r="XD12" s="55"/>
      <c r="XE12" s="55"/>
      <c r="XF12" s="55"/>
      <c r="XG12" s="55"/>
      <c r="XH12" s="55"/>
      <c r="XI12" s="55"/>
      <c r="XJ12" s="55"/>
      <c r="XK12" s="55"/>
      <c r="XL12" s="55"/>
      <c r="XM12" s="55"/>
      <c r="XN12" s="55"/>
      <c r="XO12" s="55"/>
      <c r="XP12" s="55"/>
      <c r="XQ12" s="55"/>
      <c r="XR12" s="55"/>
      <c r="XS12" s="55"/>
      <c r="XT12" s="55"/>
      <c r="XU12" s="55"/>
      <c r="XV12" s="55"/>
      <c r="XW12" s="55"/>
      <c r="XX12" s="55"/>
      <c r="XY12" s="55"/>
      <c r="XZ12" s="55"/>
      <c r="YA12" s="55"/>
      <c r="YB12" s="55"/>
      <c r="YC12" s="55"/>
      <c r="YD12" s="55"/>
      <c r="YE12" s="55"/>
      <c r="YF12" s="55"/>
      <c r="YG12" s="55"/>
      <c r="YH12" s="55"/>
      <c r="YI12" s="55"/>
      <c r="YJ12" s="55"/>
      <c r="YK12" s="55"/>
      <c r="YL12" s="55"/>
      <c r="YM12" s="55"/>
      <c r="YN12" s="55"/>
      <c r="YO12" s="55"/>
      <c r="YP12" s="55"/>
      <c r="YQ12" s="55"/>
      <c r="YR12" s="55"/>
      <c r="YS12" s="55"/>
      <c r="YT12" s="55"/>
      <c r="YU12" s="55"/>
      <c r="YV12" s="55"/>
      <c r="YW12" s="55"/>
      <c r="YX12" s="55"/>
      <c r="YY12" s="55"/>
      <c r="YZ12" s="55"/>
      <c r="ZA12" s="55"/>
      <c r="ZB12" s="55"/>
      <c r="ZC12" s="55"/>
      <c r="ZD12" s="55"/>
      <c r="ZE12" s="55"/>
      <c r="ZF12" s="55"/>
      <c r="ZG12" s="55"/>
      <c r="ZH12" s="55"/>
      <c r="ZI12" s="55"/>
      <c r="ZJ12" s="55"/>
      <c r="ZK12" s="55"/>
      <c r="ZL12" s="55"/>
      <c r="ZM12" s="55"/>
      <c r="ZN12" s="55"/>
      <c r="ZO12" s="55"/>
      <c r="ZP12" s="55"/>
      <c r="ZQ12" s="55"/>
      <c r="ZR12" s="55"/>
      <c r="ZS12" s="55"/>
      <c r="ZT12" s="55"/>
      <c r="ZU12" s="55"/>
      <c r="ZV12" s="55"/>
      <c r="ZW12" s="55"/>
      <c r="ZX12" s="55"/>
      <c r="ZY12" s="55"/>
      <c r="ZZ12" s="55"/>
      <c r="AAA12" s="55"/>
      <c r="AAB12" s="55"/>
      <c r="AAC12" s="55"/>
      <c r="AAD12" s="55"/>
      <c r="AAE12" s="55"/>
      <c r="AAF12" s="55"/>
      <c r="AAG12" s="55"/>
      <c r="AAH12" s="55"/>
      <c r="AAI12" s="55"/>
      <c r="AAJ12" s="55"/>
      <c r="AAK12" s="55"/>
      <c r="AAL12" s="55"/>
      <c r="AAM12" s="55"/>
      <c r="AAN12" s="55"/>
      <c r="AAO12" s="55"/>
      <c r="AAP12" s="55"/>
      <c r="AAQ12" s="55"/>
      <c r="AAR12" s="55"/>
      <c r="AAS12" s="55"/>
      <c r="AAT12" s="55"/>
      <c r="AAU12" s="55"/>
      <c r="AAV12" s="55"/>
      <c r="AAW12" s="55"/>
      <c r="AAX12" s="55"/>
      <c r="AAY12" s="55"/>
      <c r="AAZ12" s="55"/>
      <c r="ABA12" s="55"/>
      <c r="ABB12" s="55"/>
      <c r="ABC12" s="55"/>
      <c r="ABD12" s="55"/>
      <c r="ABE12" s="55"/>
      <c r="ABF12" s="55"/>
      <c r="ABG12" s="55"/>
      <c r="ABH12" s="55"/>
      <c r="ABI12" s="55"/>
      <c r="ABJ12" s="55"/>
      <c r="ABK12" s="55"/>
      <c r="ABL12" s="55"/>
      <c r="ABM12" s="55"/>
      <c r="ABN12" s="55"/>
      <c r="ABO12" s="55"/>
      <c r="ABP12" s="55"/>
      <c r="ABQ12" s="55"/>
      <c r="ABR12" s="55"/>
      <c r="ABS12" s="55"/>
      <c r="ABT12" s="55"/>
      <c r="ABU12" s="55"/>
      <c r="ABV12" s="55"/>
      <c r="ABW12" s="55"/>
      <c r="ABX12" s="55"/>
      <c r="ABY12" s="55"/>
      <c r="ABZ12" s="55"/>
      <c r="ACA12" s="55"/>
      <c r="ACB12" s="55"/>
      <c r="ACC12" s="55"/>
      <c r="ACD12" s="55"/>
      <c r="ACE12" s="55"/>
      <c r="ACF12" s="55"/>
      <c r="ACG12" s="55"/>
      <c r="ACH12" s="55"/>
      <c r="ACI12" s="55"/>
      <c r="ACJ12" s="55"/>
      <c r="ACK12" s="55"/>
      <c r="ACL12" s="55"/>
      <c r="ACM12" s="55"/>
      <c r="ACN12" s="55"/>
      <c r="ACO12" s="55"/>
      <c r="ACP12" s="55"/>
      <c r="ACQ12" s="55"/>
      <c r="ACR12" s="55"/>
      <c r="ACS12" s="55"/>
      <c r="ACT12" s="55"/>
      <c r="ACU12" s="55"/>
      <c r="ACV12" s="55"/>
      <c r="ACW12" s="55"/>
      <c r="ACX12" s="55"/>
      <c r="ACY12" s="55"/>
      <c r="ACZ12" s="55"/>
      <c r="ADA12" s="55"/>
      <c r="ADB12" s="55"/>
      <c r="ADC12" s="55"/>
      <c r="ADD12" s="55"/>
      <c r="ADE12" s="55"/>
      <c r="ADF12" s="55"/>
      <c r="ADG12" s="55"/>
      <c r="ADH12" s="55"/>
      <c r="ADI12" s="55"/>
      <c r="ADJ12" s="55"/>
      <c r="ADK12" s="55"/>
      <c r="ADL12" s="55"/>
      <c r="ADM12" s="55"/>
      <c r="ADN12" s="55"/>
      <c r="ADO12" s="55"/>
      <c r="ADP12" s="55"/>
      <c r="ADQ12" s="55"/>
      <c r="ADR12" s="55"/>
      <c r="ADS12" s="55"/>
      <c r="ADT12" s="55"/>
      <c r="ADU12" s="55"/>
      <c r="ADV12" s="55"/>
      <c r="ADW12" s="55"/>
      <c r="ADX12" s="55"/>
      <c r="ADY12" s="55"/>
      <c r="ADZ12" s="55"/>
      <c r="AEA12" s="55"/>
      <c r="AEB12" s="55"/>
      <c r="AEC12" s="55"/>
      <c r="AED12" s="55"/>
      <c r="AEE12" s="55"/>
      <c r="AEF12" s="55"/>
      <c r="AEG12" s="55"/>
      <c r="AEH12" s="55"/>
      <c r="AEI12" s="55"/>
      <c r="AEJ12" s="55"/>
      <c r="AEK12" s="55"/>
      <c r="AEL12" s="55"/>
      <c r="AEM12" s="55"/>
      <c r="AEN12" s="55"/>
      <c r="AEO12" s="55"/>
      <c r="AEP12" s="55"/>
      <c r="AEQ12" s="55"/>
      <c r="AER12" s="55"/>
      <c r="AES12" s="55"/>
      <c r="AET12" s="55"/>
      <c r="AEU12" s="55"/>
      <c r="AEV12" s="55"/>
      <c r="AEW12" s="55"/>
      <c r="AEX12" s="55"/>
      <c r="AEY12" s="55"/>
      <c r="AEZ12" s="55"/>
      <c r="AFA12" s="55"/>
      <c r="AFB12" s="55"/>
      <c r="AFC12" s="55"/>
      <c r="AFD12" s="55"/>
      <c r="AFE12" s="55"/>
      <c r="AFF12" s="55"/>
      <c r="AFG12" s="55"/>
      <c r="AFH12" s="55"/>
      <c r="AFI12" s="55"/>
      <c r="AFJ12" s="55"/>
      <c r="AFK12" s="55"/>
      <c r="AFL12" s="55"/>
      <c r="AFM12" s="55"/>
      <c r="AFN12" s="55"/>
      <c r="AFO12" s="55"/>
      <c r="AFP12" s="55"/>
      <c r="AFQ12" s="55"/>
      <c r="AFR12" s="55"/>
      <c r="AFS12" s="55"/>
      <c r="AFT12" s="55"/>
      <c r="AFU12" s="55"/>
      <c r="AFV12" s="55"/>
      <c r="AFW12" s="55"/>
      <c r="AFX12" s="55"/>
      <c r="AFY12" s="55"/>
      <c r="AFZ12" s="55"/>
      <c r="AGA12" s="55"/>
      <c r="AGB12" s="55"/>
      <c r="AGC12" s="55"/>
      <c r="AGD12" s="55"/>
      <c r="AGE12" s="55"/>
      <c r="AGF12" s="55"/>
      <c r="AGG12" s="55"/>
      <c r="AGH12" s="55"/>
      <c r="AGI12" s="55"/>
      <c r="AGJ12" s="55"/>
      <c r="AGK12" s="55"/>
      <c r="AGL12" s="55"/>
      <c r="AGM12" s="55"/>
      <c r="AGN12" s="55"/>
      <c r="AGO12" s="55"/>
      <c r="AGP12" s="55"/>
      <c r="AGQ12" s="55"/>
      <c r="AGR12" s="55"/>
      <c r="AGS12" s="55"/>
      <c r="AGT12" s="55"/>
      <c r="AGU12" s="55"/>
      <c r="AGV12" s="55"/>
      <c r="AGW12" s="55"/>
      <c r="AGX12" s="55"/>
      <c r="AGY12" s="55"/>
      <c r="AGZ12" s="55"/>
      <c r="AHA12" s="55"/>
      <c r="AHB12" s="55"/>
      <c r="AHC12" s="55"/>
      <c r="AHD12" s="55"/>
      <c r="AHE12" s="55"/>
      <c r="AHF12" s="55"/>
      <c r="AHG12" s="55"/>
      <c r="AHH12" s="55"/>
      <c r="AHI12" s="55"/>
      <c r="AHJ12" s="55"/>
      <c r="AHK12" s="55"/>
      <c r="AHL12" s="55"/>
      <c r="AHM12" s="55"/>
      <c r="AHN12" s="55"/>
      <c r="AHO12" s="55"/>
      <c r="AHP12" s="55"/>
      <c r="AHQ12" s="55"/>
      <c r="AHR12" s="55"/>
      <c r="AHS12" s="55"/>
      <c r="AHT12" s="55"/>
      <c r="AHU12" s="55"/>
      <c r="AHV12" s="55"/>
      <c r="AHW12" s="55"/>
      <c r="AHX12" s="55"/>
      <c r="AHY12" s="55"/>
      <c r="AHZ12" s="55"/>
      <c r="AIA12" s="55"/>
      <c r="AIB12" s="55"/>
      <c r="AIC12" s="55"/>
      <c r="AID12" s="55"/>
      <c r="AIE12" s="55"/>
      <c r="AIF12" s="55"/>
      <c r="AIG12" s="55"/>
      <c r="AIH12" s="55"/>
      <c r="AII12" s="55"/>
      <c r="AIJ12" s="55"/>
      <c r="AIK12" s="55"/>
      <c r="AIL12" s="55"/>
      <c r="AIM12" s="55"/>
      <c r="AIN12" s="55"/>
      <c r="AIO12" s="55"/>
      <c r="AIP12" s="55"/>
      <c r="AIQ12" s="55"/>
      <c r="AIR12" s="55"/>
      <c r="AIS12" s="55"/>
      <c r="AIT12" s="55"/>
      <c r="AIU12" s="55"/>
      <c r="AIV12" s="55"/>
      <c r="AIW12" s="55"/>
      <c r="AIX12" s="55"/>
      <c r="AIY12" s="55"/>
      <c r="AIZ12" s="55"/>
      <c r="AJA12" s="55"/>
      <c r="AJB12" s="55"/>
      <c r="AJC12" s="55"/>
      <c r="AJD12" s="55"/>
      <c r="AJE12" s="55"/>
      <c r="AJF12" s="55"/>
      <c r="AJG12" s="55"/>
      <c r="AJH12" s="55"/>
      <c r="AJI12" s="55"/>
      <c r="AJJ12" s="55"/>
      <c r="AJK12" s="55"/>
      <c r="AJL12" s="55"/>
      <c r="AJM12" s="55"/>
      <c r="AJN12" s="55"/>
      <c r="AJO12" s="55"/>
      <c r="AJP12" s="55"/>
      <c r="AJQ12" s="55"/>
      <c r="AJR12" s="55"/>
      <c r="AJS12" s="55"/>
      <c r="AJT12" s="55"/>
      <c r="AJU12" s="55"/>
      <c r="AJV12" s="55"/>
      <c r="AJW12" s="55"/>
      <c r="AJX12" s="55"/>
      <c r="AJY12" s="55"/>
      <c r="AJZ12" s="55"/>
      <c r="AKA12" s="55"/>
      <c r="AKB12" s="55"/>
      <c r="AKC12" s="55"/>
      <c r="AKD12" s="55"/>
      <c r="AKE12" s="55"/>
      <c r="AKF12" s="55"/>
      <c r="AKG12" s="55"/>
      <c r="AKH12" s="55"/>
      <c r="AKI12" s="55"/>
      <c r="AKJ12" s="55"/>
      <c r="AKK12" s="55"/>
      <c r="AKL12" s="55"/>
      <c r="AKM12" s="55"/>
      <c r="AKN12" s="55"/>
      <c r="AKO12" s="55"/>
      <c r="AKP12" s="55"/>
      <c r="AKQ12" s="55"/>
      <c r="AKR12" s="55"/>
      <c r="AKS12" s="55"/>
      <c r="AKT12" s="55"/>
      <c r="AKU12" s="55"/>
      <c r="AKV12" s="55"/>
      <c r="AKW12" s="55"/>
      <c r="AKX12" s="55"/>
      <c r="AKY12" s="55"/>
      <c r="AKZ12" s="55"/>
      <c r="ALA12" s="55"/>
      <c r="ALB12" s="55"/>
      <c r="ALC12" s="55"/>
      <c r="ALD12" s="55"/>
      <c r="ALE12" s="55"/>
      <c r="ALF12" s="55"/>
      <c r="ALG12" s="55"/>
      <c r="ALH12" s="55"/>
      <c r="ALI12" s="55"/>
      <c r="ALJ12" s="55"/>
      <c r="ALK12" s="55"/>
      <c r="ALL12" s="55"/>
      <c r="ALM12" s="55"/>
      <c r="ALN12" s="55"/>
      <c r="ALO12" s="55"/>
      <c r="ALP12" s="55"/>
      <c r="ALQ12" s="55"/>
      <c r="ALR12" s="55"/>
      <c r="ALS12" s="55"/>
      <c r="ALT12" s="55"/>
      <c r="ALU12" s="55"/>
      <c r="ALV12" s="55"/>
      <c r="ALW12" s="55"/>
      <c r="ALX12" s="55"/>
      <c r="ALY12" s="55"/>
      <c r="ALZ12" s="55"/>
      <c r="AMA12" s="55"/>
      <c r="AMB12" s="55"/>
      <c r="AMC12" s="55"/>
      <c r="AMD12" s="55"/>
      <c r="AME12" s="55"/>
      <c r="AMF12" s="55"/>
      <c r="AMG12" s="55"/>
      <c r="AMH12" s="55"/>
      <c r="AMI12" s="55"/>
      <c r="AMJ12" s="55"/>
    </row>
    <row r="13" spans="1:1024" s="11" customFormat="1" x14ac:dyDescent="0.2">
      <c r="A13" s="52">
        <v>12</v>
      </c>
      <c r="B13" s="52" t="s">
        <v>77</v>
      </c>
      <c r="C13" s="52" t="s">
        <v>75</v>
      </c>
      <c r="D13" s="52" t="s">
        <v>76</v>
      </c>
      <c r="E13" s="52"/>
      <c r="F13" s="52"/>
      <c r="G13" s="52"/>
      <c r="H13" s="52"/>
      <c r="I13" s="53"/>
      <c r="J13" s="52"/>
      <c r="K13" s="53"/>
      <c r="L13" s="52"/>
      <c r="M13" s="54" t="e">
        <f ca="1">INDEX(OFFSET(MOTORS!$C$1, 0, 0, MOTORS!$B$1,1), MATCH($F13, OFFSET(MOTORS!$A$1,0,0,MOTORS!$B$1,1),0))</f>
        <v>#N/A</v>
      </c>
      <c r="N13" s="54" t="e">
        <f ca="1">INDEX(OFFSET(MOTORS!$D$1, 0, 0, MOTORS!$B$1,1), MATCH($F13, OFFSET(MOTORS!$A$1,0,0,MOTORS!$B$1,1),0))</f>
        <v>#N/A</v>
      </c>
      <c r="O13" s="54" t="e">
        <f ca="1">INDEX(OFFSET(MOTORS!$E$1, 0, 0, MOTORS!$B$1,1), MATCH($F13, OFFSET(MOTORS!$A$1,0,0,MOTORS!$B$1,1),0))</f>
        <v>#N/A</v>
      </c>
      <c r="P13" s="54" t="e">
        <f ca="1">INDEX(OFFSET(MOTORS!$F$1, 0, 0, MOTORS!$B$1,1), MATCH($F13, OFFSET(MOTORS!$A$1,0,0,MOTORS!$B$1,1),0))</f>
        <v>#N/A</v>
      </c>
      <c r="Q13" s="52"/>
      <c r="R13" s="52"/>
      <c r="S13" s="52"/>
      <c r="T13" s="55"/>
      <c r="U13" s="52" t="s">
        <v>64</v>
      </c>
      <c r="V13" s="56" t="e">
        <f t="shared" ca="1" si="0"/>
        <v>#N/A</v>
      </c>
      <c r="W13" s="52"/>
      <c r="X13" s="55"/>
      <c r="Y13"/>
      <c r="Z13"/>
      <c r="AA13" s="55"/>
      <c r="AB13"/>
      <c r="AC13" s="57"/>
      <c r="AD13"/>
      <c r="AE13" s="55"/>
      <c r="AF13"/>
      <c r="AG13" s="55"/>
      <c r="AH13" s="55"/>
      <c r="AI13" s="55"/>
      <c r="AJ13"/>
      <c r="AK13"/>
      <c r="AL13"/>
      <c r="AM13" s="55"/>
      <c r="AN13"/>
      <c r="AO13"/>
      <c r="AP13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  <c r="DK13" s="55"/>
      <c r="DL13" s="55"/>
      <c r="DM13" s="55"/>
      <c r="DN13" s="55"/>
      <c r="DO13" s="55"/>
      <c r="DP13" s="55"/>
      <c r="DQ13" s="55"/>
      <c r="DR13" s="55"/>
      <c r="DS13" s="55"/>
      <c r="DT13" s="55"/>
      <c r="DU13" s="55"/>
      <c r="DV13" s="55"/>
      <c r="DW13" s="55"/>
      <c r="DX13" s="55"/>
      <c r="DY13" s="55"/>
      <c r="DZ13" s="55"/>
      <c r="EA13" s="55"/>
      <c r="EB13" s="55"/>
      <c r="EC13" s="55"/>
      <c r="ED13" s="55"/>
      <c r="EE13" s="55"/>
      <c r="EF13" s="55"/>
      <c r="EG13" s="55"/>
      <c r="EH13" s="55"/>
      <c r="EI13" s="55"/>
      <c r="EJ13" s="55"/>
      <c r="EK13" s="55"/>
      <c r="EL13" s="55"/>
      <c r="EM13" s="55"/>
      <c r="EN13" s="55"/>
      <c r="EO13" s="55"/>
      <c r="EP13" s="55"/>
      <c r="EQ13" s="55"/>
      <c r="ER13" s="55"/>
      <c r="ES13" s="55"/>
      <c r="ET13" s="55"/>
      <c r="EU13" s="55"/>
      <c r="EV13" s="55"/>
      <c r="EW13" s="55"/>
      <c r="EX13" s="55"/>
      <c r="EY13" s="55"/>
      <c r="EZ13" s="55"/>
      <c r="FA13" s="55"/>
      <c r="FB13" s="55"/>
      <c r="FC13" s="55"/>
      <c r="FD13" s="55"/>
      <c r="FE13" s="55"/>
      <c r="FF13" s="55"/>
      <c r="FG13" s="55"/>
      <c r="FH13" s="55"/>
      <c r="FI13" s="55"/>
      <c r="FJ13" s="55"/>
      <c r="FK13" s="55"/>
      <c r="FL13" s="55"/>
      <c r="FM13" s="55"/>
      <c r="FN13" s="55"/>
      <c r="FO13" s="55"/>
      <c r="FP13" s="55"/>
      <c r="FQ13" s="55"/>
      <c r="FR13" s="55"/>
      <c r="FS13" s="55"/>
      <c r="FT13" s="55"/>
      <c r="FU13" s="55"/>
      <c r="FV13" s="55"/>
      <c r="FW13" s="55"/>
      <c r="FX13" s="55"/>
      <c r="FY13" s="55"/>
      <c r="FZ13" s="55"/>
      <c r="GA13" s="55"/>
      <c r="GB13" s="55"/>
      <c r="GC13" s="55"/>
      <c r="GD13" s="55"/>
      <c r="GE13" s="55"/>
      <c r="GF13" s="55"/>
      <c r="GG13" s="55"/>
      <c r="GH13" s="55"/>
      <c r="GI13" s="55"/>
      <c r="GJ13" s="55"/>
      <c r="GK13" s="55"/>
      <c r="GL13" s="55"/>
      <c r="GM13" s="55"/>
      <c r="GN13" s="55"/>
      <c r="GO13" s="55"/>
      <c r="GP13" s="55"/>
      <c r="GQ13" s="55"/>
      <c r="GR13" s="55"/>
      <c r="GS13" s="55"/>
      <c r="GT13" s="55"/>
      <c r="GU13" s="55"/>
      <c r="GV13" s="55"/>
      <c r="GW13" s="55"/>
      <c r="GX13" s="55"/>
      <c r="GY13" s="55"/>
      <c r="GZ13" s="55"/>
      <c r="HA13" s="55"/>
      <c r="HB13" s="55"/>
      <c r="HC13" s="55"/>
      <c r="HD13" s="55"/>
      <c r="HE13" s="55"/>
      <c r="HF13" s="55"/>
      <c r="HG13" s="55"/>
      <c r="HH13" s="55"/>
      <c r="HI13" s="55"/>
      <c r="HJ13" s="55"/>
      <c r="HK13" s="55"/>
      <c r="HL13" s="55"/>
      <c r="HM13" s="55"/>
      <c r="HN13" s="55"/>
      <c r="HO13" s="55"/>
      <c r="HP13" s="55"/>
      <c r="HQ13" s="55"/>
      <c r="HR13" s="55"/>
      <c r="HS13" s="55"/>
      <c r="HT13" s="55"/>
      <c r="HU13" s="55"/>
      <c r="HV13" s="55"/>
      <c r="HW13" s="55"/>
      <c r="HX13" s="55"/>
      <c r="HY13" s="55"/>
      <c r="HZ13" s="55"/>
      <c r="IA13" s="55"/>
      <c r="IB13" s="55"/>
      <c r="IC13" s="55"/>
      <c r="ID13" s="55"/>
      <c r="IE13" s="55"/>
      <c r="IF13" s="55"/>
      <c r="IG13" s="55"/>
      <c r="IH13" s="55"/>
      <c r="II13" s="55"/>
      <c r="IJ13" s="55"/>
      <c r="IK13" s="55"/>
      <c r="IL13" s="55"/>
      <c r="IM13" s="55"/>
      <c r="IN13" s="55"/>
      <c r="IO13" s="55"/>
      <c r="IP13" s="55"/>
      <c r="IQ13" s="55"/>
      <c r="IR13" s="55"/>
      <c r="IS13" s="55"/>
      <c r="IT13" s="55"/>
      <c r="IU13" s="55"/>
      <c r="IV13" s="55"/>
      <c r="IW13" s="55"/>
      <c r="IX13" s="55"/>
      <c r="IY13" s="55"/>
      <c r="IZ13" s="55"/>
      <c r="JA13" s="55"/>
      <c r="JB13" s="55"/>
      <c r="JC13" s="55"/>
      <c r="JD13" s="55"/>
      <c r="JE13" s="55"/>
      <c r="JF13" s="55"/>
      <c r="JG13" s="55"/>
      <c r="JH13" s="55"/>
      <c r="JI13" s="55"/>
      <c r="JJ13" s="55"/>
      <c r="JK13" s="55"/>
      <c r="JL13" s="55"/>
      <c r="JM13" s="55"/>
      <c r="JN13" s="55"/>
      <c r="JO13" s="55"/>
      <c r="JP13" s="55"/>
      <c r="JQ13" s="55"/>
      <c r="JR13" s="55"/>
      <c r="JS13" s="55"/>
      <c r="JT13" s="55"/>
      <c r="JU13" s="55"/>
      <c r="JV13" s="55"/>
      <c r="JW13" s="55"/>
      <c r="JX13" s="55"/>
      <c r="JY13" s="55"/>
      <c r="JZ13" s="55"/>
      <c r="KA13" s="55"/>
      <c r="KB13" s="55"/>
      <c r="KC13" s="55"/>
      <c r="KD13" s="55"/>
      <c r="KE13" s="55"/>
      <c r="KF13" s="55"/>
      <c r="KG13" s="55"/>
      <c r="KH13" s="55"/>
      <c r="KI13" s="55"/>
      <c r="KJ13" s="55"/>
      <c r="KK13" s="55"/>
      <c r="KL13" s="55"/>
      <c r="KM13" s="55"/>
      <c r="KN13" s="55"/>
      <c r="KO13" s="55"/>
      <c r="KP13" s="55"/>
      <c r="KQ13" s="55"/>
      <c r="KR13" s="55"/>
      <c r="KS13" s="55"/>
      <c r="KT13" s="55"/>
      <c r="KU13" s="55"/>
      <c r="KV13" s="55"/>
      <c r="KW13" s="55"/>
      <c r="KX13" s="55"/>
      <c r="KY13" s="55"/>
      <c r="KZ13" s="55"/>
      <c r="LA13" s="55"/>
      <c r="LB13" s="55"/>
      <c r="LC13" s="55"/>
      <c r="LD13" s="55"/>
      <c r="LE13" s="55"/>
      <c r="LF13" s="55"/>
      <c r="LG13" s="55"/>
      <c r="LH13" s="55"/>
      <c r="LI13" s="55"/>
      <c r="LJ13" s="55"/>
      <c r="LK13" s="55"/>
      <c r="LL13" s="55"/>
      <c r="LM13" s="55"/>
      <c r="LN13" s="55"/>
      <c r="LO13" s="55"/>
      <c r="LP13" s="55"/>
      <c r="LQ13" s="55"/>
      <c r="LR13" s="55"/>
      <c r="LS13" s="55"/>
      <c r="LT13" s="55"/>
      <c r="LU13" s="55"/>
      <c r="LV13" s="55"/>
      <c r="LW13" s="55"/>
      <c r="LX13" s="55"/>
      <c r="LY13" s="55"/>
      <c r="LZ13" s="55"/>
      <c r="MA13" s="55"/>
      <c r="MB13" s="55"/>
      <c r="MC13" s="55"/>
      <c r="MD13" s="55"/>
      <c r="ME13" s="55"/>
      <c r="MF13" s="55"/>
      <c r="MG13" s="55"/>
      <c r="MH13" s="55"/>
      <c r="MI13" s="55"/>
      <c r="MJ13" s="55"/>
      <c r="MK13" s="55"/>
      <c r="ML13" s="55"/>
      <c r="MM13" s="55"/>
      <c r="MN13" s="55"/>
      <c r="MO13" s="55"/>
      <c r="MP13" s="55"/>
      <c r="MQ13" s="55"/>
      <c r="MR13" s="55"/>
      <c r="MS13" s="55"/>
      <c r="MT13" s="55"/>
      <c r="MU13" s="55"/>
      <c r="MV13" s="55"/>
      <c r="MW13" s="55"/>
      <c r="MX13" s="55"/>
      <c r="MY13" s="55"/>
      <c r="MZ13" s="55"/>
      <c r="NA13" s="55"/>
      <c r="NB13" s="55"/>
      <c r="NC13" s="55"/>
      <c r="ND13" s="55"/>
      <c r="NE13" s="55"/>
      <c r="NF13" s="55"/>
      <c r="NG13" s="55"/>
      <c r="NH13" s="55"/>
      <c r="NI13" s="55"/>
      <c r="NJ13" s="55"/>
      <c r="NK13" s="55"/>
      <c r="NL13" s="55"/>
      <c r="NM13" s="55"/>
      <c r="NN13" s="55"/>
      <c r="NO13" s="55"/>
      <c r="NP13" s="55"/>
      <c r="NQ13" s="55"/>
      <c r="NR13" s="55"/>
      <c r="NS13" s="55"/>
      <c r="NT13" s="55"/>
      <c r="NU13" s="55"/>
      <c r="NV13" s="55"/>
      <c r="NW13" s="55"/>
      <c r="NX13" s="55"/>
      <c r="NY13" s="55"/>
      <c r="NZ13" s="55"/>
      <c r="OA13" s="55"/>
      <c r="OB13" s="55"/>
      <c r="OC13" s="55"/>
      <c r="OD13" s="55"/>
      <c r="OE13" s="55"/>
      <c r="OF13" s="55"/>
      <c r="OG13" s="55"/>
      <c r="OH13" s="55"/>
      <c r="OI13" s="55"/>
      <c r="OJ13" s="55"/>
      <c r="OK13" s="55"/>
      <c r="OL13" s="55"/>
      <c r="OM13" s="55"/>
      <c r="ON13" s="55"/>
      <c r="OO13" s="55"/>
      <c r="OP13" s="55"/>
      <c r="OQ13" s="55"/>
      <c r="OR13" s="55"/>
      <c r="OS13" s="55"/>
      <c r="OT13" s="55"/>
      <c r="OU13" s="55"/>
      <c r="OV13" s="55"/>
      <c r="OW13" s="55"/>
      <c r="OX13" s="55"/>
      <c r="OY13" s="55"/>
      <c r="OZ13" s="55"/>
      <c r="PA13" s="55"/>
      <c r="PB13" s="55"/>
      <c r="PC13" s="55"/>
      <c r="PD13" s="55"/>
      <c r="PE13" s="55"/>
      <c r="PF13" s="55"/>
      <c r="PG13" s="55"/>
      <c r="PH13" s="55"/>
      <c r="PI13" s="55"/>
      <c r="PJ13" s="55"/>
      <c r="PK13" s="55"/>
      <c r="PL13" s="55"/>
      <c r="PM13" s="55"/>
      <c r="PN13" s="55"/>
      <c r="PO13" s="55"/>
      <c r="PP13" s="55"/>
      <c r="PQ13" s="55"/>
      <c r="PR13" s="55"/>
      <c r="PS13" s="55"/>
      <c r="PT13" s="55"/>
      <c r="PU13" s="55"/>
      <c r="PV13" s="55"/>
      <c r="PW13" s="55"/>
      <c r="PX13" s="55"/>
      <c r="PY13" s="55"/>
      <c r="PZ13" s="55"/>
      <c r="QA13" s="55"/>
      <c r="QB13" s="55"/>
      <c r="QC13" s="55"/>
      <c r="QD13" s="55"/>
      <c r="QE13" s="55"/>
      <c r="QF13" s="55"/>
      <c r="QG13" s="55"/>
      <c r="QH13" s="55"/>
      <c r="QI13" s="55"/>
      <c r="QJ13" s="55"/>
      <c r="QK13" s="55"/>
      <c r="QL13" s="55"/>
      <c r="QM13" s="55"/>
      <c r="QN13" s="55"/>
      <c r="QO13" s="55"/>
      <c r="QP13" s="55"/>
      <c r="QQ13" s="55"/>
      <c r="QR13" s="55"/>
      <c r="QS13" s="55"/>
      <c r="QT13" s="55"/>
      <c r="QU13" s="55"/>
      <c r="QV13" s="55"/>
      <c r="QW13" s="55"/>
      <c r="QX13" s="55"/>
      <c r="QY13" s="55"/>
      <c r="QZ13" s="55"/>
      <c r="RA13" s="55"/>
      <c r="RB13" s="55"/>
      <c r="RC13" s="55"/>
      <c r="RD13" s="55"/>
      <c r="RE13" s="55"/>
      <c r="RF13" s="55"/>
      <c r="RG13" s="55"/>
      <c r="RH13" s="55"/>
      <c r="RI13" s="55"/>
      <c r="RJ13" s="55"/>
      <c r="RK13" s="55"/>
      <c r="RL13" s="55"/>
      <c r="RM13" s="55"/>
      <c r="RN13" s="55"/>
      <c r="RO13" s="55"/>
      <c r="RP13" s="55"/>
      <c r="RQ13" s="55"/>
      <c r="RR13" s="55"/>
      <c r="RS13" s="55"/>
      <c r="RT13" s="55"/>
      <c r="RU13" s="55"/>
      <c r="RV13" s="55"/>
      <c r="RW13" s="55"/>
      <c r="RX13" s="55"/>
      <c r="RY13" s="55"/>
      <c r="RZ13" s="55"/>
      <c r="SA13" s="55"/>
      <c r="SB13" s="55"/>
      <c r="SC13" s="55"/>
      <c r="SD13" s="55"/>
      <c r="SE13" s="55"/>
      <c r="SF13" s="55"/>
      <c r="SG13" s="55"/>
      <c r="SH13" s="55"/>
      <c r="SI13" s="55"/>
      <c r="SJ13" s="55"/>
      <c r="SK13" s="55"/>
      <c r="SL13" s="55"/>
      <c r="SM13" s="55"/>
      <c r="SN13" s="55"/>
      <c r="SO13" s="55"/>
      <c r="SP13" s="55"/>
      <c r="SQ13" s="55"/>
      <c r="SR13" s="55"/>
      <c r="SS13" s="55"/>
      <c r="ST13" s="55"/>
      <c r="SU13" s="55"/>
      <c r="SV13" s="55"/>
      <c r="SW13" s="55"/>
      <c r="SX13" s="55"/>
      <c r="SY13" s="55"/>
      <c r="SZ13" s="55"/>
      <c r="TA13" s="55"/>
      <c r="TB13" s="55"/>
      <c r="TC13" s="55"/>
      <c r="TD13" s="55"/>
      <c r="TE13" s="55"/>
      <c r="TF13" s="55"/>
      <c r="TG13" s="55"/>
      <c r="TH13" s="55"/>
      <c r="TI13" s="55"/>
      <c r="TJ13" s="55"/>
      <c r="TK13" s="55"/>
      <c r="TL13" s="55"/>
      <c r="TM13" s="55"/>
      <c r="TN13" s="55"/>
      <c r="TO13" s="55"/>
      <c r="TP13" s="55"/>
      <c r="TQ13" s="55"/>
      <c r="TR13" s="55"/>
      <c r="TS13" s="55"/>
      <c r="TT13" s="55"/>
      <c r="TU13" s="55"/>
      <c r="TV13" s="55"/>
      <c r="TW13" s="55"/>
      <c r="TX13" s="55"/>
      <c r="TY13" s="55"/>
      <c r="TZ13" s="55"/>
      <c r="UA13" s="55"/>
      <c r="UB13" s="55"/>
      <c r="UC13" s="55"/>
      <c r="UD13" s="55"/>
      <c r="UE13" s="55"/>
      <c r="UF13" s="55"/>
      <c r="UG13" s="55"/>
      <c r="UH13" s="55"/>
      <c r="UI13" s="55"/>
      <c r="UJ13" s="55"/>
      <c r="UK13" s="55"/>
      <c r="UL13" s="55"/>
      <c r="UM13" s="55"/>
      <c r="UN13" s="55"/>
      <c r="UO13" s="55"/>
      <c r="UP13" s="55"/>
      <c r="UQ13" s="55"/>
      <c r="UR13" s="55"/>
      <c r="US13" s="55"/>
      <c r="UT13" s="55"/>
      <c r="UU13" s="55"/>
      <c r="UV13" s="55"/>
      <c r="UW13" s="55"/>
      <c r="UX13" s="55"/>
      <c r="UY13" s="55"/>
      <c r="UZ13" s="55"/>
      <c r="VA13" s="55"/>
      <c r="VB13" s="55"/>
      <c r="VC13" s="55"/>
      <c r="VD13" s="55"/>
      <c r="VE13" s="55"/>
      <c r="VF13" s="55"/>
      <c r="VG13" s="55"/>
      <c r="VH13" s="55"/>
      <c r="VI13" s="55"/>
      <c r="VJ13" s="55"/>
      <c r="VK13" s="55"/>
      <c r="VL13" s="55"/>
      <c r="VM13" s="55"/>
      <c r="VN13" s="55"/>
      <c r="VO13" s="55"/>
      <c r="VP13" s="55"/>
      <c r="VQ13" s="55"/>
      <c r="VR13" s="55"/>
      <c r="VS13" s="55"/>
      <c r="VT13" s="55"/>
      <c r="VU13" s="55"/>
      <c r="VV13" s="55"/>
      <c r="VW13" s="55"/>
      <c r="VX13" s="55"/>
      <c r="VY13" s="55"/>
      <c r="VZ13" s="55"/>
      <c r="WA13" s="55"/>
      <c r="WB13" s="55"/>
      <c r="WC13" s="55"/>
      <c r="WD13" s="55"/>
      <c r="WE13" s="55"/>
      <c r="WF13" s="55"/>
      <c r="WG13" s="55"/>
      <c r="WH13" s="55"/>
      <c r="WI13" s="55"/>
      <c r="WJ13" s="55"/>
      <c r="WK13" s="55"/>
      <c r="WL13" s="55"/>
      <c r="WM13" s="55"/>
      <c r="WN13" s="55"/>
      <c r="WO13" s="55"/>
      <c r="WP13" s="55"/>
      <c r="WQ13" s="55"/>
      <c r="WR13" s="55"/>
      <c r="WS13" s="55"/>
      <c r="WT13" s="55"/>
      <c r="WU13" s="55"/>
      <c r="WV13" s="55"/>
      <c r="WW13" s="55"/>
      <c r="WX13" s="55"/>
      <c r="WY13" s="55"/>
      <c r="WZ13" s="55"/>
      <c r="XA13" s="55"/>
      <c r="XB13" s="55"/>
      <c r="XC13" s="55"/>
      <c r="XD13" s="55"/>
      <c r="XE13" s="55"/>
      <c r="XF13" s="55"/>
      <c r="XG13" s="55"/>
      <c r="XH13" s="55"/>
      <c r="XI13" s="55"/>
      <c r="XJ13" s="55"/>
      <c r="XK13" s="55"/>
      <c r="XL13" s="55"/>
      <c r="XM13" s="55"/>
      <c r="XN13" s="55"/>
      <c r="XO13" s="55"/>
      <c r="XP13" s="55"/>
      <c r="XQ13" s="55"/>
      <c r="XR13" s="55"/>
      <c r="XS13" s="55"/>
      <c r="XT13" s="55"/>
      <c r="XU13" s="55"/>
      <c r="XV13" s="55"/>
      <c r="XW13" s="55"/>
      <c r="XX13" s="55"/>
      <c r="XY13" s="55"/>
      <c r="XZ13" s="55"/>
      <c r="YA13" s="55"/>
      <c r="YB13" s="55"/>
      <c r="YC13" s="55"/>
      <c r="YD13" s="55"/>
      <c r="YE13" s="55"/>
      <c r="YF13" s="55"/>
      <c r="YG13" s="55"/>
      <c r="YH13" s="55"/>
      <c r="YI13" s="55"/>
      <c r="YJ13" s="55"/>
      <c r="YK13" s="55"/>
      <c r="YL13" s="55"/>
      <c r="YM13" s="55"/>
      <c r="YN13" s="55"/>
      <c r="YO13" s="55"/>
      <c r="YP13" s="55"/>
      <c r="YQ13" s="55"/>
      <c r="YR13" s="55"/>
      <c r="YS13" s="55"/>
      <c r="YT13" s="55"/>
      <c r="YU13" s="55"/>
      <c r="YV13" s="55"/>
      <c r="YW13" s="55"/>
      <c r="YX13" s="55"/>
      <c r="YY13" s="55"/>
      <c r="YZ13" s="55"/>
      <c r="ZA13" s="55"/>
      <c r="ZB13" s="55"/>
      <c r="ZC13" s="55"/>
      <c r="ZD13" s="55"/>
      <c r="ZE13" s="55"/>
      <c r="ZF13" s="55"/>
      <c r="ZG13" s="55"/>
      <c r="ZH13" s="55"/>
      <c r="ZI13" s="55"/>
      <c r="ZJ13" s="55"/>
      <c r="ZK13" s="55"/>
      <c r="ZL13" s="55"/>
      <c r="ZM13" s="55"/>
      <c r="ZN13" s="55"/>
      <c r="ZO13" s="55"/>
      <c r="ZP13" s="55"/>
      <c r="ZQ13" s="55"/>
      <c r="ZR13" s="55"/>
      <c r="ZS13" s="55"/>
      <c r="ZT13" s="55"/>
      <c r="ZU13" s="55"/>
      <c r="ZV13" s="55"/>
      <c r="ZW13" s="55"/>
      <c r="ZX13" s="55"/>
      <c r="ZY13" s="55"/>
      <c r="ZZ13" s="55"/>
      <c r="AAA13" s="55"/>
      <c r="AAB13" s="55"/>
      <c r="AAC13" s="55"/>
      <c r="AAD13" s="55"/>
      <c r="AAE13" s="55"/>
      <c r="AAF13" s="55"/>
      <c r="AAG13" s="55"/>
      <c r="AAH13" s="55"/>
      <c r="AAI13" s="55"/>
      <c r="AAJ13" s="55"/>
      <c r="AAK13" s="55"/>
      <c r="AAL13" s="55"/>
      <c r="AAM13" s="55"/>
      <c r="AAN13" s="55"/>
      <c r="AAO13" s="55"/>
      <c r="AAP13" s="55"/>
      <c r="AAQ13" s="55"/>
      <c r="AAR13" s="55"/>
      <c r="AAS13" s="55"/>
      <c r="AAT13" s="55"/>
      <c r="AAU13" s="55"/>
      <c r="AAV13" s="55"/>
      <c r="AAW13" s="55"/>
      <c r="AAX13" s="55"/>
      <c r="AAY13" s="55"/>
      <c r="AAZ13" s="55"/>
      <c r="ABA13" s="55"/>
      <c r="ABB13" s="55"/>
      <c r="ABC13" s="55"/>
      <c r="ABD13" s="55"/>
      <c r="ABE13" s="55"/>
      <c r="ABF13" s="55"/>
      <c r="ABG13" s="55"/>
      <c r="ABH13" s="55"/>
      <c r="ABI13" s="55"/>
      <c r="ABJ13" s="55"/>
      <c r="ABK13" s="55"/>
      <c r="ABL13" s="55"/>
      <c r="ABM13" s="55"/>
      <c r="ABN13" s="55"/>
      <c r="ABO13" s="55"/>
      <c r="ABP13" s="55"/>
      <c r="ABQ13" s="55"/>
      <c r="ABR13" s="55"/>
      <c r="ABS13" s="55"/>
      <c r="ABT13" s="55"/>
      <c r="ABU13" s="55"/>
      <c r="ABV13" s="55"/>
      <c r="ABW13" s="55"/>
      <c r="ABX13" s="55"/>
      <c r="ABY13" s="55"/>
      <c r="ABZ13" s="55"/>
      <c r="ACA13" s="55"/>
      <c r="ACB13" s="55"/>
      <c r="ACC13" s="55"/>
      <c r="ACD13" s="55"/>
      <c r="ACE13" s="55"/>
      <c r="ACF13" s="55"/>
      <c r="ACG13" s="55"/>
      <c r="ACH13" s="55"/>
      <c r="ACI13" s="55"/>
      <c r="ACJ13" s="55"/>
      <c r="ACK13" s="55"/>
      <c r="ACL13" s="55"/>
      <c r="ACM13" s="55"/>
      <c r="ACN13" s="55"/>
      <c r="ACO13" s="55"/>
      <c r="ACP13" s="55"/>
      <c r="ACQ13" s="55"/>
      <c r="ACR13" s="55"/>
      <c r="ACS13" s="55"/>
      <c r="ACT13" s="55"/>
      <c r="ACU13" s="55"/>
      <c r="ACV13" s="55"/>
      <c r="ACW13" s="55"/>
      <c r="ACX13" s="55"/>
      <c r="ACY13" s="55"/>
      <c r="ACZ13" s="55"/>
      <c r="ADA13" s="55"/>
      <c r="ADB13" s="55"/>
      <c r="ADC13" s="55"/>
      <c r="ADD13" s="55"/>
      <c r="ADE13" s="55"/>
      <c r="ADF13" s="55"/>
      <c r="ADG13" s="55"/>
      <c r="ADH13" s="55"/>
      <c r="ADI13" s="55"/>
      <c r="ADJ13" s="55"/>
      <c r="ADK13" s="55"/>
      <c r="ADL13" s="55"/>
      <c r="ADM13" s="55"/>
      <c r="ADN13" s="55"/>
      <c r="ADO13" s="55"/>
      <c r="ADP13" s="55"/>
      <c r="ADQ13" s="55"/>
      <c r="ADR13" s="55"/>
      <c r="ADS13" s="55"/>
      <c r="ADT13" s="55"/>
      <c r="ADU13" s="55"/>
      <c r="ADV13" s="55"/>
      <c r="ADW13" s="55"/>
      <c r="ADX13" s="55"/>
      <c r="ADY13" s="55"/>
      <c r="ADZ13" s="55"/>
      <c r="AEA13" s="55"/>
      <c r="AEB13" s="55"/>
      <c r="AEC13" s="55"/>
      <c r="AED13" s="55"/>
      <c r="AEE13" s="55"/>
      <c r="AEF13" s="55"/>
      <c r="AEG13" s="55"/>
      <c r="AEH13" s="55"/>
      <c r="AEI13" s="55"/>
      <c r="AEJ13" s="55"/>
      <c r="AEK13" s="55"/>
      <c r="AEL13" s="55"/>
      <c r="AEM13" s="55"/>
      <c r="AEN13" s="55"/>
      <c r="AEO13" s="55"/>
      <c r="AEP13" s="55"/>
      <c r="AEQ13" s="55"/>
      <c r="AER13" s="55"/>
      <c r="AES13" s="55"/>
      <c r="AET13" s="55"/>
      <c r="AEU13" s="55"/>
      <c r="AEV13" s="55"/>
      <c r="AEW13" s="55"/>
      <c r="AEX13" s="55"/>
      <c r="AEY13" s="55"/>
      <c r="AEZ13" s="55"/>
      <c r="AFA13" s="55"/>
      <c r="AFB13" s="55"/>
      <c r="AFC13" s="55"/>
      <c r="AFD13" s="55"/>
      <c r="AFE13" s="55"/>
      <c r="AFF13" s="55"/>
      <c r="AFG13" s="55"/>
      <c r="AFH13" s="55"/>
      <c r="AFI13" s="55"/>
      <c r="AFJ13" s="55"/>
      <c r="AFK13" s="55"/>
      <c r="AFL13" s="55"/>
      <c r="AFM13" s="55"/>
      <c r="AFN13" s="55"/>
      <c r="AFO13" s="55"/>
      <c r="AFP13" s="55"/>
      <c r="AFQ13" s="55"/>
      <c r="AFR13" s="55"/>
      <c r="AFS13" s="55"/>
      <c r="AFT13" s="55"/>
      <c r="AFU13" s="55"/>
      <c r="AFV13" s="55"/>
      <c r="AFW13" s="55"/>
      <c r="AFX13" s="55"/>
      <c r="AFY13" s="55"/>
      <c r="AFZ13" s="55"/>
      <c r="AGA13" s="55"/>
      <c r="AGB13" s="55"/>
      <c r="AGC13" s="55"/>
      <c r="AGD13" s="55"/>
      <c r="AGE13" s="55"/>
      <c r="AGF13" s="55"/>
      <c r="AGG13" s="55"/>
      <c r="AGH13" s="55"/>
      <c r="AGI13" s="55"/>
      <c r="AGJ13" s="55"/>
      <c r="AGK13" s="55"/>
      <c r="AGL13" s="55"/>
      <c r="AGM13" s="55"/>
      <c r="AGN13" s="55"/>
      <c r="AGO13" s="55"/>
      <c r="AGP13" s="55"/>
      <c r="AGQ13" s="55"/>
      <c r="AGR13" s="55"/>
      <c r="AGS13" s="55"/>
      <c r="AGT13" s="55"/>
      <c r="AGU13" s="55"/>
      <c r="AGV13" s="55"/>
      <c r="AGW13" s="55"/>
      <c r="AGX13" s="55"/>
      <c r="AGY13" s="55"/>
      <c r="AGZ13" s="55"/>
      <c r="AHA13" s="55"/>
      <c r="AHB13" s="55"/>
      <c r="AHC13" s="55"/>
      <c r="AHD13" s="55"/>
      <c r="AHE13" s="55"/>
      <c r="AHF13" s="55"/>
      <c r="AHG13" s="55"/>
      <c r="AHH13" s="55"/>
      <c r="AHI13" s="55"/>
      <c r="AHJ13" s="55"/>
      <c r="AHK13" s="55"/>
      <c r="AHL13" s="55"/>
      <c r="AHM13" s="55"/>
      <c r="AHN13" s="55"/>
      <c r="AHO13" s="55"/>
      <c r="AHP13" s="55"/>
      <c r="AHQ13" s="55"/>
      <c r="AHR13" s="55"/>
      <c r="AHS13" s="55"/>
      <c r="AHT13" s="55"/>
      <c r="AHU13" s="55"/>
      <c r="AHV13" s="55"/>
      <c r="AHW13" s="55"/>
      <c r="AHX13" s="55"/>
      <c r="AHY13" s="55"/>
      <c r="AHZ13" s="55"/>
      <c r="AIA13" s="55"/>
      <c r="AIB13" s="55"/>
      <c r="AIC13" s="55"/>
      <c r="AID13" s="55"/>
      <c r="AIE13" s="55"/>
      <c r="AIF13" s="55"/>
      <c r="AIG13" s="55"/>
      <c r="AIH13" s="55"/>
      <c r="AII13" s="55"/>
      <c r="AIJ13" s="55"/>
      <c r="AIK13" s="55"/>
      <c r="AIL13" s="55"/>
      <c r="AIM13" s="55"/>
      <c r="AIN13" s="55"/>
      <c r="AIO13" s="55"/>
      <c r="AIP13" s="55"/>
      <c r="AIQ13" s="55"/>
      <c r="AIR13" s="55"/>
      <c r="AIS13" s="55"/>
      <c r="AIT13" s="55"/>
      <c r="AIU13" s="55"/>
      <c r="AIV13" s="55"/>
      <c r="AIW13" s="55"/>
      <c r="AIX13" s="55"/>
      <c r="AIY13" s="55"/>
      <c r="AIZ13" s="55"/>
      <c r="AJA13" s="55"/>
      <c r="AJB13" s="55"/>
      <c r="AJC13" s="55"/>
      <c r="AJD13" s="55"/>
      <c r="AJE13" s="55"/>
      <c r="AJF13" s="55"/>
      <c r="AJG13" s="55"/>
      <c r="AJH13" s="55"/>
      <c r="AJI13" s="55"/>
      <c r="AJJ13" s="55"/>
      <c r="AJK13" s="55"/>
      <c r="AJL13" s="55"/>
      <c r="AJM13" s="55"/>
      <c r="AJN13" s="55"/>
      <c r="AJO13" s="55"/>
      <c r="AJP13" s="55"/>
      <c r="AJQ13" s="55"/>
      <c r="AJR13" s="55"/>
      <c r="AJS13" s="55"/>
      <c r="AJT13" s="55"/>
      <c r="AJU13" s="55"/>
      <c r="AJV13" s="55"/>
      <c r="AJW13" s="55"/>
      <c r="AJX13" s="55"/>
      <c r="AJY13" s="55"/>
      <c r="AJZ13" s="55"/>
      <c r="AKA13" s="55"/>
      <c r="AKB13" s="55"/>
      <c r="AKC13" s="55"/>
      <c r="AKD13" s="55"/>
      <c r="AKE13" s="55"/>
      <c r="AKF13" s="55"/>
      <c r="AKG13" s="55"/>
      <c r="AKH13" s="55"/>
      <c r="AKI13" s="55"/>
      <c r="AKJ13" s="55"/>
      <c r="AKK13" s="55"/>
      <c r="AKL13" s="55"/>
      <c r="AKM13" s="55"/>
      <c r="AKN13" s="55"/>
      <c r="AKO13" s="55"/>
      <c r="AKP13" s="55"/>
      <c r="AKQ13" s="55"/>
      <c r="AKR13" s="55"/>
      <c r="AKS13" s="55"/>
      <c r="AKT13" s="55"/>
      <c r="AKU13" s="55"/>
      <c r="AKV13" s="55"/>
      <c r="AKW13" s="55"/>
      <c r="AKX13" s="55"/>
      <c r="AKY13" s="55"/>
      <c r="AKZ13" s="55"/>
      <c r="ALA13" s="55"/>
      <c r="ALB13" s="55"/>
      <c r="ALC13" s="55"/>
      <c r="ALD13" s="55"/>
      <c r="ALE13" s="55"/>
      <c r="ALF13" s="55"/>
      <c r="ALG13" s="55"/>
      <c r="ALH13" s="55"/>
      <c r="ALI13" s="55"/>
      <c r="ALJ13" s="55"/>
      <c r="ALK13" s="55"/>
      <c r="ALL13" s="55"/>
      <c r="ALM13" s="55"/>
      <c r="ALN13" s="55"/>
      <c r="ALO13" s="55"/>
      <c r="ALP13" s="55"/>
      <c r="ALQ13" s="55"/>
      <c r="ALR13" s="55"/>
      <c r="ALS13" s="55"/>
      <c r="ALT13" s="55"/>
      <c r="ALU13" s="55"/>
      <c r="ALV13" s="55"/>
      <c r="ALW13" s="55"/>
      <c r="ALX13" s="55"/>
      <c r="ALY13" s="55"/>
      <c r="ALZ13" s="55"/>
      <c r="AMA13" s="55"/>
      <c r="AMB13" s="55"/>
      <c r="AMC13" s="55"/>
      <c r="AMD13" s="55"/>
      <c r="AME13" s="55"/>
      <c r="AMF13" s="55"/>
      <c r="AMG13" s="55"/>
      <c r="AMH13" s="55"/>
      <c r="AMI13" s="55"/>
      <c r="AMJ13" s="55"/>
    </row>
    <row r="14" spans="1:1024" s="11" customFormat="1" x14ac:dyDescent="0.2">
      <c r="A14" s="52">
        <v>13</v>
      </c>
      <c r="B14" s="52" t="s">
        <v>78</v>
      </c>
      <c r="C14" s="52" t="s">
        <v>75</v>
      </c>
      <c r="D14" s="52" t="s">
        <v>76</v>
      </c>
      <c r="E14" s="52" t="s">
        <v>79</v>
      </c>
      <c r="F14" s="52" t="s">
        <v>80</v>
      </c>
      <c r="G14" s="52" t="s">
        <v>81</v>
      </c>
      <c r="H14" s="52" t="s">
        <v>82</v>
      </c>
      <c r="I14" s="53" t="s">
        <v>83</v>
      </c>
      <c r="J14" s="52" t="s">
        <v>84</v>
      </c>
      <c r="K14" s="53" t="s">
        <v>85</v>
      </c>
      <c r="L14" s="52">
        <v>2</v>
      </c>
      <c r="M14" s="54">
        <f ca="1">INDEX(OFFSET(MOTORS!$C$1, 0, 0, MOTORS!$B$1,1), MATCH($F14, OFFSET(MOTORS!$A$1,0,0,MOTORS!$B$1,1),0))</f>
        <v>0.14000000000000001</v>
      </c>
      <c r="N14" s="54">
        <f ca="1">INDEX(OFFSET(MOTORS!$D$1, 0, 0, MOTORS!$B$1,1), MATCH($F14, OFFSET(MOTORS!$A$1,0,0,MOTORS!$B$1,1),0))</f>
        <v>115.2</v>
      </c>
      <c r="O14" s="54">
        <f ca="1">INDEX(OFFSET(MOTORS!$E$1, 0, 0, MOTORS!$B$1,1), MATCH($F14, OFFSET(MOTORS!$A$1,0,0,MOTORS!$B$1,1),0))</f>
        <v>40.799999999999997</v>
      </c>
      <c r="P14" s="54">
        <f ca="1">INDEX(OFFSET(MOTORS!$F$1, 0, 0, MOTORS!$B$1,1), MATCH($F14, OFFSET(MOTORS!$A$1,0,0,MOTORS!$B$1,1),0))</f>
        <v>24</v>
      </c>
      <c r="Q14" s="52" t="s">
        <v>86</v>
      </c>
      <c r="R14" s="171">
        <f ca="1">P14/0.61</f>
        <v>39.344262295081968</v>
      </c>
      <c r="S14" s="52">
        <v>15</v>
      </c>
      <c r="T14" s="55"/>
      <c r="U14" s="52" t="s">
        <v>64</v>
      </c>
      <c r="V14" s="56">
        <f t="shared" ca="1" si="0"/>
        <v>0</v>
      </c>
      <c r="W14" s="52"/>
      <c r="X14" s="55"/>
      <c r="Y14"/>
      <c r="Z14"/>
      <c r="AA14" s="55"/>
      <c r="AB14"/>
      <c r="AC14" s="57"/>
      <c r="AD14"/>
      <c r="AE14" s="55"/>
      <c r="AF14"/>
      <c r="AG14" s="55"/>
      <c r="AH14" s="55" t="s">
        <v>65</v>
      </c>
      <c r="AI14" s="55" t="s">
        <v>65</v>
      </c>
      <c r="AJ14" t="s">
        <v>65</v>
      </c>
      <c r="AK14"/>
      <c r="AL14"/>
      <c r="AM14" s="55"/>
      <c r="AN14"/>
      <c r="AO14"/>
      <c r="AP14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/>
      <c r="DP14" s="55"/>
      <c r="DQ14" s="55"/>
      <c r="DR14" s="55"/>
      <c r="DS14" s="55"/>
      <c r="DT14" s="55"/>
      <c r="DU14" s="55"/>
      <c r="DV14" s="55"/>
      <c r="DW14" s="55"/>
      <c r="DX14" s="55"/>
      <c r="DY14" s="55"/>
      <c r="DZ14" s="55"/>
      <c r="EA14" s="55"/>
      <c r="EB14" s="55"/>
      <c r="EC14" s="55"/>
      <c r="ED14" s="55"/>
      <c r="EE14" s="55"/>
      <c r="EF14" s="55"/>
      <c r="EG14" s="55"/>
      <c r="EH14" s="55"/>
      <c r="EI14" s="55"/>
      <c r="EJ14" s="55"/>
      <c r="EK14" s="55"/>
      <c r="EL14" s="55"/>
      <c r="EM14" s="55"/>
      <c r="EN14" s="55"/>
      <c r="EO14" s="55"/>
      <c r="EP14" s="55"/>
      <c r="EQ14" s="55"/>
      <c r="ER14" s="55"/>
      <c r="ES14" s="55"/>
      <c r="ET14" s="55"/>
      <c r="EU14" s="55"/>
      <c r="EV14" s="55"/>
      <c r="EW14" s="55"/>
      <c r="EX14" s="55"/>
      <c r="EY14" s="55"/>
      <c r="EZ14" s="55"/>
      <c r="FA14" s="55"/>
      <c r="FB14" s="55"/>
      <c r="FC14" s="55"/>
      <c r="FD14" s="55"/>
      <c r="FE14" s="55"/>
      <c r="FF14" s="55"/>
      <c r="FG14" s="55"/>
      <c r="FH14" s="55"/>
      <c r="FI14" s="55"/>
      <c r="FJ14" s="55"/>
      <c r="FK14" s="55"/>
      <c r="FL14" s="55"/>
      <c r="FM14" s="55"/>
      <c r="FN14" s="55"/>
      <c r="FO14" s="55"/>
      <c r="FP14" s="55"/>
      <c r="FQ14" s="55"/>
      <c r="FR14" s="55"/>
      <c r="FS14" s="55"/>
      <c r="FT14" s="55"/>
      <c r="FU14" s="55"/>
      <c r="FV14" s="55"/>
      <c r="FW14" s="55"/>
      <c r="FX14" s="55"/>
      <c r="FY14" s="55"/>
      <c r="FZ14" s="55"/>
      <c r="GA14" s="55"/>
      <c r="GB14" s="55"/>
      <c r="GC14" s="55"/>
      <c r="GD14" s="55"/>
      <c r="GE14" s="55"/>
      <c r="GF14" s="55"/>
      <c r="GG14" s="55"/>
      <c r="GH14" s="55"/>
      <c r="GI14" s="55"/>
      <c r="GJ14" s="55"/>
      <c r="GK14" s="55"/>
      <c r="GL14" s="55"/>
      <c r="GM14" s="55"/>
      <c r="GN14" s="55"/>
      <c r="GO14" s="55"/>
      <c r="GP14" s="55"/>
      <c r="GQ14" s="55"/>
      <c r="GR14" s="55"/>
      <c r="GS14" s="55"/>
      <c r="GT14" s="55"/>
      <c r="GU14" s="55"/>
      <c r="GV14" s="55"/>
      <c r="GW14" s="55"/>
      <c r="GX14" s="55"/>
      <c r="GY14" s="55"/>
      <c r="GZ14" s="55"/>
      <c r="HA14" s="55"/>
      <c r="HB14" s="55"/>
      <c r="HC14" s="55"/>
      <c r="HD14" s="55"/>
      <c r="HE14" s="55"/>
      <c r="HF14" s="55"/>
      <c r="HG14" s="55"/>
      <c r="HH14" s="55"/>
      <c r="HI14" s="55"/>
      <c r="HJ14" s="55"/>
      <c r="HK14" s="55"/>
      <c r="HL14" s="55"/>
      <c r="HM14" s="55"/>
      <c r="HN14" s="55"/>
      <c r="HO14" s="55"/>
      <c r="HP14" s="55"/>
      <c r="HQ14" s="55"/>
      <c r="HR14" s="55"/>
      <c r="HS14" s="55"/>
      <c r="HT14" s="55"/>
      <c r="HU14" s="55"/>
      <c r="HV14" s="55"/>
      <c r="HW14" s="55"/>
      <c r="HX14" s="55"/>
      <c r="HY14" s="55"/>
      <c r="HZ14" s="55"/>
      <c r="IA14" s="55"/>
      <c r="IB14" s="55"/>
      <c r="IC14" s="55"/>
      <c r="ID14" s="55"/>
      <c r="IE14" s="55"/>
      <c r="IF14" s="55"/>
      <c r="IG14" s="55"/>
      <c r="IH14" s="55"/>
      <c r="II14" s="55"/>
      <c r="IJ14" s="55"/>
      <c r="IK14" s="55"/>
      <c r="IL14" s="55"/>
      <c r="IM14" s="55"/>
      <c r="IN14" s="55"/>
      <c r="IO14" s="55"/>
      <c r="IP14" s="55"/>
      <c r="IQ14" s="55"/>
      <c r="IR14" s="55"/>
      <c r="IS14" s="55"/>
      <c r="IT14" s="55"/>
      <c r="IU14" s="55"/>
      <c r="IV14" s="55"/>
      <c r="IW14" s="55"/>
      <c r="IX14" s="55"/>
      <c r="IY14" s="55"/>
      <c r="IZ14" s="55"/>
      <c r="JA14" s="55"/>
      <c r="JB14" s="55"/>
      <c r="JC14" s="55"/>
      <c r="JD14" s="55"/>
      <c r="JE14" s="55"/>
      <c r="JF14" s="55"/>
      <c r="JG14" s="55"/>
      <c r="JH14" s="55"/>
      <c r="JI14" s="55"/>
      <c r="JJ14" s="55"/>
      <c r="JK14" s="55"/>
      <c r="JL14" s="55"/>
      <c r="JM14" s="55"/>
      <c r="JN14" s="55"/>
      <c r="JO14" s="55"/>
      <c r="JP14" s="55"/>
      <c r="JQ14" s="55"/>
      <c r="JR14" s="55"/>
      <c r="JS14" s="55"/>
      <c r="JT14" s="55"/>
      <c r="JU14" s="55"/>
      <c r="JV14" s="55"/>
      <c r="JW14" s="55"/>
      <c r="JX14" s="55"/>
      <c r="JY14" s="55"/>
      <c r="JZ14" s="55"/>
      <c r="KA14" s="55"/>
      <c r="KB14" s="55"/>
      <c r="KC14" s="55"/>
      <c r="KD14" s="55"/>
      <c r="KE14" s="55"/>
      <c r="KF14" s="55"/>
      <c r="KG14" s="55"/>
      <c r="KH14" s="55"/>
      <c r="KI14" s="55"/>
      <c r="KJ14" s="55"/>
      <c r="KK14" s="55"/>
      <c r="KL14" s="55"/>
      <c r="KM14" s="55"/>
      <c r="KN14" s="55"/>
      <c r="KO14" s="55"/>
      <c r="KP14" s="55"/>
      <c r="KQ14" s="55"/>
      <c r="KR14" s="55"/>
      <c r="KS14" s="55"/>
      <c r="KT14" s="55"/>
      <c r="KU14" s="55"/>
      <c r="KV14" s="55"/>
      <c r="KW14" s="55"/>
      <c r="KX14" s="55"/>
      <c r="KY14" s="55"/>
      <c r="KZ14" s="55"/>
      <c r="LA14" s="55"/>
      <c r="LB14" s="55"/>
      <c r="LC14" s="55"/>
      <c r="LD14" s="55"/>
      <c r="LE14" s="55"/>
      <c r="LF14" s="55"/>
      <c r="LG14" s="55"/>
      <c r="LH14" s="55"/>
      <c r="LI14" s="55"/>
      <c r="LJ14" s="55"/>
      <c r="LK14" s="55"/>
      <c r="LL14" s="55"/>
      <c r="LM14" s="55"/>
      <c r="LN14" s="55"/>
      <c r="LO14" s="55"/>
      <c r="LP14" s="55"/>
      <c r="LQ14" s="55"/>
      <c r="LR14" s="55"/>
      <c r="LS14" s="55"/>
      <c r="LT14" s="55"/>
      <c r="LU14" s="55"/>
      <c r="LV14" s="55"/>
      <c r="LW14" s="55"/>
      <c r="LX14" s="55"/>
      <c r="LY14" s="55"/>
      <c r="LZ14" s="55"/>
      <c r="MA14" s="55"/>
      <c r="MB14" s="55"/>
      <c r="MC14" s="55"/>
      <c r="MD14" s="55"/>
      <c r="ME14" s="55"/>
      <c r="MF14" s="55"/>
      <c r="MG14" s="55"/>
      <c r="MH14" s="55"/>
      <c r="MI14" s="55"/>
      <c r="MJ14" s="55"/>
      <c r="MK14" s="55"/>
      <c r="ML14" s="55"/>
      <c r="MM14" s="55"/>
      <c r="MN14" s="55"/>
      <c r="MO14" s="55"/>
      <c r="MP14" s="55"/>
      <c r="MQ14" s="55"/>
      <c r="MR14" s="55"/>
      <c r="MS14" s="55"/>
      <c r="MT14" s="55"/>
      <c r="MU14" s="55"/>
      <c r="MV14" s="55"/>
      <c r="MW14" s="55"/>
      <c r="MX14" s="55"/>
      <c r="MY14" s="55"/>
      <c r="MZ14" s="55"/>
      <c r="NA14" s="55"/>
      <c r="NB14" s="55"/>
      <c r="NC14" s="55"/>
      <c r="ND14" s="55"/>
      <c r="NE14" s="55"/>
      <c r="NF14" s="55"/>
      <c r="NG14" s="55"/>
      <c r="NH14" s="55"/>
      <c r="NI14" s="55"/>
      <c r="NJ14" s="55"/>
      <c r="NK14" s="55"/>
      <c r="NL14" s="55"/>
      <c r="NM14" s="55"/>
      <c r="NN14" s="55"/>
      <c r="NO14" s="55"/>
      <c r="NP14" s="55"/>
      <c r="NQ14" s="55"/>
      <c r="NR14" s="55"/>
      <c r="NS14" s="55"/>
      <c r="NT14" s="55"/>
      <c r="NU14" s="55"/>
      <c r="NV14" s="55"/>
      <c r="NW14" s="55"/>
      <c r="NX14" s="55"/>
      <c r="NY14" s="55"/>
      <c r="NZ14" s="55"/>
      <c r="OA14" s="55"/>
      <c r="OB14" s="55"/>
      <c r="OC14" s="55"/>
      <c r="OD14" s="55"/>
      <c r="OE14" s="55"/>
      <c r="OF14" s="55"/>
      <c r="OG14" s="55"/>
      <c r="OH14" s="55"/>
      <c r="OI14" s="55"/>
      <c r="OJ14" s="55"/>
      <c r="OK14" s="55"/>
      <c r="OL14" s="55"/>
      <c r="OM14" s="55"/>
      <c r="ON14" s="55"/>
      <c r="OO14" s="55"/>
      <c r="OP14" s="55"/>
      <c r="OQ14" s="55"/>
      <c r="OR14" s="55"/>
      <c r="OS14" s="55"/>
      <c r="OT14" s="55"/>
      <c r="OU14" s="55"/>
      <c r="OV14" s="55"/>
      <c r="OW14" s="55"/>
      <c r="OX14" s="55"/>
      <c r="OY14" s="55"/>
      <c r="OZ14" s="55"/>
      <c r="PA14" s="55"/>
      <c r="PB14" s="55"/>
      <c r="PC14" s="55"/>
      <c r="PD14" s="55"/>
      <c r="PE14" s="55"/>
      <c r="PF14" s="55"/>
      <c r="PG14" s="55"/>
      <c r="PH14" s="55"/>
      <c r="PI14" s="55"/>
      <c r="PJ14" s="55"/>
      <c r="PK14" s="55"/>
      <c r="PL14" s="55"/>
      <c r="PM14" s="55"/>
      <c r="PN14" s="55"/>
      <c r="PO14" s="55"/>
      <c r="PP14" s="55"/>
      <c r="PQ14" s="55"/>
      <c r="PR14" s="55"/>
      <c r="PS14" s="55"/>
      <c r="PT14" s="55"/>
      <c r="PU14" s="55"/>
      <c r="PV14" s="55"/>
      <c r="PW14" s="55"/>
      <c r="PX14" s="55"/>
      <c r="PY14" s="55"/>
      <c r="PZ14" s="55"/>
      <c r="QA14" s="55"/>
      <c r="QB14" s="55"/>
      <c r="QC14" s="55"/>
      <c r="QD14" s="55"/>
      <c r="QE14" s="55"/>
      <c r="QF14" s="55"/>
      <c r="QG14" s="55"/>
      <c r="QH14" s="55"/>
      <c r="QI14" s="55"/>
      <c r="QJ14" s="55"/>
      <c r="QK14" s="55"/>
      <c r="QL14" s="55"/>
      <c r="QM14" s="55"/>
      <c r="QN14" s="55"/>
      <c r="QO14" s="55"/>
      <c r="QP14" s="55"/>
      <c r="QQ14" s="55"/>
      <c r="QR14" s="55"/>
      <c r="QS14" s="55"/>
      <c r="QT14" s="55"/>
      <c r="QU14" s="55"/>
      <c r="QV14" s="55"/>
      <c r="QW14" s="55"/>
      <c r="QX14" s="55"/>
      <c r="QY14" s="55"/>
      <c r="QZ14" s="55"/>
      <c r="RA14" s="55"/>
      <c r="RB14" s="55"/>
      <c r="RC14" s="55"/>
      <c r="RD14" s="55"/>
      <c r="RE14" s="55"/>
      <c r="RF14" s="55"/>
      <c r="RG14" s="55"/>
      <c r="RH14" s="55"/>
      <c r="RI14" s="55"/>
      <c r="RJ14" s="55"/>
      <c r="RK14" s="55"/>
      <c r="RL14" s="55"/>
      <c r="RM14" s="55"/>
      <c r="RN14" s="55"/>
      <c r="RO14" s="55"/>
      <c r="RP14" s="55"/>
      <c r="RQ14" s="55"/>
      <c r="RR14" s="55"/>
      <c r="RS14" s="55"/>
      <c r="RT14" s="55"/>
      <c r="RU14" s="55"/>
      <c r="RV14" s="55"/>
      <c r="RW14" s="55"/>
      <c r="RX14" s="55"/>
      <c r="RY14" s="55"/>
      <c r="RZ14" s="55"/>
      <c r="SA14" s="55"/>
      <c r="SB14" s="55"/>
      <c r="SC14" s="55"/>
      <c r="SD14" s="55"/>
      <c r="SE14" s="55"/>
      <c r="SF14" s="55"/>
      <c r="SG14" s="55"/>
      <c r="SH14" s="55"/>
      <c r="SI14" s="55"/>
      <c r="SJ14" s="55"/>
      <c r="SK14" s="55"/>
      <c r="SL14" s="55"/>
      <c r="SM14" s="55"/>
      <c r="SN14" s="55"/>
      <c r="SO14" s="55"/>
      <c r="SP14" s="55"/>
      <c r="SQ14" s="55"/>
      <c r="SR14" s="55"/>
      <c r="SS14" s="55"/>
      <c r="ST14" s="55"/>
      <c r="SU14" s="55"/>
      <c r="SV14" s="55"/>
      <c r="SW14" s="55"/>
      <c r="SX14" s="55"/>
      <c r="SY14" s="55"/>
      <c r="SZ14" s="55"/>
      <c r="TA14" s="55"/>
      <c r="TB14" s="55"/>
      <c r="TC14" s="55"/>
      <c r="TD14" s="55"/>
      <c r="TE14" s="55"/>
      <c r="TF14" s="55"/>
      <c r="TG14" s="55"/>
      <c r="TH14" s="55"/>
      <c r="TI14" s="55"/>
      <c r="TJ14" s="55"/>
      <c r="TK14" s="55"/>
      <c r="TL14" s="55"/>
      <c r="TM14" s="55"/>
      <c r="TN14" s="55"/>
      <c r="TO14" s="55"/>
      <c r="TP14" s="55"/>
      <c r="TQ14" s="55"/>
      <c r="TR14" s="55"/>
      <c r="TS14" s="55"/>
      <c r="TT14" s="55"/>
      <c r="TU14" s="55"/>
      <c r="TV14" s="55"/>
      <c r="TW14" s="55"/>
      <c r="TX14" s="55"/>
      <c r="TY14" s="55"/>
      <c r="TZ14" s="55"/>
      <c r="UA14" s="55"/>
      <c r="UB14" s="55"/>
      <c r="UC14" s="55"/>
      <c r="UD14" s="55"/>
      <c r="UE14" s="55"/>
      <c r="UF14" s="55"/>
      <c r="UG14" s="55"/>
      <c r="UH14" s="55"/>
      <c r="UI14" s="55"/>
      <c r="UJ14" s="55"/>
      <c r="UK14" s="55"/>
      <c r="UL14" s="55"/>
      <c r="UM14" s="55"/>
      <c r="UN14" s="55"/>
      <c r="UO14" s="55"/>
      <c r="UP14" s="55"/>
      <c r="UQ14" s="55"/>
      <c r="UR14" s="55"/>
      <c r="US14" s="55"/>
      <c r="UT14" s="55"/>
      <c r="UU14" s="55"/>
      <c r="UV14" s="55"/>
      <c r="UW14" s="55"/>
      <c r="UX14" s="55"/>
      <c r="UY14" s="55"/>
      <c r="UZ14" s="55"/>
      <c r="VA14" s="55"/>
      <c r="VB14" s="55"/>
      <c r="VC14" s="55"/>
      <c r="VD14" s="55"/>
      <c r="VE14" s="55"/>
      <c r="VF14" s="55"/>
      <c r="VG14" s="55"/>
      <c r="VH14" s="55"/>
      <c r="VI14" s="55"/>
      <c r="VJ14" s="55"/>
      <c r="VK14" s="55"/>
      <c r="VL14" s="55"/>
      <c r="VM14" s="55"/>
      <c r="VN14" s="55"/>
      <c r="VO14" s="55"/>
      <c r="VP14" s="55"/>
      <c r="VQ14" s="55"/>
      <c r="VR14" s="55"/>
      <c r="VS14" s="55"/>
      <c r="VT14" s="55"/>
      <c r="VU14" s="55"/>
      <c r="VV14" s="55"/>
      <c r="VW14" s="55"/>
      <c r="VX14" s="55"/>
      <c r="VY14" s="55"/>
      <c r="VZ14" s="55"/>
      <c r="WA14" s="55"/>
      <c r="WB14" s="55"/>
      <c r="WC14" s="55"/>
      <c r="WD14" s="55"/>
      <c r="WE14" s="55"/>
      <c r="WF14" s="55"/>
      <c r="WG14" s="55"/>
      <c r="WH14" s="55"/>
      <c r="WI14" s="55"/>
      <c r="WJ14" s="55"/>
      <c r="WK14" s="55"/>
      <c r="WL14" s="55"/>
      <c r="WM14" s="55"/>
      <c r="WN14" s="55"/>
      <c r="WO14" s="55"/>
      <c r="WP14" s="55"/>
      <c r="WQ14" s="55"/>
      <c r="WR14" s="55"/>
      <c r="WS14" s="55"/>
      <c r="WT14" s="55"/>
      <c r="WU14" s="55"/>
      <c r="WV14" s="55"/>
      <c r="WW14" s="55"/>
      <c r="WX14" s="55"/>
      <c r="WY14" s="55"/>
      <c r="WZ14" s="55"/>
      <c r="XA14" s="55"/>
      <c r="XB14" s="55"/>
      <c r="XC14" s="55"/>
      <c r="XD14" s="55"/>
      <c r="XE14" s="55"/>
      <c r="XF14" s="55"/>
      <c r="XG14" s="55"/>
      <c r="XH14" s="55"/>
      <c r="XI14" s="55"/>
      <c r="XJ14" s="55"/>
      <c r="XK14" s="55"/>
      <c r="XL14" s="55"/>
      <c r="XM14" s="55"/>
      <c r="XN14" s="55"/>
      <c r="XO14" s="55"/>
      <c r="XP14" s="55"/>
      <c r="XQ14" s="55"/>
      <c r="XR14" s="55"/>
      <c r="XS14" s="55"/>
      <c r="XT14" s="55"/>
      <c r="XU14" s="55"/>
      <c r="XV14" s="55"/>
      <c r="XW14" s="55"/>
      <c r="XX14" s="55"/>
      <c r="XY14" s="55"/>
      <c r="XZ14" s="55"/>
      <c r="YA14" s="55"/>
      <c r="YB14" s="55"/>
      <c r="YC14" s="55"/>
      <c r="YD14" s="55"/>
      <c r="YE14" s="55"/>
      <c r="YF14" s="55"/>
      <c r="YG14" s="55"/>
      <c r="YH14" s="55"/>
      <c r="YI14" s="55"/>
      <c r="YJ14" s="55"/>
      <c r="YK14" s="55"/>
      <c r="YL14" s="55"/>
      <c r="YM14" s="55"/>
      <c r="YN14" s="55"/>
      <c r="YO14" s="55"/>
      <c r="YP14" s="55"/>
      <c r="YQ14" s="55"/>
      <c r="YR14" s="55"/>
      <c r="YS14" s="55"/>
      <c r="YT14" s="55"/>
      <c r="YU14" s="55"/>
      <c r="YV14" s="55"/>
      <c r="YW14" s="55"/>
      <c r="YX14" s="55"/>
      <c r="YY14" s="55"/>
      <c r="YZ14" s="55"/>
      <c r="ZA14" s="55"/>
      <c r="ZB14" s="55"/>
      <c r="ZC14" s="55"/>
      <c r="ZD14" s="55"/>
      <c r="ZE14" s="55"/>
      <c r="ZF14" s="55"/>
      <c r="ZG14" s="55"/>
      <c r="ZH14" s="55"/>
      <c r="ZI14" s="55"/>
      <c r="ZJ14" s="55"/>
      <c r="ZK14" s="55"/>
      <c r="ZL14" s="55"/>
      <c r="ZM14" s="55"/>
      <c r="ZN14" s="55"/>
      <c r="ZO14" s="55"/>
      <c r="ZP14" s="55"/>
      <c r="ZQ14" s="55"/>
      <c r="ZR14" s="55"/>
      <c r="ZS14" s="55"/>
      <c r="ZT14" s="55"/>
      <c r="ZU14" s="55"/>
      <c r="ZV14" s="55"/>
      <c r="ZW14" s="55"/>
      <c r="ZX14" s="55"/>
      <c r="ZY14" s="55"/>
      <c r="ZZ14" s="55"/>
      <c r="AAA14" s="55"/>
      <c r="AAB14" s="55"/>
      <c r="AAC14" s="55"/>
      <c r="AAD14" s="55"/>
      <c r="AAE14" s="55"/>
      <c r="AAF14" s="55"/>
      <c r="AAG14" s="55"/>
      <c r="AAH14" s="55"/>
      <c r="AAI14" s="55"/>
      <c r="AAJ14" s="55"/>
      <c r="AAK14" s="55"/>
      <c r="AAL14" s="55"/>
      <c r="AAM14" s="55"/>
      <c r="AAN14" s="55"/>
      <c r="AAO14" s="55"/>
      <c r="AAP14" s="55"/>
      <c r="AAQ14" s="55"/>
      <c r="AAR14" s="55"/>
      <c r="AAS14" s="55"/>
      <c r="AAT14" s="55"/>
      <c r="AAU14" s="55"/>
      <c r="AAV14" s="55"/>
      <c r="AAW14" s="55"/>
      <c r="AAX14" s="55"/>
      <c r="AAY14" s="55"/>
      <c r="AAZ14" s="55"/>
      <c r="ABA14" s="55"/>
      <c r="ABB14" s="55"/>
      <c r="ABC14" s="55"/>
      <c r="ABD14" s="55"/>
      <c r="ABE14" s="55"/>
      <c r="ABF14" s="55"/>
      <c r="ABG14" s="55"/>
      <c r="ABH14" s="55"/>
      <c r="ABI14" s="55"/>
      <c r="ABJ14" s="55"/>
      <c r="ABK14" s="55"/>
      <c r="ABL14" s="55"/>
      <c r="ABM14" s="55"/>
      <c r="ABN14" s="55"/>
      <c r="ABO14" s="55"/>
      <c r="ABP14" s="55"/>
      <c r="ABQ14" s="55"/>
      <c r="ABR14" s="55"/>
      <c r="ABS14" s="55"/>
      <c r="ABT14" s="55"/>
      <c r="ABU14" s="55"/>
      <c r="ABV14" s="55"/>
      <c r="ABW14" s="55"/>
      <c r="ABX14" s="55"/>
      <c r="ABY14" s="55"/>
      <c r="ABZ14" s="55"/>
      <c r="ACA14" s="55"/>
      <c r="ACB14" s="55"/>
      <c r="ACC14" s="55"/>
      <c r="ACD14" s="55"/>
      <c r="ACE14" s="55"/>
      <c r="ACF14" s="55"/>
      <c r="ACG14" s="55"/>
      <c r="ACH14" s="55"/>
      <c r="ACI14" s="55"/>
      <c r="ACJ14" s="55"/>
      <c r="ACK14" s="55"/>
      <c r="ACL14" s="55"/>
      <c r="ACM14" s="55"/>
      <c r="ACN14" s="55"/>
      <c r="ACO14" s="55"/>
      <c r="ACP14" s="55"/>
      <c r="ACQ14" s="55"/>
      <c r="ACR14" s="55"/>
      <c r="ACS14" s="55"/>
      <c r="ACT14" s="55"/>
      <c r="ACU14" s="55"/>
      <c r="ACV14" s="55"/>
      <c r="ACW14" s="55"/>
      <c r="ACX14" s="55"/>
      <c r="ACY14" s="55"/>
      <c r="ACZ14" s="55"/>
      <c r="ADA14" s="55"/>
      <c r="ADB14" s="55"/>
      <c r="ADC14" s="55"/>
      <c r="ADD14" s="55"/>
      <c r="ADE14" s="55"/>
      <c r="ADF14" s="55"/>
      <c r="ADG14" s="55"/>
      <c r="ADH14" s="55"/>
      <c r="ADI14" s="55"/>
      <c r="ADJ14" s="55"/>
      <c r="ADK14" s="55"/>
      <c r="ADL14" s="55"/>
      <c r="ADM14" s="55"/>
      <c r="ADN14" s="55"/>
      <c r="ADO14" s="55"/>
      <c r="ADP14" s="55"/>
      <c r="ADQ14" s="55"/>
      <c r="ADR14" s="55"/>
      <c r="ADS14" s="55"/>
      <c r="ADT14" s="55"/>
      <c r="ADU14" s="55"/>
      <c r="ADV14" s="55"/>
      <c r="ADW14" s="55"/>
      <c r="ADX14" s="55"/>
      <c r="ADY14" s="55"/>
      <c r="ADZ14" s="55"/>
      <c r="AEA14" s="55"/>
      <c r="AEB14" s="55"/>
      <c r="AEC14" s="55"/>
      <c r="AED14" s="55"/>
      <c r="AEE14" s="55"/>
      <c r="AEF14" s="55"/>
      <c r="AEG14" s="55"/>
      <c r="AEH14" s="55"/>
      <c r="AEI14" s="55"/>
      <c r="AEJ14" s="55"/>
      <c r="AEK14" s="55"/>
      <c r="AEL14" s="55"/>
      <c r="AEM14" s="55"/>
      <c r="AEN14" s="55"/>
      <c r="AEO14" s="55"/>
      <c r="AEP14" s="55"/>
      <c r="AEQ14" s="55"/>
      <c r="AER14" s="55"/>
      <c r="AES14" s="55"/>
      <c r="AET14" s="55"/>
      <c r="AEU14" s="55"/>
      <c r="AEV14" s="55"/>
      <c r="AEW14" s="55"/>
      <c r="AEX14" s="55"/>
      <c r="AEY14" s="55"/>
      <c r="AEZ14" s="55"/>
      <c r="AFA14" s="55"/>
      <c r="AFB14" s="55"/>
      <c r="AFC14" s="55"/>
      <c r="AFD14" s="55"/>
      <c r="AFE14" s="55"/>
      <c r="AFF14" s="55"/>
      <c r="AFG14" s="55"/>
      <c r="AFH14" s="55"/>
      <c r="AFI14" s="55"/>
      <c r="AFJ14" s="55"/>
      <c r="AFK14" s="55"/>
      <c r="AFL14" s="55"/>
      <c r="AFM14" s="55"/>
      <c r="AFN14" s="55"/>
      <c r="AFO14" s="55"/>
      <c r="AFP14" s="55"/>
      <c r="AFQ14" s="55"/>
      <c r="AFR14" s="55"/>
      <c r="AFS14" s="55"/>
      <c r="AFT14" s="55"/>
      <c r="AFU14" s="55"/>
      <c r="AFV14" s="55"/>
      <c r="AFW14" s="55"/>
      <c r="AFX14" s="55"/>
      <c r="AFY14" s="55"/>
      <c r="AFZ14" s="55"/>
      <c r="AGA14" s="55"/>
      <c r="AGB14" s="55"/>
      <c r="AGC14" s="55"/>
      <c r="AGD14" s="55"/>
      <c r="AGE14" s="55"/>
      <c r="AGF14" s="55"/>
      <c r="AGG14" s="55"/>
      <c r="AGH14" s="55"/>
      <c r="AGI14" s="55"/>
      <c r="AGJ14" s="55"/>
      <c r="AGK14" s="55"/>
      <c r="AGL14" s="55"/>
      <c r="AGM14" s="55"/>
      <c r="AGN14" s="55"/>
      <c r="AGO14" s="55"/>
      <c r="AGP14" s="55"/>
      <c r="AGQ14" s="55"/>
      <c r="AGR14" s="55"/>
      <c r="AGS14" s="55"/>
      <c r="AGT14" s="55"/>
      <c r="AGU14" s="55"/>
      <c r="AGV14" s="55"/>
      <c r="AGW14" s="55"/>
      <c r="AGX14" s="55"/>
      <c r="AGY14" s="55"/>
      <c r="AGZ14" s="55"/>
      <c r="AHA14" s="55"/>
      <c r="AHB14" s="55"/>
      <c r="AHC14" s="55"/>
      <c r="AHD14" s="55"/>
      <c r="AHE14" s="55"/>
      <c r="AHF14" s="55"/>
      <c r="AHG14" s="55"/>
      <c r="AHH14" s="55"/>
      <c r="AHI14" s="55"/>
      <c r="AHJ14" s="55"/>
      <c r="AHK14" s="55"/>
      <c r="AHL14" s="55"/>
      <c r="AHM14" s="55"/>
      <c r="AHN14" s="55"/>
      <c r="AHO14" s="55"/>
      <c r="AHP14" s="55"/>
      <c r="AHQ14" s="55"/>
      <c r="AHR14" s="55"/>
      <c r="AHS14" s="55"/>
      <c r="AHT14" s="55"/>
      <c r="AHU14" s="55"/>
      <c r="AHV14" s="55"/>
      <c r="AHW14" s="55"/>
      <c r="AHX14" s="55"/>
      <c r="AHY14" s="55"/>
      <c r="AHZ14" s="55"/>
      <c r="AIA14" s="55"/>
      <c r="AIB14" s="55"/>
      <c r="AIC14" s="55"/>
      <c r="AID14" s="55"/>
      <c r="AIE14" s="55"/>
      <c r="AIF14" s="55"/>
      <c r="AIG14" s="55"/>
      <c r="AIH14" s="55"/>
      <c r="AII14" s="55"/>
      <c r="AIJ14" s="55"/>
      <c r="AIK14" s="55"/>
      <c r="AIL14" s="55"/>
      <c r="AIM14" s="55"/>
      <c r="AIN14" s="55"/>
      <c r="AIO14" s="55"/>
      <c r="AIP14" s="55"/>
      <c r="AIQ14" s="55"/>
      <c r="AIR14" s="55"/>
      <c r="AIS14" s="55"/>
      <c r="AIT14" s="55"/>
      <c r="AIU14" s="55"/>
      <c r="AIV14" s="55"/>
      <c r="AIW14" s="55"/>
      <c r="AIX14" s="55"/>
      <c r="AIY14" s="55"/>
      <c r="AIZ14" s="55"/>
      <c r="AJA14" s="55"/>
      <c r="AJB14" s="55"/>
      <c r="AJC14" s="55"/>
      <c r="AJD14" s="55"/>
      <c r="AJE14" s="55"/>
      <c r="AJF14" s="55"/>
      <c r="AJG14" s="55"/>
      <c r="AJH14" s="55"/>
      <c r="AJI14" s="55"/>
      <c r="AJJ14" s="55"/>
      <c r="AJK14" s="55"/>
      <c r="AJL14" s="55"/>
      <c r="AJM14" s="55"/>
      <c r="AJN14" s="55"/>
      <c r="AJO14" s="55"/>
      <c r="AJP14" s="55"/>
      <c r="AJQ14" s="55"/>
      <c r="AJR14" s="55"/>
      <c r="AJS14" s="55"/>
      <c r="AJT14" s="55"/>
      <c r="AJU14" s="55"/>
      <c r="AJV14" s="55"/>
      <c r="AJW14" s="55"/>
      <c r="AJX14" s="55"/>
      <c r="AJY14" s="55"/>
      <c r="AJZ14" s="55"/>
      <c r="AKA14" s="55"/>
      <c r="AKB14" s="55"/>
      <c r="AKC14" s="55"/>
      <c r="AKD14" s="55"/>
      <c r="AKE14" s="55"/>
      <c r="AKF14" s="55"/>
      <c r="AKG14" s="55"/>
      <c r="AKH14" s="55"/>
      <c r="AKI14" s="55"/>
      <c r="AKJ14" s="55"/>
      <c r="AKK14" s="55"/>
      <c r="AKL14" s="55"/>
      <c r="AKM14" s="55"/>
      <c r="AKN14" s="55"/>
      <c r="AKO14" s="55"/>
      <c r="AKP14" s="55"/>
      <c r="AKQ14" s="55"/>
      <c r="AKR14" s="55"/>
      <c r="AKS14" s="55"/>
      <c r="AKT14" s="55"/>
      <c r="AKU14" s="55"/>
      <c r="AKV14" s="55"/>
      <c r="AKW14" s="55"/>
      <c r="AKX14" s="55"/>
      <c r="AKY14" s="55"/>
      <c r="AKZ14" s="55"/>
      <c r="ALA14" s="55"/>
      <c r="ALB14" s="55"/>
      <c r="ALC14" s="55"/>
      <c r="ALD14" s="55"/>
      <c r="ALE14" s="55"/>
      <c r="ALF14" s="55"/>
      <c r="ALG14" s="55"/>
      <c r="ALH14" s="55"/>
      <c r="ALI14" s="55"/>
      <c r="ALJ14" s="55"/>
      <c r="ALK14" s="55"/>
      <c r="ALL14" s="55"/>
      <c r="ALM14" s="55"/>
      <c r="ALN14" s="55"/>
      <c r="ALO14" s="55"/>
      <c r="ALP14" s="55"/>
      <c r="ALQ14" s="55"/>
      <c r="ALR14" s="55"/>
      <c r="ALS14" s="55"/>
      <c r="ALT14" s="55"/>
      <c r="ALU14" s="55"/>
      <c r="ALV14" s="55"/>
      <c r="ALW14" s="55"/>
      <c r="ALX14" s="55"/>
      <c r="ALY14" s="55"/>
      <c r="ALZ14" s="55"/>
      <c r="AMA14" s="55"/>
      <c r="AMB14" s="55"/>
      <c r="AMC14" s="55"/>
      <c r="AMD14" s="55"/>
      <c r="AME14" s="55"/>
      <c r="AMF14" s="55"/>
      <c r="AMG14" s="55"/>
      <c r="AMH14" s="55"/>
      <c r="AMI14" s="55"/>
      <c r="AMJ14" s="55"/>
    </row>
    <row r="15" spans="1:1024" s="11" customFormat="1" x14ac:dyDescent="0.2">
      <c r="A15" s="52">
        <v>14</v>
      </c>
      <c r="B15" s="52" t="s">
        <v>87</v>
      </c>
      <c r="C15" s="52" t="s">
        <v>75</v>
      </c>
      <c r="D15" s="52" t="s">
        <v>76</v>
      </c>
      <c r="E15" s="52"/>
      <c r="F15" s="52"/>
      <c r="G15" s="52"/>
      <c r="H15" s="52"/>
      <c r="I15" s="53"/>
      <c r="J15" s="52"/>
      <c r="K15" s="53"/>
      <c r="L15" s="52"/>
      <c r="M15" s="54" t="e">
        <f ca="1">INDEX(OFFSET(MOTORS!$C$1, 0, 0, MOTORS!$B$1,1), MATCH($F15, OFFSET(MOTORS!$A$1,0,0,MOTORS!$B$1,1),0))</f>
        <v>#N/A</v>
      </c>
      <c r="N15" s="54" t="e">
        <f ca="1">INDEX(OFFSET(MOTORS!$D$1, 0, 0, MOTORS!$B$1,1), MATCH($F15, OFFSET(MOTORS!$A$1,0,0,MOTORS!$B$1,1),0))</f>
        <v>#N/A</v>
      </c>
      <c r="O15" s="54" t="e">
        <f ca="1">INDEX(OFFSET(MOTORS!$E$1, 0, 0, MOTORS!$B$1,1), MATCH($F15, OFFSET(MOTORS!$A$1,0,0,MOTORS!$B$1,1),0))</f>
        <v>#N/A</v>
      </c>
      <c r="P15" s="54" t="e">
        <f ca="1">INDEX(OFFSET(MOTORS!$F$1, 0, 0, MOTORS!$B$1,1), MATCH($F15, OFFSET(MOTORS!$A$1,0,0,MOTORS!$B$1,1),0))</f>
        <v>#N/A</v>
      </c>
      <c r="Q15" s="52"/>
      <c r="R15" s="171"/>
      <c r="S15" s="52"/>
      <c r="T15" s="55"/>
      <c r="U15" s="52" t="s">
        <v>64</v>
      </c>
      <c r="V15" s="56" t="e">
        <f t="shared" ca="1" si="0"/>
        <v>#N/A</v>
      </c>
      <c r="W15" s="52"/>
      <c r="X15" s="55"/>
      <c r="Y15"/>
      <c r="Z15"/>
      <c r="AA15" s="55"/>
      <c r="AB15"/>
      <c r="AC15" s="57"/>
      <c r="AD15"/>
      <c r="AE15" s="55"/>
      <c r="AF15"/>
      <c r="AG15" s="55"/>
      <c r="AH15" s="55"/>
      <c r="AI15" s="55"/>
      <c r="AJ15"/>
      <c r="AK15"/>
      <c r="AL15"/>
      <c r="AM15" s="55"/>
      <c r="AN15"/>
      <c r="AO15"/>
      <c r="AP1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55"/>
      <c r="CR15" s="55"/>
      <c r="CS15" s="55"/>
      <c r="CT15" s="55"/>
      <c r="CU15" s="55"/>
      <c r="CV15" s="55"/>
      <c r="CW15" s="55"/>
      <c r="CX15" s="55"/>
      <c r="CY15" s="55"/>
      <c r="CZ15" s="55"/>
      <c r="DA15" s="55"/>
      <c r="DB15" s="55"/>
      <c r="DC15" s="55"/>
      <c r="DD15" s="55"/>
      <c r="DE15" s="55"/>
      <c r="DF15" s="55"/>
      <c r="DG15" s="55"/>
      <c r="DH15" s="55"/>
      <c r="DI15" s="55"/>
      <c r="DJ15" s="55"/>
      <c r="DK15" s="55"/>
      <c r="DL15" s="55"/>
      <c r="DM15" s="55"/>
      <c r="DN15" s="55"/>
      <c r="DO15" s="55"/>
      <c r="DP15" s="55"/>
      <c r="DQ15" s="55"/>
      <c r="DR15" s="55"/>
      <c r="DS15" s="55"/>
      <c r="DT15" s="55"/>
      <c r="DU15" s="55"/>
      <c r="DV15" s="55"/>
      <c r="DW15" s="55"/>
      <c r="DX15" s="55"/>
      <c r="DY15" s="55"/>
      <c r="DZ15" s="55"/>
      <c r="EA15" s="55"/>
      <c r="EB15" s="55"/>
      <c r="EC15" s="55"/>
      <c r="ED15" s="55"/>
      <c r="EE15" s="55"/>
      <c r="EF15" s="55"/>
      <c r="EG15" s="55"/>
      <c r="EH15" s="55"/>
      <c r="EI15" s="55"/>
      <c r="EJ15" s="55"/>
      <c r="EK15" s="55"/>
      <c r="EL15" s="55"/>
      <c r="EM15" s="55"/>
      <c r="EN15" s="55"/>
      <c r="EO15" s="55"/>
      <c r="EP15" s="55"/>
      <c r="EQ15" s="55"/>
      <c r="ER15" s="55"/>
      <c r="ES15" s="55"/>
      <c r="ET15" s="55"/>
      <c r="EU15" s="55"/>
      <c r="EV15" s="55"/>
      <c r="EW15" s="55"/>
      <c r="EX15" s="55"/>
      <c r="EY15" s="55"/>
      <c r="EZ15" s="55"/>
      <c r="FA15" s="55"/>
      <c r="FB15" s="55"/>
      <c r="FC15" s="55"/>
      <c r="FD15" s="55"/>
      <c r="FE15" s="55"/>
      <c r="FF15" s="55"/>
      <c r="FG15" s="55"/>
      <c r="FH15" s="55"/>
      <c r="FI15" s="55"/>
      <c r="FJ15" s="55"/>
      <c r="FK15" s="55"/>
      <c r="FL15" s="55"/>
      <c r="FM15" s="55"/>
      <c r="FN15" s="55"/>
      <c r="FO15" s="55"/>
      <c r="FP15" s="55"/>
      <c r="FQ15" s="55"/>
      <c r="FR15" s="55"/>
      <c r="FS15" s="55"/>
      <c r="FT15" s="55"/>
      <c r="FU15" s="55"/>
      <c r="FV15" s="55"/>
      <c r="FW15" s="55"/>
      <c r="FX15" s="55"/>
      <c r="FY15" s="55"/>
      <c r="FZ15" s="55"/>
      <c r="GA15" s="55"/>
      <c r="GB15" s="55"/>
      <c r="GC15" s="55"/>
      <c r="GD15" s="55"/>
      <c r="GE15" s="55"/>
      <c r="GF15" s="55"/>
      <c r="GG15" s="55"/>
      <c r="GH15" s="55"/>
      <c r="GI15" s="55"/>
      <c r="GJ15" s="55"/>
      <c r="GK15" s="55"/>
      <c r="GL15" s="55"/>
      <c r="GM15" s="55"/>
      <c r="GN15" s="55"/>
      <c r="GO15" s="55"/>
      <c r="GP15" s="55"/>
      <c r="GQ15" s="55"/>
      <c r="GR15" s="55"/>
      <c r="GS15" s="55"/>
      <c r="GT15" s="55"/>
      <c r="GU15" s="55"/>
      <c r="GV15" s="55"/>
      <c r="GW15" s="55"/>
      <c r="GX15" s="55"/>
      <c r="GY15" s="55"/>
      <c r="GZ15" s="55"/>
      <c r="HA15" s="55"/>
      <c r="HB15" s="55"/>
      <c r="HC15" s="55"/>
      <c r="HD15" s="55"/>
      <c r="HE15" s="55"/>
      <c r="HF15" s="55"/>
      <c r="HG15" s="55"/>
      <c r="HH15" s="55"/>
      <c r="HI15" s="55"/>
      <c r="HJ15" s="55"/>
      <c r="HK15" s="55"/>
      <c r="HL15" s="55"/>
      <c r="HM15" s="55"/>
      <c r="HN15" s="55"/>
      <c r="HO15" s="55"/>
      <c r="HP15" s="55"/>
      <c r="HQ15" s="55"/>
      <c r="HR15" s="55"/>
      <c r="HS15" s="55"/>
      <c r="HT15" s="55"/>
      <c r="HU15" s="55"/>
      <c r="HV15" s="55"/>
      <c r="HW15" s="55"/>
      <c r="HX15" s="55"/>
      <c r="HY15" s="55"/>
      <c r="HZ15" s="55"/>
      <c r="IA15" s="55"/>
      <c r="IB15" s="55"/>
      <c r="IC15" s="55"/>
      <c r="ID15" s="55"/>
      <c r="IE15" s="55"/>
      <c r="IF15" s="55"/>
      <c r="IG15" s="55"/>
      <c r="IH15" s="55"/>
      <c r="II15" s="55"/>
      <c r="IJ15" s="55"/>
      <c r="IK15" s="55"/>
      <c r="IL15" s="55"/>
      <c r="IM15" s="55"/>
      <c r="IN15" s="55"/>
      <c r="IO15" s="55"/>
      <c r="IP15" s="55"/>
      <c r="IQ15" s="55"/>
      <c r="IR15" s="55"/>
      <c r="IS15" s="55"/>
      <c r="IT15" s="55"/>
      <c r="IU15" s="55"/>
      <c r="IV15" s="55"/>
      <c r="IW15" s="55"/>
      <c r="IX15" s="55"/>
      <c r="IY15" s="55"/>
      <c r="IZ15" s="55"/>
      <c r="JA15" s="55"/>
      <c r="JB15" s="55"/>
      <c r="JC15" s="55"/>
      <c r="JD15" s="55"/>
      <c r="JE15" s="55"/>
      <c r="JF15" s="55"/>
      <c r="JG15" s="55"/>
      <c r="JH15" s="55"/>
      <c r="JI15" s="55"/>
      <c r="JJ15" s="55"/>
      <c r="JK15" s="55"/>
      <c r="JL15" s="55"/>
      <c r="JM15" s="55"/>
      <c r="JN15" s="55"/>
      <c r="JO15" s="55"/>
      <c r="JP15" s="55"/>
      <c r="JQ15" s="55"/>
      <c r="JR15" s="55"/>
      <c r="JS15" s="55"/>
      <c r="JT15" s="55"/>
      <c r="JU15" s="55"/>
      <c r="JV15" s="55"/>
      <c r="JW15" s="55"/>
      <c r="JX15" s="55"/>
      <c r="JY15" s="55"/>
      <c r="JZ15" s="55"/>
      <c r="KA15" s="55"/>
      <c r="KB15" s="55"/>
      <c r="KC15" s="55"/>
      <c r="KD15" s="55"/>
      <c r="KE15" s="55"/>
      <c r="KF15" s="55"/>
      <c r="KG15" s="55"/>
      <c r="KH15" s="55"/>
      <c r="KI15" s="55"/>
      <c r="KJ15" s="55"/>
      <c r="KK15" s="55"/>
      <c r="KL15" s="55"/>
      <c r="KM15" s="55"/>
      <c r="KN15" s="55"/>
      <c r="KO15" s="55"/>
      <c r="KP15" s="55"/>
      <c r="KQ15" s="55"/>
      <c r="KR15" s="55"/>
      <c r="KS15" s="55"/>
      <c r="KT15" s="55"/>
      <c r="KU15" s="55"/>
      <c r="KV15" s="55"/>
      <c r="KW15" s="55"/>
      <c r="KX15" s="55"/>
      <c r="KY15" s="55"/>
      <c r="KZ15" s="55"/>
      <c r="LA15" s="55"/>
      <c r="LB15" s="55"/>
      <c r="LC15" s="55"/>
      <c r="LD15" s="55"/>
      <c r="LE15" s="55"/>
      <c r="LF15" s="55"/>
      <c r="LG15" s="55"/>
      <c r="LH15" s="55"/>
      <c r="LI15" s="55"/>
      <c r="LJ15" s="55"/>
      <c r="LK15" s="55"/>
      <c r="LL15" s="55"/>
      <c r="LM15" s="55"/>
      <c r="LN15" s="55"/>
      <c r="LO15" s="55"/>
      <c r="LP15" s="55"/>
      <c r="LQ15" s="55"/>
      <c r="LR15" s="55"/>
      <c r="LS15" s="55"/>
      <c r="LT15" s="55"/>
      <c r="LU15" s="55"/>
      <c r="LV15" s="55"/>
      <c r="LW15" s="55"/>
      <c r="LX15" s="55"/>
      <c r="LY15" s="55"/>
      <c r="LZ15" s="55"/>
      <c r="MA15" s="55"/>
      <c r="MB15" s="55"/>
      <c r="MC15" s="55"/>
      <c r="MD15" s="55"/>
      <c r="ME15" s="55"/>
      <c r="MF15" s="55"/>
      <c r="MG15" s="55"/>
      <c r="MH15" s="55"/>
      <c r="MI15" s="55"/>
      <c r="MJ15" s="55"/>
      <c r="MK15" s="55"/>
      <c r="ML15" s="55"/>
      <c r="MM15" s="55"/>
      <c r="MN15" s="55"/>
      <c r="MO15" s="55"/>
      <c r="MP15" s="55"/>
      <c r="MQ15" s="55"/>
      <c r="MR15" s="55"/>
      <c r="MS15" s="55"/>
      <c r="MT15" s="55"/>
      <c r="MU15" s="55"/>
      <c r="MV15" s="55"/>
      <c r="MW15" s="55"/>
      <c r="MX15" s="55"/>
      <c r="MY15" s="55"/>
      <c r="MZ15" s="55"/>
      <c r="NA15" s="55"/>
      <c r="NB15" s="55"/>
      <c r="NC15" s="55"/>
      <c r="ND15" s="55"/>
      <c r="NE15" s="55"/>
      <c r="NF15" s="55"/>
      <c r="NG15" s="55"/>
      <c r="NH15" s="55"/>
      <c r="NI15" s="55"/>
      <c r="NJ15" s="55"/>
      <c r="NK15" s="55"/>
      <c r="NL15" s="55"/>
      <c r="NM15" s="55"/>
      <c r="NN15" s="55"/>
      <c r="NO15" s="55"/>
      <c r="NP15" s="55"/>
      <c r="NQ15" s="55"/>
      <c r="NR15" s="55"/>
      <c r="NS15" s="55"/>
      <c r="NT15" s="55"/>
      <c r="NU15" s="55"/>
      <c r="NV15" s="55"/>
      <c r="NW15" s="55"/>
      <c r="NX15" s="55"/>
      <c r="NY15" s="55"/>
      <c r="NZ15" s="55"/>
      <c r="OA15" s="55"/>
      <c r="OB15" s="55"/>
      <c r="OC15" s="55"/>
      <c r="OD15" s="55"/>
      <c r="OE15" s="55"/>
      <c r="OF15" s="55"/>
      <c r="OG15" s="55"/>
      <c r="OH15" s="55"/>
      <c r="OI15" s="55"/>
      <c r="OJ15" s="55"/>
      <c r="OK15" s="55"/>
      <c r="OL15" s="55"/>
      <c r="OM15" s="55"/>
      <c r="ON15" s="55"/>
      <c r="OO15" s="55"/>
      <c r="OP15" s="55"/>
      <c r="OQ15" s="55"/>
      <c r="OR15" s="55"/>
      <c r="OS15" s="55"/>
      <c r="OT15" s="55"/>
      <c r="OU15" s="55"/>
      <c r="OV15" s="55"/>
      <c r="OW15" s="55"/>
      <c r="OX15" s="55"/>
      <c r="OY15" s="55"/>
      <c r="OZ15" s="55"/>
      <c r="PA15" s="55"/>
      <c r="PB15" s="55"/>
      <c r="PC15" s="55"/>
      <c r="PD15" s="55"/>
      <c r="PE15" s="55"/>
      <c r="PF15" s="55"/>
      <c r="PG15" s="55"/>
      <c r="PH15" s="55"/>
      <c r="PI15" s="55"/>
      <c r="PJ15" s="55"/>
      <c r="PK15" s="55"/>
      <c r="PL15" s="55"/>
      <c r="PM15" s="55"/>
      <c r="PN15" s="55"/>
      <c r="PO15" s="55"/>
      <c r="PP15" s="55"/>
      <c r="PQ15" s="55"/>
      <c r="PR15" s="55"/>
      <c r="PS15" s="55"/>
      <c r="PT15" s="55"/>
      <c r="PU15" s="55"/>
      <c r="PV15" s="55"/>
      <c r="PW15" s="55"/>
      <c r="PX15" s="55"/>
      <c r="PY15" s="55"/>
      <c r="PZ15" s="55"/>
      <c r="QA15" s="55"/>
      <c r="QB15" s="55"/>
      <c r="QC15" s="55"/>
      <c r="QD15" s="55"/>
      <c r="QE15" s="55"/>
      <c r="QF15" s="55"/>
      <c r="QG15" s="55"/>
      <c r="QH15" s="55"/>
      <c r="QI15" s="55"/>
      <c r="QJ15" s="55"/>
      <c r="QK15" s="55"/>
      <c r="QL15" s="55"/>
      <c r="QM15" s="55"/>
      <c r="QN15" s="55"/>
      <c r="QO15" s="55"/>
      <c r="QP15" s="55"/>
      <c r="QQ15" s="55"/>
      <c r="QR15" s="55"/>
      <c r="QS15" s="55"/>
      <c r="QT15" s="55"/>
      <c r="QU15" s="55"/>
      <c r="QV15" s="55"/>
      <c r="QW15" s="55"/>
      <c r="QX15" s="55"/>
      <c r="QY15" s="55"/>
      <c r="QZ15" s="55"/>
      <c r="RA15" s="55"/>
      <c r="RB15" s="55"/>
      <c r="RC15" s="55"/>
      <c r="RD15" s="55"/>
      <c r="RE15" s="55"/>
      <c r="RF15" s="55"/>
      <c r="RG15" s="55"/>
      <c r="RH15" s="55"/>
      <c r="RI15" s="55"/>
      <c r="RJ15" s="55"/>
      <c r="RK15" s="55"/>
      <c r="RL15" s="55"/>
      <c r="RM15" s="55"/>
      <c r="RN15" s="55"/>
      <c r="RO15" s="55"/>
      <c r="RP15" s="55"/>
      <c r="RQ15" s="55"/>
      <c r="RR15" s="55"/>
      <c r="RS15" s="55"/>
      <c r="RT15" s="55"/>
      <c r="RU15" s="55"/>
      <c r="RV15" s="55"/>
      <c r="RW15" s="55"/>
      <c r="RX15" s="55"/>
      <c r="RY15" s="55"/>
      <c r="RZ15" s="55"/>
      <c r="SA15" s="55"/>
      <c r="SB15" s="55"/>
      <c r="SC15" s="55"/>
      <c r="SD15" s="55"/>
      <c r="SE15" s="55"/>
      <c r="SF15" s="55"/>
      <c r="SG15" s="55"/>
      <c r="SH15" s="55"/>
      <c r="SI15" s="55"/>
      <c r="SJ15" s="55"/>
      <c r="SK15" s="55"/>
      <c r="SL15" s="55"/>
      <c r="SM15" s="55"/>
      <c r="SN15" s="55"/>
      <c r="SO15" s="55"/>
      <c r="SP15" s="55"/>
      <c r="SQ15" s="55"/>
      <c r="SR15" s="55"/>
      <c r="SS15" s="55"/>
      <c r="ST15" s="55"/>
      <c r="SU15" s="55"/>
      <c r="SV15" s="55"/>
      <c r="SW15" s="55"/>
      <c r="SX15" s="55"/>
      <c r="SY15" s="55"/>
      <c r="SZ15" s="55"/>
      <c r="TA15" s="55"/>
      <c r="TB15" s="55"/>
      <c r="TC15" s="55"/>
      <c r="TD15" s="55"/>
      <c r="TE15" s="55"/>
      <c r="TF15" s="55"/>
      <c r="TG15" s="55"/>
      <c r="TH15" s="55"/>
      <c r="TI15" s="55"/>
      <c r="TJ15" s="55"/>
      <c r="TK15" s="55"/>
      <c r="TL15" s="55"/>
      <c r="TM15" s="55"/>
      <c r="TN15" s="55"/>
      <c r="TO15" s="55"/>
      <c r="TP15" s="55"/>
      <c r="TQ15" s="55"/>
      <c r="TR15" s="55"/>
      <c r="TS15" s="55"/>
      <c r="TT15" s="55"/>
      <c r="TU15" s="55"/>
      <c r="TV15" s="55"/>
      <c r="TW15" s="55"/>
      <c r="TX15" s="55"/>
      <c r="TY15" s="55"/>
      <c r="TZ15" s="55"/>
      <c r="UA15" s="55"/>
      <c r="UB15" s="55"/>
      <c r="UC15" s="55"/>
      <c r="UD15" s="55"/>
      <c r="UE15" s="55"/>
      <c r="UF15" s="55"/>
      <c r="UG15" s="55"/>
      <c r="UH15" s="55"/>
      <c r="UI15" s="55"/>
      <c r="UJ15" s="55"/>
      <c r="UK15" s="55"/>
      <c r="UL15" s="55"/>
      <c r="UM15" s="55"/>
      <c r="UN15" s="55"/>
      <c r="UO15" s="55"/>
      <c r="UP15" s="55"/>
      <c r="UQ15" s="55"/>
      <c r="UR15" s="55"/>
      <c r="US15" s="55"/>
      <c r="UT15" s="55"/>
      <c r="UU15" s="55"/>
      <c r="UV15" s="55"/>
      <c r="UW15" s="55"/>
      <c r="UX15" s="55"/>
      <c r="UY15" s="55"/>
      <c r="UZ15" s="55"/>
      <c r="VA15" s="55"/>
      <c r="VB15" s="55"/>
      <c r="VC15" s="55"/>
      <c r="VD15" s="55"/>
      <c r="VE15" s="55"/>
      <c r="VF15" s="55"/>
      <c r="VG15" s="55"/>
      <c r="VH15" s="55"/>
      <c r="VI15" s="55"/>
      <c r="VJ15" s="55"/>
      <c r="VK15" s="55"/>
      <c r="VL15" s="55"/>
      <c r="VM15" s="55"/>
      <c r="VN15" s="55"/>
      <c r="VO15" s="55"/>
      <c r="VP15" s="55"/>
      <c r="VQ15" s="55"/>
      <c r="VR15" s="55"/>
      <c r="VS15" s="55"/>
      <c r="VT15" s="55"/>
      <c r="VU15" s="55"/>
      <c r="VV15" s="55"/>
      <c r="VW15" s="55"/>
      <c r="VX15" s="55"/>
      <c r="VY15" s="55"/>
      <c r="VZ15" s="55"/>
      <c r="WA15" s="55"/>
      <c r="WB15" s="55"/>
      <c r="WC15" s="55"/>
      <c r="WD15" s="55"/>
      <c r="WE15" s="55"/>
      <c r="WF15" s="55"/>
      <c r="WG15" s="55"/>
      <c r="WH15" s="55"/>
      <c r="WI15" s="55"/>
      <c r="WJ15" s="55"/>
      <c r="WK15" s="55"/>
      <c r="WL15" s="55"/>
      <c r="WM15" s="55"/>
      <c r="WN15" s="55"/>
      <c r="WO15" s="55"/>
      <c r="WP15" s="55"/>
      <c r="WQ15" s="55"/>
      <c r="WR15" s="55"/>
      <c r="WS15" s="55"/>
      <c r="WT15" s="55"/>
      <c r="WU15" s="55"/>
      <c r="WV15" s="55"/>
      <c r="WW15" s="55"/>
      <c r="WX15" s="55"/>
      <c r="WY15" s="55"/>
      <c r="WZ15" s="55"/>
      <c r="XA15" s="55"/>
      <c r="XB15" s="55"/>
      <c r="XC15" s="55"/>
      <c r="XD15" s="55"/>
      <c r="XE15" s="55"/>
      <c r="XF15" s="55"/>
      <c r="XG15" s="55"/>
      <c r="XH15" s="55"/>
      <c r="XI15" s="55"/>
      <c r="XJ15" s="55"/>
      <c r="XK15" s="55"/>
      <c r="XL15" s="55"/>
      <c r="XM15" s="55"/>
      <c r="XN15" s="55"/>
      <c r="XO15" s="55"/>
      <c r="XP15" s="55"/>
      <c r="XQ15" s="55"/>
      <c r="XR15" s="55"/>
      <c r="XS15" s="55"/>
      <c r="XT15" s="55"/>
      <c r="XU15" s="55"/>
      <c r="XV15" s="55"/>
      <c r="XW15" s="55"/>
      <c r="XX15" s="55"/>
      <c r="XY15" s="55"/>
      <c r="XZ15" s="55"/>
      <c r="YA15" s="55"/>
      <c r="YB15" s="55"/>
      <c r="YC15" s="55"/>
      <c r="YD15" s="55"/>
      <c r="YE15" s="55"/>
      <c r="YF15" s="55"/>
      <c r="YG15" s="55"/>
      <c r="YH15" s="55"/>
      <c r="YI15" s="55"/>
      <c r="YJ15" s="55"/>
      <c r="YK15" s="55"/>
      <c r="YL15" s="55"/>
      <c r="YM15" s="55"/>
      <c r="YN15" s="55"/>
      <c r="YO15" s="55"/>
      <c r="YP15" s="55"/>
      <c r="YQ15" s="55"/>
      <c r="YR15" s="55"/>
      <c r="YS15" s="55"/>
      <c r="YT15" s="55"/>
      <c r="YU15" s="55"/>
      <c r="YV15" s="55"/>
      <c r="YW15" s="55"/>
      <c r="YX15" s="55"/>
      <c r="YY15" s="55"/>
      <c r="YZ15" s="55"/>
      <c r="ZA15" s="55"/>
      <c r="ZB15" s="55"/>
      <c r="ZC15" s="55"/>
      <c r="ZD15" s="55"/>
      <c r="ZE15" s="55"/>
      <c r="ZF15" s="55"/>
      <c r="ZG15" s="55"/>
      <c r="ZH15" s="55"/>
      <c r="ZI15" s="55"/>
      <c r="ZJ15" s="55"/>
      <c r="ZK15" s="55"/>
      <c r="ZL15" s="55"/>
      <c r="ZM15" s="55"/>
      <c r="ZN15" s="55"/>
      <c r="ZO15" s="55"/>
      <c r="ZP15" s="55"/>
      <c r="ZQ15" s="55"/>
      <c r="ZR15" s="55"/>
      <c r="ZS15" s="55"/>
      <c r="ZT15" s="55"/>
      <c r="ZU15" s="55"/>
      <c r="ZV15" s="55"/>
      <c r="ZW15" s="55"/>
      <c r="ZX15" s="55"/>
      <c r="ZY15" s="55"/>
      <c r="ZZ15" s="55"/>
      <c r="AAA15" s="55"/>
      <c r="AAB15" s="55"/>
      <c r="AAC15" s="55"/>
      <c r="AAD15" s="55"/>
      <c r="AAE15" s="55"/>
      <c r="AAF15" s="55"/>
      <c r="AAG15" s="55"/>
      <c r="AAH15" s="55"/>
      <c r="AAI15" s="55"/>
      <c r="AAJ15" s="55"/>
      <c r="AAK15" s="55"/>
      <c r="AAL15" s="55"/>
      <c r="AAM15" s="55"/>
      <c r="AAN15" s="55"/>
      <c r="AAO15" s="55"/>
      <c r="AAP15" s="55"/>
      <c r="AAQ15" s="55"/>
      <c r="AAR15" s="55"/>
      <c r="AAS15" s="55"/>
      <c r="AAT15" s="55"/>
      <c r="AAU15" s="55"/>
      <c r="AAV15" s="55"/>
      <c r="AAW15" s="55"/>
      <c r="AAX15" s="55"/>
      <c r="AAY15" s="55"/>
      <c r="AAZ15" s="55"/>
      <c r="ABA15" s="55"/>
      <c r="ABB15" s="55"/>
      <c r="ABC15" s="55"/>
      <c r="ABD15" s="55"/>
      <c r="ABE15" s="55"/>
      <c r="ABF15" s="55"/>
      <c r="ABG15" s="55"/>
      <c r="ABH15" s="55"/>
      <c r="ABI15" s="55"/>
      <c r="ABJ15" s="55"/>
      <c r="ABK15" s="55"/>
      <c r="ABL15" s="55"/>
      <c r="ABM15" s="55"/>
      <c r="ABN15" s="55"/>
      <c r="ABO15" s="55"/>
      <c r="ABP15" s="55"/>
      <c r="ABQ15" s="55"/>
      <c r="ABR15" s="55"/>
      <c r="ABS15" s="55"/>
      <c r="ABT15" s="55"/>
      <c r="ABU15" s="55"/>
      <c r="ABV15" s="55"/>
      <c r="ABW15" s="55"/>
      <c r="ABX15" s="55"/>
      <c r="ABY15" s="55"/>
      <c r="ABZ15" s="55"/>
      <c r="ACA15" s="55"/>
      <c r="ACB15" s="55"/>
      <c r="ACC15" s="55"/>
      <c r="ACD15" s="55"/>
      <c r="ACE15" s="55"/>
      <c r="ACF15" s="55"/>
      <c r="ACG15" s="55"/>
      <c r="ACH15" s="55"/>
      <c r="ACI15" s="55"/>
      <c r="ACJ15" s="55"/>
      <c r="ACK15" s="55"/>
      <c r="ACL15" s="55"/>
      <c r="ACM15" s="55"/>
      <c r="ACN15" s="55"/>
      <c r="ACO15" s="55"/>
      <c r="ACP15" s="55"/>
      <c r="ACQ15" s="55"/>
      <c r="ACR15" s="55"/>
      <c r="ACS15" s="55"/>
      <c r="ACT15" s="55"/>
      <c r="ACU15" s="55"/>
      <c r="ACV15" s="55"/>
      <c r="ACW15" s="55"/>
      <c r="ACX15" s="55"/>
      <c r="ACY15" s="55"/>
      <c r="ACZ15" s="55"/>
      <c r="ADA15" s="55"/>
      <c r="ADB15" s="55"/>
      <c r="ADC15" s="55"/>
      <c r="ADD15" s="55"/>
      <c r="ADE15" s="55"/>
      <c r="ADF15" s="55"/>
      <c r="ADG15" s="55"/>
      <c r="ADH15" s="55"/>
      <c r="ADI15" s="55"/>
      <c r="ADJ15" s="55"/>
      <c r="ADK15" s="55"/>
      <c r="ADL15" s="55"/>
      <c r="ADM15" s="55"/>
      <c r="ADN15" s="55"/>
      <c r="ADO15" s="55"/>
      <c r="ADP15" s="55"/>
      <c r="ADQ15" s="55"/>
      <c r="ADR15" s="55"/>
      <c r="ADS15" s="55"/>
      <c r="ADT15" s="55"/>
      <c r="ADU15" s="55"/>
      <c r="ADV15" s="55"/>
      <c r="ADW15" s="55"/>
      <c r="ADX15" s="55"/>
      <c r="ADY15" s="55"/>
      <c r="ADZ15" s="55"/>
      <c r="AEA15" s="55"/>
      <c r="AEB15" s="55"/>
      <c r="AEC15" s="55"/>
      <c r="AED15" s="55"/>
      <c r="AEE15" s="55"/>
      <c r="AEF15" s="55"/>
      <c r="AEG15" s="55"/>
      <c r="AEH15" s="55"/>
      <c r="AEI15" s="55"/>
      <c r="AEJ15" s="55"/>
      <c r="AEK15" s="55"/>
      <c r="AEL15" s="55"/>
      <c r="AEM15" s="55"/>
      <c r="AEN15" s="55"/>
      <c r="AEO15" s="55"/>
      <c r="AEP15" s="55"/>
      <c r="AEQ15" s="55"/>
      <c r="AER15" s="55"/>
      <c r="AES15" s="55"/>
      <c r="AET15" s="55"/>
      <c r="AEU15" s="55"/>
      <c r="AEV15" s="55"/>
      <c r="AEW15" s="55"/>
      <c r="AEX15" s="55"/>
      <c r="AEY15" s="55"/>
      <c r="AEZ15" s="55"/>
      <c r="AFA15" s="55"/>
      <c r="AFB15" s="55"/>
      <c r="AFC15" s="55"/>
      <c r="AFD15" s="55"/>
      <c r="AFE15" s="55"/>
      <c r="AFF15" s="55"/>
      <c r="AFG15" s="55"/>
      <c r="AFH15" s="55"/>
      <c r="AFI15" s="55"/>
      <c r="AFJ15" s="55"/>
      <c r="AFK15" s="55"/>
      <c r="AFL15" s="55"/>
      <c r="AFM15" s="55"/>
      <c r="AFN15" s="55"/>
      <c r="AFO15" s="55"/>
      <c r="AFP15" s="55"/>
      <c r="AFQ15" s="55"/>
      <c r="AFR15" s="55"/>
      <c r="AFS15" s="55"/>
      <c r="AFT15" s="55"/>
      <c r="AFU15" s="55"/>
      <c r="AFV15" s="55"/>
      <c r="AFW15" s="55"/>
      <c r="AFX15" s="55"/>
      <c r="AFY15" s="55"/>
      <c r="AFZ15" s="55"/>
      <c r="AGA15" s="55"/>
      <c r="AGB15" s="55"/>
      <c r="AGC15" s="55"/>
      <c r="AGD15" s="55"/>
      <c r="AGE15" s="55"/>
      <c r="AGF15" s="55"/>
      <c r="AGG15" s="55"/>
      <c r="AGH15" s="55"/>
      <c r="AGI15" s="55"/>
      <c r="AGJ15" s="55"/>
      <c r="AGK15" s="55"/>
      <c r="AGL15" s="55"/>
      <c r="AGM15" s="55"/>
      <c r="AGN15" s="55"/>
      <c r="AGO15" s="55"/>
      <c r="AGP15" s="55"/>
      <c r="AGQ15" s="55"/>
      <c r="AGR15" s="55"/>
      <c r="AGS15" s="55"/>
      <c r="AGT15" s="55"/>
      <c r="AGU15" s="55"/>
      <c r="AGV15" s="55"/>
      <c r="AGW15" s="55"/>
      <c r="AGX15" s="55"/>
      <c r="AGY15" s="55"/>
      <c r="AGZ15" s="55"/>
      <c r="AHA15" s="55"/>
      <c r="AHB15" s="55"/>
      <c r="AHC15" s="55"/>
      <c r="AHD15" s="55"/>
      <c r="AHE15" s="55"/>
      <c r="AHF15" s="55"/>
      <c r="AHG15" s="55"/>
      <c r="AHH15" s="55"/>
      <c r="AHI15" s="55"/>
      <c r="AHJ15" s="55"/>
      <c r="AHK15" s="55"/>
      <c r="AHL15" s="55"/>
      <c r="AHM15" s="55"/>
      <c r="AHN15" s="55"/>
      <c r="AHO15" s="55"/>
      <c r="AHP15" s="55"/>
      <c r="AHQ15" s="55"/>
      <c r="AHR15" s="55"/>
      <c r="AHS15" s="55"/>
      <c r="AHT15" s="55"/>
      <c r="AHU15" s="55"/>
      <c r="AHV15" s="55"/>
      <c r="AHW15" s="55"/>
      <c r="AHX15" s="55"/>
      <c r="AHY15" s="55"/>
      <c r="AHZ15" s="55"/>
      <c r="AIA15" s="55"/>
      <c r="AIB15" s="55"/>
      <c r="AIC15" s="55"/>
      <c r="AID15" s="55"/>
      <c r="AIE15" s="55"/>
      <c r="AIF15" s="55"/>
      <c r="AIG15" s="55"/>
      <c r="AIH15" s="55"/>
      <c r="AII15" s="55"/>
      <c r="AIJ15" s="55"/>
      <c r="AIK15" s="55"/>
      <c r="AIL15" s="55"/>
      <c r="AIM15" s="55"/>
      <c r="AIN15" s="55"/>
      <c r="AIO15" s="55"/>
      <c r="AIP15" s="55"/>
      <c r="AIQ15" s="55"/>
      <c r="AIR15" s="55"/>
      <c r="AIS15" s="55"/>
      <c r="AIT15" s="55"/>
      <c r="AIU15" s="55"/>
      <c r="AIV15" s="55"/>
      <c r="AIW15" s="55"/>
      <c r="AIX15" s="55"/>
      <c r="AIY15" s="55"/>
      <c r="AIZ15" s="55"/>
      <c r="AJA15" s="55"/>
      <c r="AJB15" s="55"/>
      <c r="AJC15" s="55"/>
      <c r="AJD15" s="55"/>
      <c r="AJE15" s="55"/>
      <c r="AJF15" s="55"/>
      <c r="AJG15" s="55"/>
      <c r="AJH15" s="55"/>
      <c r="AJI15" s="55"/>
      <c r="AJJ15" s="55"/>
      <c r="AJK15" s="55"/>
      <c r="AJL15" s="55"/>
      <c r="AJM15" s="55"/>
      <c r="AJN15" s="55"/>
      <c r="AJO15" s="55"/>
      <c r="AJP15" s="55"/>
      <c r="AJQ15" s="55"/>
      <c r="AJR15" s="55"/>
      <c r="AJS15" s="55"/>
      <c r="AJT15" s="55"/>
      <c r="AJU15" s="55"/>
      <c r="AJV15" s="55"/>
      <c r="AJW15" s="55"/>
      <c r="AJX15" s="55"/>
      <c r="AJY15" s="55"/>
      <c r="AJZ15" s="55"/>
      <c r="AKA15" s="55"/>
      <c r="AKB15" s="55"/>
      <c r="AKC15" s="55"/>
      <c r="AKD15" s="55"/>
      <c r="AKE15" s="55"/>
      <c r="AKF15" s="55"/>
      <c r="AKG15" s="55"/>
      <c r="AKH15" s="55"/>
      <c r="AKI15" s="55"/>
      <c r="AKJ15" s="55"/>
      <c r="AKK15" s="55"/>
      <c r="AKL15" s="55"/>
      <c r="AKM15" s="55"/>
      <c r="AKN15" s="55"/>
      <c r="AKO15" s="55"/>
      <c r="AKP15" s="55"/>
      <c r="AKQ15" s="55"/>
      <c r="AKR15" s="55"/>
      <c r="AKS15" s="55"/>
      <c r="AKT15" s="55"/>
      <c r="AKU15" s="55"/>
      <c r="AKV15" s="55"/>
      <c r="AKW15" s="55"/>
      <c r="AKX15" s="55"/>
      <c r="AKY15" s="55"/>
      <c r="AKZ15" s="55"/>
      <c r="ALA15" s="55"/>
      <c r="ALB15" s="55"/>
      <c r="ALC15" s="55"/>
      <c r="ALD15" s="55"/>
      <c r="ALE15" s="55"/>
      <c r="ALF15" s="55"/>
      <c r="ALG15" s="55"/>
      <c r="ALH15" s="55"/>
      <c r="ALI15" s="55"/>
      <c r="ALJ15" s="55"/>
      <c r="ALK15" s="55"/>
      <c r="ALL15" s="55"/>
      <c r="ALM15" s="55"/>
      <c r="ALN15" s="55"/>
      <c r="ALO15" s="55"/>
      <c r="ALP15" s="55"/>
      <c r="ALQ15" s="55"/>
      <c r="ALR15" s="55"/>
      <c r="ALS15" s="55"/>
      <c r="ALT15" s="55"/>
      <c r="ALU15" s="55"/>
      <c r="ALV15" s="55"/>
      <c r="ALW15" s="55"/>
      <c r="ALX15" s="55"/>
      <c r="ALY15" s="55"/>
      <c r="ALZ15" s="55"/>
      <c r="AMA15" s="55"/>
      <c r="AMB15" s="55"/>
      <c r="AMC15" s="55"/>
      <c r="AMD15" s="55"/>
      <c r="AME15" s="55"/>
      <c r="AMF15" s="55"/>
      <c r="AMG15" s="55"/>
      <c r="AMH15" s="55"/>
      <c r="AMI15" s="55"/>
      <c r="AMJ15" s="55"/>
    </row>
    <row r="16" spans="1:1024" s="11" customFormat="1" x14ac:dyDescent="0.2">
      <c r="A16" s="52">
        <v>15</v>
      </c>
      <c r="B16" s="52" t="s">
        <v>88</v>
      </c>
      <c r="C16" s="52" t="s">
        <v>75</v>
      </c>
      <c r="D16" s="52" t="s">
        <v>76</v>
      </c>
      <c r="E16" s="52"/>
      <c r="F16" s="52"/>
      <c r="G16" s="52"/>
      <c r="H16" s="52"/>
      <c r="I16" s="53"/>
      <c r="J16" s="52"/>
      <c r="K16" s="53"/>
      <c r="L16" s="52"/>
      <c r="M16" s="54" t="e">
        <f ca="1">INDEX(OFFSET(MOTORS!$C$1, 0, 0, MOTORS!$B$1,1), MATCH($F16, OFFSET(MOTORS!$A$1,0,0,MOTORS!$B$1,1),0))</f>
        <v>#N/A</v>
      </c>
      <c r="N16" s="54" t="e">
        <f ca="1">INDEX(OFFSET(MOTORS!$D$1, 0, 0, MOTORS!$B$1,1), MATCH($F16, OFFSET(MOTORS!$A$1,0,0,MOTORS!$B$1,1),0))</f>
        <v>#N/A</v>
      </c>
      <c r="O16" s="54" t="e">
        <f ca="1">INDEX(OFFSET(MOTORS!$E$1, 0, 0, MOTORS!$B$1,1), MATCH($F16, OFFSET(MOTORS!$A$1,0,0,MOTORS!$B$1,1),0))</f>
        <v>#N/A</v>
      </c>
      <c r="P16" s="54" t="e">
        <f ca="1">INDEX(OFFSET(MOTORS!$F$1, 0, 0, MOTORS!$B$1,1), MATCH($F16, OFFSET(MOTORS!$A$1,0,0,MOTORS!$B$1,1),0))</f>
        <v>#N/A</v>
      </c>
      <c r="Q16" s="52"/>
      <c r="R16" s="52"/>
      <c r="S16" s="52"/>
      <c r="T16" s="55"/>
      <c r="U16" s="52" t="s">
        <v>64</v>
      </c>
      <c r="V16" s="56" t="e">
        <f t="shared" ca="1" si="0"/>
        <v>#N/A</v>
      </c>
      <c r="W16" s="52"/>
      <c r="X16" s="55"/>
      <c r="Y16"/>
      <c r="Z16"/>
      <c r="AA16" s="55"/>
      <c r="AB16"/>
      <c r="AC16" s="57"/>
      <c r="AD16"/>
      <c r="AE16" s="55"/>
      <c r="AF16"/>
      <c r="AG16" s="55"/>
      <c r="AH16" s="55"/>
      <c r="AI16" s="55"/>
      <c r="AJ16"/>
      <c r="AK16"/>
      <c r="AL16"/>
      <c r="AM16" s="55"/>
      <c r="AN16"/>
      <c r="AO16"/>
      <c r="AP16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/>
      <c r="DT16" s="55"/>
      <c r="DU16" s="55"/>
      <c r="DV16" s="55"/>
      <c r="DW16" s="55"/>
      <c r="DX16" s="55"/>
      <c r="DY16" s="55"/>
      <c r="DZ16" s="55"/>
      <c r="EA16" s="55"/>
      <c r="EB16" s="55"/>
      <c r="EC16" s="55"/>
      <c r="ED16" s="55"/>
      <c r="EE16" s="55"/>
      <c r="EF16" s="55"/>
      <c r="EG16" s="55"/>
      <c r="EH16" s="55"/>
      <c r="EI16" s="55"/>
      <c r="EJ16" s="55"/>
      <c r="EK16" s="55"/>
      <c r="EL16" s="55"/>
      <c r="EM16" s="55"/>
      <c r="EN16" s="55"/>
      <c r="EO16" s="55"/>
      <c r="EP16" s="55"/>
      <c r="EQ16" s="55"/>
      <c r="ER16" s="55"/>
      <c r="ES16" s="55"/>
      <c r="ET16" s="55"/>
      <c r="EU16" s="55"/>
      <c r="EV16" s="55"/>
      <c r="EW16" s="55"/>
      <c r="EX16" s="55"/>
      <c r="EY16" s="55"/>
      <c r="EZ16" s="55"/>
      <c r="FA16" s="55"/>
      <c r="FB16" s="55"/>
      <c r="FC16" s="55"/>
      <c r="FD16" s="55"/>
      <c r="FE16" s="55"/>
      <c r="FF16" s="55"/>
      <c r="FG16" s="55"/>
      <c r="FH16" s="55"/>
      <c r="FI16" s="55"/>
      <c r="FJ16" s="55"/>
      <c r="FK16" s="55"/>
      <c r="FL16" s="55"/>
      <c r="FM16" s="55"/>
      <c r="FN16" s="55"/>
      <c r="FO16" s="55"/>
      <c r="FP16" s="55"/>
      <c r="FQ16" s="55"/>
      <c r="FR16" s="55"/>
      <c r="FS16" s="55"/>
      <c r="FT16" s="55"/>
      <c r="FU16" s="55"/>
      <c r="FV16" s="55"/>
      <c r="FW16" s="55"/>
      <c r="FX16" s="55"/>
      <c r="FY16" s="55"/>
      <c r="FZ16" s="55"/>
      <c r="GA16" s="55"/>
      <c r="GB16" s="55"/>
      <c r="GC16" s="55"/>
      <c r="GD16" s="55"/>
      <c r="GE16" s="55"/>
      <c r="GF16" s="55"/>
      <c r="GG16" s="55"/>
      <c r="GH16" s="55"/>
      <c r="GI16" s="55"/>
      <c r="GJ16" s="55"/>
      <c r="GK16" s="55"/>
      <c r="GL16" s="55"/>
      <c r="GM16" s="55"/>
      <c r="GN16" s="55"/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HM16" s="55"/>
      <c r="HN16" s="55"/>
      <c r="HO16" s="55"/>
      <c r="HP16" s="55"/>
      <c r="HQ16" s="55"/>
      <c r="HR16" s="55"/>
      <c r="HS16" s="55"/>
      <c r="HT16" s="55"/>
      <c r="HU16" s="55"/>
      <c r="HV16" s="55"/>
      <c r="HW16" s="55"/>
      <c r="HX16" s="55"/>
      <c r="HY16" s="55"/>
      <c r="HZ16" s="55"/>
      <c r="IA16" s="55"/>
      <c r="IB16" s="55"/>
      <c r="IC16" s="55"/>
      <c r="ID16" s="55"/>
      <c r="IE16" s="55"/>
      <c r="IF16" s="55"/>
      <c r="IG16" s="55"/>
      <c r="IH16" s="55"/>
      <c r="II16" s="55"/>
      <c r="IJ16" s="55"/>
      <c r="IK16" s="55"/>
      <c r="IL16" s="55"/>
      <c r="IM16" s="55"/>
      <c r="IN16" s="55"/>
      <c r="IO16" s="55"/>
      <c r="IP16" s="55"/>
      <c r="IQ16" s="55"/>
      <c r="IR16" s="55"/>
      <c r="IS16" s="55"/>
      <c r="IT16" s="55"/>
      <c r="IU16" s="55"/>
      <c r="IV16" s="55"/>
      <c r="IW16" s="55"/>
      <c r="IX16" s="55"/>
      <c r="IY16" s="55"/>
      <c r="IZ16" s="55"/>
      <c r="JA16" s="55"/>
      <c r="JB16" s="55"/>
      <c r="JC16" s="55"/>
      <c r="JD16" s="55"/>
      <c r="JE16" s="55"/>
      <c r="JF16" s="55"/>
      <c r="JG16" s="55"/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OA16" s="55"/>
      <c r="OB16" s="55"/>
      <c r="OC16" s="55"/>
      <c r="OD16" s="55"/>
      <c r="OE16" s="55"/>
      <c r="OF16" s="55"/>
      <c r="OG16" s="55"/>
      <c r="OH16" s="55"/>
      <c r="OI16" s="55"/>
      <c r="OJ16" s="55"/>
      <c r="OK16" s="55"/>
      <c r="OL16" s="55"/>
      <c r="OM16" s="55"/>
      <c r="ON16" s="55"/>
      <c r="OO16" s="55"/>
      <c r="OP16" s="55"/>
      <c r="OQ16" s="55"/>
      <c r="OR16" s="55"/>
      <c r="OS16" s="55"/>
      <c r="OT16" s="55"/>
      <c r="OU16" s="55"/>
      <c r="OV16" s="55"/>
      <c r="OW16" s="55"/>
      <c r="OX16" s="55"/>
      <c r="OY16" s="55"/>
      <c r="OZ16" s="55"/>
      <c r="PA16" s="55"/>
      <c r="PB16" s="55"/>
      <c r="PC16" s="55"/>
      <c r="PD16" s="55"/>
      <c r="PE16" s="55"/>
      <c r="PF16" s="55"/>
      <c r="PG16" s="55"/>
      <c r="PH16" s="55"/>
      <c r="PI16" s="55"/>
      <c r="PJ16" s="55"/>
      <c r="PK16" s="55"/>
      <c r="PL16" s="55"/>
      <c r="PM16" s="55"/>
      <c r="PN16" s="55"/>
      <c r="PO16" s="55"/>
      <c r="PP16" s="55"/>
      <c r="PQ16" s="55"/>
      <c r="PR16" s="55"/>
      <c r="PS16" s="55"/>
      <c r="PT16" s="55"/>
      <c r="PU16" s="55"/>
      <c r="PV16" s="55"/>
      <c r="PW16" s="55"/>
      <c r="PX16" s="55"/>
      <c r="PY16" s="55"/>
      <c r="PZ16" s="55"/>
      <c r="QA16" s="55"/>
      <c r="QB16" s="55"/>
      <c r="QC16" s="55"/>
      <c r="QD16" s="55"/>
      <c r="QE16" s="55"/>
      <c r="QF16" s="55"/>
      <c r="QG16" s="55"/>
      <c r="QH16" s="55"/>
      <c r="QI16" s="55"/>
      <c r="QJ16" s="55"/>
      <c r="QK16" s="55"/>
      <c r="QL16" s="55"/>
      <c r="QM16" s="55"/>
      <c r="QN16" s="55"/>
      <c r="QO16" s="55"/>
      <c r="QP16" s="55"/>
      <c r="QQ16" s="55"/>
      <c r="QR16" s="55"/>
      <c r="QS16" s="55"/>
      <c r="QT16" s="55"/>
      <c r="QU16" s="55"/>
      <c r="QV16" s="55"/>
      <c r="QW16" s="55"/>
      <c r="QX16" s="55"/>
      <c r="QY16" s="55"/>
      <c r="QZ16" s="55"/>
      <c r="RA16" s="55"/>
      <c r="RB16" s="55"/>
      <c r="RC16" s="55"/>
      <c r="RD16" s="55"/>
      <c r="RE16" s="55"/>
      <c r="RF16" s="55"/>
      <c r="RG16" s="55"/>
      <c r="RH16" s="55"/>
      <c r="RI16" s="55"/>
      <c r="RJ16" s="55"/>
      <c r="RK16" s="55"/>
      <c r="RL16" s="55"/>
      <c r="RM16" s="55"/>
      <c r="RN16" s="55"/>
      <c r="RO16" s="55"/>
      <c r="RP16" s="55"/>
      <c r="RQ16" s="55"/>
      <c r="RR16" s="55"/>
      <c r="RS16" s="55"/>
      <c r="RT16" s="55"/>
      <c r="RU16" s="55"/>
      <c r="RV16" s="55"/>
      <c r="RW16" s="55"/>
      <c r="RX16" s="55"/>
      <c r="RY16" s="55"/>
      <c r="RZ16" s="55"/>
      <c r="SA16" s="55"/>
      <c r="SB16" s="55"/>
      <c r="SC16" s="55"/>
      <c r="SD16" s="55"/>
      <c r="SE16" s="55"/>
      <c r="SF16" s="55"/>
      <c r="SG16" s="55"/>
      <c r="SH16" s="55"/>
      <c r="SI16" s="55"/>
      <c r="SJ16" s="55"/>
      <c r="SK16" s="55"/>
      <c r="SL16" s="55"/>
      <c r="SM16" s="55"/>
      <c r="SN16" s="55"/>
      <c r="SO16" s="55"/>
      <c r="SP16" s="55"/>
      <c r="SQ16" s="55"/>
      <c r="SR16" s="55"/>
      <c r="SS16" s="55"/>
      <c r="ST16" s="55"/>
      <c r="SU16" s="55"/>
      <c r="SV16" s="55"/>
      <c r="SW16" s="55"/>
      <c r="SX16" s="55"/>
      <c r="SY16" s="55"/>
      <c r="SZ16" s="55"/>
      <c r="TA16" s="55"/>
      <c r="TB16" s="55"/>
      <c r="TC16" s="55"/>
      <c r="TD16" s="55"/>
      <c r="TE16" s="55"/>
      <c r="TF16" s="55"/>
      <c r="TG16" s="55"/>
      <c r="TH16" s="55"/>
      <c r="TI16" s="55"/>
      <c r="TJ16" s="55"/>
      <c r="TK16" s="55"/>
      <c r="TL16" s="55"/>
      <c r="TM16" s="55"/>
      <c r="TN16" s="55"/>
      <c r="TO16" s="55"/>
      <c r="TP16" s="55"/>
      <c r="TQ16" s="55"/>
      <c r="TR16" s="55"/>
      <c r="TS16" s="55"/>
      <c r="TT16" s="55"/>
      <c r="TU16" s="55"/>
      <c r="TV16" s="55"/>
      <c r="TW16" s="55"/>
      <c r="TX16" s="55"/>
      <c r="TY16" s="55"/>
      <c r="TZ16" s="55"/>
      <c r="UA16" s="55"/>
      <c r="UB16" s="55"/>
      <c r="UC16" s="55"/>
      <c r="UD16" s="55"/>
      <c r="UE16" s="55"/>
      <c r="UF16" s="55"/>
      <c r="UG16" s="55"/>
      <c r="UH16" s="55"/>
      <c r="UI16" s="55"/>
      <c r="UJ16" s="55"/>
      <c r="UK16" s="55"/>
      <c r="UL16" s="55"/>
      <c r="UM16" s="55"/>
      <c r="UN16" s="55"/>
      <c r="UO16" s="55"/>
      <c r="UP16" s="55"/>
      <c r="UQ16" s="55"/>
      <c r="UR16" s="55"/>
      <c r="US16" s="55"/>
      <c r="UT16" s="55"/>
      <c r="UU16" s="55"/>
      <c r="UV16" s="55"/>
      <c r="UW16" s="55"/>
      <c r="UX16" s="55"/>
      <c r="UY16" s="55"/>
      <c r="UZ16" s="55"/>
      <c r="VA16" s="55"/>
      <c r="VB16" s="55"/>
      <c r="VC16" s="55"/>
      <c r="VD16" s="55"/>
      <c r="VE16" s="55"/>
      <c r="VF16" s="55"/>
      <c r="VG16" s="55"/>
      <c r="VH16" s="55"/>
      <c r="VI16" s="55"/>
      <c r="VJ16" s="55"/>
      <c r="VK16" s="55"/>
      <c r="VL16" s="55"/>
      <c r="VM16" s="55"/>
      <c r="VN16" s="55"/>
      <c r="VO16" s="55"/>
      <c r="VP16" s="55"/>
      <c r="VQ16" s="55"/>
      <c r="VR16" s="55"/>
      <c r="VS16" s="55"/>
      <c r="VT16" s="55"/>
      <c r="VU16" s="55"/>
      <c r="VV16" s="55"/>
      <c r="VW16" s="55"/>
      <c r="VX16" s="55"/>
      <c r="VY16" s="55"/>
      <c r="VZ16" s="55"/>
      <c r="WA16" s="55"/>
      <c r="WB16" s="55"/>
      <c r="WC16" s="55"/>
      <c r="WD16" s="55"/>
      <c r="WE16" s="55"/>
      <c r="WF16" s="55"/>
      <c r="WG16" s="55"/>
      <c r="WH16" s="55"/>
      <c r="WI16" s="55"/>
      <c r="WJ16" s="55"/>
      <c r="WK16" s="55"/>
      <c r="WL16" s="55"/>
      <c r="WM16" s="55"/>
      <c r="WN16" s="55"/>
      <c r="WO16" s="55"/>
      <c r="WP16" s="55"/>
      <c r="WQ16" s="55"/>
      <c r="WR16" s="55"/>
      <c r="WS16" s="55"/>
      <c r="WT16" s="55"/>
      <c r="WU16" s="55"/>
      <c r="WV16" s="55"/>
      <c r="WW16" s="55"/>
      <c r="WX16" s="55"/>
      <c r="WY16" s="55"/>
      <c r="WZ16" s="55"/>
      <c r="XA16" s="55"/>
      <c r="XB16" s="55"/>
      <c r="XC16" s="55"/>
      <c r="XD16" s="55"/>
      <c r="XE16" s="55"/>
      <c r="XF16" s="55"/>
      <c r="XG16" s="55"/>
      <c r="XH16" s="55"/>
      <c r="XI16" s="55"/>
      <c r="XJ16" s="55"/>
      <c r="XK16" s="55"/>
      <c r="XL16" s="55"/>
      <c r="XM16" s="55"/>
      <c r="XN16" s="55"/>
      <c r="XO16" s="55"/>
      <c r="XP16" s="55"/>
      <c r="XQ16" s="55"/>
      <c r="XR16" s="55"/>
      <c r="XS16" s="55"/>
      <c r="XT16" s="55"/>
      <c r="XU16" s="55"/>
      <c r="XV16" s="55"/>
      <c r="XW16" s="55"/>
      <c r="XX16" s="55"/>
      <c r="XY16" s="55"/>
      <c r="XZ16" s="55"/>
      <c r="YA16" s="55"/>
      <c r="YB16" s="55"/>
      <c r="YC16" s="55"/>
      <c r="YD16" s="55"/>
      <c r="YE16" s="55"/>
      <c r="YF16" s="55"/>
      <c r="YG16" s="55"/>
      <c r="YH16" s="55"/>
      <c r="YI16" s="55"/>
      <c r="YJ16" s="55"/>
      <c r="YK16" s="55"/>
      <c r="YL16" s="55"/>
      <c r="YM16" s="55"/>
      <c r="YN16" s="55"/>
      <c r="YO16" s="55"/>
      <c r="YP16" s="55"/>
      <c r="YQ16" s="55"/>
      <c r="YR16" s="55"/>
      <c r="YS16" s="55"/>
      <c r="YT16" s="55"/>
      <c r="YU16" s="55"/>
      <c r="YV16" s="55"/>
      <c r="YW16" s="55"/>
      <c r="YX16" s="55"/>
      <c r="YY16" s="55"/>
      <c r="YZ16" s="55"/>
      <c r="ZA16" s="55"/>
      <c r="ZB16" s="55"/>
      <c r="ZC16" s="55"/>
      <c r="ZD16" s="55"/>
      <c r="ZE16" s="55"/>
      <c r="ZF16" s="55"/>
      <c r="ZG16" s="55"/>
      <c r="ZH16" s="55"/>
      <c r="ZI16" s="55"/>
      <c r="ZJ16" s="55"/>
      <c r="ZK16" s="55"/>
      <c r="ZL16" s="55"/>
      <c r="ZM16" s="55"/>
      <c r="ZN16" s="55"/>
      <c r="ZO16" s="55"/>
      <c r="ZP16" s="55"/>
      <c r="ZQ16" s="55"/>
      <c r="ZR16" s="55"/>
      <c r="ZS16" s="55"/>
      <c r="ZT16" s="55"/>
      <c r="ZU16" s="55"/>
      <c r="ZV16" s="55"/>
      <c r="ZW16" s="55"/>
      <c r="ZX16" s="55"/>
      <c r="ZY16" s="55"/>
      <c r="ZZ16" s="55"/>
      <c r="AAA16" s="55"/>
      <c r="AAB16" s="55"/>
      <c r="AAC16" s="55"/>
      <c r="AAD16" s="55"/>
      <c r="AAE16" s="55"/>
      <c r="AAF16" s="55"/>
      <c r="AAG16" s="55"/>
      <c r="AAH16" s="55"/>
      <c r="AAI16" s="55"/>
      <c r="AAJ16" s="55"/>
      <c r="AAK16" s="55"/>
      <c r="AAL16" s="55"/>
      <c r="AAM16" s="55"/>
      <c r="AAN16" s="55"/>
      <c r="AAO16" s="55"/>
      <c r="AAP16" s="55"/>
      <c r="AAQ16" s="55"/>
      <c r="AAR16" s="55"/>
      <c r="AAS16" s="55"/>
      <c r="AAT16" s="55"/>
      <c r="AAU16" s="55"/>
      <c r="AAV16" s="55"/>
      <c r="AAW16" s="55"/>
      <c r="AAX16" s="55"/>
      <c r="AAY16" s="55"/>
      <c r="AAZ16" s="55"/>
      <c r="ABA16" s="55"/>
      <c r="ABB16" s="55"/>
      <c r="ABC16" s="55"/>
      <c r="ABD16" s="55"/>
      <c r="ABE16" s="55"/>
      <c r="ABF16" s="55"/>
      <c r="ABG16" s="55"/>
      <c r="ABH16" s="55"/>
      <c r="ABI16" s="55"/>
      <c r="ABJ16" s="55"/>
      <c r="ABK16" s="55"/>
      <c r="ABL16" s="55"/>
      <c r="ABM16" s="55"/>
      <c r="ABN16" s="55"/>
      <c r="ABO16" s="55"/>
      <c r="ABP16" s="55"/>
      <c r="ABQ16" s="55"/>
      <c r="ABR16" s="55"/>
      <c r="ABS16" s="55"/>
      <c r="ABT16" s="55"/>
      <c r="ABU16" s="55"/>
      <c r="ABV16" s="55"/>
      <c r="ABW16" s="55"/>
      <c r="ABX16" s="55"/>
      <c r="ABY16" s="55"/>
      <c r="ABZ16" s="55"/>
      <c r="ACA16" s="55"/>
      <c r="ACB16" s="55"/>
      <c r="ACC16" s="55"/>
      <c r="ACD16" s="55"/>
      <c r="ACE16" s="55"/>
      <c r="ACF16" s="55"/>
      <c r="ACG16" s="55"/>
      <c r="ACH16" s="55"/>
      <c r="ACI16" s="55"/>
      <c r="ACJ16" s="55"/>
      <c r="ACK16" s="55"/>
      <c r="ACL16" s="55"/>
      <c r="ACM16" s="55"/>
      <c r="ACN16" s="55"/>
      <c r="ACO16" s="55"/>
      <c r="ACP16" s="55"/>
      <c r="ACQ16" s="55"/>
      <c r="ACR16" s="55"/>
      <c r="ACS16" s="55"/>
      <c r="ACT16" s="55"/>
      <c r="ACU16" s="55"/>
      <c r="ACV16" s="55"/>
      <c r="ACW16" s="55"/>
      <c r="ACX16" s="55"/>
      <c r="ACY16" s="55"/>
      <c r="ACZ16" s="55"/>
      <c r="ADA16" s="55"/>
      <c r="ADB16" s="55"/>
      <c r="ADC16" s="55"/>
      <c r="ADD16" s="55"/>
      <c r="ADE16" s="55"/>
      <c r="ADF16" s="55"/>
      <c r="ADG16" s="55"/>
      <c r="ADH16" s="55"/>
      <c r="ADI16" s="55"/>
      <c r="ADJ16" s="55"/>
      <c r="ADK16" s="55"/>
      <c r="ADL16" s="55"/>
      <c r="ADM16" s="55"/>
      <c r="ADN16" s="55"/>
      <c r="ADO16" s="55"/>
      <c r="ADP16" s="55"/>
      <c r="ADQ16" s="55"/>
      <c r="ADR16" s="55"/>
      <c r="ADS16" s="55"/>
      <c r="ADT16" s="55"/>
      <c r="ADU16" s="55"/>
      <c r="ADV16" s="55"/>
      <c r="ADW16" s="55"/>
      <c r="ADX16" s="55"/>
      <c r="ADY16" s="55"/>
      <c r="ADZ16" s="55"/>
      <c r="AEA16" s="55"/>
      <c r="AEB16" s="55"/>
      <c r="AEC16" s="55"/>
      <c r="AED16" s="55"/>
      <c r="AEE16" s="55"/>
      <c r="AEF16" s="55"/>
      <c r="AEG16" s="55"/>
      <c r="AEH16" s="55"/>
      <c r="AEI16" s="55"/>
      <c r="AEJ16" s="55"/>
      <c r="AEK16" s="55"/>
      <c r="AEL16" s="55"/>
      <c r="AEM16" s="55"/>
      <c r="AEN16" s="55"/>
      <c r="AEO16" s="55"/>
      <c r="AEP16" s="55"/>
      <c r="AEQ16" s="55"/>
      <c r="AER16" s="55"/>
      <c r="AES16" s="55"/>
      <c r="AET16" s="55"/>
      <c r="AEU16" s="55"/>
      <c r="AEV16" s="55"/>
      <c r="AEW16" s="55"/>
      <c r="AEX16" s="55"/>
      <c r="AEY16" s="55"/>
      <c r="AEZ16" s="55"/>
      <c r="AFA16" s="55"/>
      <c r="AFB16" s="55"/>
      <c r="AFC16" s="55"/>
      <c r="AFD16" s="55"/>
      <c r="AFE16" s="55"/>
      <c r="AFF16" s="55"/>
      <c r="AFG16" s="55"/>
      <c r="AFH16" s="55"/>
      <c r="AFI16" s="55"/>
      <c r="AFJ16" s="55"/>
      <c r="AFK16" s="55"/>
      <c r="AFL16" s="55"/>
      <c r="AFM16" s="55"/>
      <c r="AFN16" s="55"/>
      <c r="AFO16" s="55"/>
      <c r="AFP16" s="55"/>
      <c r="AFQ16" s="55"/>
      <c r="AFR16" s="55"/>
      <c r="AFS16" s="55"/>
      <c r="AFT16" s="55"/>
      <c r="AFU16" s="55"/>
      <c r="AFV16" s="55"/>
      <c r="AFW16" s="55"/>
      <c r="AFX16" s="55"/>
      <c r="AFY16" s="55"/>
      <c r="AFZ16" s="55"/>
      <c r="AGA16" s="55"/>
      <c r="AGB16" s="55"/>
      <c r="AGC16" s="55"/>
      <c r="AGD16" s="55"/>
      <c r="AGE16" s="55"/>
      <c r="AGF16" s="55"/>
      <c r="AGG16" s="55"/>
      <c r="AGH16" s="55"/>
      <c r="AGI16" s="55"/>
      <c r="AGJ16" s="55"/>
      <c r="AGK16" s="55"/>
      <c r="AGL16" s="55"/>
      <c r="AGM16" s="55"/>
      <c r="AGN16" s="55"/>
      <c r="AGO16" s="55"/>
      <c r="AGP16" s="55"/>
      <c r="AGQ16" s="55"/>
      <c r="AGR16" s="55"/>
      <c r="AGS16" s="55"/>
      <c r="AGT16" s="55"/>
      <c r="AGU16" s="55"/>
      <c r="AGV16" s="55"/>
      <c r="AGW16" s="55"/>
      <c r="AGX16" s="55"/>
      <c r="AGY16" s="55"/>
      <c r="AGZ16" s="55"/>
      <c r="AHA16" s="55"/>
      <c r="AHB16" s="55"/>
      <c r="AHC16" s="55"/>
      <c r="AHD16" s="55"/>
      <c r="AHE16" s="55"/>
      <c r="AHF16" s="55"/>
      <c r="AHG16" s="55"/>
      <c r="AHH16" s="55"/>
      <c r="AHI16" s="55"/>
      <c r="AHJ16" s="55"/>
      <c r="AHK16" s="55"/>
      <c r="AHL16" s="55"/>
      <c r="AHM16" s="55"/>
      <c r="AHN16" s="55"/>
      <c r="AHO16" s="55"/>
      <c r="AHP16" s="55"/>
      <c r="AHQ16" s="55"/>
      <c r="AHR16" s="55"/>
      <c r="AHS16" s="55"/>
      <c r="AHT16" s="55"/>
      <c r="AHU16" s="55"/>
      <c r="AHV16" s="55"/>
      <c r="AHW16" s="55"/>
      <c r="AHX16" s="55"/>
      <c r="AHY16" s="55"/>
      <c r="AHZ16" s="55"/>
      <c r="AIA16" s="55"/>
      <c r="AIB16" s="55"/>
      <c r="AIC16" s="55"/>
      <c r="AID16" s="55"/>
      <c r="AIE16" s="55"/>
      <c r="AIF16" s="55"/>
      <c r="AIG16" s="55"/>
      <c r="AIH16" s="55"/>
      <c r="AII16" s="55"/>
      <c r="AIJ16" s="55"/>
      <c r="AIK16" s="55"/>
      <c r="AIL16" s="55"/>
      <c r="AIM16" s="55"/>
      <c r="AIN16" s="55"/>
      <c r="AIO16" s="55"/>
      <c r="AIP16" s="55"/>
      <c r="AIQ16" s="55"/>
      <c r="AIR16" s="55"/>
      <c r="AIS16" s="55"/>
      <c r="AIT16" s="55"/>
      <c r="AIU16" s="55"/>
      <c r="AIV16" s="55"/>
      <c r="AIW16" s="55"/>
      <c r="AIX16" s="55"/>
      <c r="AIY16" s="55"/>
      <c r="AIZ16" s="55"/>
      <c r="AJA16" s="55"/>
      <c r="AJB16" s="55"/>
      <c r="AJC16" s="55"/>
      <c r="AJD16" s="55"/>
      <c r="AJE16" s="55"/>
      <c r="AJF16" s="55"/>
      <c r="AJG16" s="55"/>
      <c r="AJH16" s="55"/>
      <c r="AJI16" s="55"/>
      <c r="AJJ16" s="55"/>
      <c r="AJK16" s="55"/>
      <c r="AJL16" s="55"/>
      <c r="AJM16" s="55"/>
      <c r="AJN16" s="55"/>
      <c r="AJO16" s="55"/>
      <c r="AJP16" s="55"/>
      <c r="AJQ16" s="55"/>
      <c r="AJR16" s="55"/>
      <c r="AJS16" s="55"/>
      <c r="AJT16" s="55"/>
      <c r="AJU16" s="55"/>
      <c r="AJV16" s="55"/>
      <c r="AJW16" s="55"/>
      <c r="AJX16" s="55"/>
      <c r="AJY16" s="55"/>
      <c r="AJZ16" s="55"/>
      <c r="AKA16" s="55"/>
      <c r="AKB16" s="55"/>
      <c r="AKC16" s="55"/>
      <c r="AKD16" s="55"/>
      <c r="AKE16" s="55"/>
      <c r="AKF16" s="55"/>
      <c r="AKG16" s="55"/>
      <c r="AKH16" s="55"/>
      <c r="AKI16" s="55"/>
      <c r="AKJ16" s="55"/>
      <c r="AKK16" s="55"/>
      <c r="AKL16" s="55"/>
      <c r="AKM16" s="55"/>
      <c r="AKN16" s="55"/>
      <c r="AKO16" s="55"/>
      <c r="AKP16" s="55"/>
      <c r="AKQ16" s="55"/>
      <c r="AKR16" s="55"/>
      <c r="AKS16" s="55"/>
      <c r="AKT16" s="55"/>
      <c r="AKU16" s="55"/>
      <c r="AKV16" s="55"/>
      <c r="AKW16" s="55"/>
      <c r="AKX16" s="55"/>
      <c r="AKY16" s="55"/>
      <c r="AKZ16" s="55"/>
      <c r="ALA16" s="55"/>
      <c r="ALB16" s="55"/>
      <c r="ALC16" s="55"/>
      <c r="ALD16" s="55"/>
      <c r="ALE16" s="55"/>
      <c r="ALF16" s="55"/>
      <c r="ALG16" s="55"/>
      <c r="ALH16" s="55"/>
      <c r="ALI16" s="55"/>
      <c r="ALJ16" s="55"/>
      <c r="ALK16" s="55"/>
      <c r="ALL16" s="55"/>
      <c r="ALM16" s="55"/>
      <c r="ALN16" s="55"/>
      <c r="ALO16" s="55"/>
      <c r="ALP16" s="55"/>
      <c r="ALQ16" s="55"/>
      <c r="ALR16" s="55"/>
      <c r="ALS16" s="55"/>
      <c r="ALT16" s="55"/>
      <c r="ALU16" s="55"/>
      <c r="ALV16" s="55"/>
      <c r="ALW16" s="55"/>
      <c r="ALX16" s="55"/>
      <c r="ALY16" s="55"/>
      <c r="ALZ16" s="55"/>
      <c r="AMA16" s="55"/>
      <c r="AMB16" s="55"/>
      <c r="AMC16" s="55"/>
      <c r="AMD16" s="55"/>
      <c r="AME16" s="55"/>
      <c r="AMF16" s="55"/>
      <c r="AMG16" s="55"/>
      <c r="AMH16" s="55"/>
      <c r="AMI16" s="55"/>
      <c r="AMJ16" s="55"/>
    </row>
    <row r="17" spans="1:50" s="11" customFormat="1" x14ac:dyDescent="0.2">
      <c r="A17" s="52">
        <v>16</v>
      </c>
      <c r="B17" s="52" t="s">
        <v>89</v>
      </c>
      <c r="C17" s="52" t="s">
        <v>75</v>
      </c>
      <c r="D17" s="52" t="s">
        <v>76</v>
      </c>
      <c r="E17" s="52"/>
      <c r="F17" s="52"/>
      <c r="G17" s="52"/>
      <c r="H17" s="52"/>
      <c r="I17" s="53"/>
      <c r="J17" s="52"/>
      <c r="K17" s="53"/>
      <c r="L17" s="52"/>
      <c r="M17" s="54" t="e">
        <f ca="1">INDEX(OFFSET(MOTORS!$C$1, 0, 0, MOTORS!$B$1,1), MATCH($F17, OFFSET(MOTORS!$A$1,0,0,MOTORS!$B$1,1),0))</f>
        <v>#N/A</v>
      </c>
      <c r="N17" s="54" t="e">
        <f ca="1">INDEX(OFFSET(MOTORS!$D$1, 0, 0, MOTORS!$B$1,1), MATCH($F17, OFFSET(MOTORS!$A$1,0,0,MOTORS!$B$1,1),0))</f>
        <v>#N/A</v>
      </c>
      <c r="O17" s="54" t="e">
        <f ca="1">INDEX(OFFSET(MOTORS!$E$1, 0, 0, MOTORS!$B$1,1), MATCH($F17, OFFSET(MOTORS!$A$1,0,0,MOTORS!$B$1,1),0))</f>
        <v>#N/A</v>
      </c>
      <c r="P17" s="54" t="e">
        <f ca="1">INDEX(OFFSET(MOTORS!$F$1, 0, 0, MOTORS!$B$1,1), MATCH($F17, OFFSET(MOTORS!$A$1,0,0,MOTORS!$B$1,1),0))</f>
        <v>#N/A</v>
      </c>
      <c r="Q17" s="52"/>
      <c r="R17" s="52"/>
      <c r="S17" s="52"/>
      <c r="T17" s="55"/>
      <c r="U17" s="52" t="s">
        <v>64</v>
      </c>
      <c r="V17" s="56" t="e">
        <f t="shared" ca="1" si="0"/>
        <v>#N/A</v>
      </c>
      <c r="W17" s="52"/>
      <c r="X17" s="55"/>
      <c r="Y17"/>
      <c r="Z17"/>
      <c r="AA17" s="55"/>
      <c r="AB17"/>
      <c r="AC17" s="57"/>
      <c r="AD17"/>
      <c r="AE17" s="55"/>
      <c r="AF17"/>
      <c r="AG17" s="55"/>
      <c r="AH17" s="55"/>
      <c r="AI17" s="55"/>
      <c r="AJ17"/>
      <c r="AK17"/>
      <c r="AL17"/>
      <c r="AM17" s="55"/>
      <c r="AN17"/>
      <c r="AO17"/>
      <c r="AP17"/>
      <c r="AQ17" s="55"/>
      <c r="AR17" s="55"/>
      <c r="AS17" s="55"/>
      <c r="AT17" s="55"/>
      <c r="AU17" s="55"/>
      <c r="AV17" s="55"/>
      <c r="AW17" s="55"/>
      <c r="AX17" s="55"/>
    </row>
    <row r="18" spans="1:50" s="11" customFormat="1" x14ac:dyDescent="0.2">
      <c r="A18" s="52">
        <v>17</v>
      </c>
      <c r="B18" s="52" t="s">
        <v>90</v>
      </c>
      <c r="C18" s="52" t="s">
        <v>75</v>
      </c>
      <c r="D18" s="52" t="s">
        <v>76</v>
      </c>
      <c r="E18" s="52"/>
      <c r="F18" s="52"/>
      <c r="G18" s="52"/>
      <c r="H18" s="52"/>
      <c r="I18" s="53"/>
      <c r="J18" s="52"/>
      <c r="K18" s="53"/>
      <c r="L18" s="52"/>
      <c r="M18" s="54" t="e">
        <f ca="1">INDEX(OFFSET(MOTORS!$C$1, 0, 0, MOTORS!$B$1,1), MATCH($F18, OFFSET(MOTORS!$A$1,0,0,MOTORS!$B$1,1),0))</f>
        <v>#N/A</v>
      </c>
      <c r="N18" s="54" t="e">
        <f ca="1">INDEX(OFFSET(MOTORS!$D$1, 0, 0, MOTORS!$B$1,1), MATCH($F18, OFFSET(MOTORS!$A$1,0,0,MOTORS!$B$1,1),0))</f>
        <v>#N/A</v>
      </c>
      <c r="O18" s="54" t="e">
        <f ca="1">INDEX(OFFSET(MOTORS!$E$1, 0, 0, MOTORS!$B$1,1), MATCH($F18, OFFSET(MOTORS!$A$1,0,0,MOTORS!$B$1,1),0))</f>
        <v>#N/A</v>
      </c>
      <c r="P18" s="54" t="e">
        <f ca="1">INDEX(OFFSET(MOTORS!$F$1, 0, 0, MOTORS!$B$1,1), MATCH($F18, OFFSET(MOTORS!$A$1,0,0,MOTORS!$B$1,1),0))</f>
        <v>#N/A</v>
      </c>
      <c r="Q18" s="52"/>
      <c r="R18" s="52"/>
      <c r="S18" s="52"/>
      <c r="T18" s="55"/>
      <c r="U18" s="52" t="s">
        <v>64</v>
      </c>
      <c r="V18" s="56" t="e">
        <f t="shared" ca="1" si="0"/>
        <v>#N/A</v>
      </c>
      <c r="W18" s="52"/>
      <c r="X18" s="55"/>
      <c r="Y18"/>
      <c r="Z18"/>
      <c r="AA18" s="55"/>
      <c r="AB18"/>
      <c r="AC18" s="57"/>
      <c r="AD18"/>
      <c r="AE18" s="55"/>
      <c r="AF18"/>
      <c r="AG18" s="55"/>
      <c r="AH18" s="55"/>
      <c r="AI18" s="55"/>
      <c r="AJ18"/>
      <c r="AK18"/>
      <c r="AL18"/>
      <c r="AM18" s="55"/>
      <c r="AN18"/>
      <c r="AO18"/>
      <c r="AP18"/>
      <c r="AQ18" s="55"/>
      <c r="AR18" s="55"/>
      <c r="AS18" s="55"/>
      <c r="AT18" s="55"/>
      <c r="AU18" s="55"/>
      <c r="AV18" s="55"/>
      <c r="AW18" s="55"/>
      <c r="AX18" s="55"/>
    </row>
    <row r="19" spans="1:50" s="11" customFormat="1" x14ac:dyDescent="0.2">
      <c r="A19" s="52">
        <v>18</v>
      </c>
      <c r="B19" s="52" t="s">
        <v>91</v>
      </c>
      <c r="C19" s="52" t="s">
        <v>75</v>
      </c>
      <c r="D19" s="52" t="s">
        <v>76</v>
      </c>
      <c r="E19" s="52"/>
      <c r="F19" s="52"/>
      <c r="G19" s="52"/>
      <c r="H19" s="52"/>
      <c r="I19" s="53"/>
      <c r="J19" s="52"/>
      <c r="K19" s="53"/>
      <c r="L19" s="52"/>
      <c r="M19" s="54" t="e">
        <f ca="1">INDEX(OFFSET(MOTORS!$C$1, 0, 0, MOTORS!$B$1,1), MATCH($F19, OFFSET(MOTORS!$A$1,0,0,MOTORS!$B$1,1),0))</f>
        <v>#N/A</v>
      </c>
      <c r="N19" s="54" t="e">
        <f ca="1">INDEX(OFFSET(MOTORS!$D$1, 0, 0, MOTORS!$B$1,1), MATCH($F19, OFFSET(MOTORS!$A$1,0,0,MOTORS!$B$1,1),0))</f>
        <v>#N/A</v>
      </c>
      <c r="O19" s="54" t="e">
        <f ca="1">INDEX(OFFSET(MOTORS!$E$1, 0, 0, MOTORS!$B$1,1), MATCH($F19, OFFSET(MOTORS!$A$1,0,0,MOTORS!$B$1,1),0))</f>
        <v>#N/A</v>
      </c>
      <c r="P19" s="54" t="e">
        <f ca="1">INDEX(OFFSET(MOTORS!$F$1, 0, 0, MOTORS!$B$1,1), MATCH($F19, OFFSET(MOTORS!$A$1,0,0,MOTORS!$B$1,1),0))</f>
        <v>#N/A</v>
      </c>
      <c r="Q19" s="52"/>
      <c r="R19" s="52"/>
      <c r="S19" s="52"/>
      <c r="T19" s="55"/>
      <c r="U19" s="52" t="s">
        <v>64</v>
      </c>
      <c r="V19" s="56" t="e">
        <f t="shared" ca="1" si="0"/>
        <v>#N/A</v>
      </c>
      <c r="W19" s="52"/>
      <c r="X19" s="55"/>
      <c r="Y19"/>
      <c r="Z19"/>
      <c r="AA19" s="55"/>
      <c r="AB19"/>
      <c r="AC19" s="57"/>
      <c r="AD19"/>
      <c r="AE19" s="55"/>
      <c r="AF19"/>
      <c r="AG19" s="55"/>
      <c r="AH19" s="55"/>
      <c r="AI19" s="55"/>
      <c r="AJ19"/>
      <c r="AK19"/>
      <c r="AL19"/>
      <c r="AM19" s="55"/>
      <c r="AN19"/>
      <c r="AO19"/>
      <c r="AP19"/>
      <c r="AQ19" s="55"/>
      <c r="AR19" s="55"/>
      <c r="AS19" s="55"/>
      <c r="AT19" s="55"/>
      <c r="AU19" s="55"/>
      <c r="AV19" s="55"/>
      <c r="AW19" s="55"/>
      <c r="AX19" s="55"/>
    </row>
    <row r="20" spans="1:50" s="12" customFormat="1" ht="11" x14ac:dyDescent="0.15">
      <c r="A20" s="58"/>
      <c r="B20" s="58"/>
      <c r="C20" s="58"/>
      <c r="D20" s="58"/>
      <c r="E20" s="58"/>
      <c r="F20" s="58"/>
      <c r="G20" s="58"/>
      <c r="H20" s="58"/>
      <c r="I20" s="59"/>
      <c r="J20" s="58"/>
      <c r="K20" s="59"/>
      <c r="L20" s="58"/>
      <c r="M20" s="60"/>
      <c r="N20" s="60"/>
      <c r="O20" s="60"/>
      <c r="P20" s="60"/>
      <c r="Q20" s="58"/>
      <c r="R20" s="58"/>
      <c r="S20" s="58"/>
      <c r="T20" s="59"/>
      <c r="U20" s="58"/>
      <c r="V20" s="61" t="e">
        <f t="shared" si="0"/>
        <v>#DIV/0!</v>
      </c>
      <c r="W20" s="165"/>
      <c r="X20" s="62"/>
      <c r="Y20" s="58"/>
      <c r="Z20" s="58"/>
      <c r="AA20" s="62"/>
      <c r="AB20" s="58"/>
      <c r="AC20" s="62"/>
      <c r="AD20" s="58"/>
      <c r="AE20" s="62"/>
      <c r="AF20" s="58"/>
      <c r="AG20" s="62"/>
      <c r="AH20" s="62"/>
      <c r="AI20" s="62"/>
      <c r="AJ20" s="58"/>
      <c r="AK20" s="58"/>
      <c r="AL20" s="58"/>
      <c r="AM20" s="59"/>
      <c r="AN20" s="58"/>
      <c r="AO20" s="58"/>
      <c r="AP20" s="58"/>
      <c r="AQ20" s="59"/>
      <c r="AR20" s="59"/>
      <c r="AS20" s="59"/>
      <c r="AT20" s="62"/>
      <c r="AU20" s="62"/>
      <c r="AV20" s="62"/>
      <c r="AW20" s="62"/>
      <c r="AX20" s="62"/>
    </row>
    <row r="21" spans="1:50" s="12" customFormat="1" ht="11" x14ac:dyDescent="0.15">
      <c r="A21" s="58"/>
      <c r="B21" s="58"/>
      <c r="C21" s="58"/>
      <c r="D21" s="58"/>
      <c r="E21" s="58"/>
      <c r="F21" s="58"/>
      <c r="G21" s="58"/>
      <c r="H21" s="58"/>
      <c r="I21" s="59"/>
      <c r="J21" s="58"/>
      <c r="K21" s="59"/>
      <c r="L21" s="58"/>
      <c r="M21" s="60"/>
      <c r="N21" s="60"/>
      <c r="O21" s="60"/>
      <c r="P21" s="60"/>
      <c r="Q21" s="58"/>
      <c r="R21" s="58"/>
      <c r="S21" s="58"/>
      <c r="T21" s="59"/>
      <c r="U21" s="58"/>
      <c r="V21" s="61" t="e">
        <f t="shared" si="0"/>
        <v>#DIV/0!</v>
      </c>
      <c r="W21" s="165"/>
      <c r="X21" s="62"/>
      <c r="Y21" s="58"/>
      <c r="Z21" s="58"/>
      <c r="AA21" s="62"/>
      <c r="AB21" s="58"/>
      <c r="AC21" s="62"/>
      <c r="AD21" s="58"/>
      <c r="AE21" s="62"/>
      <c r="AF21" s="58"/>
      <c r="AG21" s="62"/>
      <c r="AH21" s="62"/>
      <c r="AI21" s="62"/>
      <c r="AJ21" s="58"/>
      <c r="AK21" s="58"/>
      <c r="AL21" s="58"/>
      <c r="AM21" s="59"/>
      <c r="AN21" s="58"/>
      <c r="AO21" s="58"/>
      <c r="AP21" s="58"/>
      <c r="AQ21" s="59"/>
      <c r="AR21" s="59"/>
      <c r="AS21" s="59"/>
      <c r="AT21" s="62"/>
      <c r="AU21" s="62"/>
      <c r="AV21" s="62"/>
      <c r="AW21" s="62"/>
      <c r="AX21" s="62"/>
    </row>
    <row r="22" spans="1:50" s="11" customFormat="1" x14ac:dyDescent="0.2">
      <c r="A22" s="52">
        <v>21</v>
      </c>
      <c r="B22" s="52" t="s">
        <v>92</v>
      </c>
      <c r="C22" s="52" t="s">
        <v>75</v>
      </c>
      <c r="D22" s="52" t="s">
        <v>76</v>
      </c>
      <c r="E22" s="52"/>
      <c r="F22" s="52"/>
      <c r="G22" s="52"/>
      <c r="H22" s="52"/>
      <c r="I22" s="53"/>
      <c r="J22" s="52"/>
      <c r="K22" s="53"/>
      <c r="L22" s="52"/>
      <c r="M22" s="54" t="e">
        <f ca="1">INDEX(OFFSET(MOTORS!$C$1, 0, 0, MOTORS!$B$1,1), MATCH($F22, OFFSET(MOTORS!$A$1,0,0,MOTORS!$B$1,1),0))</f>
        <v>#N/A</v>
      </c>
      <c r="N22" s="54" t="e">
        <f ca="1">INDEX(OFFSET(MOTORS!$D$1, 0, 0, MOTORS!$B$1,1), MATCH($F22, OFFSET(MOTORS!$A$1,0,0,MOTORS!$B$1,1),0))</f>
        <v>#N/A</v>
      </c>
      <c r="O22" s="54" t="e">
        <f ca="1">INDEX(OFFSET(MOTORS!$E$1, 0, 0, MOTORS!$B$1,1), MATCH($F22, OFFSET(MOTORS!$A$1,0,0,MOTORS!$B$1,1),0))</f>
        <v>#N/A</v>
      </c>
      <c r="P22" s="54" t="e">
        <f ca="1">INDEX(OFFSET(MOTORS!$F$1, 0, 0, MOTORS!$B$1,1), MATCH($F22, OFFSET(MOTORS!$A$1,0,0,MOTORS!$B$1,1),0))</f>
        <v>#N/A</v>
      </c>
      <c r="Q22" s="52"/>
      <c r="R22" s="52"/>
      <c r="S22" s="52"/>
      <c r="T22" s="55"/>
      <c r="U22" s="52" t="s">
        <v>64</v>
      </c>
      <c r="V22" s="56" t="e">
        <f t="shared" ca="1" si="0"/>
        <v>#N/A</v>
      </c>
      <c r="W22" s="52"/>
      <c r="X22" s="55"/>
      <c r="Y22"/>
      <c r="Z22"/>
      <c r="AA22" s="55"/>
      <c r="AB22"/>
      <c r="AC22" s="57"/>
      <c r="AD22"/>
      <c r="AE22" s="55"/>
      <c r="AF22"/>
      <c r="AG22" s="55"/>
      <c r="AH22" s="55"/>
      <c r="AI22" s="55"/>
      <c r="AJ22"/>
      <c r="AK22"/>
      <c r="AL22"/>
      <c r="AM22" s="55"/>
      <c r="AN22"/>
      <c r="AO22"/>
      <c r="AP22"/>
      <c r="AQ22" s="55"/>
      <c r="AR22" s="55"/>
      <c r="AS22" s="55"/>
      <c r="AT22" s="55"/>
      <c r="AU22" s="55"/>
      <c r="AV22" s="55"/>
      <c r="AW22" s="55"/>
      <c r="AX22" s="55"/>
    </row>
    <row r="23" spans="1:50" s="11" customFormat="1" x14ac:dyDescent="0.2">
      <c r="A23" s="52">
        <v>22</v>
      </c>
      <c r="B23" s="52" t="s">
        <v>93</v>
      </c>
      <c r="C23" s="52" t="s">
        <v>75</v>
      </c>
      <c r="D23" s="52" t="s">
        <v>76</v>
      </c>
      <c r="E23" s="52"/>
      <c r="F23" s="52"/>
      <c r="G23" s="52"/>
      <c r="H23" s="52"/>
      <c r="I23" s="53"/>
      <c r="J23" s="52"/>
      <c r="K23" s="53"/>
      <c r="L23" s="52"/>
      <c r="M23" s="54" t="e">
        <f ca="1">INDEX(OFFSET(MOTORS!$C$1, 0, 0, MOTORS!$B$1,1), MATCH($F23, OFFSET(MOTORS!$A$1,0,0,MOTORS!$B$1,1),0))</f>
        <v>#N/A</v>
      </c>
      <c r="N23" s="54" t="e">
        <f ca="1">INDEX(OFFSET(MOTORS!$D$1, 0, 0, MOTORS!$B$1,1), MATCH($F23, OFFSET(MOTORS!$A$1,0,0,MOTORS!$B$1,1),0))</f>
        <v>#N/A</v>
      </c>
      <c r="O23" s="54" t="e">
        <f ca="1">INDEX(OFFSET(MOTORS!$E$1, 0, 0, MOTORS!$B$1,1), MATCH($F23, OFFSET(MOTORS!$A$1,0,0,MOTORS!$B$1,1),0))</f>
        <v>#N/A</v>
      </c>
      <c r="P23" s="54" t="e">
        <f ca="1">INDEX(OFFSET(MOTORS!$F$1, 0, 0, MOTORS!$B$1,1), MATCH($F23, OFFSET(MOTORS!$A$1,0,0,MOTORS!$B$1,1),0))</f>
        <v>#N/A</v>
      </c>
      <c r="Q23" s="52"/>
      <c r="R23" s="52"/>
      <c r="S23" s="52"/>
      <c r="T23" s="55"/>
      <c r="U23" s="52" t="s">
        <v>64</v>
      </c>
      <c r="V23" s="56" t="e">
        <f t="shared" ca="1" si="0"/>
        <v>#N/A</v>
      </c>
      <c r="W23" s="52"/>
      <c r="X23" s="55"/>
      <c r="Y23"/>
      <c r="Z23"/>
      <c r="AA23" s="55"/>
      <c r="AB23"/>
      <c r="AC23" s="57"/>
      <c r="AD23"/>
      <c r="AE23" s="55"/>
      <c r="AF23"/>
      <c r="AG23" s="55"/>
      <c r="AH23" s="55"/>
      <c r="AI23" s="55"/>
      <c r="AJ23"/>
      <c r="AK23"/>
      <c r="AL23"/>
      <c r="AM23" s="55"/>
      <c r="AN23"/>
      <c r="AO23"/>
      <c r="AP23"/>
      <c r="AQ23" s="55"/>
      <c r="AR23" s="55"/>
      <c r="AS23" s="55"/>
      <c r="AT23" s="55"/>
      <c r="AU23" s="55"/>
      <c r="AV23" s="55"/>
      <c r="AW23" s="55"/>
      <c r="AX23" s="55"/>
    </row>
    <row r="24" spans="1:50" s="11" customFormat="1" x14ac:dyDescent="0.2">
      <c r="A24" s="52">
        <v>23</v>
      </c>
      <c r="B24" s="52" t="s">
        <v>94</v>
      </c>
      <c r="C24" s="52" t="s">
        <v>75</v>
      </c>
      <c r="D24" s="52" t="s">
        <v>76</v>
      </c>
      <c r="E24" s="52"/>
      <c r="F24" s="52"/>
      <c r="G24" s="52"/>
      <c r="H24" s="52"/>
      <c r="I24" s="53"/>
      <c r="J24" s="52"/>
      <c r="K24" s="53"/>
      <c r="L24" s="52"/>
      <c r="M24" s="54" t="e">
        <f ca="1">INDEX(OFFSET(MOTORS!$C$1, 0, 0, MOTORS!$B$1,1), MATCH($F24, OFFSET(MOTORS!$A$1,0,0,MOTORS!$B$1,1),0))</f>
        <v>#N/A</v>
      </c>
      <c r="N24" s="54" t="e">
        <f ca="1">INDEX(OFFSET(MOTORS!$D$1, 0, 0, MOTORS!$B$1,1), MATCH($F24, OFFSET(MOTORS!$A$1,0,0,MOTORS!$B$1,1),0))</f>
        <v>#N/A</v>
      </c>
      <c r="O24" s="54" t="e">
        <f ca="1">INDEX(OFFSET(MOTORS!$E$1, 0, 0, MOTORS!$B$1,1), MATCH($F24, OFFSET(MOTORS!$A$1,0,0,MOTORS!$B$1,1),0))</f>
        <v>#N/A</v>
      </c>
      <c r="P24" s="54" t="e">
        <f ca="1">INDEX(OFFSET(MOTORS!$F$1, 0, 0, MOTORS!$B$1,1), MATCH($F24, OFFSET(MOTORS!$A$1,0,0,MOTORS!$B$1,1),0))</f>
        <v>#N/A</v>
      </c>
      <c r="Q24" s="52"/>
      <c r="R24" s="52"/>
      <c r="S24" s="52"/>
      <c r="T24" s="55"/>
      <c r="U24" s="52" t="s">
        <v>64</v>
      </c>
      <c r="V24" s="56" t="e">
        <f t="shared" ca="1" si="0"/>
        <v>#N/A</v>
      </c>
      <c r="W24" s="52"/>
      <c r="X24" s="55"/>
      <c r="Y24"/>
      <c r="Z24"/>
      <c r="AA24" s="55"/>
      <c r="AB24"/>
      <c r="AC24" s="57"/>
      <c r="AD24"/>
      <c r="AE24" s="55"/>
      <c r="AF24"/>
      <c r="AG24" s="55"/>
      <c r="AH24" s="55"/>
      <c r="AI24" s="55"/>
      <c r="AJ24"/>
      <c r="AK24"/>
      <c r="AL24"/>
      <c r="AM24" s="55"/>
      <c r="AN24"/>
      <c r="AO24"/>
      <c r="AP24"/>
      <c r="AQ24" s="55"/>
      <c r="AR24" s="55"/>
      <c r="AS24" s="55"/>
      <c r="AT24" s="55"/>
      <c r="AU24" s="55"/>
      <c r="AV24" s="55"/>
      <c r="AW24" s="55"/>
      <c r="AX24" s="55"/>
    </row>
    <row r="25" spans="1:50" s="11" customFormat="1" x14ac:dyDescent="0.2">
      <c r="A25" s="52">
        <v>24</v>
      </c>
      <c r="B25" s="52" t="s">
        <v>95</v>
      </c>
      <c r="C25" s="52" t="s">
        <v>75</v>
      </c>
      <c r="D25" s="52" t="s">
        <v>76</v>
      </c>
      <c r="E25" s="52" t="s">
        <v>96</v>
      </c>
      <c r="F25" s="52" t="s">
        <v>97</v>
      </c>
      <c r="G25" s="52" t="s">
        <v>81</v>
      </c>
      <c r="H25" s="52" t="s">
        <v>82</v>
      </c>
      <c r="I25" s="53"/>
      <c r="J25" s="52" t="s">
        <v>98</v>
      </c>
      <c r="K25" s="53" t="s">
        <v>85</v>
      </c>
      <c r="L25" s="52">
        <v>2</v>
      </c>
      <c r="M25" s="54">
        <f ca="1">INDEX(OFFSET(MOTORS!$C$1, 0, 0, MOTORS!$B$1,1), MATCH($F25, OFFSET(MOTORS!$A$1,0,0,MOTORS!$B$1,1),0))</f>
        <v>0.9</v>
      </c>
      <c r="N25" s="54">
        <f ca="1">INDEX(OFFSET(MOTORS!$D$1, 0, 0, MOTORS!$B$1,1), MATCH($F25, OFFSET(MOTORS!$A$1,0,0,MOTORS!$B$1,1),0))</f>
        <v>3.6</v>
      </c>
      <c r="O25" s="54">
        <f ca="1">INDEX(OFFSET(MOTORS!$E$1, 0, 0, MOTORS!$B$1,1), MATCH($F25, OFFSET(MOTORS!$A$1,0,0,MOTORS!$B$1,1),0))</f>
        <v>2.13</v>
      </c>
      <c r="P25" s="54">
        <f ca="1">INDEX(OFFSET(MOTORS!$F$1, 0, 0, MOTORS!$B$1,1), MATCH($F25, OFFSET(MOTORS!$A$1,0,0,MOTORS!$B$1,1),0))</f>
        <v>200</v>
      </c>
      <c r="Q25" s="52" t="s">
        <v>86</v>
      </c>
      <c r="R25" s="52">
        <f ca="1">P25/360</f>
        <v>0.55555555555555558</v>
      </c>
      <c r="S25" s="52" t="s">
        <v>99</v>
      </c>
      <c r="T25" s="55"/>
      <c r="U25" s="52" t="s">
        <v>64</v>
      </c>
      <c r="V25" s="56">
        <f t="shared" ca="1" si="0"/>
        <v>0</v>
      </c>
      <c r="W25" s="52"/>
      <c r="X25" s="55"/>
      <c r="Y25"/>
      <c r="Z25"/>
      <c r="AA25" s="55"/>
      <c r="AB25"/>
      <c r="AC25" s="57"/>
      <c r="AD25"/>
      <c r="AE25" s="55"/>
      <c r="AF25"/>
      <c r="AG25" s="55"/>
      <c r="AH25" s="55" t="s">
        <v>65</v>
      </c>
      <c r="AI25" s="55" t="s">
        <v>65</v>
      </c>
      <c r="AJ25" t="s">
        <v>65</v>
      </c>
      <c r="AK25"/>
      <c r="AL25"/>
      <c r="AM25" s="55"/>
      <c r="AN25"/>
      <c r="AO25"/>
      <c r="AP25"/>
      <c r="AQ25" s="55"/>
      <c r="AR25" s="55"/>
      <c r="AS25" s="55"/>
      <c r="AT25" s="55"/>
      <c r="AU25" s="55"/>
      <c r="AV25" s="55"/>
      <c r="AW25" s="55"/>
      <c r="AX25" s="55"/>
    </row>
    <row r="26" spans="1:50" s="11" customFormat="1" x14ac:dyDescent="0.2">
      <c r="A26" s="52">
        <v>25</v>
      </c>
      <c r="B26" s="52" t="s">
        <v>100</v>
      </c>
      <c r="C26" s="52" t="s">
        <v>75</v>
      </c>
      <c r="D26" s="52" t="s">
        <v>76</v>
      </c>
      <c r="E26" s="52"/>
      <c r="F26" s="52"/>
      <c r="G26" s="52"/>
      <c r="H26" s="52"/>
      <c r="I26" s="53"/>
      <c r="J26" s="52"/>
      <c r="K26" s="53"/>
      <c r="L26" s="52"/>
      <c r="M26" s="54" t="e">
        <f ca="1">INDEX(OFFSET(MOTORS!$C$1, 0, 0, MOTORS!$B$1,1), MATCH($F26, OFFSET(MOTORS!$A$1,0,0,MOTORS!$B$1,1),0))</f>
        <v>#N/A</v>
      </c>
      <c r="N26" s="54" t="e">
        <f ca="1">INDEX(OFFSET(MOTORS!$D$1, 0, 0, MOTORS!$B$1,1), MATCH($F26, OFFSET(MOTORS!$A$1,0,0,MOTORS!$B$1,1),0))</f>
        <v>#N/A</v>
      </c>
      <c r="O26" s="54" t="e">
        <f ca="1">INDEX(OFFSET(MOTORS!$E$1, 0, 0, MOTORS!$B$1,1), MATCH($F26, OFFSET(MOTORS!$A$1,0,0,MOTORS!$B$1,1),0))</f>
        <v>#N/A</v>
      </c>
      <c r="P26" s="54" t="e">
        <f ca="1">INDEX(OFFSET(MOTORS!$F$1, 0, 0, MOTORS!$B$1,1), MATCH($F26, OFFSET(MOTORS!$A$1,0,0,MOTORS!$B$1,1),0))</f>
        <v>#N/A</v>
      </c>
      <c r="Q26" s="52"/>
      <c r="R26" s="52"/>
      <c r="S26" s="52"/>
      <c r="T26" s="55"/>
      <c r="U26" s="52" t="s">
        <v>64</v>
      </c>
      <c r="V26" s="56" t="e">
        <f t="shared" ca="1" si="0"/>
        <v>#N/A</v>
      </c>
      <c r="W26" s="52"/>
      <c r="X26" s="55"/>
      <c r="Y26"/>
      <c r="Z26"/>
      <c r="AA26" s="55"/>
      <c r="AB26"/>
      <c r="AC26" s="57"/>
      <c r="AD26"/>
      <c r="AE26" s="55"/>
      <c r="AF26"/>
      <c r="AG26" s="55"/>
      <c r="AH26" s="55"/>
      <c r="AI26" s="55"/>
      <c r="AJ26"/>
      <c r="AK26"/>
      <c r="AL26"/>
      <c r="AM26" s="55"/>
      <c r="AN26"/>
      <c r="AO26"/>
      <c r="AP26"/>
      <c r="AQ26" s="55"/>
      <c r="AR26" s="55"/>
      <c r="AS26" s="55"/>
      <c r="AT26" s="55"/>
      <c r="AU26" s="55"/>
      <c r="AV26" s="55"/>
      <c r="AW26" s="55"/>
      <c r="AX26" s="55"/>
    </row>
    <row r="27" spans="1:50" s="11" customFormat="1" x14ac:dyDescent="0.2">
      <c r="A27" s="52">
        <v>26</v>
      </c>
      <c r="B27" s="52" t="s">
        <v>101</v>
      </c>
      <c r="C27" s="52" t="s">
        <v>75</v>
      </c>
      <c r="D27" s="52" t="s">
        <v>76</v>
      </c>
      <c r="E27" s="52"/>
      <c r="F27" s="52"/>
      <c r="G27" s="52"/>
      <c r="H27" s="52"/>
      <c r="I27" s="53"/>
      <c r="J27" s="52"/>
      <c r="K27" s="53"/>
      <c r="L27" s="52"/>
      <c r="M27" s="54" t="e">
        <f ca="1">INDEX(OFFSET(MOTORS!$C$1, 0, 0, MOTORS!$B$1,1), MATCH($F27, OFFSET(MOTORS!$A$1,0,0,MOTORS!$B$1,1),0))</f>
        <v>#N/A</v>
      </c>
      <c r="N27" s="54" t="e">
        <f ca="1">INDEX(OFFSET(MOTORS!$D$1, 0, 0, MOTORS!$B$1,1), MATCH($F27, OFFSET(MOTORS!$A$1,0,0,MOTORS!$B$1,1),0))</f>
        <v>#N/A</v>
      </c>
      <c r="O27" s="54" t="e">
        <f ca="1">INDEX(OFFSET(MOTORS!$E$1, 0, 0, MOTORS!$B$1,1), MATCH($F27, OFFSET(MOTORS!$A$1,0,0,MOTORS!$B$1,1),0))</f>
        <v>#N/A</v>
      </c>
      <c r="P27" s="54" t="e">
        <f ca="1">INDEX(OFFSET(MOTORS!$F$1, 0, 0, MOTORS!$B$1,1), MATCH($F27, OFFSET(MOTORS!$A$1,0,0,MOTORS!$B$1,1),0))</f>
        <v>#N/A</v>
      </c>
      <c r="Q27" s="52"/>
      <c r="R27" s="52"/>
      <c r="S27" s="52"/>
      <c r="T27" s="55"/>
      <c r="U27" s="52" t="s">
        <v>64</v>
      </c>
      <c r="V27" s="56" t="e">
        <f t="shared" ca="1" si="0"/>
        <v>#N/A</v>
      </c>
      <c r="W27" s="52"/>
      <c r="X27" s="55"/>
      <c r="Y27"/>
      <c r="Z27"/>
      <c r="AA27" s="55"/>
      <c r="AB27"/>
      <c r="AC27" s="57"/>
      <c r="AD27"/>
      <c r="AE27" s="55"/>
      <c r="AF27"/>
      <c r="AG27" s="55"/>
      <c r="AH27" s="55"/>
      <c r="AI27" s="55"/>
      <c r="AJ27"/>
      <c r="AK27"/>
      <c r="AL27"/>
      <c r="AM27" s="55"/>
      <c r="AN27"/>
      <c r="AO27"/>
      <c r="AP27"/>
      <c r="AQ27" s="55"/>
      <c r="AR27" s="55"/>
      <c r="AS27" s="55"/>
      <c r="AT27" s="55"/>
      <c r="AU27" s="55"/>
      <c r="AV27" s="55"/>
      <c r="AW27" s="55"/>
      <c r="AX27" s="55"/>
    </row>
    <row r="28" spans="1:50" s="11" customFormat="1" x14ac:dyDescent="0.2">
      <c r="A28" s="52">
        <v>27</v>
      </c>
      <c r="B28" s="52" t="s">
        <v>102</v>
      </c>
      <c r="C28" s="52" t="s">
        <v>75</v>
      </c>
      <c r="D28" s="52" t="s">
        <v>76</v>
      </c>
      <c r="E28" s="52"/>
      <c r="F28" s="52"/>
      <c r="G28" s="52"/>
      <c r="H28" s="52"/>
      <c r="I28" s="53"/>
      <c r="J28" s="52"/>
      <c r="K28" s="53"/>
      <c r="L28" s="52"/>
      <c r="M28" s="54" t="e">
        <f ca="1">INDEX(OFFSET(MOTORS!$C$1, 0, 0, MOTORS!$B$1,1), MATCH($F28, OFFSET(MOTORS!$A$1,0,0,MOTORS!$B$1,1),0))</f>
        <v>#N/A</v>
      </c>
      <c r="N28" s="54" t="e">
        <f ca="1">INDEX(OFFSET(MOTORS!$D$1, 0, 0, MOTORS!$B$1,1), MATCH($F28, OFFSET(MOTORS!$A$1,0,0,MOTORS!$B$1,1),0))</f>
        <v>#N/A</v>
      </c>
      <c r="O28" s="54" t="e">
        <f ca="1">INDEX(OFFSET(MOTORS!$E$1, 0, 0, MOTORS!$B$1,1), MATCH($F28, OFFSET(MOTORS!$A$1,0,0,MOTORS!$B$1,1),0))</f>
        <v>#N/A</v>
      </c>
      <c r="P28" s="54" t="e">
        <f ca="1">INDEX(OFFSET(MOTORS!$F$1, 0, 0, MOTORS!$B$1,1), MATCH($F28, OFFSET(MOTORS!$A$1,0,0,MOTORS!$B$1,1),0))</f>
        <v>#N/A</v>
      </c>
      <c r="Q28" s="52"/>
      <c r="R28" s="52"/>
      <c r="S28" s="52"/>
      <c r="T28" s="55"/>
      <c r="U28" s="52" t="s">
        <v>64</v>
      </c>
      <c r="V28" s="56" t="e">
        <f t="shared" ca="1" si="0"/>
        <v>#N/A</v>
      </c>
      <c r="W28" s="52"/>
      <c r="X28" s="55"/>
      <c r="Y28"/>
      <c r="Z28"/>
      <c r="AA28" s="55"/>
      <c r="AB28"/>
      <c r="AC28" s="57"/>
      <c r="AD28"/>
      <c r="AE28" s="55"/>
      <c r="AF28"/>
      <c r="AG28" s="55"/>
      <c r="AH28" s="55"/>
      <c r="AI28" s="55"/>
      <c r="AJ28"/>
      <c r="AK28"/>
      <c r="AL28"/>
      <c r="AM28" s="55"/>
      <c r="AN28"/>
      <c r="AO28"/>
      <c r="AP28"/>
      <c r="AQ28" s="55"/>
      <c r="AR28" s="55"/>
      <c r="AS28" s="55"/>
      <c r="AT28" s="55"/>
      <c r="AU28" s="55"/>
      <c r="AV28" s="55"/>
      <c r="AW28" s="55"/>
      <c r="AX28" s="55"/>
    </row>
    <row r="29" spans="1:50" s="11" customFormat="1" x14ac:dyDescent="0.2">
      <c r="A29" s="52">
        <v>28</v>
      </c>
      <c r="B29" s="52" t="s">
        <v>103</v>
      </c>
      <c r="C29" s="52" t="s">
        <v>75</v>
      </c>
      <c r="D29" s="52" t="s">
        <v>76</v>
      </c>
      <c r="E29" s="52"/>
      <c r="F29" s="52"/>
      <c r="G29" s="52"/>
      <c r="H29" s="52"/>
      <c r="I29" s="53"/>
      <c r="J29" s="52"/>
      <c r="K29" s="53"/>
      <c r="L29" s="52"/>
      <c r="M29" s="54" t="e">
        <f ca="1">INDEX(OFFSET(MOTORS!$C$1, 0, 0, MOTORS!$B$1,1), MATCH($F29, OFFSET(MOTORS!$A$1,0,0,MOTORS!$B$1,1),0))</f>
        <v>#N/A</v>
      </c>
      <c r="N29" s="54" t="e">
        <f ca="1">INDEX(OFFSET(MOTORS!$D$1, 0, 0, MOTORS!$B$1,1), MATCH($F29, OFFSET(MOTORS!$A$1,0,0,MOTORS!$B$1,1),0))</f>
        <v>#N/A</v>
      </c>
      <c r="O29" s="54" t="e">
        <f ca="1">INDEX(OFFSET(MOTORS!$E$1, 0, 0, MOTORS!$B$1,1), MATCH($F29, OFFSET(MOTORS!$A$1,0,0,MOTORS!$B$1,1),0))</f>
        <v>#N/A</v>
      </c>
      <c r="P29" s="54" t="e">
        <f ca="1">INDEX(OFFSET(MOTORS!$F$1, 0, 0, MOTORS!$B$1,1), MATCH($F29, OFFSET(MOTORS!$A$1,0,0,MOTORS!$B$1,1),0))</f>
        <v>#N/A</v>
      </c>
      <c r="Q29" s="52"/>
      <c r="R29" s="52"/>
      <c r="S29" s="52"/>
      <c r="T29" s="55"/>
      <c r="U29" s="52" t="s">
        <v>64</v>
      </c>
      <c r="V29" s="56" t="e">
        <f t="shared" ca="1" si="0"/>
        <v>#N/A</v>
      </c>
      <c r="W29" s="52"/>
      <c r="X29" s="55"/>
      <c r="Y29"/>
      <c r="Z29"/>
      <c r="AA29" s="55"/>
      <c r="AB29"/>
      <c r="AC29" s="57"/>
      <c r="AD29"/>
      <c r="AE29" s="55"/>
      <c r="AF29"/>
      <c r="AG29" s="55"/>
      <c r="AH29" s="55"/>
      <c r="AI29" s="55"/>
      <c r="AJ29"/>
      <c r="AK29"/>
      <c r="AL29"/>
      <c r="AM29" s="55"/>
      <c r="AN29"/>
      <c r="AO29"/>
      <c r="AP29"/>
      <c r="AQ29" s="55"/>
      <c r="AR29" s="55"/>
      <c r="AS29" s="55"/>
      <c r="AT29" s="55"/>
      <c r="AU29" s="55"/>
      <c r="AV29" s="55"/>
      <c r="AW29" s="55"/>
      <c r="AX29" s="55"/>
    </row>
    <row r="30" spans="1:50" s="12" customFormat="1" ht="11" x14ac:dyDescent="0.15">
      <c r="A30" s="58"/>
      <c r="B30" s="58"/>
      <c r="C30" s="58"/>
      <c r="D30" s="58"/>
      <c r="E30" s="58"/>
      <c r="F30" s="58"/>
      <c r="G30" s="58"/>
      <c r="H30" s="58"/>
      <c r="I30" s="59"/>
      <c r="J30" s="58"/>
      <c r="K30" s="59"/>
      <c r="L30" s="58"/>
      <c r="M30" s="60"/>
      <c r="N30" s="60"/>
      <c r="O30" s="60"/>
      <c r="P30" s="60"/>
      <c r="Q30" s="58"/>
      <c r="R30" s="58"/>
      <c r="S30" s="58"/>
      <c r="T30" s="59"/>
      <c r="U30" s="58"/>
      <c r="V30" s="61" t="e">
        <f t="shared" si="0"/>
        <v>#DIV/0!</v>
      </c>
      <c r="W30" s="165"/>
      <c r="X30" s="62"/>
      <c r="Y30" s="58"/>
      <c r="Z30" s="58"/>
      <c r="AA30" s="62"/>
      <c r="AB30" s="58"/>
      <c r="AC30" s="62"/>
      <c r="AD30" s="58"/>
      <c r="AE30" s="62"/>
      <c r="AF30" s="58"/>
      <c r="AG30" s="62"/>
      <c r="AH30" s="62"/>
      <c r="AI30" s="62"/>
      <c r="AJ30" s="58"/>
      <c r="AK30" s="58"/>
      <c r="AL30" s="58"/>
      <c r="AM30" s="59"/>
      <c r="AN30" s="58"/>
      <c r="AO30" s="58"/>
      <c r="AP30" s="58"/>
      <c r="AQ30" s="59"/>
      <c r="AR30" s="59"/>
      <c r="AS30" s="59"/>
      <c r="AT30" s="62"/>
      <c r="AU30" s="62"/>
      <c r="AV30" s="62"/>
      <c r="AW30" s="62"/>
      <c r="AX30" s="62"/>
    </row>
    <row r="31" spans="1:50" s="12" customFormat="1" ht="11" x14ac:dyDescent="0.15">
      <c r="A31" s="58"/>
      <c r="B31" s="58"/>
      <c r="C31" s="58"/>
      <c r="D31" s="58"/>
      <c r="E31" s="58"/>
      <c r="F31" s="58"/>
      <c r="G31" s="58"/>
      <c r="H31" s="58"/>
      <c r="I31" s="59"/>
      <c r="J31" s="58"/>
      <c r="K31" s="59"/>
      <c r="L31" s="58"/>
      <c r="M31" s="60"/>
      <c r="N31" s="60"/>
      <c r="O31" s="60"/>
      <c r="P31" s="60"/>
      <c r="Q31" s="58"/>
      <c r="R31" s="58"/>
      <c r="S31" s="58"/>
      <c r="T31" s="59"/>
      <c r="U31" s="58"/>
      <c r="V31" s="61" t="e">
        <f t="shared" si="0"/>
        <v>#DIV/0!</v>
      </c>
      <c r="W31" s="165"/>
      <c r="X31" s="62"/>
      <c r="Y31" s="58"/>
      <c r="Z31" s="58"/>
      <c r="AA31" s="62"/>
      <c r="AB31" s="58"/>
      <c r="AC31" s="62"/>
      <c r="AD31" s="58"/>
      <c r="AE31" s="62"/>
      <c r="AF31" s="58"/>
      <c r="AG31" s="62"/>
      <c r="AH31" s="62"/>
      <c r="AI31" s="62"/>
      <c r="AJ31" s="58"/>
      <c r="AK31" s="58"/>
      <c r="AL31" s="58"/>
      <c r="AM31" s="59"/>
      <c r="AN31" s="58"/>
      <c r="AO31" s="58"/>
      <c r="AP31" s="58"/>
      <c r="AQ31" s="59"/>
      <c r="AR31" s="59"/>
      <c r="AS31" s="59"/>
      <c r="AT31" s="62"/>
      <c r="AU31" s="62"/>
      <c r="AV31" s="62"/>
      <c r="AW31" s="62"/>
      <c r="AX31" s="62"/>
    </row>
    <row r="32" spans="1:50" s="11" customFormat="1" x14ac:dyDescent="0.2">
      <c r="A32" s="52">
        <v>31</v>
      </c>
      <c r="B32" s="52" t="s">
        <v>104</v>
      </c>
      <c r="C32" s="52" t="s">
        <v>75</v>
      </c>
      <c r="D32" s="52" t="s">
        <v>76</v>
      </c>
      <c r="E32"/>
      <c r="F32"/>
      <c r="G32"/>
      <c r="H32"/>
      <c r="I32" s="53"/>
      <c r="J32"/>
      <c r="K32" s="53"/>
      <c r="L32"/>
      <c r="M32" s="54" t="e">
        <f ca="1">INDEX(OFFSET(MOTORS!$C$1, 0, 0, MOTORS!$B$1,1), MATCH($F32, OFFSET(MOTORS!$A$1,0,0,MOTORS!$B$1,1),0))</f>
        <v>#N/A</v>
      </c>
      <c r="N32" s="54" t="e">
        <f ca="1">INDEX(OFFSET(MOTORS!$D$1, 0, 0, MOTORS!$B$1,1), MATCH($F32, OFFSET(MOTORS!$A$1,0,0,MOTORS!$B$1,1),0))</f>
        <v>#N/A</v>
      </c>
      <c r="O32" s="54" t="e">
        <f ca="1">INDEX(OFFSET(MOTORS!$E$1, 0, 0, MOTORS!$B$1,1), MATCH($F32, OFFSET(MOTORS!$A$1,0,0,MOTORS!$B$1,1),0))</f>
        <v>#N/A</v>
      </c>
      <c r="P32" s="54" t="e">
        <f ca="1">INDEX(OFFSET(MOTORS!$F$1, 0, 0, MOTORS!$B$1,1), MATCH($F32, OFFSET(MOTORS!$A$1,0,0,MOTORS!$B$1,1),0))</f>
        <v>#N/A</v>
      </c>
      <c r="Q32"/>
      <c r="R32"/>
      <c r="S32"/>
      <c r="T32" s="55"/>
      <c r="U32" s="52" t="s">
        <v>64</v>
      </c>
      <c r="V32" s="56" t="e">
        <f t="shared" ca="1" si="0"/>
        <v>#N/A</v>
      </c>
      <c r="W32" s="52"/>
      <c r="X32" s="55"/>
      <c r="Y32"/>
      <c r="Z32"/>
      <c r="AA32" s="55"/>
      <c r="AB32"/>
      <c r="AC32" s="57"/>
      <c r="AD32"/>
      <c r="AE32" s="55"/>
      <c r="AF32"/>
      <c r="AG32" s="55"/>
      <c r="AH32" s="55"/>
      <c r="AI32" s="55"/>
      <c r="AJ32"/>
      <c r="AK32"/>
      <c r="AL32"/>
      <c r="AM32" s="55"/>
      <c r="AN32"/>
      <c r="AO32"/>
      <c r="AP32"/>
      <c r="AQ32" s="55"/>
      <c r="AR32" s="55"/>
      <c r="AS32" s="55"/>
      <c r="AT32" s="55"/>
      <c r="AU32" s="55"/>
      <c r="AV32" s="55"/>
      <c r="AW32" s="55"/>
      <c r="AX32" s="55"/>
    </row>
    <row r="33" spans="1:50" s="11" customFormat="1" x14ac:dyDescent="0.2">
      <c r="A33" s="52">
        <v>32</v>
      </c>
      <c r="B33" s="52" t="s">
        <v>105</v>
      </c>
      <c r="C33" s="52" t="s">
        <v>75</v>
      </c>
      <c r="D33" s="52" t="s">
        <v>76</v>
      </c>
      <c r="E33"/>
      <c r="F33"/>
      <c r="G33"/>
      <c r="H33"/>
      <c r="I33" s="53"/>
      <c r="J33"/>
      <c r="K33" s="53"/>
      <c r="L33"/>
      <c r="M33" s="54" t="e">
        <f ca="1">INDEX(OFFSET(MOTORS!$C$1, 0, 0, MOTORS!$B$1,1), MATCH($F33, OFFSET(MOTORS!$A$1,0,0,MOTORS!$B$1,1),0))</f>
        <v>#N/A</v>
      </c>
      <c r="N33" s="54" t="e">
        <f ca="1">INDEX(OFFSET(MOTORS!$D$1, 0, 0, MOTORS!$B$1,1), MATCH($F33, OFFSET(MOTORS!$A$1,0,0,MOTORS!$B$1,1),0))</f>
        <v>#N/A</v>
      </c>
      <c r="O33" s="54" t="e">
        <f ca="1">INDEX(OFFSET(MOTORS!$E$1, 0, 0, MOTORS!$B$1,1), MATCH($F33, OFFSET(MOTORS!$A$1,0,0,MOTORS!$B$1,1),0))</f>
        <v>#N/A</v>
      </c>
      <c r="P33" s="54" t="e">
        <f ca="1">INDEX(OFFSET(MOTORS!$F$1, 0, 0, MOTORS!$B$1,1), MATCH($F33, OFFSET(MOTORS!$A$1,0,0,MOTORS!$B$1,1),0))</f>
        <v>#N/A</v>
      </c>
      <c r="Q33"/>
      <c r="R33"/>
      <c r="S33"/>
      <c r="T33" s="55"/>
      <c r="U33" s="52" t="s">
        <v>64</v>
      </c>
      <c r="V33" s="56" t="e">
        <f t="shared" ca="1" si="0"/>
        <v>#N/A</v>
      </c>
      <c r="W33" s="52"/>
      <c r="X33" s="55"/>
      <c r="Y33"/>
      <c r="Z33"/>
      <c r="AA33" s="55"/>
      <c r="AB33"/>
      <c r="AC33" s="57"/>
      <c r="AD33"/>
      <c r="AE33" s="55"/>
      <c r="AF33"/>
      <c r="AG33" s="55"/>
      <c r="AH33" s="55"/>
      <c r="AI33" s="55"/>
      <c r="AJ33"/>
      <c r="AK33"/>
      <c r="AL33"/>
      <c r="AM33" s="55"/>
      <c r="AN33"/>
      <c r="AO33"/>
      <c r="AP33"/>
      <c r="AQ33" s="55"/>
      <c r="AR33" s="55"/>
      <c r="AS33" s="55"/>
      <c r="AT33" s="55"/>
      <c r="AU33" s="55"/>
      <c r="AV33" s="55"/>
      <c r="AW33" s="55"/>
      <c r="AX33" s="55"/>
    </row>
    <row r="34" spans="1:50" s="11" customFormat="1" x14ac:dyDescent="0.2">
      <c r="A34" s="52">
        <v>33</v>
      </c>
      <c r="B34" s="52" t="s">
        <v>106</v>
      </c>
      <c r="C34" s="52" t="s">
        <v>75</v>
      </c>
      <c r="D34" s="52" t="s">
        <v>76</v>
      </c>
      <c r="E34"/>
      <c r="F34"/>
      <c r="G34"/>
      <c r="H34"/>
      <c r="I34" s="53"/>
      <c r="J34"/>
      <c r="K34" s="53"/>
      <c r="L34"/>
      <c r="M34" s="54" t="e">
        <f ca="1">INDEX(OFFSET(MOTORS!$C$1, 0, 0, MOTORS!$B$1,1), MATCH($F34, OFFSET(MOTORS!$A$1,0,0,MOTORS!$B$1,1),0))</f>
        <v>#N/A</v>
      </c>
      <c r="N34" s="54" t="e">
        <f ca="1">INDEX(OFFSET(MOTORS!$D$1, 0, 0, MOTORS!$B$1,1), MATCH($F34, OFFSET(MOTORS!$A$1,0,0,MOTORS!$B$1,1),0))</f>
        <v>#N/A</v>
      </c>
      <c r="O34" s="54" t="e">
        <f ca="1">INDEX(OFFSET(MOTORS!$E$1, 0, 0, MOTORS!$B$1,1), MATCH($F34, OFFSET(MOTORS!$A$1,0,0,MOTORS!$B$1,1),0))</f>
        <v>#N/A</v>
      </c>
      <c r="P34" s="54" t="e">
        <f ca="1">INDEX(OFFSET(MOTORS!$F$1, 0, 0, MOTORS!$B$1,1), MATCH($F34, OFFSET(MOTORS!$A$1,0,0,MOTORS!$B$1,1),0))</f>
        <v>#N/A</v>
      </c>
      <c r="Q34"/>
      <c r="R34"/>
      <c r="S34"/>
      <c r="T34" s="55"/>
      <c r="U34" s="52" t="s">
        <v>64</v>
      </c>
      <c r="V34" s="56" t="e">
        <f t="shared" ca="1" si="0"/>
        <v>#N/A</v>
      </c>
      <c r="W34" s="52"/>
      <c r="X34" s="55"/>
      <c r="Y34"/>
      <c r="Z34"/>
      <c r="AA34" s="55"/>
      <c r="AB34"/>
      <c r="AC34" s="57"/>
      <c r="AD34"/>
      <c r="AE34" s="55"/>
      <c r="AF34"/>
      <c r="AG34" s="55"/>
      <c r="AH34" s="55"/>
      <c r="AI34" s="55"/>
      <c r="AJ34"/>
      <c r="AK34"/>
      <c r="AL34"/>
      <c r="AM34" s="55"/>
      <c r="AN34"/>
      <c r="AO34"/>
      <c r="AP34"/>
      <c r="AQ34" s="55"/>
      <c r="AR34" s="55"/>
      <c r="AS34" s="55"/>
      <c r="AT34" s="55"/>
      <c r="AU34" s="55"/>
      <c r="AV34" s="55"/>
      <c r="AW34" s="55"/>
      <c r="AX34" s="55"/>
    </row>
    <row r="35" spans="1:50" s="11" customFormat="1" x14ac:dyDescent="0.2">
      <c r="A35" s="52">
        <v>34</v>
      </c>
      <c r="B35" s="52" t="s">
        <v>107</v>
      </c>
      <c r="C35" s="52" t="s">
        <v>75</v>
      </c>
      <c r="D35" s="52" t="s">
        <v>76</v>
      </c>
      <c r="E35"/>
      <c r="F35"/>
      <c r="G35"/>
      <c r="H35"/>
      <c r="I35" s="53"/>
      <c r="J35"/>
      <c r="K35" s="53"/>
      <c r="L35"/>
      <c r="M35" s="54" t="e">
        <f ca="1">INDEX(OFFSET(MOTORS!$C$1, 0, 0, MOTORS!$B$1,1), MATCH($F35, OFFSET(MOTORS!$A$1,0,0,MOTORS!$B$1,1),0))</f>
        <v>#N/A</v>
      </c>
      <c r="N35" s="54" t="e">
        <f ca="1">INDEX(OFFSET(MOTORS!$D$1, 0, 0, MOTORS!$B$1,1), MATCH($F35, OFFSET(MOTORS!$A$1,0,0,MOTORS!$B$1,1),0))</f>
        <v>#N/A</v>
      </c>
      <c r="O35" s="54" t="e">
        <f ca="1">INDEX(OFFSET(MOTORS!$E$1, 0, 0, MOTORS!$B$1,1), MATCH($F35, OFFSET(MOTORS!$A$1,0,0,MOTORS!$B$1,1),0))</f>
        <v>#N/A</v>
      </c>
      <c r="P35" s="54" t="e">
        <f ca="1">INDEX(OFFSET(MOTORS!$F$1, 0, 0, MOTORS!$B$1,1), MATCH($F35, OFFSET(MOTORS!$A$1,0,0,MOTORS!$B$1,1),0))</f>
        <v>#N/A</v>
      </c>
      <c r="Q35"/>
      <c r="R35"/>
      <c r="S35"/>
      <c r="T35" s="55"/>
      <c r="U35" s="52" t="s">
        <v>64</v>
      </c>
      <c r="V35" s="56" t="e">
        <f t="shared" ca="1" si="0"/>
        <v>#N/A</v>
      </c>
      <c r="W35" s="52"/>
      <c r="X35" s="55"/>
      <c r="Y35"/>
      <c r="Z35"/>
      <c r="AA35" s="55"/>
      <c r="AB35"/>
      <c r="AC35" s="57"/>
      <c r="AD35"/>
      <c r="AE35" s="55"/>
      <c r="AF35"/>
      <c r="AG35" s="55"/>
      <c r="AH35" s="55"/>
      <c r="AI35" s="55"/>
      <c r="AJ35"/>
      <c r="AK35"/>
      <c r="AL35"/>
      <c r="AM35" s="55"/>
      <c r="AN35"/>
      <c r="AO35"/>
      <c r="AP35"/>
      <c r="AQ35" s="55"/>
      <c r="AR35" s="55"/>
      <c r="AS35" s="55"/>
      <c r="AT35" s="55"/>
      <c r="AU35" s="55"/>
      <c r="AV35" s="55"/>
      <c r="AW35" s="55"/>
      <c r="AX35" s="55"/>
    </row>
    <row r="36" spans="1:50" s="11" customFormat="1" x14ac:dyDescent="0.2">
      <c r="A36" s="52">
        <v>35</v>
      </c>
      <c r="B36" s="52" t="s">
        <v>108</v>
      </c>
      <c r="C36" s="52" t="s">
        <v>75</v>
      </c>
      <c r="D36" s="52" t="s">
        <v>76</v>
      </c>
      <c r="E36"/>
      <c r="F36"/>
      <c r="G36"/>
      <c r="H36"/>
      <c r="I36" s="53"/>
      <c r="J36"/>
      <c r="K36" s="53"/>
      <c r="L36"/>
      <c r="M36" s="54" t="e">
        <f ca="1">INDEX(OFFSET(MOTORS!$C$1, 0, 0, MOTORS!$B$1,1), MATCH($F36, OFFSET(MOTORS!$A$1,0,0,MOTORS!$B$1,1),0))</f>
        <v>#N/A</v>
      </c>
      <c r="N36" s="54" t="e">
        <f ca="1">INDEX(OFFSET(MOTORS!$D$1, 0, 0, MOTORS!$B$1,1), MATCH($F36, OFFSET(MOTORS!$A$1,0,0,MOTORS!$B$1,1),0))</f>
        <v>#N/A</v>
      </c>
      <c r="O36" s="54" t="e">
        <f ca="1">INDEX(OFFSET(MOTORS!$E$1, 0, 0, MOTORS!$B$1,1), MATCH($F36, OFFSET(MOTORS!$A$1,0,0,MOTORS!$B$1,1),0))</f>
        <v>#N/A</v>
      </c>
      <c r="P36" s="54" t="e">
        <f ca="1">INDEX(OFFSET(MOTORS!$F$1, 0, 0, MOTORS!$B$1,1), MATCH($F36, OFFSET(MOTORS!$A$1,0,0,MOTORS!$B$1,1),0))</f>
        <v>#N/A</v>
      </c>
      <c r="Q36"/>
      <c r="R36"/>
      <c r="S36"/>
      <c r="T36" s="55"/>
      <c r="U36" s="52" t="s">
        <v>64</v>
      </c>
      <c r="V36" s="56" t="e">
        <f t="shared" ca="1" si="0"/>
        <v>#N/A</v>
      </c>
      <c r="W36" s="52"/>
      <c r="X36" s="55"/>
      <c r="Y36"/>
      <c r="Z36"/>
      <c r="AA36" s="55"/>
      <c r="AB36"/>
      <c r="AC36" s="57"/>
      <c r="AD36"/>
      <c r="AE36" s="55"/>
      <c r="AF36"/>
      <c r="AG36" s="55"/>
      <c r="AH36" s="55"/>
      <c r="AI36" s="55"/>
      <c r="AJ36"/>
      <c r="AK36"/>
      <c r="AL36"/>
      <c r="AM36" s="55"/>
      <c r="AN36"/>
      <c r="AO36"/>
      <c r="AP36"/>
      <c r="AQ36" s="55"/>
      <c r="AR36" s="55"/>
      <c r="AS36" s="55"/>
      <c r="AT36" s="55"/>
      <c r="AU36" s="55"/>
      <c r="AV36" s="55"/>
      <c r="AW36" s="55"/>
      <c r="AX36" s="55"/>
    </row>
    <row r="37" spans="1:50" s="11" customFormat="1" x14ac:dyDescent="0.2">
      <c r="A37" s="52">
        <v>36</v>
      </c>
      <c r="B37" s="52" t="s">
        <v>109</v>
      </c>
      <c r="C37" s="52" t="s">
        <v>110</v>
      </c>
      <c r="D37" s="162" t="s">
        <v>111</v>
      </c>
      <c r="E37" s="43" t="s">
        <v>112</v>
      </c>
      <c r="F37" s="43" t="s">
        <v>59</v>
      </c>
      <c r="G37" s="43" t="s">
        <v>81</v>
      </c>
      <c r="H37" s="43" t="s">
        <v>82</v>
      </c>
      <c r="I37" s="53" t="s">
        <v>113</v>
      </c>
      <c r="J37" s="52" t="s">
        <v>84</v>
      </c>
      <c r="K37" s="53" t="s">
        <v>114</v>
      </c>
      <c r="L37" s="52">
        <v>2</v>
      </c>
      <c r="M37" s="54">
        <f ca="1">INDEX(OFFSET(MOTORS!$C$1, 0, 0, MOTORS!$B$1,1), MATCH($F37, OFFSET(MOTORS!$A$1,0,0,MOTORS!$B$1,1),0))</f>
        <v>1.2</v>
      </c>
      <c r="N37" s="54">
        <f ca="1">INDEX(OFFSET(MOTORS!$D$1, 0, 0, MOTORS!$B$1,1), MATCH($F37, OFFSET(MOTORS!$A$1,0,0,MOTORS!$B$1,1),0))</f>
        <v>2.6</v>
      </c>
      <c r="O37" s="54">
        <f ca="1">INDEX(OFFSET(MOTORS!$E$1, 0, 0, MOTORS!$B$1,1), MATCH($F37, OFFSET(MOTORS!$A$1,0,0,MOTORS!$B$1,1),0))</f>
        <v>5.2</v>
      </c>
      <c r="P37" s="54">
        <f ca="1">INDEX(OFFSET(MOTORS!$F$1, 0, 0, MOTORS!$B$1,1), MATCH($F37, OFFSET(MOTORS!$A$1,0,0,MOTORS!$B$1,1),0))</f>
        <v>200</v>
      </c>
      <c r="Q37" s="52">
        <v>10</v>
      </c>
      <c r="R37" s="52" t="s">
        <v>115</v>
      </c>
      <c r="S37" s="52" t="s">
        <v>63</v>
      </c>
      <c r="T37" s="53" t="s">
        <v>116</v>
      </c>
      <c r="U37" s="52" t="s">
        <v>64</v>
      </c>
      <c r="V37" s="56">
        <f t="shared" ca="1" si="0"/>
        <v>0</v>
      </c>
      <c r="W37" s="52"/>
      <c r="X37" s="55"/>
      <c r="Y37"/>
      <c r="Z37"/>
      <c r="AA37" s="55"/>
      <c r="AB37"/>
      <c r="AC37" s="57"/>
      <c r="AD37"/>
      <c r="AE37" s="55"/>
      <c r="AF37"/>
      <c r="AG37" s="55"/>
      <c r="AH37" s="55" t="s">
        <v>65</v>
      </c>
      <c r="AI37" s="55" t="s">
        <v>65</v>
      </c>
      <c r="AJ37"/>
      <c r="AK37"/>
      <c r="AL37" s="53" t="s">
        <v>117</v>
      </c>
      <c r="AM37" s="55" t="s">
        <v>65</v>
      </c>
      <c r="AN37"/>
      <c r="AO37"/>
      <c r="AP37"/>
      <c r="AQ37" s="55"/>
      <c r="AR37" s="55"/>
      <c r="AS37" s="55"/>
      <c r="AT37" s="55"/>
      <c r="AU37" s="55"/>
      <c r="AV37" s="55"/>
      <c r="AW37" s="55"/>
      <c r="AX37" s="55"/>
    </row>
    <row r="38" spans="1:50" s="11" customFormat="1" x14ac:dyDescent="0.2">
      <c r="A38" s="52">
        <v>37</v>
      </c>
      <c r="B38" s="52" t="s">
        <v>109</v>
      </c>
      <c r="C38" s="52" t="s">
        <v>110</v>
      </c>
      <c r="D38" s="162" t="s">
        <v>118</v>
      </c>
      <c r="E38" s="43" t="s">
        <v>119</v>
      </c>
      <c r="F38" s="43" t="s">
        <v>59</v>
      </c>
      <c r="G38" s="43" t="s">
        <v>81</v>
      </c>
      <c r="H38" s="43" t="s">
        <v>82</v>
      </c>
      <c r="I38" s="53" t="s">
        <v>113</v>
      </c>
      <c r="J38" s="52" t="s">
        <v>84</v>
      </c>
      <c r="K38" s="53" t="s">
        <v>114</v>
      </c>
      <c r="L38" s="52">
        <v>2</v>
      </c>
      <c r="M38" s="54">
        <f ca="1">INDEX(OFFSET(MOTORS!$C$1, 0, 0, MOTORS!$B$1,1), MATCH($F38, OFFSET(MOTORS!$A$1,0,0,MOTORS!$B$1,1),0))</f>
        <v>1.2</v>
      </c>
      <c r="N38" s="54">
        <f ca="1">INDEX(OFFSET(MOTORS!$D$1, 0, 0, MOTORS!$B$1,1), MATCH($F38, OFFSET(MOTORS!$A$1,0,0,MOTORS!$B$1,1),0))</f>
        <v>2.6</v>
      </c>
      <c r="O38" s="54">
        <f ca="1">INDEX(OFFSET(MOTORS!$E$1, 0, 0, MOTORS!$B$1,1), MATCH($F38, OFFSET(MOTORS!$A$1,0,0,MOTORS!$B$1,1),0))</f>
        <v>5.2</v>
      </c>
      <c r="P38" s="54">
        <f ca="1">INDEX(OFFSET(MOTORS!$F$1, 0, 0, MOTORS!$B$1,1), MATCH($F38, OFFSET(MOTORS!$A$1,0,0,MOTORS!$B$1,1),0))</f>
        <v>200</v>
      </c>
      <c r="Q38" s="52">
        <v>10</v>
      </c>
      <c r="R38" s="52">
        <v>800</v>
      </c>
      <c r="S38" s="52" t="s">
        <v>63</v>
      </c>
      <c r="T38" s="53" t="s">
        <v>116</v>
      </c>
      <c r="U38" s="52" t="s">
        <v>64</v>
      </c>
      <c r="V38" s="56">
        <f t="shared" ca="1" si="0"/>
        <v>0</v>
      </c>
      <c r="W38" s="52"/>
      <c r="X38" s="55"/>
      <c r="Y38"/>
      <c r="Z38"/>
      <c r="AA38" s="55"/>
      <c r="AB38"/>
      <c r="AC38" s="57"/>
      <c r="AD38"/>
      <c r="AE38" s="55"/>
      <c r="AF38"/>
      <c r="AG38" s="55"/>
      <c r="AH38" s="55" t="s">
        <v>65</v>
      </c>
      <c r="AI38" s="55" t="s">
        <v>65</v>
      </c>
      <c r="AJ38"/>
      <c r="AK38"/>
      <c r="AL38" s="53" t="s">
        <v>117</v>
      </c>
      <c r="AM38" s="55" t="s">
        <v>65</v>
      </c>
      <c r="AN38"/>
      <c r="AO38"/>
      <c r="AP38"/>
      <c r="AQ38" s="55"/>
      <c r="AR38" s="55"/>
      <c r="AS38" s="55"/>
      <c r="AT38" s="55"/>
      <c r="AU38" s="55"/>
      <c r="AV38" s="55"/>
      <c r="AW38" s="55"/>
      <c r="AX38" s="55"/>
    </row>
    <row r="39" spans="1:50" s="11" customFormat="1" x14ac:dyDescent="0.2">
      <c r="A39" s="52">
        <v>38</v>
      </c>
      <c r="B39" s="52" t="s">
        <v>120</v>
      </c>
      <c r="C39" s="52" t="s">
        <v>121</v>
      </c>
      <c r="D39" s="162" t="s">
        <v>111</v>
      </c>
      <c r="E39" s="43" t="s">
        <v>122</v>
      </c>
      <c r="F39" s="43" t="s">
        <v>123</v>
      </c>
      <c r="G39" s="43" t="s">
        <v>81</v>
      </c>
      <c r="H39" s="43" t="s">
        <v>81</v>
      </c>
      <c r="I39" s="53" t="s">
        <v>124</v>
      </c>
      <c r="J39" s="52" t="s">
        <v>84</v>
      </c>
      <c r="K39" s="53" t="s">
        <v>114</v>
      </c>
      <c r="L39" s="44">
        <v>16</v>
      </c>
      <c r="M39" s="54">
        <f ca="1">INDEX(OFFSET(MOTORS!$C$1, 0, 0, MOTORS!$B$1,1), MATCH($F39, OFFSET(MOTORS!$A$1,0,0,MOTORS!$B$1,1),0))</f>
        <v>2.5</v>
      </c>
      <c r="N39" s="54">
        <f ca="1">INDEX(OFFSET(MOTORS!$D$1, 0, 0, MOTORS!$B$1,1), MATCH($F39, OFFSET(MOTORS!$A$1,0,0,MOTORS!$B$1,1),0))</f>
        <v>0.8</v>
      </c>
      <c r="O39" s="54">
        <f ca="1">INDEX(OFFSET(MOTORS!$E$1, 0, 0, MOTORS!$B$1,1), MATCH($F39, OFFSET(MOTORS!$A$1,0,0,MOTORS!$B$1,1),0))</f>
        <v>2.4</v>
      </c>
      <c r="P39" s="54">
        <f ca="1">INDEX(OFFSET(MOTORS!$F$1, 0, 0, MOTORS!$B$1,1), MATCH($F39, OFFSET(MOTORS!$A$1,0,0,MOTORS!$B$1,1),0))</f>
        <v>200</v>
      </c>
      <c r="Q39" s="52" t="s">
        <v>63</v>
      </c>
      <c r="R39" s="52">
        <v>100</v>
      </c>
      <c r="S39" s="52" t="s">
        <v>125</v>
      </c>
      <c r="T39" s="55"/>
      <c r="U39" s="52" t="s">
        <v>126</v>
      </c>
      <c r="V39" s="56">
        <f t="shared" ca="1" si="0"/>
        <v>400000</v>
      </c>
      <c r="W39" s="52">
        <f>1000000/5</f>
        <v>200000</v>
      </c>
      <c r="X39" s="163"/>
      <c r="Y39" s="52" t="s">
        <v>127</v>
      </c>
      <c r="Z39" s="52" t="s">
        <v>128</v>
      </c>
      <c r="AA39" s="53" t="s">
        <v>129</v>
      </c>
      <c r="AB39"/>
      <c r="AC39" s="57"/>
      <c r="AD39"/>
      <c r="AE39" s="55"/>
      <c r="AF39"/>
      <c r="AG39" s="55"/>
      <c r="AH39" s="53">
        <v>2</v>
      </c>
      <c r="AI39" s="53" t="s">
        <v>65</v>
      </c>
      <c r="AJ39" s="53"/>
      <c r="AK39" s="53"/>
      <c r="AL39" s="53" t="s">
        <v>117</v>
      </c>
      <c r="AM39" s="53"/>
      <c r="AN39"/>
      <c r="AO39"/>
      <c r="AP39"/>
      <c r="AQ39" s="55"/>
      <c r="AR39" s="55"/>
      <c r="AS39" s="55"/>
      <c r="AT39" s="55"/>
      <c r="AU39" s="55"/>
      <c r="AV39" s="55"/>
      <c r="AW39" s="55"/>
      <c r="AX39" s="55"/>
    </row>
    <row r="40" spans="1:50" s="170" customFormat="1" ht="11" x14ac:dyDescent="0.15">
      <c r="A40" s="165"/>
      <c r="B40" s="165"/>
      <c r="C40" s="165"/>
      <c r="D40" s="165"/>
      <c r="E40" s="165"/>
      <c r="F40" s="165"/>
      <c r="G40" s="165"/>
      <c r="H40" s="165"/>
      <c r="I40" s="166"/>
      <c r="J40" s="165"/>
      <c r="K40" s="166"/>
      <c r="L40" s="165"/>
      <c r="M40" s="167"/>
      <c r="N40" s="167"/>
      <c r="O40" s="167"/>
      <c r="P40" s="167"/>
      <c r="Q40" s="165"/>
      <c r="R40" s="165"/>
      <c r="S40" s="165"/>
      <c r="T40" s="166"/>
      <c r="U40" s="165"/>
      <c r="V40" s="168" t="e">
        <f t="shared" si="0"/>
        <v>#DIV/0!</v>
      </c>
      <c r="W40" s="165"/>
      <c r="X40" s="169"/>
      <c r="Y40" s="165"/>
      <c r="Z40" s="165"/>
      <c r="AA40" s="169"/>
      <c r="AB40" s="165"/>
      <c r="AC40" s="169"/>
      <c r="AD40" s="165"/>
      <c r="AE40" s="169"/>
      <c r="AF40" s="165"/>
      <c r="AG40" s="169"/>
      <c r="AH40" s="169"/>
      <c r="AI40" s="169"/>
      <c r="AJ40" s="165"/>
      <c r="AK40" s="165"/>
      <c r="AL40" s="165"/>
      <c r="AM40" s="166"/>
      <c r="AN40" s="165"/>
      <c r="AO40" s="165"/>
      <c r="AP40" s="165"/>
      <c r="AQ40" s="166"/>
      <c r="AR40" s="166"/>
      <c r="AS40" s="166"/>
      <c r="AT40" s="169"/>
      <c r="AU40" s="169"/>
      <c r="AV40" s="169"/>
      <c r="AW40" s="169"/>
      <c r="AX40" s="169"/>
    </row>
    <row r="41" spans="1:50" s="170" customFormat="1" ht="11" x14ac:dyDescent="0.15">
      <c r="A41" s="165"/>
      <c r="B41" s="165"/>
      <c r="C41" s="165"/>
      <c r="D41" s="165"/>
      <c r="E41" s="165"/>
      <c r="F41" s="165"/>
      <c r="G41" s="165"/>
      <c r="H41" s="165"/>
      <c r="I41" s="166"/>
      <c r="J41" s="165"/>
      <c r="K41" s="166"/>
      <c r="L41" s="165"/>
      <c r="M41" s="167"/>
      <c r="N41" s="167"/>
      <c r="O41" s="167"/>
      <c r="P41" s="167"/>
      <c r="Q41" s="165"/>
      <c r="R41" s="165"/>
      <c r="S41" s="165"/>
      <c r="T41" s="166"/>
      <c r="U41" s="165"/>
      <c r="V41" s="168" t="e">
        <f t="shared" si="0"/>
        <v>#DIV/0!</v>
      </c>
      <c r="W41" s="165"/>
      <c r="X41" s="169"/>
      <c r="Y41" s="165"/>
      <c r="Z41" s="165"/>
      <c r="AA41" s="169"/>
      <c r="AB41" s="165"/>
      <c r="AC41" s="169"/>
      <c r="AD41" s="165"/>
      <c r="AE41" s="169"/>
      <c r="AF41" s="165"/>
      <c r="AG41" s="169"/>
      <c r="AH41" s="169"/>
      <c r="AI41" s="169"/>
      <c r="AJ41" s="165"/>
      <c r="AK41" s="165"/>
      <c r="AL41" s="165"/>
      <c r="AM41" s="166"/>
      <c r="AN41" s="165"/>
      <c r="AO41" s="165"/>
      <c r="AP41" s="165"/>
      <c r="AQ41" s="166"/>
      <c r="AR41" s="166"/>
      <c r="AS41" s="166"/>
      <c r="AT41" s="169"/>
      <c r="AU41" s="169"/>
      <c r="AV41" s="169"/>
      <c r="AW41" s="169"/>
      <c r="AX41" s="169"/>
    </row>
    <row r="42" spans="1:50" s="11" customFormat="1" x14ac:dyDescent="0.2">
      <c r="A42" s="52">
        <v>41</v>
      </c>
      <c r="B42" s="52" t="s">
        <v>130</v>
      </c>
      <c r="C42" s="52" t="s">
        <v>75</v>
      </c>
      <c r="D42" s="52" t="s">
        <v>76</v>
      </c>
      <c r="E42"/>
      <c r="F42"/>
      <c r="G42"/>
      <c r="H42"/>
      <c r="I42" s="53"/>
      <c r="J42"/>
      <c r="K42" s="53"/>
      <c r="L42"/>
      <c r="M42" s="54" t="e">
        <f ca="1">INDEX(OFFSET(MOTORS!$C$1, 0, 0, MOTORS!$B$1,1), MATCH($F42, OFFSET(MOTORS!$A$1,0,0,MOTORS!$B$1,1),0))</f>
        <v>#N/A</v>
      </c>
      <c r="N42" s="54" t="e">
        <f ca="1">INDEX(OFFSET(MOTORS!$D$1, 0, 0, MOTORS!$B$1,1), MATCH($F42, OFFSET(MOTORS!$A$1,0,0,MOTORS!$B$1,1),0))</f>
        <v>#N/A</v>
      </c>
      <c r="O42" s="54" t="e">
        <f ca="1">INDEX(OFFSET(MOTORS!$E$1, 0, 0, MOTORS!$B$1,1), MATCH($F42, OFFSET(MOTORS!$A$1,0,0,MOTORS!$B$1,1),0))</f>
        <v>#N/A</v>
      </c>
      <c r="P42" s="54" t="e">
        <f ca="1">INDEX(OFFSET(MOTORS!$F$1, 0, 0, MOTORS!$B$1,1), MATCH($F42, OFFSET(MOTORS!$A$1,0,0,MOTORS!$B$1,1),0))</f>
        <v>#N/A</v>
      </c>
      <c r="Q42"/>
      <c r="R42"/>
      <c r="S42"/>
      <c r="T42" s="55"/>
      <c r="U42" s="52" t="s">
        <v>64</v>
      </c>
      <c r="V42" s="56" t="e">
        <f t="shared" ca="1" si="0"/>
        <v>#N/A</v>
      </c>
      <c r="W42" s="52"/>
      <c r="X42" s="55"/>
      <c r="Y42"/>
      <c r="Z42"/>
      <c r="AA42" s="55"/>
      <c r="AB42"/>
      <c r="AC42" s="57"/>
      <c r="AD42"/>
      <c r="AE42" s="55"/>
      <c r="AF42"/>
      <c r="AG42" s="55"/>
      <c r="AH42" s="55"/>
      <c r="AI42" s="55"/>
      <c r="AJ42"/>
      <c r="AK42"/>
      <c r="AL42"/>
      <c r="AM42" s="55"/>
      <c r="AN42"/>
      <c r="AO42"/>
      <c r="AP42"/>
      <c r="AQ42" s="55"/>
      <c r="AR42" s="55"/>
      <c r="AS42" s="55"/>
      <c r="AT42" s="55"/>
      <c r="AU42" s="55"/>
      <c r="AV42" s="55"/>
      <c r="AW42" s="55"/>
      <c r="AX42" s="55"/>
    </row>
    <row r="43" spans="1:50" s="11" customFormat="1" x14ac:dyDescent="0.2">
      <c r="A43" s="52">
        <v>42</v>
      </c>
      <c r="B43" s="52" t="s">
        <v>131</v>
      </c>
      <c r="C43" s="52" t="s">
        <v>121</v>
      </c>
      <c r="D43" s="162" t="s">
        <v>111</v>
      </c>
      <c r="E43" s="52" t="s">
        <v>132</v>
      </c>
      <c r="F43" s="52" t="s">
        <v>123</v>
      </c>
      <c r="G43" s="52" t="s">
        <v>81</v>
      </c>
      <c r="H43" s="52" t="s">
        <v>82</v>
      </c>
      <c r="I43" s="53" t="s">
        <v>124</v>
      </c>
      <c r="J43" s="52" t="s">
        <v>84</v>
      </c>
      <c r="K43" s="53" t="s">
        <v>114</v>
      </c>
      <c r="L43" s="164">
        <v>16</v>
      </c>
      <c r="M43" s="54">
        <f ca="1">INDEX(OFFSET(MOTORS!$C$1, 0, 0, MOTORS!$B$1,1), MATCH($F43, OFFSET(MOTORS!$A$1,0,0,MOTORS!$B$1,1),0))</f>
        <v>2.5</v>
      </c>
      <c r="N43" s="54">
        <f ca="1">INDEX(OFFSET(MOTORS!$D$1, 0, 0, MOTORS!$B$1,1), MATCH($F43, OFFSET(MOTORS!$A$1,0,0,MOTORS!$B$1,1),0))</f>
        <v>0.8</v>
      </c>
      <c r="O43" s="54">
        <f ca="1">INDEX(OFFSET(MOTORS!$E$1, 0, 0, MOTORS!$B$1,1), MATCH($F43, OFFSET(MOTORS!$A$1,0,0,MOTORS!$B$1,1),0))</f>
        <v>2.4</v>
      </c>
      <c r="P43" s="54">
        <f ca="1">INDEX(OFFSET(MOTORS!$F$1, 0, 0, MOTORS!$B$1,1), MATCH($F43, OFFSET(MOTORS!$A$1,0,0,MOTORS!$B$1,1),0))</f>
        <v>200</v>
      </c>
      <c r="Q43" s="52" t="s">
        <v>63</v>
      </c>
      <c r="R43" s="52">
        <v>100</v>
      </c>
      <c r="S43" s="52" t="s">
        <v>125</v>
      </c>
      <c r="T43" s="55"/>
      <c r="U43" s="52" t="s">
        <v>126</v>
      </c>
      <c r="V43" s="56">
        <f t="shared" ca="1" si="0"/>
        <v>400000</v>
      </c>
      <c r="W43" s="52">
        <v>200000</v>
      </c>
      <c r="X43" s="163"/>
      <c r="Y43" s="52" t="s">
        <v>127</v>
      </c>
      <c r="Z43" s="52" t="s">
        <v>128</v>
      </c>
      <c r="AA43" s="53" t="s">
        <v>129</v>
      </c>
      <c r="AB43"/>
      <c r="AC43" s="57"/>
      <c r="AD43"/>
      <c r="AE43" s="55"/>
      <c r="AF43"/>
      <c r="AG43" s="53"/>
      <c r="AH43" s="53">
        <v>2</v>
      </c>
      <c r="AI43" s="53" t="s">
        <v>65</v>
      </c>
      <c r="AJ43" s="53"/>
      <c r="AK43" s="53"/>
      <c r="AL43" s="53" t="s">
        <v>117</v>
      </c>
      <c r="AM43" s="53" t="s">
        <v>65</v>
      </c>
      <c r="AN43"/>
      <c r="AO43"/>
      <c r="AP43"/>
      <c r="AQ43" s="55"/>
      <c r="AR43" s="55"/>
      <c r="AS43" s="55"/>
      <c r="AT43" s="55"/>
      <c r="AU43" s="55"/>
      <c r="AV43" s="55"/>
      <c r="AW43" s="55"/>
      <c r="AX43" s="55"/>
    </row>
    <row r="44" spans="1:50" s="11" customFormat="1" x14ac:dyDescent="0.2">
      <c r="A44" s="52">
        <v>43</v>
      </c>
      <c r="B44" s="52" t="s">
        <v>133</v>
      </c>
      <c r="C44" s="52" t="s">
        <v>134</v>
      </c>
      <c r="D44" s="162" t="s">
        <v>111</v>
      </c>
      <c r="E44" s="52" t="s">
        <v>135</v>
      </c>
      <c r="F44" s="52" t="s">
        <v>123</v>
      </c>
      <c r="G44" s="52" t="s">
        <v>81</v>
      </c>
      <c r="H44" s="52" t="s">
        <v>82</v>
      </c>
      <c r="I44" s="53" t="s">
        <v>124</v>
      </c>
      <c r="J44" s="52" t="s">
        <v>84</v>
      </c>
      <c r="K44" s="53" t="s">
        <v>114</v>
      </c>
      <c r="L44" s="44">
        <v>16</v>
      </c>
      <c r="M44" s="54">
        <f ca="1">INDEX(OFFSET(MOTORS!$C$1, 0, 0, MOTORS!$B$1,1), MATCH($F44, OFFSET(MOTORS!$A$1,0,0,MOTORS!$B$1,1),0))</f>
        <v>2.5</v>
      </c>
      <c r="N44" s="54">
        <f ca="1">INDEX(OFFSET(MOTORS!$D$1, 0, 0, MOTORS!$B$1,1), MATCH($F44, OFFSET(MOTORS!$A$1,0,0,MOTORS!$B$1,1),0))</f>
        <v>0.8</v>
      </c>
      <c r="O44" s="54">
        <f ca="1">INDEX(OFFSET(MOTORS!$E$1, 0, 0, MOTORS!$B$1,1), MATCH($F44, OFFSET(MOTORS!$A$1,0,0,MOTORS!$B$1,1),0))</f>
        <v>2.4</v>
      </c>
      <c r="P44" s="54">
        <f ca="1">INDEX(OFFSET(MOTORS!$F$1, 0, 0, MOTORS!$B$1,1), MATCH($F44, OFFSET(MOTORS!$A$1,0,0,MOTORS!$B$1,1),0))</f>
        <v>200</v>
      </c>
      <c r="Q44" s="52" t="s">
        <v>63</v>
      </c>
      <c r="R44" s="52">
        <v>100</v>
      </c>
      <c r="S44" s="52" t="s">
        <v>136</v>
      </c>
      <c r="T44" s="55"/>
      <c r="U44" s="52" t="s">
        <v>126</v>
      </c>
      <c r="V44" s="56">
        <f t="shared" ca="1" si="0"/>
        <v>400000</v>
      </c>
      <c r="W44" s="52">
        <v>200000</v>
      </c>
      <c r="X44" s="163"/>
      <c r="Y44" s="52" t="s">
        <v>127</v>
      </c>
      <c r="Z44" s="52" t="s">
        <v>128</v>
      </c>
      <c r="AA44" s="53" t="s">
        <v>129</v>
      </c>
      <c r="AB44"/>
      <c r="AC44" s="57"/>
      <c r="AD44"/>
      <c r="AE44" s="55"/>
      <c r="AF44"/>
      <c r="AG44" s="53"/>
      <c r="AH44" s="53">
        <v>2</v>
      </c>
      <c r="AI44" s="53" t="s">
        <v>65</v>
      </c>
      <c r="AJ44" s="53"/>
      <c r="AK44" s="53"/>
      <c r="AL44" s="53" t="s">
        <v>117</v>
      </c>
      <c r="AM44" s="53" t="s">
        <v>65</v>
      </c>
      <c r="AN44"/>
      <c r="AO44"/>
      <c r="AP44"/>
      <c r="AQ44" s="55"/>
      <c r="AR44" s="55"/>
      <c r="AS44" s="55"/>
      <c r="AT44" s="55"/>
      <c r="AU44" s="55"/>
      <c r="AV44" s="55"/>
      <c r="AW44" s="55"/>
      <c r="AX44" s="55"/>
    </row>
    <row r="45" spans="1:50" s="11" customFormat="1" x14ac:dyDescent="0.2">
      <c r="A45" s="52">
        <v>44</v>
      </c>
      <c r="B45" s="52" t="s">
        <v>133</v>
      </c>
      <c r="C45" s="52" t="s">
        <v>134</v>
      </c>
      <c r="D45" s="162" t="s">
        <v>118</v>
      </c>
      <c r="E45" s="52" t="s">
        <v>137</v>
      </c>
      <c r="F45" s="52" t="s">
        <v>123</v>
      </c>
      <c r="G45" s="52" t="s">
        <v>81</v>
      </c>
      <c r="H45" s="52" t="s">
        <v>82</v>
      </c>
      <c r="I45" s="53" t="s">
        <v>124</v>
      </c>
      <c r="J45" s="52" t="s">
        <v>84</v>
      </c>
      <c r="K45" s="53" t="s">
        <v>114</v>
      </c>
      <c r="L45" s="44">
        <v>16</v>
      </c>
      <c r="M45" s="54">
        <f ca="1">INDEX(OFFSET(MOTORS!$C$1, 0, 0, MOTORS!$B$1,1), MATCH($F45, OFFSET(MOTORS!$A$1,0,0,MOTORS!$B$1,1),0))</f>
        <v>2.5</v>
      </c>
      <c r="N45" s="54">
        <f ca="1">INDEX(OFFSET(MOTORS!$D$1, 0, 0, MOTORS!$B$1,1), MATCH($F45, OFFSET(MOTORS!$A$1,0,0,MOTORS!$B$1,1),0))</f>
        <v>0.8</v>
      </c>
      <c r="O45" s="54">
        <f ca="1">INDEX(OFFSET(MOTORS!$E$1, 0, 0, MOTORS!$B$1,1), MATCH($F45, OFFSET(MOTORS!$A$1,0,0,MOTORS!$B$1,1),0))</f>
        <v>2.4</v>
      </c>
      <c r="P45" s="54">
        <f ca="1">INDEX(OFFSET(MOTORS!$F$1, 0, 0, MOTORS!$B$1,1), MATCH($F45, OFFSET(MOTORS!$A$1,0,0,MOTORS!$B$1,1),0))</f>
        <v>200</v>
      </c>
      <c r="Q45" s="52" t="s">
        <v>63</v>
      </c>
      <c r="R45" s="52">
        <v>100</v>
      </c>
      <c r="S45" s="52" t="s">
        <v>138</v>
      </c>
      <c r="T45" s="55"/>
      <c r="U45" s="52" t="s">
        <v>126</v>
      </c>
      <c r="V45" s="56">
        <f t="shared" ca="1" si="0"/>
        <v>400000</v>
      </c>
      <c r="W45" s="52">
        <v>200000</v>
      </c>
      <c r="X45" s="163"/>
      <c r="Y45" s="52" t="s">
        <v>127</v>
      </c>
      <c r="Z45" s="52" t="s">
        <v>128</v>
      </c>
      <c r="AA45" s="53" t="s">
        <v>129</v>
      </c>
      <c r="AB45"/>
      <c r="AC45" s="57"/>
      <c r="AD45"/>
      <c r="AE45" s="55"/>
      <c r="AF45"/>
      <c r="AG45" s="53"/>
      <c r="AH45" s="53">
        <v>2</v>
      </c>
      <c r="AI45" s="53" t="s">
        <v>65</v>
      </c>
      <c r="AJ45" s="53"/>
      <c r="AK45" s="53"/>
      <c r="AL45" s="53" t="s">
        <v>117</v>
      </c>
      <c r="AM45" s="53" t="s">
        <v>65</v>
      </c>
      <c r="AN45"/>
      <c r="AO45"/>
      <c r="AP45"/>
      <c r="AQ45" s="55"/>
      <c r="AR45" s="55"/>
      <c r="AS45" s="55"/>
      <c r="AT45" s="55"/>
      <c r="AU45" s="55"/>
      <c r="AV45" s="55"/>
      <c r="AW45" s="55"/>
      <c r="AX45" s="55"/>
    </row>
    <row r="46" spans="1:50" s="11" customFormat="1" x14ac:dyDescent="0.2">
      <c r="A46" s="52">
        <v>45</v>
      </c>
      <c r="B46" s="52" t="s">
        <v>139</v>
      </c>
      <c r="C46" s="52" t="s">
        <v>75</v>
      </c>
      <c r="D46" s="52" t="s">
        <v>76</v>
      </c>
      <c r="E46"/>
      <c r="F46"/>
      <c r="G46"/>
      <c r="H46"/>
      <c r="I46" s="53"/>
      <c r="J46"/>
      <c r="K46" s="53"/>
      <c r="L46"/>
      <c r="M46" s="54" t="e">
        <f ca="1">INDEX(OFFSET(MOTORS!$C$1, 0, 0, MOTORS!$B$1,1), MATCH($F46, OFFSET(MOTORS!$A$1,0,0,MOTORS!$B$1,1),0))</f>
        <v>#N/A</v>
      </c>
      <c r="N46" s="54" t="e">
        <f ca="1">INDEX(OFFSET(MOTORS!$D$1, 0, 0, MOTORS!$B$1,1), MATCH($F46, OFFSET(MOTORS!$A$1,0,0,MOTORS!$B$1,1),0))</f>
        <v>#N/A</v>
      </c>
      <c r="O46" s="54" t="e">
        <f ca="1">INDEX(OFFSET(MOTORS!$E$1, 0, 0, MOTORS!$B$1,1), MATCH($F46, OFFSET(MOTORS!$A$1,0,0,MOTORS!$B$1,1),0))</f>
        <v>#N/A</v>
      </c>
      <c r="P46" s="54" t="e">
        <f ca="1">INDEX(OFFSET(MOTORS!$F$1, 0, 0, MOTORS!$B$1,1), MATCH($F46, OFFSET(MOTORS!$A$1,0,0,MOTORS!$B$1,1),0))</f>
        <v>#N/A</v>
      </c>
      <c r="Q46"/>
      <c r="R46"/>
      <c r="S46"/>
      <c r="T46" s="55"/>
      <c r="U46" s="52" t="s">
        <v>64</v>
      </c>
      <c r="V46" s="56" t="e">
        <f t="shared" ca="1" si="0"/>
        <v>#N/A</v>
      </c>
      <c r="W46" s="52"/>
      <c r="X46" s="55"/>
      <c r="Y46"/>
      <c r="Z46"/>
      <c r="AA46" s="55"/>
      <c r="AB46"/>
      <c r="AC46" s="57"/>
      <c r="AD46"/>
      <c r="AE46" s="55"/>
      <c r="AF46"/>
      <c r="AG46" s="55"/>
      <c r="AH46" s="55"/>
      <c r="AI46" s="55"/>
      <c r="AJ46"/>
      <c r="AK46"/>
      <c r="AL46"/>
      <c r="AM46" s="55"/>
      <c r="AN46"/>
      <c r="AO46"/>
      <c r="AP46"/>
      <c r="AQ46" s="55"/>
      <c r="AR46" s="55"/>
      <c r="AS46" s="55"/>
      <c r="AT46" s="55"/>
      <c r="AU46" s="55"/>
      <c r="AV46" s="55"/>
      <c r="AW46" s="55"/>
      <c r="AX46" s="55"/>
    </row>
    <row r="47" spans="1:50" s="11" customFormat="1" x14ac:dyDescent="0.2">
      <c r="A47" s="52">
        <v>46</v>
      </c>
      <c r="B47" s="52" t="s">
        <v>140</v>
      </c>
      <c r="C47" s="52" t="s">
        <v>75</v>
      </c>
      <c r="D47" s="52" t="s">
        <v>76</v>
      </c>
      <c r="E47"/>
      <c r="F47"/>
      <c r="G47"/>
      <c r="H47"/>
      <c r="I47" s="53"/>
      <c r="J47"/>
      <c r="K47" s="53"/>
      <c r="L47"/>
      <c r="M47" s="54" t="e">
        <f ca="1">INDEX(OFFSET(MOTORS!$C$1, 0, 0, MOTORS!$B$1,1), MATCH($F47, OFFSET(MOTORS!$A$1,0,0,MOTORS!$B$1,1),0))</f>
        <v>#N/A</v>
      </c>
      <c r="N47" s="54" t="e">
        <f ca="1">INDEX(OFFSET(MOTORS!$D$1, 0, 0, MOTORS!$B$1,1), MATCH($F47, OFFSET(MOTORS!$A$1,0,0,MOTORS!$B$1,1),0))</f>
        <v>#N/A</v>
      </c>
      <c r="O47" s="54" t="e">
        <f ca="1">INDEX(OFFSET(MOTORS!$E$1, 0, 0, MOTORS!$B$1,1), MATCH($F47, OFFSET(MOTORS!$A$1,0,0,MOTORS!$B$1,1),0))</f>
        <v>#N/A</v>
      </c>
      <c r="P47" s="54" t="e">
        <f ca="1">INDEX(OFFSET(MOTORS!$F$1, 0, 0, MOTORS!$B$1,1), MATCH($F47, OFFSET(MOTORS!$A$1,0,0,MOTORS!$B$1,1),0))</f>
        <v>#N/A</v>
      </c>
      <c r="Q47"/>
      <c r="R47"/>
      <c r="S47"/>
      <c r="T47" s="55"/>
      <c r="U47" s="52" t="s">
        <v>64</v>
      </c>
      <c r="V47" s="56" t="e">
        <f t="shared" ca="1" si="0"/>
        <v>#N/A</v>
      </c>
      <c r="W47" s="52"/>
      <c r="X47" s="55"/>
      <c r="Y47"/>
      <c r="Z47"/>
      <c r="AA47" s="55"/>
      <c r="AB47"/>
      <c r="AC47" s="57"/>
      <c r="AD47"/>
      <c r="AE47" s="55"/>
      <c r="AF47"/>
      <c r="AG47" s="55"/>
      <c r="AH47" s="55"/>
      <c r="AI47" s="55"/>
      <c r="AJ47"/>
      <c r="AK47"/>
      <c r="AL47"/>
      <c r="AM47" s="55"/>
      <c r="AN47"/>
      <c r="AO47"/>
      <c r="AP47"/>
      <c r="AQ47" s="55"/>
      <c r="AR47" s="55"/>
      <c r="AS47" s="55"/>
      <c r="AT47" s="55"/>
      <c r="AU47" s="55"/>
      <c r="AV47" s="55"/>
      <c r="AW47" s="55"/>
      <c r="AX47" s="55"/>
    </row>
    <row r="48" spans="1:50" s="11" customFormat="1" x14ac:dyDescent="0.2">
      <c r="A48" s="52">
        <v>47</v>
      </c>
      <c r="B48" s="52" t="s">
        <v>141</v>
      </c>
      <c r="C48" s="52" t="s">
        <v>75</v>
      </c>
      <c r="D48" s="52" t="s">
        <v>76</v>
      </c>
      <c r="E48"/>
      <c r="F48"/>
      <c r="G48"/>
      <c r="H48"/>
      <c r="I48" s="53"/>
      <c r="J48"/>
      <c r="K48" s="53"/>
      <c r="L48"/>
      <c r="M48" s="54" t="e">
        <f ca="1">INDEX(OFFSET(MOTORS!$C$1, 0, 0, MOTORS!$B$1,1), MATCH($F48, OFFSET(MOTORS!$A$1,0,0,MOTORS!$B$1,1),0))</f>
        <v>#N/A</v>
      </c>
      <c r="N48" s="54" t="e">
        <f ca="1">INDEX(OFFSET(MOTORS!$D$1, 0, 0, MOTORS!$B$1,1), MATCH($F48, OFFSET(MOTORS!$A$1,0,0,MOTORS!$B$1,1),0))</f>
        <v>#N/A</v>
      </c>
      <c r="O48" s="54" t="e">
        <f ca="1">INDEX(OFFSET(MOTORS!$E$1, 0, 0, MOTORS!$B$1,1), MATCH($F48, OFFSET(MOTORS!$A$1,0,0,MOTORS!$B$1,1),0))</f>
        <v>#N/A</v>
      </c>
      <c r="P48" s="54" t="e">
        <f ca="1">INDEX(OFFSET(MOTORS!$F$1, 0, 0, MOTORS!$B$1,1), MATCH($F48, OFFSET(MOTORS!$A$1,0,0,MOTORS!$B$1,1),0))</f>
        <v>#N/A</v>
      </c>
      <c r="Q48"/>
      <c r="R48"/>
      <c r="S48"/>
      <c r="T48" s="55"/>
      <c r="U48" s="52" t="s">
        <v>64</v>
      </c>
      <c r="V48" s="56" t="e">
        <f t="shared" ca="1" si="0"/>
        <v>#N/A</v>
      </c>
      <c r="W48" s="52"/>
      <c r="X48" s="55"/>
      <c r="Y48"/>
      <c r="Z48"/>
      <c r="AA48" s="55"/>
      <c r="AB48"/>
      <c r="AC48" s="57"/>
      <c r="AD48"/>
      <c r="AE48" s="55"/>
      <c r="AF48"/>
      <c r="AG48" s="55"/>
      <c r="AH48" s="55"/>
      <c r="AI48" s="55"/>
      <c r="AJ48"/>
      <c r="AK48"/>
      <c r="AL48"/>
      <c r="AM48" s="55"/>
      <c r="AN48"/>
      <c r="AO48"/>
      <c r="AP48"/>
      <c r="AQ48" s="55"/>
      <c r="AR48" s="55"/>
      <c r="AS48" s="55"/>
      <c r="AT48" s="55"/>
      <c r="AU48" s="55"/>
      <c r="AV48" s="55"/>
      <c r="AW48" s="55"/>
      <c r="AX48" s="55"/>
    </row>
    <row r="49" spans="1:50" s="11" customFormat="1" x14ac:dyDescent="0.2">
      <c r="A49" s="52">
        <v>48</v>
      </c>
      <c r="B49" s="52" t="s">
        <v>142</v>
      </c>
      <c r="C49" s="52" t="s">
        <v>134</v>
      </c>
      <c r="D49" s="162" t="s">
        <v>111</v>
      </c>
      <c r="E49" s="52" t="s">
        <v>143</v>
      </c>
      <c r="F49" s="52" t="s">
        <v>123</v>
      </c>
      <c r="G49" s="52" t="s">
        <v>81</v>
      </c>
      <c r="H49" s="52" t="s">
        <v>82</v>
      </c>
      <c r="I49" s="53" t="s">
        <v>124</v>
      </c>
      <c r="J49" s="52" t="s">
        <v>84</v>
      </c>
      <c r="K49" s="53" t="s">
        <v>114</v>
      </c>
      <c r="L49" s="44">
        <v>16</v>
      </c>
      <c r="M49" s="54">
        <f ca="1">INDEX(OFFSET(MOTORS!$C$1, 0, 0, MOTORS!$B$1,1), MATCH($F49, OFFSET(MOTORS!$A$1,0,0,MOTORS!$B$1,1),0))</f>
        <v>2.5</v>
      </c>
      <c r="N49" s="54">
        <f ca="1">INDEX(OFFSET(MOTORS!$D$1, 0, 0, MOTORS!$B$1,1), MATCH($F49, OFFSET(MOTORS!$A$1,0,0,MOTORS!$B$1,1),0))</f>
        <v>0.8</v>
      </c>
      <c r="O49" s="54">
        <f ca="1">INDEX(OFFSET(MOTORS!$E$1, 0, 0, MOTORS!$B$1,1), MATCH($F49, OFFSET(MOTORS!$A$1,0,0,MOTORS!$B$1,1),0))</f>
        <v>2.4</v>
      </c>
      <c r="P49" s="54">
        <f ca="1">INDEX(OFFSET(MOTORS!$F$1, 0, 0, MOTORS!$B$1,1), MATCH($F49, OFFSET(MOTORS!$A$1,0,0,MOTORS!$B$1,1),0))</f>
        <v>200</v>
      </c>
      <c r="Q49" s="52" t="s">
        <v>63</v>
      </c>
      <c r="R49" s="52">
        <v>100</v>
      </c>
      <c r="S49" s="52" t="s">
        <v>136</v>
      </c>
      <c r="T49" s="55"/>
      <c r="U49" s="52" t="s">
        <v>126</v>
      </c>
      <c r="V49" s="56">
        <f t="shared" ca="1" si="0"/>
        <v>400000</v>
      </c>
      <c r="W49" s="52">
        <v>200000</v>
      </c>
      <c r="X49" s="163"/>
      <c r="Y49" s="52" t="s">
        <v>127</v>
      </c>
      <c r="Z49" s="52" t="s">
        <v>128</v>
      </c>
      <c r="AA49" s="53" t="s">
        <v>129</v>
      </c>
      <c r="AB49"/>
      <c r="AC49" s="57"/>
      <c r="AD49"/>
      <c r="AE49" s="55"/>
      <c r="AF49"/>
      <c r="AG49" s="53"/>
      <c r="AH49" s="53">
        <v>2</v>
      </c>
      <c r="AI49" s="53" t="s">
        <v>65</v>
      </c>
      <c r="AJ49" s="53"/>
      <c r="AK49" s="53"/>
      <c r="AL49" s="53" t="s">
        <v>117</v>
      </c>
      <c r="AM49" s="53" t="s">
        <v>65</v>
      </c>
      <c r="AN49"/>
      <c r="AO49"/>
      <c r="AP49"/>
      <c r="AQ49" s="55"/>
      <c r="AR49" s="55"/>
      <c r="AS49" s="55"/>
      <c r="AT49" s="55"/>
      <c r="AU49" s="55"/>
      <c r="AV49" s="55"/>
      <c r="AW49" s="55"/>
      <c r="AX49" s="55"/>
    </row>
    <row r="50" spans="1:50" s="12" customFormat="1" ht="11" x14ac:dyDescent="0.15">
      <c r="A50" s="58"/>
      <c r="B50" s="58"/>
      <c r="C50" s="58"/>
      <c r="D50" s="58"/>
      <c r="E50" s="58"/>
      <c r="F50" s="58"/>
      <c r="G50" s="58"/>
      <c r="H50" s="58"/>
      <c r="I50" s="59"/>
      <c r="J50" s="58"/>
      <c r="K50" s="59"/>
      <c r="L50" s="58"/>
      <c r="M50" s="60"/>
      <c r="N50" s="60"/>
      <c r="O50" s="60"/>
      <c r="P50" s="60"/>
      <c r="Q50" s="58"/>
      <c r="R50" s="58"/>
      <c r="S50" s="58"/>
      <c r="T50" s="59"/>
      <c r="U50" s="58"/>
      <c r="V50" s="61" t="e">
        <f t="shared" si="0"/>
        <v>#DIV/0!</v>
      </c>
      <c r="W50" s="62"/>
      <c r="X50" s="62"/>
      <c r="Y50" s="58"/>
      <c r="Z50" s="58"/>
      <c r="AA50" s="62"/>
      <c r="AB50" s="58"/>
      <c r="AC50" s="62"/>
      <c r="AD50" s="58"/>
      <c r="AE50" s="62"/>
      <c r="AF50" s="58"/>
      <c r="AG50" s="62"/>
      <c r="AH50" s="62"/>
      <c r="AI50" s="62"/>
      <c r="AJ50" s="58"/>
      <c r="AK50" s="58"/>
      <c r="AL50" s="58"/>
      <c r="AM50" s="59"/>
      <c r="AN50" s="58"/>
      <c r="AO50" s="58"/>
      <c r="AP50" s="58"/>
      <c r="AQ50" s="59"/>
      <c r="AR50" s="59"/>
      <c r="AS50" s="59"/>
      <c r="AT50" s="62"/>
      <c r="AU50" s="62"/>
      <c r="AV50" s="62"/>
      <c r="AW50" s="62"/>
      <c r="AX50" s="62"/>
    </row>
    <row r="51" spans="1:50" s="12" customFormat="1" ht="11" x14ac:dyDescent="0.15">
      <c r="A51" s="58"/>
      <c r="B51" s="58"/>
      <c r="C51" s="58"/>
      <c r="D51" s="58"/>
      <c r="E51" s="58"/>
      <c r="F51" s="58"/>
      <c r="G51" s="58"/>
      <c r="H51" s="58"/>
      <c r="I51" s="59"/>
      <c r="J51" s="58"/>
      <c r="K51" s="59"/>
      <c r="L51" s="58"/>
      <c r="M51" s="60"/>
      <c r="N51" s="60"/>
      <c r="O51" s="60"/>
      <c r="P51" s="60"/>
      <c r="Q51" s="58"/>
      <c r="R51" s="58"/>
      <c r="S51" s="58"/>
      <c r="T51" s="59"/>
      <c r="U51" s="58"/>
      <c r="V51" s="61" t="e">
        <f t="shared" si="0"/>
        <v>#DIV/0!</v>
      </c>
      <c r="W51" s="62"/>
      <c r="X51" s="62"/>
      <c r="Y51" s="58"/>
      <c r="Z51" s="58"/>
      <c r="AA51" s="62"/>
      <c r="AB51" s="58"/>
      <c r="AC51" s="62"/>
      <c r="AD51" s="58"/>
      <c r="AE51" s="62"/>
      <c r="AF51" s="58"/>
      <c r="AG51" s="62"/>
      <c r="AH51" s="62"/>
      <c r="AI51" s="62"/>
      <c r="AJ51" s="58"/>
      <c r="AK51" s="58"/>
      <c r="AL51" s="58"/>
      <c r="AM51" s="59"/>
      <c r="AN51" s="58"/>
      <c r="AO51" s="58"/>
      <c r="AP51" s="58"/>
      <c r="AQ51" s="59"/>
      <c r="AR51" s="59"/>
      <c r="AS51" s="59"/>
      <c r="AT51" s="62"/>
      <c r="AU51" s="62"/>
      <c r="AV51" s="62"/>
      <c r="AW51" s="62"/>
      <c r="AX51" s="62"/>
    </row>
    <row r="52" spans="1:50" s="11" customFormat="1" x14ac:dyDescent="0.2">
      <c r="A52" s="52">
        <v>51</v>
      </c>
      <c r="B52" s="52" t="s">
        <v>142</v>
      </c>
      <c r="C52" s="52" t="s">
        <v>134</v>
      </c>
      <c r="D52" s="162" t="s">
        <v>118</v>
      </c>
      <c r="E52" s="52" t="s">
        <v>144</v>
      </c>
      <c r="F52" s="52" t="s">
        <v>123</v>
      </c>
      <c r="G52" s="52" t="s">
        <v>81</v>
      </c>
      <c r="H52" s="52" t="s">
        <v>82</v>
      </c>
      <c r="I52" s="53" t="s">
        <v>124</v>
      </c>
      <c r="J52" s="52" t="s">
        <v>84</v>
      </c>
      <c r="K52" s="53" t="s">
        <v>114</v>
      </c>
      <c r="L52" s="44">
        <v>16</v>
      </c>
      <c r="M52" s="54">
        <f ca="1">INDEX(OFFSET(MOTORS!$C$1, 0, 0, MOTORS!$B$1,1), MATCH($F52, OFFSET(MOTORS!$A$1,0,0,MOTORS!$B$1,1),0))</f>
        <v>2.5</v>
      </c>
      <c r="N52" s="54">
        <f ca="1">INDEX(OFFSET(MOTORS!$D$1, 0, 0, MOTORS!$B$1,1), MATCH($F52, OFFSET(MOTORS!$A$1,0,0,MOTORS!$B$1,1),0))</f>
        <v>0.8</v>
      </c>
      <c r="O52" s="54">
        <f ca="1">INDEX(OFFSET(MOTORS!$E$1, 0, 0, MOTORS!$B$1,1), MATCH($F52, OFFSET(MOTORS!$A$1,0,0,MOTORS!$B$1,1),0))</f>
        <v>2.4</v>
      </c>
      <c r="P52" s="54">
        <f ca="1">INDEX(OFFSET(MOTORS!$F$1, 0, 0, MOTORS!$B$1,1), MATCH($F52, OFFSET(MOTORS!$A$1,0,0,MOTORS!$B$1,1),0))</f>
        <v>200</v>
      </c>
      <c r="Q52" s="52" t="s">
        <v>63</v>
      </c>
      <c r="R52" s="52">
        <v>100</v>
      </c>
      <c r="S52" s="52" t="s">
        <v>138</v>
      </c>
      <c r="T52" s="55"/>
      <c r="U52" s="52" t="s">
        <v>126</v>
      </c>
      <c r="V52" s="56">
        <f t="shared" ca="1" si="0"/>
        <v>400000</v>
      </c>
      <c r="W52" s="52">
        <v>200000</v>
      </c>
      <c r="X52" s="163"/>
      <c r="Y52" s="52" t="s">
        <v>127</v>
      </c>
      <c r="Z52" s="52" t="s">
        <v>128</v>
      </c>
      <c r="AA52" s="53" t="s">
        <v>129</v>
      </c>
      <c r="AB52"/>
      <c r="AC52" s="57"/>
      <c r="AD52"/>
      <c r="AE52" s="55"/>
      <c r="AF52"/>
      <c r="AG52" s="53"/>
      <c r="AH52" s="53">
        <v>2</v>
      </c>
      <c r="AI52" s="53" t="s">
        <v>65</v>
      </c>
      <c r="AJ52" s="53"/>
      <c r="AK52" s="53"/>
      <c r="AL52" s="53" t="s">
        <v>117</v>
      </c>
      <c r="AM52" s="53" t="s">
        <v>65</v>
      </c>
      <c r="AN52"/>
      <c r="AO52"/>
      <c r="AP52"/>
      <c r="AQ52" s="55"/>
      <c r="AR52" s="55"/>
      <c r="AS52" s="55"/>
      <c r="AT52" s="55"/>
      <c r="AU52" s="55"/>
      <c r="AV52" s="55"/>
      <c r="AW52" s="55"/>
      <c r="AX52" s="55"/>
    </row>
    <row r="53" spans="1:50" s="11" customFormat="1" x14ac:dyDescent="0.2">
      <c r="A53" s="52">
        <v>52</v>
      </c>
      <c r="B53" s="52" t="s">
        <v>145</v>
      </c>
      <c r="C53" s="52" t="s">
        <v>75</v>
      </c>
      <c r="D53" s="52" t="s">
        <v>76</v>
      </c>
      <c r="E53"/>
      <c r="F53"/>
      <c r="G53"/>
      <c r="H53"/>
      <c r="I53" s="53"/>
      <c r="J53"/>
      <c r="K53" s="53"/>
      <c r="L53"/>
      <c r="M53" s="54" t="e">
        <f ca="1">INDEX(OFFSET(MOTORS!$C$1, 0, 0, MOTORS!$B$1,1), MATCH($F53, OFFSET(MOTORS!$A$1,0,0,MOTORS!$B$1,1),0))</f>
        <v>#N/A</v>
      </c>
      <c r="N53" s="54" t="e">
        <f ca="1">INDEX(OFFSET(MOTORS!$D$1, 0, 0, MOTORS!$B$1,1), MATCH($F53, OFFSET(MOTORS!$A$1,0,0,MOTORS!$B$1,1),0))</f>
        <v>#N/A</v>
      </c>
      <c r="O53" s="54" t="e">
        <f ca="1">INDEX(OFFSET(MOTORS!$E$1, 0, 0, MOTORS!$B$1,1), MATCH($F53, OFFSET(MOTORS!$A$1,0,0,MOTORS!$B$1,1),0))</f>
        <v>#N/A</v>
      </c>
      <c r="P53" s="54" t="e">
        <f ca="1">INDEX(OFFSET(MOTORS!$F$1, 0, 0, MOTORS!$B$1,1), MATCH($F53, OFFSET(MOTORS!$A$1,0,0,MOTORS!$B$1,1),0))</f>
        <v>#N/A</v>
      </c>
      <c r="Q53"/>
      <c r="R53"/>
      <c r="S53"/>
      <c r="T53" s="55"/>
      <c r="U53" s="52" t="s">
        <v>64</v>
      </c>
      <c r="V53" s="56" t="e">
        <f t="shared" ca="1" si="0"/>
        <v>#N/A</v>
      </c>
      <c r="W53" s="52"/>
      <c r="X53" s="55"/>
      <c r="Y53"/>
      <c r="Z53"/>
      <c r="AA53" s="55"/>
      <c r="AB53"/>
      <c r="AC53" s="57"/>
      <c r="AD53"/>
      <c r="AE53" s="55"/>
      <c r="AF53"/>
      <c r="AG53" s="55"/>
      <c r="AH53" s="55"/>
      <c r="AI53" s="55"/>
      <c r="AJ53"/>
      <c r="AK53"/>
      <c r="AL53"/>
      <c r="AM53" s="55"/>
      <c r="AN53"/>
      <c r="AO53"/>
      <c r="AP53"/>
      <c r="AQ53" s="55"/>
      <c r="AR53" s="55"/>
      <c r="AS53" s="55"/>
      <c r="AT53" s="55"/>
      <c r="AU53" s="55"/>
      <c r="AV53" s="55"/>
      <c r="AW53" s="55"/>
      <c r="AX53" s="55"/>
    </row>
    <row r="54" spans="1:50" s="11" customFormat="1" x14ac:dyDescent="0.2">
      <c r="A54" s="52">
        <v>53</v>
      </c>
      <c r="B54" s="52" t="s">
        <v>146</v>
      </c>
      <c r="C54" s="52" t="s">
        <v>75</v>
      </c>
      <c r="D54" s="52" t="s">
        <v>76</v>
      </c>
      <c r="E54"/>
      <c r="F54"/>
      <c r="G54"/>
      <c r="H54"/>
      <c r="I54" s="53"/>
      <c r="J54"/>
      <c r="K54" s="53"/>
      <c r="L54"/>
      <c r="M54" s="54" t="e">
        <f ca="1">INDEX(OFFSET(MOTORS!$C$1, 0, 0, MOTORS!$B$1,1), MATCH($F54, OFFSET(MOTORS!$A$1,0,0,MOTORS!$B$1,1),0))</f>
        <v>#N/A</v>
      </c>
      <c r="N54" s="54" t="e">
        <f ca="1">INDEX(OFFSET(MOTORS!$D$1, 0, 0, MOTORS!$B$1,1), MATCH($F54, OFFSET(MOTORS!$A$1,0,0,MOTORS!$B$1,1),0))</f>
        <v>#N/A</v>
      </c>
      <c r="O54" s="54" t="e">
        <f ca="1">INDEX(OFFSET(MOTORS!$E$1, 0, 0, MOTORS!$B$1,1), MATCH($F54, OFFSET(MOTORS!$A$1,0,0,MOTORS!$B$1,1),0))</f>
        <v>#N/A</v>
      </c>
      <c r="P54" s="54" t="e">
        <f ca="1">INDEX(OFFSET(MOTORS!$F$1, 0, 0, MOTORS!$B$1,1), MATCH($F54, OFFSET(MOTORS!$A$1,0,0,MOTORS!$B$1,1),0))</f>
        <v>#N/A</v>
      </c>
      <c r="Q54"/>
      <c r="R54"/>
      <c r="S54"/>
      <c r="T54" s="55"/>
      <c r="U54" s="52" t="s">
        <v>64</v>
      </c>
      <c r="V54" s="56" t="e">
        <f t="shared" ref="V54:V71" ca="1" si="1">W54/(R54/P54)</f>
        <v>#N/A</v>
      </c>
      <c r="W54" s="52"/>
      <c r="X54" s="55"/>
      <c r="Y54"/>
      <c r="Z54"/>
      <c r="AA54" s="55"/>
      <c r="AB54"/>
      <c r="AC54" s="57"/>
      <c r="AD54"/>
      <c r="AE54" s="55"/>
      <c r="AF54"/>
      <c r="AG54" s="55"/>
      <c r="AH54" s="55"/>
      <c r="AI54" s="55"/>
      <c r="AJ54"/>
      <c r="AK54"/>
      <c r="AL54"/>
      <c r="AM54" s="55"/>
      <c r="AN54"/>
      <c r="AO54"/>
      <c r="AP54"/>
      <c r="AQ54" s="55"/>
      <c r="AR54" s="55"/>
      <c r="AS54" s="55"/>
      <c r="AT54" s="55"/>
      <c r="AU54" s="55"/>
      <c r="AV54" s="55"/>
      <c r="AW54" s="55"/>
      <c r="AX54" s="55"/>
    </row>
    <row r="55" spans="1:50" s="11" customFormat="1" x14ac:dyDescent="0.2">
      <c r="A55" s="52">
        <v>54</v>
      </c>
      <c r="B55" s="52" t="s">
        <v>147</v>
      </c>
      <c r="C55" s="52" t="s">
        <v>75</v>
      </c>
      <c r="D55" s="52" t="s">
        <v>76</v>
      </c>
      <c r="E55"/>
      <c r="F55"/>
      <c r="G55"/>
      <c r="H55"/>
      <c r="I55" s="53"/>
      <c r="J55"/>
      <c r="K55" s="53"/>
      <c r="L55"/>
      <c r="M55" s="54" t="e">
        <f ca="1">INDEX(OFFSET(MOTORS!$C$1, 0, 0, MOTORS!$B$1,1), MATCH($F55, OFFSET(MOTORS!$A$1,0,0,MOTORS!$B$1,1),0))</f>
        <v>#N/A</v>
      </c>
      <c r="N55" s="54" t="e">
        <f ca="1">INDEX(OFFSET(MOTORS!$D$1, 0, 0, MOTORS!$B$1,1), MATCH($F55, OFFSET(MOTORS!$A$1,0,0,MOTORS!$B$1,1),0))</f>
        <v>#N/A</v>
      </c>
      <c r="O55" s="54" t="e">
        <f ca="1">INDEX(OFFSET(MOTORS!$E$1, 0, 0, MOTORS!$B$1,1), MATCH($F55, OFFSET(MOTORS!$A$1,0,0,MOTORS!$B$1,1),0))</f>
        <v>#N/A</v>
      </c>
      <c r="P55" s="54" t="e">
        <f ca="1">INDEX(OFFSET(MOTORS!$F$1, 0, 0, MOTORS!$B$1,1), MATCH($F55, OFFSET(MOTORS!$A$1,0,0,MOTORS!$B$1,1),0))</f>
        <v>#N/A</v>
      </c>
      <c r="Q55"/>
      <c r="R55"/>
      <c r="S55"/>
      <c r="T55" s="55"/>
      <c r="U55" s="52" t="s">
        <v>64</v>
      </c>
      <c r="V55" s="56" t="e">
        <f t="shared" ca="1" si="1"/>
        <v>#N/A</v>
      </c>
      <c r="W55" s="52"/>
      <c r="X55" s="55"/>
      <c r="Y55"/>
      <c r="Z55"/>
      <c r="AA55" s="55"/>
      <c r="AB55"/>
      <c r="AC55" s="57"/>
      <c r="AD55"/>
      <c r="AE55" s="55"/>
      <c r="AF55"/>
      <c r="AG55" s="55"/>
      <c r="AH55" s="55"/>
      <c r="AI55" s="55"/>
      <c r="AJ55"/>
      <c r="AK55"/>
      <c r="AL55"/>
      <c r="AM55" s="55"/>
      <c r="AN55"/>
      <c r="AO55"/>
      <c r="AP55"/>
      <c r="AQ55" s="55"/>
      <c r="AR55" s="55"/>
      <c r="AS55" s="55"/>
      <c r="AT55" s="55"/>
      <c r="AU55" s="55"/>
      <c r="AV55" s="55"/>
      <c r="AW55" s="55"/>
      <c r="AX55" s="55"/>
    </row>
    <row r="56" spans="1:50" s="11" customFormat="1" x14ac:dyDescent="0.2">
      <c r="A56" s="52">
        <v>55</v>
      </c>
      <c r="B56" s="52" t="s">
        <v>148</v>
      </c>
      <c r="C56" s="52" t="s">
        <v>75</v>
      </c>
      <c r="D56" s="52" t="s">
        <v>76</v>
      </c>
      <c r="E56"/>
      <c r="F56"/>
      <c r="G56"/>
      <c r="H56"/>
      <c r="I56" s="53"/>
      <c r="J56"/>
      <c r="K56" s="53"/>
      <c r="L56"/>
      <c r="M56" s="54" t="e">
        <f ca="1">INDEX(OFFSET(MOTORS!$C$1, 0, 0, MOTORS!$B$1,1), MATCH($F56, OFFSET(MOTORS!$A$1,0,0,MOTORS!$B$1,1),0))</f>
        <v>#N/A</v>
      </c>
      <c r="N56" s="54" t="e">
        <f ca="1">INDEX(OFFSET(MOTORS!$D$1, 0, 0, MOTORS!$B$1,1), MATCH($F56, OFFSET(MOTORS!$A$1,0,0,MOTORS!$B$1,1),0))</f>
        <v>#N/A</v>
      </c>
      <c r="O56" s="54" t="e">
        <f ca="1">INDEX(OFFSET(MOTORS!$E$1, 0, 0, MOTORS!$B$1,1), MATCH($F56, OFFSET(MOTORS!$A$1,0,0,MOTORS!$B$1,1),0))</f>
        <v>#N/A</v>
      </c>
      <c r="P56" s="54" t="e">
        <f ca="1">INDEX(OFFSET(MOTORS!$F$1, 0, 0, MOTORS!$B$1,1), MATCH($F56, OFFSET(MOTORS!$A$1,0,0,MOTORS!$B$1,1),0))</f>
        <v>#N/A</v>
      </c>
      <c r="Q56"/>
      <c r="R56"/>
      <c r="S56"/>
      <c r="T56" s="55"/>
      <c r="U56" s="52" t="s">
        <v>64</v>
      </c>
      <c r="V56" s="56" t="e">
        <f t="shared" ca="1" si="1"/>
        <v>#N/A</v>
      </c>
      <c r="W56" s="52"/>
      <c r="X56" s="55"/>
      <c r="Y56"/>
      <c r="Z56"/>
      <c r="AA56" s="55"/>
      <c r="AB56"/>
      <c r="AC56" s="57"/>
      <c r="AD56"/>
      <c r="AE56" s="55"/>
      <c r="AF56"/>
      <c r="AG56" s="55"/>
      <c r="AH56" s="55"/>
      <c r="AI56" s="55"/>
      <c r="AJ56"/>
      <c r="AK56"/>
      <c r="AL56"/>
      <c r="AM56" s="55"/>
      <c r="AN56"/>
      <c r="AO56"/>
      <c r="AP56"/>
      <c r="AQ56" s="55"/>
      <c r="AR56" s="55"/>
      <c r="AS56" s="55"/>
      <c r="AT56" s="55"/>
      <c r="AU56" s="55"/>
      <c r="AV56" s="55"/>
      <c r="AW56" s="55"/>
      <c r="AX56" s="55"/>
    </row>
    <row r="57" spans="1:50" s="11" customFormat="1" x14ac:dyDescent="0.2">
      <c r="A57" s="52">
        <v>56</v>
      </c>
      <c r="B57" s="52" t="s">
        <v>149</v>
      </c>
      <c r="C57" s="52" t="s">
        <v>75</v>
      </c>
      <c r="D57" s="52" t="s">
        <v>76</v>
      </c>
      <c r="E57"/>
      <c r="F57"/>
      <c r="G57"/>
      <c r="H57"/>
      <c r="I57" s="53"/>
      <c r="J57"/>
      <c r="K57" s="53"/>
      <c r="L57"/>
      <c r="M57" s="54" t="e">
        <f ca="1">INDEX(OFFSET(MOTORS!$C$1, 0, 0, MOTORS!$B$1,1), MATCH($F57, OFFSET(MOTORS!$A$1,0,0,MOTORS!$B$1,1),0))</f>
        <v>#N/A</v>
      </c>
      <c r="N57" s="54" t="e">
        <f ca="1">INDEX(OFFSET(MOTORS!$D$1, 0, 0, MOTORS!$B$1,1), MATCH($F57, OFFSET(MOTORS!$A$1,0,0,MOTORS!$B$1,1),0))</f>
        <v>#N/A</v>
      </c>
      <c r="O57" s="54" t="e">
        <f ca="1">INDEX(OFFSET(MOTORS!$E$1, 0, 0, MOTORS!$B$1,1), MATCH($F57, OFFSET(MOTORS!$A$1,0,0,MOTORS!$B$1,1),0))</f>
        <v>#N/A</v>
      </c>
      <c r="P57" s="54" t="e">
        <f ca="1">INDEX(OFFSET(MOTORS!$F$1, 0, 0, MOTORS!$B$1,1), MATCH($F57, OFFSET(MOTORS!$A$1,0,0,MOTORS!$B$1,1),0))</f>
        <v>#N/A</v>
      </c>
      <c r="Q57"/>
      <c r="R57"/>
      <c r="S57"/>
      <c r="T57" s="55"/>
      <c r="U57" s="52" t="s">
        <v>64</v>
      </c>
      <c r="V57" s="56" t="e">
        <f t="shared" ca="1" si="1"/>
        <v>#N/A</v>
      </c>
      <c r="W57" s="52"/>
      <c r="X57" s="55"/>
      <c r="Y57"/>
      <c r="Z57"/>
      <c r="AA57" s="55"/>
      <c r="AB57"/>
      <c r="AC57" s="57"/>
      <c r="AD57"/>
      <c r="AE57" s="55"/>
      <c r="AF57"/>
      <c r="AG57" s="55"/>
      <c r="AH57" s="55"/>
      <c r="AI57" s="55"/>
      <c r="AJ57"/>
      <c r="AK57"/>
      <c r="AL57"/>
      <c r="AM57" s="55"/>
      <c r="AN57"/>
      <c r="AO57"/>
      <c r="AP57"/>
      <c r="AQ57" s="55"/>
      <c r="AR57" s="55"/>
      <c r="AS57" s="55"/>
      <c r="AT57" s="55"/>
      <c r="AU57" s="55"/>
      <c r="AV57" s="55"/>
      <c r="AW57" s="55"/>
      <c r="AX57" s="55"/>
    </row>
    <row r="58" spans="1:50" s="11" customFormat="1" x14ac:dyDescent="0.2">
      <c r="A58" s="52">
        <v>57</v>
      </c>
      <c r="B58" s="52" t="s">
        <v>150</v>
      </c>
      <c r="C58" s="52" t="s">
        <v>75</v>
      </c>
      <c r="D58" s="52" t="s">
        <v>76</v>
      </c>
      <c r="E58"/>
      <c r="F58"/>
      <c r="G58"/>
      <c r="H58"/>
      <c r="I58" s="53"/>
      <c r="J58"/>
      <c r="K58" s="53"/>
      <c r="L58"/>
      <c r="M58" s="54" t="e">
        <f ca="1">INDEX(OFFSET(MOTORS!$C$1, 0, 0, MOTORS!$B$1,1), MATCH($F58, OFFSET(MOTORS!$A$1,0,0,MOTORS!$B$1,1),0))</f>
        <v>#N/A</v>
      </c>
      <c r="N58" s="54" t="e">
        <f ca="1">INDEX(OFFSET(MOTORS!$D$1, 0, 0, MOTORS!$B$1,1), MATCH($F58, OFFSET(MOTORS!$A$1,0,0,MOTORS!$B$1,1),0))</f>
        <v>#N/A</v>
      </c>
      <c r="O58" s="54" t="e">
        <f ca="1">INDEX(OFFSET(MOTORS!$E$1, 0, 0, MOTORS!$B$1,1), MATCH($F58, OFFSET(MOTORS!$A$1,0,0,MOTORS!$B$1,1),0))</f>
        <v>#N/A</v>
      </c>
      <c r="P58" s="54" t="e">
        <f ca="1">INDEX(OFFSET(MOTORS!$F$1, 0, 0, MOTORS!$B$1,1), MATCH($F58, OFFSET(MOTORS!$A$1,0,0,MOTORS!$B$1,1),0))</f>
        <v>#N/A</v>
      </c>
      <c r="Q58"/>
      <c r="R58"/>
      <c r="S58"/>
      <c r="T58" s="55"/>
      <c r="U58" s="52" t="s">
        <v>64</v>
      </c>
      <c r="V58" s="56" t="e">
        <f t="shared" ca="1" si="1"/>
        <v>#N/A</v>
      </c>
      <c r="W58" s="52"/>
      <c r="X58" s="55"/>
      <c r="Y58"/>
      <c r="Z58"/>
      <c r="AA58" s="55"/>
      <c r="AB58"/>
      <c r="AC58" s="57"/>
      <c r="AD58"/>
      <c r="AE58" s="55"/>
      <c r="AF58"/>
      <c r="AG58" s="55"/>
      <c r="AH58" s="55"/>
      <c r="AI58" s="55"/>
      <c r="AJ58"/>
      <c r="AK58"/>
      <c r="AL58"/>
      <c r="AM58" s="55"/>
      <c r="AN58"/>
      <c r="AO58"/>
      <c r="AP58"/>
      <c r="AQ58" s="55"/>
      <c r="AR58" s="55"/>
      <c r="AS58" s="55"/>
      <c r="AT58" s="55"/>
      <c r="AU58" s="55"/>
      <c r="AV58" s="55"/>
      <c r="AW58" s="55"/>
      <c r="AX58" s="55"/>
    </row>
    <row r="59" spans="1:50" s="11" customFormat="1" x14ac:dyDescent="0.2">
      <c r="A59" s="52">
        <v>58</v>
      </c>
      <c r="B59" s="52" t="s">
        <v>151</v>
      </c>
      <c r="C59" s="52" t="s">
        <v>75</v>
      </c>
      <c r="D59" s="52" t="s">
        <v>76</v>
      </c>
      <c r="E59"/>
      <c r="F59"/>
      <c r="G59"/>
      <c r="H59"/>
      <c r="I59" s="53"/>
      <c r="J59"/>
      <c r="K59" s="53"/>
      <c r="L59"/>
      <c r="M59" s="54" t="e">
        <f ca="1">INDEX(OFFSET(MOTORS!$C$1, 0, 0, MOTORS!$B$1,1), MATCH($F59, OFFSET(MOTORS!$A$1,0,0,MOTORS!$B$1,1),0))</f>
        <v>#N/A</v>
      </c>
      <c r="N59" s="54" t="e">
        <f ca="1">INDEX(OFFSET(MOTORS!$D$1, 0, 0, MOTORS!$B$1,1), MATCH($F59, OFFSET(MOTORS!$A$1,0,0,MOTORS!$B$1,1),0))</f>
        <v>#N/A</v>
      </c>
      <c r="O59" s="54" t="e">
        <f ca="1">INDEX(OFFSET(MOTORS!$E$1, 0, 0, MOTORS!$B$1,1), MATCH($F59, OFFSET(MOTORS!$A$1,0,0,MOTORS!$B$1,1),0))</f>
        <v>#N/A</v>
      </c>
      <c r="P59" s="54" t="e">
        <f ca="1">INDEX(OFFSET(MOTORS!$F$1, 0, 0, MOTORS!$B$1,1), MATCH($F59, OFFSET(MOTORS!$A$1,0,0,MOTORS!$B$1,1),0))</f>
        <v>#N/A</v>
      </c>
      <c r="Q59"/>
      <c r="R59"/>
      <c r="S59"/>
      <c r="T59" s="55"/>
      <c r="U59" s="52" t="s">
        <v>64</v>
      </c>
      <c r="V59" s="56" t="e">
        <f t="shared" ca="1" si="1"/>
        <v>#N/A</v>
      </c>
      <c r="W59" s="52"/>
      <c r="X59" s="55"/>
      <c r="Y59"/>
      <c r="Z59"/>
      <c r="AA59" s="55"/>
      <c r="AB59"/>
      <c r="AC59" s="57"/>
      <c r="AD59"/>
      <c r="AE59" s="55"/>
      <c r="AF59"/>
      <c r="AG59" s="55"/>
      <c r="AH59" s="55"/>
      <c r="AI59" s="55"/>
      <c r="AJ59"/>
      <c r="AK59"/>
      <c r="AL59"/>
      <c r="AM59" s="55"/>
      <c r="AN59"/>
      <c r="AO59"/>
      <c r="AP59"/>
      <c r="AQ59" s="55"/>
      <c r="AR59" s="55"/>
      <c r="AS59" s="55"/>
      <c r="AT59" s="55"/>
      <c r="AU59" s="55"/>
      <c r="AV59" s="55"/>
      <c r="AW59" s="55"/>
      <c r="AX59" s="55"/>
    </row>
    <row r="60" spans="1:50" s="12" customFormat="1" ht="11" x14ac:dyDescent="0.15">
      <c r="A60" s="58"/>
      <c r="B60" s="58"/>
      <c r="C60" s="58"/>
      <c r="D60" s="58"/>
      <c r="E60" s="58"/>
      <c r="F60" s="58"/>
      <c r="G60" s="58"/>
      <c r="H60" s="58"/>
      <c r="I60" s="59"/>
      <c r="J60" s="58"/>
      <c r="K60" s="59"/>
      <c r="L60" s="58"/>
      <c r="M60" s="60"/>
      <c r="N60" s="60"/>
      <c r="O60" s="60"/>
      <c r="P60" s="60"/>
      <c r="Q60" s="58"/>
      <c r="R60" s="58"/>
      <c r="S60" s="58"/>
      <c r="T60" s="59"/>
      <c r="U60" s="58"/>
      <c r="V60" s="61" t="e">
        <f t="shared" si="1"/>
        <v>#DIV/0!</v>
      </c>
      <c r="W60" s="58"/>
      <c r="X60" s="62"/>
      <c r="Y60" s="58"/>
      <c r="Z60" s="58"/>
      <c r="AA60" s="62"/>
      <c r="AB60" s="58"/>
      <c r="AC60" s="62"/>
      <c r="AD60" s="58"/>
      <c r="AE60" s="62"/>
      <c r="AF60" s="58"/>
      <c r="AG60" s="62"/>
      <c r="AH60" s="62"/>
      <c r="AI60" s="62"/>
      <c r="AJ60" s="58"/>
      <c r="AK60" s="58"/>
      <c r="AL60" s="58"/>
      <c r="AM60" s="59"/>
      <c r="AN60" s="58"/>
      <c r="AO60" s="58"/>
      <c r="AP60" s="58"/>
      <c r="AQ60" s="59"/>
      <c r="AR60" s="59"/>
      <c r="AS60" s="59"/>
      <c r="AT60" s="62"/>
      <c r="AU60" s="62"/>
      <c r="AV60" s="62"/>
      <c r="AW60" s="62"/>
      <c r="AX60" s="62"/>
    </row>
    <row r="61" spans="1:50" s="12" customFormat="1" ht="11" x14ac:dyDescent="0.15">
      <c r="A61" s="58"/>
      <c r="B61" s="58"/>
      <c r="C61" s="58"/>
      <c r="D61" s="58"/>
      <c r="E61" s="58"/>
      <c r="F61" s="58"/>
      <c r="G61" s="58"/>
      <c r="H61" s="58"/>
      <c r="I61" s="59"/>
      <c r="J61" s="58"/>
      <c r="K61" s="59"/>
      <c r="L61" s="58"/>
      <c r="M61" s="60"/>
      <c r="N61" s="60"/>
      <c r="O61" s="60"/>
      <c r="P61" s="60"/>
      <c r="Q61" s="58"/>
      <c r="R61" s="58"/>
      <c r="S61" s="58"/>
      <c r="T61" s="59"/>
      <c r="U61" s="58"/>
      <c r="V61" s="61" t="e">
        <f t="shared" si="1"/>
        <v>#DIV/0!</v>
      </c>
      <c r="W61" s="58"/>
      <c r="X61" s="62"/>
      <c r="Y61" s="58"/>
      <c r="Z61" s="58"/>
      <c r="AA61" s="62"/>
      <c r="AB61" s="58"/>
      <c r="AC61" s="62"/>
      <c r="AD61" s="58"/>
      <c r="AE61" s="62"/>
      <c r="AF61" s="58"/>
      <c r="AG61" s="62"/>
      <c r="AH61" s="62"/>
      <c r="AI61" s="62"/>
      <c r="AJ61" s="58"/>
      <c r="AK61" s="58"/>
      <c r="AL61" s="58"/>
      <c r="AM61" s="59"/>
      <c r="AN61" s="58"/>
      <c r="AO61" s="58"/>
      <c r="AP61" s="58"/>
      <c r="AQ61" s="59"/>
      <c r="AR61" s="59"/>
      <c r="AS61" s="59"/>
      <c r="AT61" s="62"/>
      <c r="AU61" s="62"/>
      <c r="AV61" s="62"/>
      <c r="AW61" s="62"/>
      <c r="AX61" s="62"/>
    </row>
    <row r="62" spans="1:50" s="11" customFormat="1" x14ac:dyDescent="0.2">
      <c r="A62" s="52">
        <v>61</v>
      </c>
      <c r="B62" s="52" t="s">
        <v>152</v>
      </c>
      <c r="C62" s="52" t="s">
        <v>153</v>
      </c>
      <c r="D62" s="162" t="s">
        <v>154</v>
      </c>
      <c r="E62" s="52" t="s">
        <v>155</v>
      </c>
      <c r="F62" s="52" t="s">
        <v>156</v>
      </c>
      <c r="G62" s="52" t="s">
        <v>81</v>
      </c>
      <c r="H62" s="52" t="s">
        <v>82</v>
      </c>
      <c r="I62" s="53" t="s">
        <v>157</v>
      </c>
      <c r="J62" s="52" t="s">
        <v>84</v>
      </c>
      <c r="K62" s="53" t="s">
        <v>85</v>
      </c>
      <c r="L62" s="52">
        <v>2</v>
      </c>
      <c r="M62" s="54">
        <f ca="1">INDEX(OFFSET(MOTORS!$C$1, 0, 0, MOTORS!$B$1,1), MATCH($F62, OFFSET(MOTORS!$A$1,0,0,MOTORS!$B$1,1),0))</f>
        <v>0.45</v>
      </c>
      <c r="N62" s="54">
        <f ca="1">INDEX(OFFSET(MOTORS!$D$1, 0, 0, MOTORS!$B$1,1), MATCH($F62, OFFSET(MOTORS!$A$1,0,0,MOTORS!$B$1,1),0))</f>
        <v>3.6</v>
      </c>
      <c r="O62" s="54">
        <f ca="1">INDEX(OFFSET(MOTORS!$E$1, 0, 0, MOTORS!$B$1,1), MATCH($F62, OFFSET(MOTORS!$A$1,0,0,MOTORS!$B$1,1),0))</f>
        <v>1.9</v>
      </c>
      <c r="P62" s="54">
        <f ca="1">INDEX(OFFSET(MOTORS!$F$1, 0, 0, MOTORS!$B$1,1), MATCH($F62, OFFSET(MOTORS!$A$1,0,0,MOTORS!$B$1,1),0))</f>
        <v>24</v>
      </c>
      <c r="Q62" s="52">
        <v>50</v>
      </c>
      <c r="R62" s="52">
        <v>1230</v>
      </c>
      <c r="S62" s="52">
        <v>7</v>
      </c>
      <c r="T62" s="53">
        <v>800</v>
      </c>
      <c r="U62" s="52" t="s">
        <v>64</v>
      </c>
      <c r="V62" s="56">
        <f t="shared" ca="1" si="1"/>
        <v>0</v>
      </c>
      <c r="W62" s="52"/>
      <c r="X62" s="55"/>
      <c r="Y62"/>
      <c r="Z62"/>
      <c r="AA62" s="55"/>
      <c r="AB62"/>
      <c r="AC62" s="57"/>
      <c r="AD62"/>
      <c r="AE62" s="55"/>
      <c r="AF62"/>
      <c r="AG62" s="55"/>
      <c r="AH62" s="53">
        <v>2</v>
      </c>
      <c r="AI62" s="53" t="s">
        <v>65</v>
      </c>
      <c r="AJ62" s="53"/>
      <c r="AK62" s="53"/>
      <c r="AL62" s="53" t="s">
        <v>117</v>
      </c>
      <c r="AM62" s="55"/>
      <c r="AN62"/>
      <c r="AO62"/>
      <c r="AP62"/>
      <c r="AQ62" s="55"/>
      <c r="AR62" s="55"/>
      <c r="AS62" s="55"/>
      <c r="AT62" s="55"/>
      <c r="AU62" s="55"/>
      <c r="AV62" s="55"/>
      <c r="AW62" s="55"/>
      <c r="AX62" s="55"/>
    </row>
    <row r="63" spans="1:50" s="11" customFormat="1" x14ac:dyDescent="0.2">
      <c r="A63" s="52">
        <v>62</v>
      </c>
      <c r="B63" s="52" t="s">
        <v>152</v>
      </c>
      <c r="C63" s="52" t="s">
        <v>153</v>
      </c>
      <c r="D63" s="162" t="s">
        <v>158</v>
      </c>
      <c r="E63" s="52" t="s">
        <v>159</v>
      </c>
      <c r="F63" s="52" t="s">
        <v>156</v>
      </c>
      <c r="G63" s="52" t="s">
        <v>81</v>
      </c>
      <c r="H63" s="52" t="s">
        <v>82</v>
      </c>
      <c r="I63" s="53" t="s">
        <v>160</v>
      </c>
      <c r="J63" s="52" t="s">
        <v>84</v>
      </c>
      <c r="K63" s="53" t="s">
        <v>85</v>
      </c>
      <c r="L63" s="52">
        <v>2</v>
      </c>
      <c r="M63" s="54">
        <f ca="1">INDEX(OFFSET(MOTORS!$C$1, 0, 0, MOTORS!$B$1,1), MATCH($F63, OFFSET(MOTORS!$A$1,0,0,MOTORS!$B$1,1),0))</f>
        <v>0.45</v>
      </c>
      <c r="N63" s="54">
        <f ca="1">INDEX(OFFSET(MOTORS!$D$1, 0, 0, MOTORS!$B$1,1), MATCH($F63, OFFSET(MOTORS!$A$1,0,0,MOTORS!$B$1,1),0))</f>
        <v>3.6</v>
      </c>
      <c r="O63" s="54">
        <f ca="1">INDEX(OFFSET(MOTORS!$E$1, 0, 0, MOTORS!$B$1,1), MATCH($F63, OFFSET(MOTORS!$A$1,0,0,MOTORS!$B$1,1),0))</f>
        <v>1.9</v>
      </c>
      <c r="P63" s="54">
        <f ca="1">INDEX(OFFSET(MOTORS!$F$1, 0, 0, MOTORS!$B$1,1), MATCH($F63, OFFSET(MOTORS!$A$1,0,0,MOTORS!$B$1,1),0))</f>
        <v>24</v>
      </c>
      <c r="Q63" s="52">
        <v>50</v>
      </c>
      <c r="R63" s="52">
        <v>3099.2</v>
      </c>
      <c r="S63" s="52" t="s">
        <v>161</v>
      </c>
      <c r="T63" s="53">
        <v>800</v>
      </c>
      <c r="U63" s="52" t="s">
        <v>64</v>
      </c>
      <c r="V63" s="56">
        <f t="shared" ca="1" si="1"/>
        <v>0</v>
      </c>
      <c r="W63" s="52"/>
      <c r="X63" s="55"/>
      <c r="Y63"/>
      <c r="Z63"/>
      <c r="AA63" s="55"/>
      <c r="AB63"/>
      <c r="AC63" s="57"/>
      <c r="AD63"/>
      <c r="AE63" s="55"/>
      <c r="AF63"/>
      <c r="AG63" s="55"/>
      <c r="AH63" s="53">
        <v>2</v>
      </c>
      <c r="AI63" s="53" t="s">
        <v>65</v>
      </c>
      <c r="AJ63" s="53"/>
      <c r="AK63" s="53"/>
      <c r="AL63" s="53" t="s">
        <v>117</v>
      </c>
      <c r="AM63" s="55"/>
      <c r="AN63"/>
      <c r="AO63"/>
      <c r="AP63"/>
      <c r="AQ63" s="55"/>
      <c r="AR63" s="55"/>
      <c r="AS63" s="55"/>
      <c r="AT63" s="55"/>
      <c r="AU63" s="55"/>
      <c r="AV63" s="55"/>
      <c r="AW63" s="55"/>
      <c r="AX63" s="55"/>
    </row>
    <row r="64" spans="1:50" s="11" customFormat="1" x14ac:dyDescent="0.2">
      <c r="A64" s="52">
        <v>63</v>
      </c>
      <c r="B64" s="52" t="s">
        <v>152</v>
      </c>
      <c r="C64" s="52" t="s">
        <v>153</v>
      </c>
      <c r="D64" s="162" t="s">
        <v>162</v>
      </c>
      <c r="E64" s="52" t="s">
        <v>163</v>
      </c>
      <c r="F64" s="52" t="s">
        <v>156</v>
      </c>
      <c r="G64" s="52" t="s">
        <v>81</v>
      </c>
      <c r="H64" s="52" t="s">
        <v>82</v>
      </c>
      <c r="I64" s="53" t="s">
        <v>157</v>
      </c>
      <c r="J64" s="52" t="s">
        <v>84</v>
      </c>
      <c r="K64" s="53" t="s">
        <v>85</v>
      </c>
      <c r="L64" s="52">
        <v>2</v>
      </c>
      <c r="M64" s="54">
        <f ca="1">INDEX(OFFSET(MOTORS!$C$1, 0, 0, MOTORS!$B$1,1), MATCH($F64, OFFSET(MOTORS!$A$1,0,0,MOTORS!$B$1,1),0))</f>
        <v>0.45</v>
      </c>
      <c r="N64" s="54">
        <f ca="1">INDEX(OFFSET(MOTORS!$D$1, 0, 0, MOTORS!$B$1,1), MATCH($F64, OFFSET(MOTORS!$A$1,0,0,MOTORS!$B$1,1),0))</f>
        <v>3.6</v>
      </c>
      <c r="O64" s="54">
        <f ca="1">INDEX(OFFSET(MOTORS!$E$1, 0, 0, MOTORS!$B$1,1), MATCH($F64, OFFSET(MOTORS!$A$1,0,0,MOTORS!$B$1,1),0))</f>
        <v>1.9</v>
      </c>
      <c r="P64" s="54">
        <f ca="1">INDEX(OFFSET(MOTORS!$F$1, 0, 0, MOTORS!$B$1,1), MATCH($F64, OFFSET(MOTORS!$A$1,0,0,MOTORS!$B$1,1),0))</f>
        <v>24</v>
      </c>
      <c r="Q64" s="52">
        <v>50</v>
      </c>
      <c r="R64" s="52">
        <v>1230</v>
      </c>
      <c r="S64" s="52">
        <v>7</v>
      </c>
      <c r="T64" s="53">
        <v>800</v>
      </c>
      <c r="U64" s="52" t="s">
        <v>64</v>
      </c>
      <c r="V64" s="56">
        <f t="shared" ca="1" si="1"/>
        <v>0</v>
      </c>
      <c r="W64" s="52"/>
      <c r="X64" s="55"/>
      <c r="Y64"/>
      <c r="Z64"/>
      <c r="AA64" s="55"/>
      <c r="AB64"/>
      <c r="AC64" s="57"/>
      <c r="AD64"/>
      <c r="AE64" s="55"/>
      <c r="AF64"/>
      <c r="AG64" s="55"/>
      <c r="AH64" s="53">
        <v>2</v>
      </c>
      <c r="AI64" s="53" t="s">
        <v>65</v>
      </c>
      <c r="AJ64" s="53"/>
      <c r="AK64" s="53"/>
      <c r="AL64" s="53" t="s">
        <v>117</v>
      </c>
      <c r="AM64" s="55"/>
      <c r="AN64"/>
      <c r="AO64"/>
      <c r="AP64"/>
      <c r="AQ64" s="55"/>
      <c r="AR64" s="55"/>
      <c r="AS64" s="55"/>
      <c r="AT64" s="55"/>
      <c r="AU64" s="55"/>
      <c r="AV64" s="55"/>
      <c r="AW64" s="55"/>
      <c r="AX64" s="55"/>
    </row>
    <row r="65" spans="1:50" s="11" customFormat="1" x14ac:dyDescent="0.2">
      <c r="A65" s="52">
        <v>64</v>
      </c>
      <c r="B65" s="52" t="s">
        <v>152</v>
      </c>
      <c r="C65" s="52" t="s">
        <v>153</v>
      </c>
      <c r="D65" s="162" t="s">
        <v>164</v>
      </c>
      <c r="E65" s="52" t="s">
        <v>165</v>
      </c>
      <c r="F65" s="52" t="s">
        <v>156</v>
      </c>
      <c r="G65" s="52" t="s">
        <v>81</v>
      </c>
      <c r="H65" s="52" t="s">
        <v>82</v>
      </c>
      <c r="I65" s="53" t="s">
        <v>160</v>
      </c>
      <c r="J65" s="52" t="s">
        <v>84</v>
      </c>
      <c r="K65" s="53" t="s">
        <v>85</v>
      </c>
      <c r="L65" s="52">
        <v>2</v>
      </c>
      <c r="M65" s="54">
        <f ca="1">INDEX(OFFSET(MOTORS!$C$1, 0, 0, MOTORS!$B$1,1), MATCH($F65, OFFSET(MOTORS!$A$1,0,0,MOTORS!$B$1,1),0))</f>
        <v>0.45</v>
      </c>
      <c r="N65" s="54">
        <f ca="1">INDEX(OFFSET(MOTORS!$D$1, 0, 0, MOTORS!$B$1,1), MATCH($F65, OFFSET(MOTORS!$A$1,0,0,MOTORS!$B$1,1),0))</f>
        <v>3.6</v>
      </c>
      <c r="O65" s="54">
        <f ca="1">INDEX(OFFSET(MOTORS!$E$1, 0, 0, MOTORS!$B$1,1), MATCH($F65, OFFSET(MOTORS!$A$1,0,0,MOTORS!$B$1,1),0))</f>
        <v>1.9</v>
      </c>
      <c r="P65" s="54">
        <f ca="1">INDEX(OFFSET(MOTORS!$F$1, 0, 0, MOTORS!$B$1,1), MATCH($F65, OFFSET(MOTORS!$A$1,0,0,MOTORS!$B$1,1),0))</f>
        <v>24</v>
      </c>
      <c r="Q65" s="52">
        <v>50</v>
      </c>
      <c r="R65" s="52">
        <v>3099.2</v>
      </c>
      <c r="S65" s="52" t="s">
        <v>161</v>
      </c>
      <c r="T65" s="53">
        <v>800</v>
      </c>
      <c r="U65" s="52" t="s">
        <v>64</v>
      </c>
      <c r="V65" s="56">
        <f t="shared" ca="1" si="1"/>
        <v>0</v>
      </c>
      <c r="W65" s="52"/>
      <c r="X65" s="55"/>
      <c r="Y65"/>
      <c r="Z65"/>
      <c r="AA65" s="55"/>
      <c r="AB65"/>
      <c r="AC65" s="57"/>
      <c r="AD65"/>
      <c r="AE65" s="55"/>
      <c r="AF65"/>
      <c r="AG65" s="55"/>
      <c r="AH65" s="53">
        <v>2</v>
      </c>
      <c r="AI65" s="53" t="s">
        <v>65</v>
      </c>
      <c r="AJ65" s="53"/>
      <c r="AK65" s="53"/>
      <c r="AL65" s="53" t="s">
        <v>117</v>
      </c>
      <c r="AM65" s="55"/>
      <c r="AN65"/>
      <c r="AO65"/>
      <c r="AP65"/>
      <c r="AQ65" s="55"/>
      <c r="AR65" s="55"/>
      <c r="AS65" s="55"/>
      <c r="AT65" s="55"/>
      <c r="AU65" s="55"/>
      <c r="AV65" s="55"/>
      <c r="AW65" s="55"/>
      <c r="AX65" s="55"/>
    </row>
    <row r="66" spans="1:50" s="11" customFormat="1" x14ac:dyDescent="0.2">
      <c r="A66" s="52">
        <v>65</v>
      </c>
      <c r="B66" s="52" t="s">
        <v>166</v>
      </c>
      <c r="C66" s="52" t="s">
        <v>75</v>
      </c>
      <c r="D66" s="52" t="s">
        <v>76</v>
      </c>
      <c r="E66"/>
      <c r="F66"/>
      <c r="G66"/>
      <c r="H66"/>
      <c r="I66" s="53"/>
      <c r="J66"/>
      <c r="K66" s="53"/>
      <c r="L66"/>
      <c r="M66" s="54" t="e">
        <f ca="1">INDEX(OFFSET(MOTORS!$C$1, 0, 0, MOTORS!$B$1,1), MATCH($F66, OFFSET(MOTORS!$A$1,0,0,MOTORS!$B$1,1),0))</f>
        <v>#N/A</v>
      </c>
      <c r="N66" s="54" t="e">
        <f ca="1">INDEX(OFFSET(MOTORS!$D$1, 0, 0, MOTORS!$B$1,1), MATCH($F66, OFFSET(MOTORS!$A$1,0,0,MOTORS!$B$1,1),0))</f>
        <v>#N/A</v>
      </c>
      <c r="O66" s="54" t="e">
        <f ca="1">INDEX(OFFSET(MOTORS!$E$1, 0, 0, MOTORS!$B$1,1), MATCH($F66, OFFSET(MOTORS!$A$1,0,0,MOTORS!$B$1,1),0))</f>
        <v>#N/A</v>
      </c>
      <c r="P66" s="54" t="e">
        <f ca="1">INDEX(OFFSET(MOTORS!$F$1, 0, 0, MOTORS!$B$1,1), MATCH($F66, OFFSET(MOTORS!$A$1,0,0,MOTORS!$B$1,1),0))</f>
        <v>#N/A</v>
      </c>
      <c r="Q66"/>
      <c r="R66"/>
      <c r="S66"/>
      <c r="T66" s="55"/>
      <c r="U66" s="52" t="s">
        <v>64</v>
      </c>
      <c r="V66" s="56" t="e">
        <f t="shared" ca="1" si="1"/>
        <v>#N/A</v>
      </c>
      <c r="W66" s="52"/>
      <c r="X66" s="55"/>
      <c r="Y66"/>
      <c r="Z66"/>
      <c r="AA66" s="55"/>
      <c r="AB66"/>
      <c r="AC66" s="57"/>
      <c r="AD66"/>
      <c r="AE66" s="55"/>
      <c r="AF66"/>
      <c r="AG66" s="55"/>
      <c r="AH66" s="55"/>
      <c r="AI66" s="55"/>
      <c r="AJ66"/>
      <c r="AK66"/>
      <c r="AL66"/>
      <c r="AM66" s="55"/>
      <c r="AN66"/>
      <c r="AO66"/>
      <c r="AP66"/>
      <c r="AQ66" s="55"/>
      <c r="AR66" s="55"/>
      <c r="AS66" s="55"/>
      <c r="AT66" s="55"/>
      <c r="AU66" s="55"/>
      <c r="AV66" s="55"/>
      <c r="AW66" s="55"/>
      <c r="AX66" s="55"/>
    </row>
    <row r="67" spans="1:50" s="11" customFormat="1" x14ac:dyDescent="0.2">
      <c r="A67" s="52">
        <v>66</v>
      </c>
      <c r="B67" s="52" t="s">
        <v>167</v>
      </c>
      <c r="C67" s="52" t="s">
        <v>75</v>
      </c>
      <c r="D67" s="52" t="s">
        <v>76</v>
      </c>
      <c r="E67"/>
      <c r="F67"/>
      <c r="G67"/>
      <c r="H67"/>
      <c r="I67" s="53"/>
      <c r="J67"/>
      <c r="K67" s="53"/>
      <c r="L67"/>
      <c r="M67" s="54" t="e">
        <f ca="1">INDEX(OFFSET(MOTORS!$C$1, 0, 0, MOTORS!$B$1,1), MATCH($F67, OFFSET(MOTORS!$A$1,0,0,MOTORS!$B$1,1),0))</f>
        <v>#N/A</v>
      </c>
      <c r="N67" s="54" t="e">
        <f ca="1">INDEX(OFFSET(MOTORS!$D$1, 0, 0, MOTORS!$B$1,1), MATCH($F67, OFFSET(MOTORS!$A$1,0,0,MOTORS!$B$1,1),0))</f>
        <v>#N/A</v>
      </c>
      <c r="O67" s="54" t="e">
        <f ca="1">INDEX(OFFSET(MOTORS!$E$1, 0, 0, MOTORS!$B$1,1), MATCH($F67, OFFSET(MOTORS!$A$1,0,0,MOTORS!$B$1,1),0))</f>
        <v>#N/A</v>
      </c>
      <c r="P67" s="54" t="e">
        <f ca="1">INDEX(OFFSET(MOTORS!$F$1, 0, 0, MOTORS!$B$1,1), MATCH($F67, OFFSET(MOTORS!$A$1,0,0,MOTORS!$B$1,1),0))</f>
        <v>#N/A</v>
      </c>
      <c r="Q67"/>
      <c r="R67"/>
      <c r="S67"/>
      <c r="T67" s="55"/>
      <c r="U67" s="52" t="s">
        <v>64</v>
      </c>
      <c r="V67" s="56" t="e">
        <f t="shared" ca="1" si="1"/>
        <v>#N/A</v>
      </c>
      <c r="W67" s="52"/>
      <c r="X67" s="55"/>
      <c r="Y67"/>
      <c r="Z67"/>
      <c r="AA67" s="55"/>
      <c r="AB67"/>
      <c r="AC67" s="57"/>
      <c r="AD67"/>
      <c r="AE67" s="55"/>
      <c r="AF67"/>
      <c r="AG67" s="55"/>
      <c r="AH67" s="55"/>
      <c r="AI67" s="55"/>
      <c r="AJ67"/>
      <c r="AK67"/>
      <c r="AL67"/>
      <c r="AM67" s="55"/>
      <c r="AN67"/>
      <c r="AO67"/>
      <c r="AP67"/>
      <c r="AQ67" s="55"/>
      <c r="AR67" s="55"/>
      <c r="AS67" s="55"/>
      <c r="AT67" s="55"/>
      <c r="AU67" s="55"/>
      <c r="AV67" s="55"/>
      <c r="AW67" s="55"/>
      <c r="AX67" s="55"/>
    </row>
    <row r="68" spans="1:50" s="11" customFormat="1" x14ac:dyDescent="0.2">
      <c r="A68" s="52">
        <v>67</v>
      </c>
      <c r="B68" s="52" t="s">
        <v>168</v>
      </c>
      <c r="C68" s="52" t="s">
        <v>75</v>
      </c>
      <c r="D68" s="52" t="s">
        <v>76</v>
      </c>
      <c r="E68"/>
      <c r="F68"/>
      <c r="G68"/>
      <c r="H68"/>
      <c r="I68" s="53"/>
      <c r="J68"/>
      <c r="K68" s="53"/>
      <c r="L68"/>
      <c r="M68" s="54" t="e">
        <f ca="1">INDEX(OFFSET(MOTORS!$C$1, 0, 0, MOTORS!$B$1,1), MATCH($F68, OFFSET(MOTORS!$A$1,0,0,MOTORS!$B$1,1),0))</f>
        <v>#N/A</v>
      </c>
      <c r="N68" s="54" t="e">
        <f ca="1">INDEX(OFFSET(MOTORS!$D$1, 0, 0, MOTORS!$B$1,1), MATCH($F68, OFFSET(MOTORS!$A$1,0,0,MOTORS!$B$1,1),0))</f>
        <v>#N/A</v>
      </c>
      <c r="O68" s="54" t="e">
        <f ca="1">INDEX(OFFSET(MOTORS!$E$1, 0, 0, MOTORS!$B$1,1), MATCH($F68, OFFSET(MOTORS!$A$1,0,0,MOTORS!$B$1,1),0))</f>
        <v>#N/A</v>
      </c>
      <c r="P68" s="54" t="e">
        <f ca="1">INDEX(OFFSET(MOTORS!$F$1, 0, 0, MOTORS!$B$1,1), MATCH($F68, OFFSET(MOTORS!$A$1,0,0,MOTORS!$B$1,1),0))</f>
        <v>#N/A</v>
      </c>
      <c r="Q68"/>
      <c r="R68"/>
      <c r="S68"/>
      <c r="T68" s="55"/>
      <c r="U68" s="52" t="s">
        <v>64</v>
      </c>
      <c r="V68" s="56" t="e">
        <f t="shared" ca="1" si="1"/>
        <v>#N/A</v>
      </c>
      <c r="W68" s="52"/>
      <c r="X68" s="55"/>
      <c r="Y68"/>
      <c r="Z68"/>
      <c r="AA68" s="55"/>
      <c r="AB68"/>
      <c r="AC68" s="57"/>
      <c r="AD68"/>
      <c r="AE68" s="55"/>
      <c r="AF68"/>
      <c r="AG68" s="55"/>
      <c r="AH68" s="55"/>
      <c r="AI68" s="55"/>
      <c r="AJ68"/>
      <c r="AK68"/>
      <c r="AL68"/>
      <c r="AM68" s="55"/>
      <c r="AN68"/>
      <c r="AO68"/>
      <c r="AP68"/>
      <c r="AQ68" s="55"/>
      <c r="AR68" s="55"/>
      <c r="AS68" s="55"/>
      <c r="AT68" s="55"/>
      <c r="AU68" s="55"/>
      <c r="AV68" s="55"/>
      <c r="AW68" s="55"/>
      <c r="AX68" s="55"/>
    </row>
    <row r="69" spans="1:50" s="11" customFormat="1" x14ac:dyDescent="0.2">
      <c r="A69" s="52">
        <v>68</v>
      </c>
      <c r="B69" s="52" t="s">
        <v>169</v>
      </c>
      <c r="C69" s="52" t="s">
        <v>75</v>
      </c>
      <c r="D69" s="52" t="s">
        <v>76</v>
      </c>
      <c r="E69"/>
      <c r="F69"/>
      <c r="G69"/>
      <c r="H69"/>
      <c r="I69" s="53"/>
      <c r="J69"/>
      <c r="K69" s="53"/>
      <c r="L69"/>
      <c r="M69" s="54" t="e">
        <f ca="1">INDEX(OFFSET(MOTORS!$C$1, 0, 0, MOTORS!$B$1,1), MATCH($F69, OFFSET(MOTORS!$A$1,0,0,MOTORS!$B$1,1),0))</f>
        <v>#N/A</v>
      </c>
      <c r="N69" s="54" t="e">
        <f ca="1">INDEX(OFFSET(MOTORS!$D$1, 0, 0, MOTORS!$B$1,1), MATCH($F69, OFFSET(MOTORS!$A$1,0,0,MOTORS!$B$1,1),0))</f>
        <v>#N/A</v>
      </c>
      <c r="O69" s="54" t="e">
        <f ca="1">INDEX(OFFSET(MOTORS!$E$1, 0, 0, MOTORS!$B$1,1), MATCH($F69, OFFSET(MOTORS!$A$1,0,0,MOTORS!$B$1,1),0))</f>
        <v>#N/A</v>
      </c>
      <c r="P69" s="54" t="e">
        <f ca="1">INDEX(OFFSET(MOTORS!$F$1, 0, 0, MOTORS!$B$1,1), MATCH($F69, OFFSET(MOTORS!$A$1,0,0,MOTORS!$B$1,1),0))</f>
        <v>#N/A</v>
      </c>
      <c r="Q69"/>
      <c r="R69"/>
      <c r="S69"/>
      <c r="T69" s="55"/>
      <c r="U69" s="52" t="s">
        <v>64</v>
      </c>
      <c r="V69" s="56" t="e">
        <f t="shared" ca="1" si="1"/>
        <v>#N/A</v>
      </c>
      <c r="W69" s="52"/>
      <c r="X69" s="55"/>
      <c r="Y69"/>
      <c r="Z69"/>
      <c r="AA69" s="55"/>
      <c r="AB69"/>
      <c r="AC69" s="57"/>
      <c r="AD69"/>
      <c r="AE69" s="55"/>
      <c r="AF69"/>
      <c r="AG69" s="55"/>
      <c r="AH69" s="55"/>
      <c r="AI69" s="55"/>
      <c r="AJ69"/>
      <c r="AK69"/>
      <c r="AL69"/>
      <c r="AM69" s="55"/>
      <c r="AN69"/>
      <c r="AO69"/>
      <c r="AP69"/>
      <c r="AQ69" s="55"/>
      <c r="AR69" s="55"/>
      <c r="AS69" s="55"/>
      <c r="AT69" s="55"/>
      <c r="AU69" s="55"/>
      <c r="AV69" s="55"/>
      <c r="AW69" s="55"/>
      <c r="AX69" s="55"/>
    </row>
    <row r="70" spans="1:50" s="13" customFormat="1" ht="11" x14ac:dyDescent="0.15">
      <c r="A70" s="64"/>
      <c r="B70" s="64"/>
      <c r="C70" s="64"/>
      <c r="D70" s="64"/>
      <c r="E70" s="64"/>
      <c r="F70" s="64"/>
      <c r="G70" s="64"/>
      <c r="H70" s="64"/>
      <c r="I70" s="65"/>
      <c r="J70" s="64"/>
      <c r="K70" s="65"/>
      <c r="L70" s="64"/>
      <c r="M70" s="66"/>
      <c r="N70" s="66"/>
      <c r="O70" s="66"/>
      <c r="P70" s="66"/>
      <c r="Q70" s="64"/>
      <c r="R70" s="64"/>
      <c r="S70" s="64"/>
      <c r="T70" s="65"/>
      <c r="U70" s="64"/>
      <c r="V70" s="67" t="e">
        <f t="shared" si="1"/>
        <v>#DIV/0!</v>
      </c>
      <c r="W70" s="64"/>
      <c r="X70" s="68"/>
      <c r="Y70" s="64"/>
      <c r="Z70" s="64"/>
      <c r="AA70" s="68"/>
      <c r="AB70" s="64"/>
      <c r="AC70" s="68"/>
      <c r="AD70" s="64"/>
      <c r="AE70" s="68"/>
      <c r="AF70" s="64"/>
      <c r="AG70" s="68"/>
      <c r="AH70" s="68"/>
      <c r="AI70" s="68"/>
      <c r="AJ70" s="64"/>
      <c r="AK70" s="64"/>
      <c r="AL70" s="64"/>
      <c r="AM70" s="65"/>
      <c r="AN70" s="64"/>
      <c r="AO70" s="64"/>
      <c r="AP70" s="64"/>
      <c r="AQ70" s="65"/>
      <c r="AR70" s="65"/>
      <c r="AS70" s="65"/>
      <c r="AT70" s="68"/>
      <c r="AU70" s="68"/>
      <c r="AV70" s="68"/>
      <c r="AW70" s="68"/>
      <c r="AX70" s="68"/>
    </row>
    <row r="71" spans="1:50" s="13" customFormat="1" ht="11" x14ac:dyDescent="0.15">
      <c r="A71" s="64"/>
      <c r="B71" s="64"/>
      <c r="C71" s="64"/>
      <c r="D71" s="64"/>
      <c r="E71" s="64"/>
      <c r="F71" s="64"/>
      <c r="G71" s="64"/>
      <c r="H71" s="64"/>
      <c r="I71" s="65"/>
      <c r="J71" s="64"/>
      <c r="K71" s="65"/>
      <c r="L71" s="64"/>
      <c r="M71" s="66"/>
      <c r="N71" s="66"/>
      <c r="O71" s="66"/>
      <c r="P71" s="66"/>
      <c r="Q71" s="64"/>
      <c r="R71" s="64"/>
      <c r="S71" s="64"/>
      <c r="T71" s="65"/>
      <c r="U71" s="64"/>
      <c r="V71" s="67" t="e">
        <f t="shared" si="1"/>
        <v>#DIV/0!</v>
      </c>
      <c r="W71" s="64"/>
      <c r="X71" s="68"/>
      <c r="Y71" s="64"/>
      <c r="Z71" s="64"/>
      <c r="AA71" s="68"/>
      <c r="AB71" s="64"/>
      <c r="AC71" s="68"/>
      <c r="AD71" s="64"/>
      <c r="AE71" s="68"/>
      <c r="AF71" s="64"/>
      <c r="AG71" s="68"/>
      <c r="AH71" s="68"/>
      <c r="AI71" s="68"/>
      <c r="AJ71" s="64"/>
      <c r="AK71" s="64"/>
      <c r="AL71" s="64"/>
      <c r="AM71" s="65"/>
      <c r="AN71" s="64"/>
      <c r="AO71" s="64"/>
      <c r="AP71" s="64"/>
      <c r="AQ71" s="65"/>
      <c r="AR71" s="65"/>
      <c r="AS71" s="65"/>
      <c r="AT71" s="68"/>
      <c r="AU71" s="68"/>
      <c r="AV71" s="68"/>
      <c r="AW71" s="68"/>
      <c r="AX71" s="6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9664-D41B-4311-A157-FFBC9A84F629}">
  <dimension ref="A1:M23"/>
  <sheetViews>
    <sheetView workbookViewId="0">
      <selection activeCell="J3" sqref="J3"/>
    </sheetView>
  </sheetViews>
  <sheetFormatPr baseColWidth="10" defaultColWidth="8.83203125" defaultRowHeight="15" x14ac:dyDescent="0.2"/>
  <cols>
    <col min="1" max="1" width="39.5" bestFit="1" customWidth="1"/>
    <col min="2" max="3" width="19.6640625" bestFit="1" customWidth="1"/>
    <col min="4" max="4" width="23.5" bestFit="1" customWidth="1"/>
    <col min="5" max="5" width="24.33203125" bestFit="1" customWidth="1"/>
    <col min="6" max="6" width="24.83203125" bestFit="1" customWidth="1"/>
    <col min="7" max="7" width="24.5" bestFit="1" customWidth="1"/>
    <col min="8" max="8" width="32.1640625" bestFit="1" customWidth="1"/>
    <col min="9" max="9" width="22.5" bestFit="1" customWidth="1"/>
    <col min="10" max="10" width="21.5" bestFit="1" customWidth="1"/>
    <col min="11" max="11" width="16.6640625" bestFit="1" customWidth="1"/>
    <col min="12" max="12" width="20.33203125" bestFit="1" customWidth="1"/>
  </cols>
  <sheetData>
    <row r="1" spans="1:13" x14ac:dyDescent="0.2">
      <c r="A1" t="s">
        <v>170</v>
      </c>
    </row>
    <row r="2" spans="1:13" x14ac:dyDescent="0.2">
      <c r="A2" t="s">
        <v>171</v>
      </c>
      <c r="B2" t="s">
        <v>172</v>
      </c>
      <c r="C2" t="s">
        <v>173</v>
      </c>
      <c r="D2" t="s">
        <v>174</v>
      </c>
      <c r="E2" t="s">
        <v>175</v>
      </c>
      <c r="F2" t="s">
        <v>176</v>
      </c>
      <c r="G2" t="s">
        <v>177</v>
      </c>
      <c r="H2" t="s">
        <v>178</v>
      </c>
      <c r="I2" t="s">
        <v>179</v>
      </c>
      <c r="J2" t="s">
        <v>180</v>
      </c>
    </row>
    <row r="3" spans="1:13" x14ac:dyDescent="0.2">
      <c r="A3">
        <v>20</v>
      </c>
      <c r="B3" t="s">
        <v>181</v>
      </c>
      <c r="C3" t="s">
        <v>182</v>
      </c>
      <c r="D3" t="s">
        <v>183</v>
      </c>
      <c r="E3" t="s">
        <v>184</v>
      </c>
      <c r="F3" t="s">
        <v>185</v>
      </c>
      <c r="G3" t="s">
        <v>186</v>
      </c>
      <c r="H3" t="s">
        <v>185</v>
      </c>
      <c r="I3">
        <v>200</v>
      </c>
      <c r="J3">
        <f>360/I3</f>
        <v>1.8</v>
      </c>
    </row>
    <row r="4" spans="1:13" x14ac:dyDescent="0.2">
      <c r="A4">
        <v>4247</v>
      </c>
      <c r="B4" t="s">
        <v>181</v>
      </c>
      <c r="C4" t="s">
        <v>187</v>
      </c>
      <c r="D4" t="s">
        <v>188</v>
      </c>
      <c r="E4" t="s">
        <v>189</v>
      </c>
      <c r="F4" t="s">
        <v>190</v>
      </c>
      <c r="G4" t="s">
        <v>191</v>
      </c>
      <c r="H4">
        <v>6</v>
      </c>
      <c r="I4">
        <v>200</v>
      </c>
      <c r="J4">
        <f>360/I4</f>
        <v>1.8</v>
      </c>
    </row>
    <row r="5" spans="1:13" x14ac:dyDescent="0.2">
      <c r="A5" t="s">
        <v>192</v>
      </c>
      <c r="B5" t="s">
        <v>181</v>
      </c>
      <c r="C5">
        <v>42</v>
      </c>
      <c r="D5" t="s">
        <v>188</v>
      </c>
      <c r="E5" t="s">
        <v>193</v>
      </c>
      <c r="F5">
        <v>7</v>
      </c>
      <c r="G5" t="s">
        <v>194</v>
      </c>
      <c r="H5" t="s">
        <v>195</v>
      </c>
      <c r="I5">
        <v>200</v>
      </c>
      <c r="J5">
        <f>360/I5</f>
        <v>1.8</v>
      </c>
    </row>
    <row r="6" spans="1:13" x14ac:dyDescent="0.2">
      <c r="A6" t="s">
        <v>196</v>
      </c>
      <c r="B6" t="s">
        <v>181</v>
      </c>
      <c r="C6">
        <v>42</v>
      </c>
      <c r="I6">
        <v>200</v>
      </c>
      <c r="J6">
        <f>360/I6</f>
        <v>1.8</v>
      </c>
    </row>
    <row r="7" spans="1:13" x14ac:dyDescent="0.2">
      <c r="A7" t="s">
        <v>156</v>
      </c>
      <c r="B7" t="s">
        <v>181</v>
      </c>
      <c r="D7" t="s">
        <v>189</v>
      </c>
      <c r="G7" t="s">
        <v>197</v>
      </c>
      <c r="H7" t="s">
        <v>198</v>
      </c>
      <c r="I7">
        <f>360/J7</f>
        <v>24</v>
      </c>
      <c r="J7">
        <v>15</v>
      </c>
    </row>
    <row r="10" spans="1:13" x14ac:dyDescent="0.2">
      <c r="A10" t="s">
        <v>199</v>
      </c>
    </row>
    <row r="11" spans="1:13" x14ac:dyDescent="0.2">
      <c r="A11" t="s">
        <v>171</v>
      </c>
      <c r="B11" t="s">
        <v>200</v>
      </c>
      <c r="C11" t="s">
        <v>201</v>
      </c>
      <c r="D11" t="s">
        <v>202</v>
      </c>
      <c r="E11" t="s">
        <v>203</v>
      </c>
      <c r="F11" t="s">
        <v>204</v>
      </c>
      <c r="G11" t="s">
        <v>205</v>
      </c>
      <c r="H11" t="s">
        <v>206</v>
      </c>
      <c r="I11" t="s">
        <v>207</v>
      </c>
      <c r="J11" t="s">
        <v>208</v>
      </c>
      <c r="K11" t="s">
        <v>209</v>
      </c>
      <c r="L11" t="s">
        <v>210</v>
      </c>
      <c r="M11" t="s">
        <v>211</v>
      </c>
    </row>
    <row r="12" spans="1:13" x14ac:dyDescent="0.2">
      <c r="A12" t="s">
        <v>212</v>
      </c>
      <c r="B12">
        <v>8</v>
      </c>
      <c r="C12" t="s">
        <v>213</v>
      </c>
      <c r="D12">
        <v>0.25</v>
      </c>
      <c r="E12">
        <v>30</v>
      </c>
      <c r="F12" t="s">
        <v>214</v>
      </c>
      <c r="G12" t="s">
        <v>215</v>
      </c>
      <c r="H12">
        <v>20</v>
      </c>
      <c r="I12" t="s">
        <v>216</v>
      </c>
      <c r="J12">
        <v>2</v>
      </c>
      <c r="K12" t="s">
        <v>217</v>
      </c>
    </row>
    <row r="13" spans="1:13" x14ac:dyDescent="0.2">
      <c r="A13" t="s">
        <v>218</v>
      </c>
      <c r="B13">
        <v>200</v>
      </c>
      <c r="C13" t="s">
        <v>219</v>
      </c>
      <c r="D13">
        <v>0.5</v>
      </c>
      <c r="G13" t="s">
        <v>220</v>
      </c>
      <c r="H13">
        <v>4247</v>
      </c>
      <c r="J13">
        <v>2</v>
      </c>
      <c r="K13" t="s">
        <v>221</v>
      </c>
      <c r="L13">
        <v>10</v>
      </c>
    </row>
    <row r="14" spans="1:13" x14ac:dyDescent="0.2">
      <c r="A14" t="s">
        <v>222</v>
      </c>
      <c r="B14">
        <v>10</v>
      </c>
      <c r="C14" t="s">
        <v>213</v>
      </c>
      <c r="D14" t="s">
        <v>223</v>
      </c>
      <c r="E14">
        <v>30</v>
      </c>
      <c r="F14" t="s">
        <v>224</v>
      </c>
      <c r="G14" t="s">
        <v>215</v>
      </c>
      <c r="H14" t="s">
        <v>192</v>
      </c>
      <c r="J14">
        <v>2</v>
      </c>
      <c r="K14" t="s">
        <v>221</v>
      </c>
      <c r="L14">
        <v>2.5</v>
      </c>
    </row>
    <row r="15" spans="1:13" x14ac:dyDescent="0.2">
      <c r="A15" t="s">
        <v>225</v>
      </c>
      <c r="B15">
        <v>100</v>
      </c>
      <c r="D15">
        <v>2</v>
      </c>
      <c r="G15" t="s">
        <v>226</v>
      </c>
      <c r="H15" t="s">
        <v>227</v>
      </c>
      <c r="J15">
        <v>2</v>
      </c>
    </row>
    <row r="16" spans="1:13" x14ac:dyDescent="0.2">
      <c r="A16" t="s">
        <v>228</v>
      </c>
      <c r="C16" t="s">
        <v>229</v>
      </c>
      <c r="D16">
        <f>2*0.4</f>
        <v>0.8</v>
      </c>
      <c r="H16" t="s">
        <v>156</v>
      </c>
      <c r="J16">
        <v>2</v>
      </c>
      <c r="M16">
        <v>41</v>
      </c>
    </row>
    <row r="17" spans="1:13" x14ac:dyDescent="0.2">
      <c r="A17" t="s">
        <v>230</v>
      </c>
      <c r="C17" t="s">
        <v>231</v>
      </c>
      <c r="D17" t="s">
        <v>232</v>
      </c>
      <c r="H17" t="s">
        <v>156</v>
      </c>
      <c r="J17">
        <v>2</v>
      </c>
      <c r="M17">
        <v>41</v>
      </c>
    </row>
    <row r="19" spans="1:13" x14ac:dyDescent="0.2">
      <c r="A19" t="s">
        <v>233</v>
      </c>
    </row>
    <row r="20" spans="1:13" x14ac:dyDescent="0.2">
      <c r="A20" t="s">
        <v>171</v>
      </c>
      <c r="B20" t="s">
        <v>234</v>
      </c>
      <c r="C20" t="s">
        <v>235</v>
      </c>
      <c r="D20" t="s">
        <v>236</v>
      </c>
      <c r="E20" t="s">
        <v>237</v>
      </c>
      <c r="F20" t="s">
        <v>238</v>
      </c>
      <c r="G20" t="s">
        <v>239</v>
      </c>
      <c r="H20" t="s">
        <v>240</v>
      </c>
      <c r="I20" t="s">
        <v>241</v>
      </c>
    </row>
    <row r="21" spans="1:13" x14ac:dyDescent="0.2">
      <c r="A21" t="s">
        <v>242</v>
      </c>
      <c r="B21">
        <v>7</v>
      </c>
      <c r="C21">
        <v>18</v>
      </c>
      <c r="D21">
        <v>180</v>
      </c>
      <c r="E21">
        <v>90</v>
      </c>
      <c r="F21" t="s">
        <v>243</v>
      </c>
      <c r="G21">
        <v>70</v>
      </c>
      <c r="H21" t="s">
        <v>244</v>
      </c>
      <c r="I21">
        <v>200</v>
      </c>
    </row>
    <row r="22" spans="1:13" x14ac:dyDescent="0.2">
      <c r="A22" t="s">
        <v>245</v>
      </c>
      <c r="B22">
        <v>5.5</v>
      </c>
      <c r="C22">
        <v>57</v>
      </c>
      <c r="D22">
        <v>180</v>
      </c>
      <c r="E22">
        <v>90</v>
      </c>
      <c r="F22" t="s">
        <v>223</v>
      </c>
      <c r="G22">
        <v>100</v>
      </c>
      <c r="H22" t="s">
        <v>244</v>
      </c>
      <c r="I22">
        <v>1000</v>
      </c>
    </row>
    <row r="23" spans="1:13" x14ac:dyDescent="0.2">
      <c r="A23" t="s">
        <v>246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zoomScale="110" zoomScaleNormal="110" zoomScalePageLayoutView="110" workbookViewId="0">
      <selection activeCell="B3" sqref="B3:I3"/>
    </sheetView>
  </sheetViews>
  <sheetFormatPr baseColWidth="10" defaultColWidth="8.83203125" defaultRowHeight="15" x14ac:dyDescent="0.2"/>
  <sheetData>
    <row r="1" spans="1:9" x14ac:dyDescent="0.2">
      <c r="A1" s="1" t="s">
        <v>247</v>
      </c>
      <c r="B1" s="45">
        <v>400</v>
      </c>
    </row>
    <row r="3" spans="1:9" x14ac:dyDescent="0.2">
      <c r="A3" s="1"/>
      <c r="B3" s="1" t="s">
        <v>248</v>
      </c>
      <c r="C3" s="1" t="s">
        <v>249</v>
      </c>
      <c r="D3" s="1" t="s">
        <v>250</v>
      </c>
      <c r="E3" s="1" t="s">
        <v>251</v>
      </c>
      <c r="F3" t="s">
        <v>252</v>
      </c>
      <c r="G3" t="s">
        <v>253</v>
      </c>
      <c r="H3" t="s">
        <v>254</v>
      </c>
      <c r="I3" t="s">
        <v>255</v>
      </c>
    </row>
    <row r="4" spans="1:9" x14ac:dyDescent="0.2">
      <c r="A4" s="1" t="s">
        <v>256</v>
      </c>
      <c r="B4" s="4" t="s">
        <v>257</v>
      </c>
      <c r="C4" s="4" t="s">
        <v>258</v>
      </c>
      <c r="D4" s="4" t="s">
        <v>259</v>
      </c>
      <c r="E4" s="4" t="s">
        <v>260</v>
      </c>
      <c r="F4" s="4" t="s">
        <v>261</v>
      </c>
      <c r="G4" s="4" t="s">
        <v>262</v>
      </c>
      <c r="H4" s="4" t="s">
        <v>263</v>
      </c>
      <c r="I4" s="4" t="s">
        <v>264</v>
      </c>
    </row>
    <row r="5" spans="1:9" x14ac:dyDescent="0.2">
      <c r="A5" s="1" t="s">
        <v>265</v>
      </c>
      <c r="B5" s="5"/>
      <c r="C5" s="4" t="s">
        <v>266</v>
      </c>
      <c r="D5" s="4" t="s">
        <v>267</v>
      </c>
      <c r="E5" s="4" t="s">
        <v>268</v>
      </c>
      <c r="F5" s="4" t="s">
        <v>269</v>
      </c>
      <c r="G5" s="4" t="s">
        <v>270</v>
      </c>
      <c r="H5" s="4" t="s">
        <v>271</v>
      </c>
      <c r="I5" s="4" t="s">
        <v>272</v>
      </c>
    </row>
    <row r="6" spans="1:9" x14ac:dyDescent="0.2">
      <c r="A6" s="1" t="s">
        <v>273</v>
      </c>
      <c r="B6" s="4" t="s">
        <v>274</v>
      </c>
      <c r="C6" s="5"/>
      <c r="D6" s="5" t="s">
        <v>275</v>
      </c>
      <c r="E6" s="5" t="s">
        <v>276</v>
      </c>
      <c r="F6" s="5" t="s">
        <v>277</v>
      </c>
      <c r="G6" s="5" t="s">
        <v>278</v>
      </c>
      <c r="H6" s="5" t="s">
        <v>279</v>
      </c>
      <c r="I6" s="5" t="s">
        <v>280</v>
      </c>
    </row>
    <row r="7" spans="1:9" x14ac:dyDescent="0.2">
      <c r="A7" s="1" t="s">
        <v>281</v>
      </c>
      <c r="B7" s="1">
        <v>7</v>
      </c>
      <c r="C7" s="1">
        <v>4</v>
      </c>
      <c r="D7" s="1">
        <v>5</v>
      </c>
      <c r="E7" s="1">
        <v>4</v>
      </c>
      <c r="F7">
        <v>8</v>
      </c>
      <c r="G7">
        <v>8</v>
      </c>
      <c r="H7">
        <v>7</v>
      </c>
      <c r="I7">
        <v>2</v>
      </c>
    </row>
    <row r="8" spans="1:9" x14ac:dyDescent="0.2">
      <c r="A8" s="1" t="s">
        <v>282</v>
      </c>
      <c r="B8" s="1">
        <v>52</v>
      </c>
      <c r="C8" s="1">
        <v>25</v>
      </c>
      <c r="D8" s="1">
        <v>34</v>
      </c>
      <c r="E8" s="1">
        <v>32</v>
      </c>
      <c r="F8">
        <v>64</v>
      </c>
      <c r="G8">
        <v>64</v>
      </c>
      <c r="H8">
        <v>56</v>
      </c>
      <c r="I8">
        <v>12</v>
      </c>
    </row>
    <row r="9" spans="1:9" x14ac:dyDescent="0.2">
      <c r="A9" s="1" t="s">
        <v>283</v>
      </c>
      <c r="B9" s="1"/>
      <c r="C9" s="1"/>
      <c r="D9" s="1"/>
      <c r="E9" s="1"/>
    </row>
    <row r="10" spans="1:9" x14ac:dyDescent="0.2">
      <c r="A10" s="1" t="s">
        <v>284</v>
      </c>
      <c r="B10" s="1"/>
      <c r="C10" s="1"/>
      <c r="D10" s="1"/>
      <c r="E10" s="1"/>
    </row>
    <row r="11" spans="1:9" x14ac:dyDescent="0.2">
      <c r="A11" s="1" t="s">
        <v>285</v>
      </c>
      <c r="B11" s="1"/>
      <c r="C11" s="1"/>
      <c r="D11" s="1"/>
      <c r="E11" s="1"/>
    </row>
    <row r="12" spans="1:9" x14ac:dyDescent="0.2">
      <c r="A12" s="1" t="s">
        <v>286</v>
      </c>
      <c r="B12" s="1"/>
      <c r="C12" s="1"/>
      <c r="D12" s="1"/>
      <c r="E12" s="1"/>
    </row>
    <row r="13" spans="1:9" x14ac:dyDescent="0.2">
      <c r="A13" s="1" t="s">
        <v>287</v>
      </c>
      <c r="B13" s="1" t="s">
        <v>288</v>
      </c>
      <c r="C13" s="1" t="s">
        <v>289</v>
      </c>
      <c r="D13" s="1" t="s">
        <v>288</v>
      </c>
      <c r="E13" s="1" t="s">
        <v>288</v>
      </c>
      <c r="F13" s="1" t="s">
        <v>288</v>
      </c>
      <c r="G13" s="1" t="s">
        <v>288</v>
      </c>
      <c r="H13" s="1" t="s">
        <v>288</v>
      </c>
      <c r="I13" s="1" t="s">
        <v>288</v>
      </c>
    </row>
    <row r="14" spans="1:9" x14ac:dyDescent="0.2">
      <c r="A14" s="1" t="s">
        <v>290</v>
      </c>
      <c r="B14" s="1" t="s">
        <v>291</v>
      </c>
      <c r="C14" s="1" t="s">
        <v>292</v>
      </c>
      <c r="D14" s="1" t="s">
        <v>291</v>
      </c>
      <c r="E14" s="1" t="s">
        <v>291</v>
      </c>
      <c r="F14" s="1" t="s">
        <v>291</v>
      </c>
      <c r="G14" s="1" t="s">
        <v>291</v>
      </c>
      <c r="H14" s="1" t="s">
        <v>291</v>
      </c>
      <c r="I14" s="1" t="s">
        <v>291</v>
      </c>
    </row>
    <row r="15" spans="1:9" x14ac:dyDescent="0.2">
      <c r="A15" s="1" t="s">
        <v>293</v>
      </c>
      <c r="B15" s="1"/>
      <c r="C15" s="1"/>
      <c r="D15" s="1"/>
      <c r="E15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70"/>
  <sheetViews>
    <sheetView topLeftCell="A5" zoomScale="125" zoomScaleNormal="125" zoomScalePageLayoutView="110" workbookViewId="0">
      <selection activeCell="B25" sqref="B25"/>
    </sheetView>
  </sheetViews>
  <sheetFormatPr baseColWidth="10" defaultColWidth="8.83203125" defaultRowHeight="15" x14ac:dyDescent="0.2"/>
  <cols>
    <col min="1" max="1" width="8.83203125" style="8"/>
    <col min="2" max="2" width="24.5" style="8" customWidth="1"/>
    <col min="3" max="3" width="12.6640625" style="8" customWidth="1"/>
    <col min="4" max="1025" width="8.83203125" style="8"/>
  </cols>
  <sheetData>
    <row r="1" spans="1:1024" s="14" customFormat="1" ht="24" x14ac:dyDescent="0.2">
      <c r="A1" s="69" t="s">
        <v>5</v>
      </c>
      <c r="B1" s="69" t="s">
        <v>6</v>
      </c>
      <c r="C1" s="69" t="s">
        <v>7</v>
      </c>
      <c r="D1" s="69" t="s">
        <v>294</v>
      </c>
      <c r="E1" s="69" t="s">
        <v>295</v>
      </c>
      <c r="F1" s="69" t="s">
        <v>296</v>
      </c>
      <c r="G1" s="70" t="s">
        <v>297</v>
      </c>
      <c r="H1" s="71" t="s">
        <v>298</v>
      </c>
      <c r="I1" s="72" t="s">
        <v>299</v>
      </c>
      <c r="J1" s="72" t="s">
        <v>300</v>
      </c>
      <c r="K1" s="73" t="s">
        <v>301</v>
      </c>
      <c r="L1" s="72" t="s">
        <v>302</v>
      </c>
      <c r="M1" s="73" t="s">
        <v>303</v>
      </c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4"/>
      <c r="DK1" s="74"/>
      <c r="DL1" s="74"/>
      <c r="DM1" s="74"/>
      <c r="DN1" s="74"/>
      <c r="DO1" s="74"/>
      <c r="DP1" s="74"/>
      <c r="DQ1" s="74"/>
      <c r="DR1" s="74"/>
      <c r="DS1" s="74"/>
      <c r="DT1" s="74"/>
      <c r="DU1" s="74"/>
      <c r="DV1" s="74"/>
      <c r="DW1" s="74"/>
      <c r="DX1" s="74"/>
      <c r="DY1" s="74"/>
      <c r="DZ1" s="74"/>
      <c r="EA1" s="74"/>
      <c r="EB1" s="74"/>
      <c r="EC1" s="74"/>
      <c r="ED1" s="74"/>
      <c r="EE1" s="74"/>
      <c r="EF1" s="74"/>
      <c r="EG1" s="74"/>
      <c r="EH1" s="74"/>
      <c r="EI1" s="74"/>
      <c r="EJ1" s="74"/>
      <c r="EK1" s="74"/>
      <c r="EL1" s="74"/>
      <c r="EM1" s="74"/>
      <c r="EN1" s="74"/>
      <c r="EO1" s="74"/>
      <c r="EP1" s="74"/>
      <c r="EQ1" s="74"/>
      <c r="ER1" s="74"/>
      <c r="ES1" s="74"/>
      <c r="ET1" s="74"/>
      <c r="EU1" s="74"/>
      <c r="EV1" s="74"/>
      <c r="EW1" s="74"/>
      <c r="EX1" s="74"/>
      <c r="EY1" s="74"/>
      <c r="EZ1" s="74"/>
      <c r="FA1" s="74"/>
      <c r="FB1" s="74"/>
      <c r="FC1" s="74"/>
      <c r="FD1" s="74"/>
      <c r="FE1" s="74"/>
      <c r="FF1" s="74"/>
      <c r="FG1" s="74"/>
      <c r="FH1" s="74"/>
      <c r="FI1" s="74"/>
      <c r="FJ1" s="74"/>
      <c r="FK1" s="74"/>
      <c r="FL1" s="74"/>
      <c r="FM1" s="74"/>
      <c r="FN1" s="74"/>
      <c r="FO1" s="74"/>
      <c r="FP1" s="74"/>
      <c r="FQ1" s="74"/>
      <c r="FR1" s="74"/>
      <c r="FS1" s="74"/>
      <c r="FT1" s="74"/>
      <c r="FU1" s="74"/>
      <c r="FV1" s="74"/>
      <c r="FW1" s="74"/>
      <c r="FX1" s="74"/>
      <c r="FY1" s="74"/>
      <c r="FZ1" s="74"/>
      <c r="GA1" s="74"/>
      <c r="GB1" s="74"/>
      <c r="GC1" s="74"/>
      <c r="GD1" s="74"/>
      <c r="GE1" s="74"/>
      <c r="GF1" s="74"/>
      <c r="GG1" s="74"/>
      <c r="GH1" s="74"/>
      <c r="GI1" s="74"/>
      <c r="GJ1" s="74"/>
      <c r="GK1" s="74"/>
      <c r="GL1" s="74"/>
      <c r="GM1" s="74"/>
      <c r="GN1" s="74"/>
      <c r="GO1" s="74"/>
      <c r="GP1" s="74"/>
      <c r="GQ1" s="74"/>
      <c r="GR1" s="74"/>
      <c r="GS1" s="74"/>
      <c r="GT1" s="74"/>
      <c r="GU1" s="74"/>
      <c r="GV1" s="74"/>
      <c r="GW1" s="74"/>
      <c r="GX1" s="74"/>
      <c r="GY1" s="74"/>
      <c r="GZ1" s="74"/>
      <c r="HA1" s="74"/>
      <c r="HB1" s="74"/>
      <c r="HC1" s="74"/>
      <c r="HD1" s="74"/>
      <c r="HE1" s="74"/>
      <c r="HF1" s="74"/>
      <c r="HG1" s="74"/>
      <c r="HH1" s="74"/>
      <c r="HI1" s="74"/>
      <c r="HJ1" s="74"/>
      <c r="HK1" s="74"/>
      <c r="HL1" s="74"/>
      <c r="HM1" s="74"/>
      <c r="HN1" s="74"/>
      <c r="HO1" s="74"/>
      <c r="HP1" s="74"/>
      <c r="HQ1" s="74"/>
      <c r="HR1" s="74"/>
      <c r="HS1" s="74"/>
      <c r="HT1" s="74"/>
      <c r="HU1" s="74"/>
      <c r="HV1" s="74"/>
      <c r="HW1" s="74"/>
      <c r="HX1" s="74"/>
      <c r="HY1" s="74"/>
      <c r="HZ1" s="74"/>
      <c r="IA1" s="74"/>
      <c r="IB1" s="74"/>
      <c r="IC1" s="74"/>
      <c r="ID1" s="74"/>
      <c r="IE1" s="74"/>
      <c r="IF1" s="74"/>
      <c r="IG1" s="74"/>
      <c r="IH1" s="74"/>
      <c r="II1" s="74"/>
      <c r="IJ1" s="74"/>
      <c r="IK1" s="74"/>
      <c r="IL1" s="74"/>
      <c r="IM1" s="74"/>
      <c r="IN1" s="74"/>
      <c r="IO1" s="74"/>
      <c r="IP1" s="74"/>
      <c r="IQ1" s="74"/>
      <c r="IR1" s="74"/>
      <c r="IS1" s="74"/>
      <c r="IT1" s="74"/>
      <c r="IU1" s="74"/>
      <c r="IV1" s="74"/>
      <c r="IW1" s="74"/>
      <c r="IX1" s="74"/>
      <c r="IY1" s="74"/>
      <c r="IZ1" s="74"/>
      <c r="JA1" s="74"/>
      <c r="JB1" s="74"/>
      <c r="JC1" s="74"/>
      <c r="JD1" s="74"/>
      <c r="JE1" s="74"/>
      <c r="JF1" s="74"/>
      <c r="JG1" s="74"/>
      <c r="JH1" s="74"/>
      <c r="JI1" s="74"/>
      <c r="JJ1" s="74"/>
      <c r="JK1" s="74"/>
      <c r="JL1" s="74"/>
      <c r="JM1" s="74"/>
      <c r="JN1" s="74"/>
      <c r="JO1" s="74"/>
      <c r="JP1" s="74"/>
      <c r="JQ1" s="74"/>
      <c r="JR1" s="74"/>
      <c r="JS1" s="74"/>
      <c r="JT1" s="74"/>
      <c r="JU1" s="74"/>
      <c r="JV1" s="74"/>
      <c r="JW1" s="74"/>
      <c r="JX1" s="74"/>
      <c r="JY1" s="74"/>
      <c r="JZ1" s="74"/>
      <c r="KA1" s="74"/>
      <c r="KB1" s="74"/>
      <c r="KC1" s="74"/>
      <c r="KD1" s="74"/>
      <c r="KE1" s="74"/>
      <c r="KF1" s="74"/>
      <c r="KG1" s="74"/>
      <c r="KH1" s="74"/>
      <c r="KI1" s="74"/>
      <c r="KJ1" s="74"/>
      <c r="KK1" s="74"/>
      <c r="KL1" s="74"/>
      <c r="KM1" s="74"/>
      <c r="KN1" s="74"/>
      <c r="KO1" s="74"/>
      <c r="KP1" s="74"/>
      <c r="KQ1" s="74"/>
      <c r="KR1" s="74"/>
      <c r="KS1" s="74"/>
      <c r="KT1" s="74"/>
      <c r="KU1" s="74"/>
      <c r="KV1" s="74"/>
      <c r="KW1" s="74"/>
      <c r="KX1" s="74"/>
      <c r="KY1" s="74"/>
      <c r="KZ1" s="74"/>
      <c r="LA1" s="74"/>
      <c r="LB1" s="74"/>
      <c r="LC1" s="74"/>
      <c r="LD1" s="74"/>
      <c r="LE1" s="74"/>
      <c r="LF1" s="74"/>
      <c r="LG1" s="74"/>
      <c r="LH1" s="74"/>
      <c r="LI1" s="74"/>
      <c r="LJ1" s="74"/>
      <c r="LK1" s="74"/>
      <c r="LL1" s="74"/>
      <c r="LM1" s="74"/>
      <c r="LN1" s="74"/>
      <c r="LO1" s="74"/>
      <c r="LP1" s="74"/>
      <c r="LQ1" s="74"/>
      <c r="LR1" s="74"/>
      <c r="LS1" s="74"/>
      <c r="LT1" s="74"/>
      <c r="LU1" s="74"/>
      <c r="LV1" s="74"/>
      <c r="LW1" s="74"/>
      <c r="LX1" s="74"/>
      <c r="LY1" s="74"/>
      <c r="LZ1" s="74"/>
      <c r="MA1" s="74"/>
      <c r="MB1" s="74"/>
      <c r="MC1" s="74"/>
      <c r="MD1" s="74"/>
      <c r="ME1" s="74"/>
      <c r="MF1" s="74"/>
      <c r="MG1" s="74"/>
      <c r="MH1" s="74"/>
      <c r="MI1" s="74"/>
      <c r="MJ1" s="74"/>
      <c r="MK1" s="74"/>
      <c r="ML1" s="74"/>
      <c r="MM1" s="74"/>
      <c r="MN1" s="74"/>
      <c r="MO1" s="74"/>
      <c r="MP1" s="74"/>
      <c r="MQ1" s="74"/>
      <c r="MR1" s="74"/>
      <c r="MS1" s="74"/>
      <c r="MT1" s="74"/>
      <c r="MU1" s="74"/>
      <c r="MV1" s="74"/>
      <c r="MW1" s="74"/>
      <c r="MX1" s="74"/>
      <c r="MY1" s="74"/>
      <c r="MZ1" s="74"/>
      <c r="NA1" s="74"/>
      <c r="NB1" s="74"/>
      <c r="NC1" s="74"/>
      <c r="ND1" s="74"/>
      <c r="NE1" s="74"/>
      <c r="NF1" s="74"/>
      <c r="NG1" s="74"/>
      <c r="NH1" s="74"/>
      <c r="NI1" s="74"/>
      <c r="NJ1" s="74"/>
      <c r="NK1" s="74"/>
      <c r="NL1" s="74"/>
      <c r="NM1" s="74"/>
      <c r="NN1" s="74"/>
      <c r="NO1" s="74"/>
      <c r="NP1" s="74"/>
      <c r="NQ1" s="74"/>
      <c r="NR1" s="74"/>
      <c r="NS1" s="74"/>
      <c r="NT1" s="74"/>
      <c r="NU1" s="74"/>
      <c r="NV1" s="74"/>
      <c r="NW1" s="74"/>
      <c r="NX1" s="74"/>
      <c r="NY1" s="74"/>
      <c r="NZ1" s="74"/>
      <c r="OA1" s="74"/>
      <c r="OB1" s="74"/>
      <c r="OC1" s="74"/>
      <c r="OD1" s="74"/>
      <c r="OE1" s="74"/>
      <c r="OF1" s="74"/>
      <c r="OG1" s="74"/>
      <c r="OH1" s="74"/>
      <c r="OI1" s="74"/>
      <c r="OJ1" s="74"/>
      <c r="OK1" s="74"/>
      <c r="OL1" s="74"/>
      <c r="OM1" s="74"/>
      <c r="ON1" s="74"/>
      <c r="OO1" s="74"/>
      <c r="OP1" s="74"/>
      <c r="OQ1" s="74"/>
      <c r="OR1" s="74"/>
      <c r="OS1" s="74"/>
      <c r="OT1" s="74"/>
      <c r="OU1" s="74"/>
      <c r="OV1" s="74"/>
      <c r="OW1" s="74"/>
      <c r="OX1" s="74"/>
      <c r="OY1" s="74"/>
      <c r="OZ1" s="74"/>
      <c r="PA1" s="74"/>
      <c r="PB1" s="74"/>
      <c r="PC1" s="74"/>
      <c r="PD1" s="74"/>
      <c r="PE1" s="74"/>
      <c r="PF1" s="74"/>
      <c r="PG1" s="74"/>
      <c r="PH1" s="74"/>
      <c r="PI1" s="74"/>
      <c r="PJ1" s="74"/>
      <c r="PK1" s="74"/>
      <c r="PL1" s="74"/>
      <c r="PM1" s="74"/>
      <c r="PN1" s="74"/>
      <c r="PO1" s="74"/>
      <c r="PP1" s="74"/>
      <c r="PQ1" s="74"/>
      <c r="PR1" s="74"/>
      <c r="PS1" s="74"/>
      <c r="PT1" s="74"/>
      <c r="PU1" s="74"/>
      <c r="PV1" s="74"/>
      <c r="PW1" s="74"/>
      <c r="PX1" s="74"/>
      <c r="PY1" s="74"/>
      <c r="PZ1" s="74"/>
      <c r="QA1" s="74"/>
      <c r="QB1" s="74"/>
      <c r="QC1" s="74"/>
      <c r="QD1" s="74"/>
      <c r="QE1" s="74"/>
      <c r="QF1" s="74"/>
      <c r="QG1" s="74"/>
      <c r="QH1" s="74"/>
      <c r="QI1" s="74"/>
      <c r="QJ1" s="74"/>
      <c r="QK1" s="74"/>
      <c r="QL1" s="74"/>
      <c r="QM1" s="74"/>
      <c r="QN1" s="74"/>
      <c r="QO1" s="74"/>
      <c r="QP1" s="74"/>
      <c r="QQ1" s="74"/>
      <c r="QR1" s="74"/>
      <c r="QS1" s="74"/>
      <c r="QT1" s="74"/>
      <c r="QU1" s="74"/>
      <c r="QV1" s="74"/>
      <c r="QW1" s="74"/>
      <c r="QX1" s="74"/>
      <c r="QY1" s="74"/>
      <c r="QZ1" s="74"/>
      <c r="RA1" s="74"/>
      <c r="RB1" s="74"/>
      <c r="RC1" s="74"/>
      <c r="RD1" s="74"/>
      <c r="RE1" s="74"/>
      <c r="RF1" s="74"/>
      <c r="RG1" s="74"/>
      <c r="RH1" s="74"/>
      <c r="RI1" s="74"/>
      <c r="RJ1" s="74"/>
      <c r="RK1" s="74"/>
      <c r="RL1" s="74"/>
      <c r="RM1" s="74"/>
      <c r="RN1" s="74"/>
      <c r="RO1" s="74"/>
      <c r="RP1" s="74"/>
      <c r="RQ1" s="74"/>
      <c r="RR1" s="74"/>
      <c r="RS1" s="74"/>
      <c r="RT1" s="74"/>
      <c r="RU1" s="74"/>
      <c r="RV1" s="74"/>
      <c r="RW1" s="74"/>
      <c r="RX1" s="74"/>
      <c r="RY1" s="74"/>
      <c r="RZ1" s="74"/>
      <c r="SA1" s="74"/>
      <c r="SB1" s="74"/>
      <c r="SC1" s="74"/>
      <c r="SD1" s="74"/>
      <c r="SE1" s="74"/>
      <c r="SF1" s="74"/>
      <c r="SG1" s="74"/>
      <c r="SH1" s="74"/>
      <c r="SI1" s="74"/>
      <c r="SJ1" s="74"/>
      <c r="SK1" s="74"/>
      <c r="SL1" s="74"/>
      <c r="SM1" s="74"/>
      <c r="SN1" s="74"/>
      <c r="SO1" s="74"/>
      <c r="SP1" s="74"/>
      <c r="SQ1" s="74"/>
      <c r="SR1" s="74"/>
      <c r="SS1" s="74"/>
      <c r="ST1" s="74"/>
      <c r="SU1" s="74"/>
      <c r="SV1" s="74"/>
      <c r="SW1" s="74"/>
      <c r="SX1" s="74"/>
      <c r="SY1" s="74"/>
      <c r="SZ1" s="74"/>
      <c r="TA1" s="74"/>
      <c r="TB1" s="74"/>
      <c r="TC1" s="74"/>
      <c r="TD1" s="74"/>
      <c r="TE1" s="74"/>
      <c r="TF1" s="74"/>
      <c r="TG1" s="74"/>
      <c r="TH1" s="74"/>
      <c r="TI1" s="74"/>
      <c r="TJ1" s="74"/>
      <c r="TK1" s="74"/>
      <c r="TL1" s="74"/>
      <c r="TM1" s="74"/>
      <c r="TN1" s="74"/>
      <c r="TO1" s="74"/>
      <c r="TP1" s="74"/>
      <c r="TQ1" s="74"/>
      <c r="TR1" s="74"/>
      <c r="TS1" s="74"/>
      <c r="TT1" s="74"/>
      <c r="TU1" s="74"/>
      <c r="TV1" s="74"/>
      <c r="TW1" s="74"/>
      <c r="TX1" s="74"/>
      <c r="TY1" s="74"/>
      <c r="TZ1" s="74"/>
      <c r="UA1" s="74"/>
      <c r="UB1" s="74"/>
      <c r="UC1" s="74"/>
      <c r="UD1" s="74"/>
      <c r="UE1" s="74"/>
      <c r="UF1" s="74"/>
      <c r="UG1" s="74"/>
      <c r="UH1" s="74"/>
      <c r="UI1" s="74"/>
      <c r="UJ1" s="74"/>
      <c r="UK1" s="74"/>
      <c r="UL1" s="74"/>
      <c r="UM1" s="74"/>
      <c r="UN1" s="74"/>
      <c r="UO1" s="74"/>
      <c r="UP1" s="74"/>
      <c r="UQ1" s="74"/>
      <c r="UR1" s="74"/>
      <c r="US1" s="74"/>
      <c r="UT1" s="74"/>
      <c r="UU1" s="74"/>
      <c r="UV1" s="74"/>
      <c r="UW1" s="74"/>
      <c r="UX1" s="74"/>
      <c r="UY1" s="74"/>
      <c r="UZ1" s="74"/>
      <c r="VA1" s="74"/>
      <c r="VB1" s="74"/>
      <c r="VC1" s="74"/>
      <c r="VD1" s="74"/>
      <c r="VE1" s="74"/>
      <c r="VF1" s="74"/>
      <c r="VG1" s="74"/>
      <c r="VH1" s="74"/>
      <c r="VI1" s="74"/>
      <c r="VJ1" s="74"/>
      <c r="VK1" s="74"/>
      <c r="VL1" s="74"/>
      <c r="VM1" s="74"/>
      <c r="VN1" s="74"/>
      <c r="VO1" s="74"/>
      <c r="VP1" s="74"/>
      <c r="VQ1" s="74"/>
      <c r="VR1" s="74"/>
      <c r="VS1" s="74"/>
      <c r="VT1" s="74"/>
      <c r="VU1" s="74"/>
      <c r="VV1" s="74"/>
      <c r="VW1" s="74"/>
      <c r="VX1" s="74"/>
      <c r="VY1" s="74"/>
      <c r="VZ1" s="74"/>
      <c r="WA1" s="74"/>
      <c r="WB1" s="74"/>
      <c r="WC1" s="74"/>
      <c r="WD1" s="74"/>
      <c r="WE1" s="74"/>
      <c r="WF1" s="74"/>
      <c r="WG1" s="74"/>
      <c r="WH1" s="74"/>
      <c r="WI1" s="74"/>
      <c r="WJ1" s="74"/>
      <c r="WK1" s="74"/>
      <c r="WL1" s="74"/>
      <c r="WM1" s="74"/>
      <c r="WN1" s="74"/>
      <c r="WO1" s="74"/>
      <c r="WP1" s="74"/>
      <c r="WQ1" s="74"/>
      <c r="WR1" s="74"/>
      <c r="WS1" s="74"/>
      <c r="WT1" s="74"/>
      <c r="WU1" s="74"/>
      <c r="WV1" s="74"/>
      <c r="WW1" s="74"/>
      <c r="WX1" s="74"/>
      <c r="WY1" s="74"/>
      <c r="WZ1" s="74"/>
      <c r="XA1" s="74"/>
      <c r="XB1" s="74"/>
      <c r="XC1" s="74"/>
      <c r="XD1" s="74"/>
      <c r="XE1" s="74"/>
      <c r="XF1" s="74"/>
      <c r="XG1" s="74"/>
      <c r="XH1" s="74"/>
      <c r="XI1" s="74"/>
      <c r="XJ1" s="74"/>
      <c r="XK1" s="74"/>
      <c r="XL1" s="74"/>
      <c r="XM1" s="74"/>
      <c r="XN1" s="74"/>
      <c r="XO1" s="74"/>
      <c r="XP1" s="74"/>
      <c r="XQ1" s="74"/>
      <c r="XR1" s="74"/>
      <c r="XS1" s="74"/>
      <c r="XT1" s="74"/>
      <c r="XU1" s="74"/>
      <c r="XV1" s="74"/>
      <c r="XW1" s="74"/>
      <c r="XX1" s="74"/>
      <c r="XY1" s="74"/>
      <c r="XZ1" s="74"/>
      <c r="YA1" s="74"/>
      <c r="YB1" s="74"/>
      <c r="YC1" s="74"/>
      <c r="YD1" s="74"/>
      <c r="YE1" s="74"/>
      <c r="YF1" s="74"/>
      <c r="YG1" s="74"/>
      <c r="YH1" s="74"/>
      <c r="YI1" s="74"/>
      <c r="YJ1" s="74"/>
      <c r="YK1" s="74"/>
      <c r="YL1" s="74"/>
      <c r="YM1" s="74"/>
      <c r="YN1" s="74"/>
      <c r="YO1" s="74"/>
      <c r="YP1" s="74"/>
      <c r="YQ1" s="74"/>
      <c r="YR1" s="74"/>
      <c r="YS1" s="74"/>
      <c r="YT1" s="74"/>
      <c r="YU1" s="74"/>
      <c r="YV1" s="74"/>
      <c r="YW1" s="74"/>
      <c r="YX1" s="74"/>
      <c r="YY1" s="74"/>
      <c r="YZ1" s="74"/>
      <c r="ZA1" s="74"/>
      <c r="ZB1" s="74"/>
      <c r="ZC1" s="74"/>
      <c r="ZD1" s="74"/>
      <c r="ZE1" s="74"/>
      <c r="ZF1" s="74"/>
      <c r="ZG1" s="74"/>
      <c r="ZH1" s="74"/>
      <c r="ZI1" s="74"/>
      <c r="ZJ1" s="74"/>
      <c r="ZK1" s="74"/>
      <c r="ZL1" s="74"/>
      <c r="ZM1" s="74"/>
      <c r="ZN1" s="74"/>
      <c r="ZO1" s="74"/>
      <c r="ZP1" s="74"/>
      <c r="ZQ1" s="74"/>
      <c r="ZR1" s="74"/>
      <c r="ZS1" s="74"/>
      <c r="ZT1" s="74"/>
      <c r="ZU1" s="74"/>
      <c r="ZV1" s="74"/>
      <c r="ZW1" s="74"/>
      <c r="ZX1" s="74"/>
      <c r="ZY1" s="74"/>
      <c r="ZZ1" s="74"/>
      <c r="AAA1" s="74"/>
      <c r="AAB1" s="74"/>
      <c r="AAC1" s="74"/>
      <c r="AAD1" s="74"/>
      <c r="AAE1" s="74"/>
      <c r="AAF1" s="74"/>
      <c r="AAG1" s="74"/>
      <c r="AAH1" s="74"/>
      <c r="AAI1" s="74"/>
      <c r="AAJ1" s="74"/>
      <c r="AAK1" s="74"/>
      <c r="AAL1" s="74"/>
      <c r="AAM1" s="74"/>
      <c r="AAN1" s="74"/>
      <c r="AAO1" s="74"/>
      <c r="AAP1" s="74"/>
      <c r="AAQ1" s="74"/>
      <c r="AAR1" s="74"/>
      <c r="AAS1" s="74"/>
      <c r="AAT1" s="74"/>
      <c r="AAU1" s="74"/>
      <c r="AAV1" s="74"/>
      <c r="AAW1" s="74"/>
      <c r="AAX1" s="74"/>
      <c r="AAY1" s="74"/>
      <c r="AAZ1" s="74"/>
      <c r="ABA1" s="74"/>
      <c r="ABB1" s="74"/>
      <c r="ABC1" s="74"/>
      <c r="ABD1" s="74"/>
      <c r="ABE1" s="74"/>
      <c r="ABF1" s="74"/>
      <c r="ABG1" s="74"/>
      <c r="ABH1" s="74"/>
      <c r="ABI1" s="74"/>
      <c r="ABJ1" s="74"/>
      <c r="ABK1" s="74"/>
      <c r="ABL1" s="74"/>
      <c r="ABM1" s="74"/>
      <c r="ABN1" s="74"/>
      <c r="ABO1" s="74"/>
      <c r="ABP1" s="74"/>
      <c r="ABQ1" s="74"/>
      <c r="ABR1" s="74"/>
      <c r="ABS1" s="74"/>
      <c r="ABT1" s="74"/>
      <c r="ABU1" s="74"/>
      <c r="ABV1" s="74"/>
      <c r="ABW1" s="74"/>
      <c r="ABX1" s="74"/>
      <c r="ABY1" s="74"/>
      <c r="ABZ1" s="74"/>
      <c r="ACA1" s="74"/>
      <c r="ACB1" s="74"/>
      <c r="ACC1" s="74"/>
      <c r="ACD1" s="74"/>
      <c r="ACE1" s="74"/>
      <c r="ACF1" s="74"/>
      <c r="ACG1" s="74"/>
      <c r="ACH1" s="74"/>
      <c r="ACI1" s="74"/>
      <c r="ACJ1" s="74"/>
      <c r="ACK1" s="74"/>
      <c r="ACL1" s="74"/>
      <c r="ACM1" s="74"/>
      <c r="ACN1" s="74"/>
      <c r="ACO1" s="74"/>
      <c r="ACP1" s="74"/>
      <c r="ACQ1" s="74"/>
      <c r="ACR1" s="74"/>
      <c r="ACS1" s="74"/>
      <c r="ACT1" s="74"/>
      <c r="ACU1" s="74"/>
      <c r="ACV1" s="74"/>
      <c r="ACW1" s="74"/>
      <c r="ACX1" s="74"/>
      <c r="ACY1" s="74"/>
      <c r="ACZ1" s="74"/>
      <c r="ADA1" s="74"/>
      <c r="ADB1" s="74"/>
      <c r="ADC1" s="74"/>
      <c r="ADD1" s="74"/>
      <c r="ADE1" s="74"/>
      <c r="ADF1" s="74"/>
      <c r="ADG1" s="74"/>
      <c r="ADH1" s="74"/>
      <c r="ADI1" s="74"/>
      <c r="ADJ1" s="74"/>
      <c r="ADK1" s="74"/>
      <c r="ADL1" s="74"/>
      <c r="ADM1" s="74"/>
      <c r="ADN1" s="74"/>
      <c r="ADO1" s="74"/>
      <c r="ADP1" s="74"/>
      <c r="ADQ1" s="74"/>
      <c r="ADR1" s="74"/>
      <c r="ADS1" s="74"/>
      <c r="ADT1" s="74"/>
      <c r="ADU1" s="74"/>
      <c r="ADV1" s="74"/>
      <c r="ADW1" s="74"/>
      <c r="ADX1" s="74"/>
      <c r="ADY1" s="74"/>
      <c r="ADZ1" s="74"/>
      <c r="AEA1" s="74"/>
      <c r="AEB1" s="74"/>
      <c r="AEC1" s="74"/>
      <c r="AED1" s="74"/>
      <c r="AEE1" s="74"/>
      <c r="AEF1" s="74"/>
      <c r="AEG1" s="74"/>
      <c r="AEH1" s="74"/>
      <c r="AEI1" s="74"/>
      <c r="AEJ1" s="74"/>
      <c r="AEK1" s="74"/>
      <c r="AEL1" s="74"/>
      <c r="AEM1" s="74"/>
      <c r="AEN1" s="74"/>
      <c r="AEO1" s="74"/>
      <c r="AEP1" s="74"/>
      <c r="AEQ1" s="74"/>
      <c r="AER1" s="74"/>
      <c r="AES1" s="74"/>
      <c r="AET1" s="74"/>
      <c r="AEU1" s="74"/>
      <c r="AEV1" s="74"/>
      <c r="AEW1" s="74"/>
      <c r="AEX1" s="74"/>
      <c r="AEY1" s="74"/>
      <c r="AEZ1" s="74"/>
      <c r="AFA1" s="74"/>
      <c r="AFB1" s="74"/>
      <c r="AFC1" s="74"/>
      <c r="AFD1" s="74"/>
      <c r="AFE1" s="74"/>
      <c r="AFF1" s="74"/>
      <c r="AFG1" s="74"/>
      <c r="AFH1" s="74"/>
      <c r="AFI1" s="74"/>
      <c r="AFJ1" s="74"/>
      <c r="AFK1" s="74"/>
      <c r="AFL1" s="74"/>
      <c r="AFM1" s="74"/>
      <c r="AFN1" s="74"/>
      <c r="AFO1" s="74"/>
      <c r="AFP1" s="74"/>
      <c r="AFQ1" s="74"/>
      <c r="AFR1" s="74"/>
      <c r="AFS1" s="74"/>
      <c r="AFT1" s="74"/>
      <c r="AFU1" s="74"/>
      <c r="AFV1" s="74"/>
      <c r="AFW1" s="74"/>
      <c r="AFX1" s="74"/>
      <c r="AFY1" s="74"/>
      <c r="AFZ1" s="74"/>
      <c r="AGA1" s="74"/>
      <c r="AGB1" s="74"/>
      <c r="AGC1" s="74"/>
      <c r="AGD1" s="74"/>
      <c r="AGE1" s="74"/>
      <c r="AGF1" s="74"/>
      <c r="AGG1" s="74"/>
      <c r="AGH1" s="74"/>
      <c r="AGI1" s="74"/>
      <c r="AGJ1" s="74"/>
      <c r="AGK1" s="74"/>
      <c r="AGL1" s="74"/>
      <c r="AGM1" s="74"/>
      <c r="AGN1" s="74"/>
      <c r="AGO1" s="74"/>
      <c r="AGP1" s="74"/>
      <c r="AGQ1" s="74"/>
      <c r="AGR1" s="74"/>
      <c r="AGS1" s="74"/>
      <c r="AGT1" s="74"/>
      <c r="AGU1" s="74"/>
      <c r="AGV1" s="74"/>
      <c r="AGW1" s="74"/>
      <c r="AGX1" s="74"/>
      <c r="AGY1" s="74"/>
      <c r="AGZ1" s="74"/>
      <c r="AHA1" s="74"/>
      <c r="AHB1" s="74"/>
      <c r="AHC1" s="74"/>
      <c r="AHD1" s="74"/>
      <c r="AHE1" s="74"/>
      <c r="AHF1" s="74"/>
      <c r="AHG1" s="74"/>
      <c r="AHH1" s="74"/>
      <c r="AHI1" s="74"/>
      <c r="AHJ1" s="74"/>
      <c r="AHK1" s="74"/>
      <c r="AHL1" s="74"/>
      <c r="AHM1" s="74"/>
      <c r="AHN1" s="74"/>
      <c r="AHO1" s="74"/>
      <c r="AHP1" s="74"/>
      <c r="AHQ1" s="74"/>
      <c r="AHR1" s="74"/>
      <c r="AHS1" s="74"/>
      <c r="AHT1" s="74"/>
      <c r="AHU1" s="74"/>
      <c r="AHV1" s="74"/>
      <c r="AHW1" s="74"/>
      <c r="AHX1" s="74"/>
      <c r="AHY1" s="74"/>
      <c r="AHZ1" s="74"/>
      <c r="AIA1" s="74"/>
      <c r="AIB1" s="74"/>
      <c r="AIC1" s="74"/>
      <c r="AID1" s="74"/>
      <c r="AIE1" s="74"/>
      <c r="AIF1" s="74"/>
      <c r="AIG1" s="74"/>
      <c r="AIH1" s="74"/>
      <c r="AII1" s="74"/>
      <c r="AIJ1" s="74"/>
      <c r="AIK1" s="74"/>
      <c r="AIL1" s="74"/>
      <c r="AIM1" s="74"/>
      <c r="AIN1" s="74"/>
      <c r="AIO1" s="74"/>
      <c r="AIP1" s="74"/>
      <c r="AIQ1" s="74"/>
      <c r="AIR1" s="74"/>
      <c r="AIS1" s="74"/>
      <c r="AIT1" s="74"/>
      <c r="AIU1" s="74"/>
      <c r="AIV1" s="74"/>
      <c r="AIW1" s="74"/>
      <c r="AIX1" s="74"/>
      <c r="AIY1" s="74"/>
      <c r="AIZ1" s="74"/>
      <c r="AJA1" s="74"/>
      <c r="AJB1" s="74"/>
      <c r="AJC1" s="74"/>
      <c r="AJD1" s="74"/>
      <c r="AJE1" s="74"/>
      <c r="AJF1" s="74"/>
      <c r="AJG1" s="74"/>
      <c r="AJH1" s="74"/>
      <c r="AJI1" s="74"/>
      <c r="AJJ1" s="74"/>
      <c r="AJK1" s="74"/>
      <c r="AJL1" s="74"/>
      <c r="AJM1" s="74"/>
      <c r="AJN1" s="74"/>
      <c r="AJO1" s="74"/>
      <c r="AJP1" s="74"/>
      <c r="AJQ1" s="74"/>
      <c r="AJR1" s="74"/>
      <c r="AJS1" s="74"/>
      <c r="AJT1" s="74"/>
      <c r="AJU1" s="74"/>
      <c r="AJV1" s="74"/>
      <c r="AJW1" s="74"/>
      <c r="AJX1" s="74"/>
      <c r="AJY1" s="74"/>
      <c r="AJZ1" s="74"/>
      <c r="AKA1" s="74"/>
      <c r="AKB1" s="74"/>
      <c r="AKC1" s="74"/>
      <c r="AKD1" s="74"/>
      <c r="AKE1" s="74"/>
      <c r="AKF1" s="74"/>
      <c r="AKG1" s="74"/>
      <c r="AKH1" s="74"/>
      <c r="AKI1" s="74"/>
      <c r="AKJ1" s="74"/>
      <c r="AKK1" s="74"/>
      <c r="AKL1" s="74"/>
      <c r="AKM1" s="74"/>
      <c r="AKN1" s="74"/>
      <c r="AKO1" s="74"/>
      <c r="AKP1" s="74"/>
      <c r="AKQ1" s="74"/>
      <c r="AKR1" s="74"/>
      <c r="AKS1" s="74"/>
      <c r="AKT1" s="74"/>
      <c r="AKU1" s="74"/>
      <c r="AKV1" s="74"/>
      <c r="AKW1" s="74"/>
      <c r="AKX1" s="74"/>
      <c r="AKY1" s="74"/>
      <c r="AKZ1" s="74"/>
      <c r="ALA1" s="74"/>
      <c r="ALB1" s="74"/>
      <c r="ALC1" s="74"/>
      <c r="ALD1" s="74"/>
      <c r="ALE1" s="74"/>
      <c r="ALF1" s="74"/>
      <c r="ALG1" s="74"/>
      <c r="ALH1" s="74"/>
      <c r="ALI1" s="74"/>
      <c r="ALJ1" s="74"/>
      <c r="ALK1" s="74"/>
      <c r="ALL1" s="74"/>
      <c r="ALM1" s="74"/>
      <c r="ALN1" s="74"/>
      <c r="ALO1" s="74"/>
      <c r="ALP1" s="74"/>
      <c r="ALQ1" s="74"/>
      <c r="ALR1" s="74"/>
      <c r="ALS1" s="74"/>
      <c r="ALT1" s="74"/>
      <c r="ALU1" s="74"/>
      <c r="ALV1" s="74"/>
      <c r="ALW1" s="74"/>
      <c r="ALX1" s="74"/>
      <c r="ALY1" s="74"/>
      <c r="ALZ1" s="74"/>
      <c r="AMA1" s="74"/>
      <c r="AMB1" s="74"/>
      <c r="AMC1" s="74"/>
      <c r="AMD1" s="74"/>
      <c r="AME1" s="74"/>
      <c r="AMF1" s="74"/>
      <c r="AMG1" s="74"/>
      <c r="AMH1" s="74"/>
      <c r="AMI1" s="74"/>
      <c r="AMJ1" s="74"/>
    </row>
    <row r="2" spans="1:1024" x14ac:dyDescent="0.2">
      <c r="A2" s="75"/>
      <c r="B2" s="75"/>
      <c r="C2" s="75"/>
      <c r="D2" s="75"/>
      <c r="E2" s="76"/>
      <c r="F2" s="76"/>
      <c r="G2" s="77"/>
      <c r="H2"/>
      <c r="I2" s="78"/>
      <c r="J2" s="78"/>
      <c r="K2"/>
      <c r="L2" s="78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75"/>
      <c r="B3" s="75"/>
      <c r="C3" s="75"/>
      <c r="D3" s="75"/>
      <c r="E3" s="76"/>
      <c r="F3" s="76"/>
      <c r="G3" s="77"/>
      <c r="H3"/>
      <c r="I3" s="78"/>
      <c r="J3" s="78"/>
      <c r="K3"/>
      <c r="L3" s="78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">
      <c r="A4" s="75"/>
      <c r="B4" s="75"/>
      <c r="C4" s="75"/>
      <c r="D4" s="75"/>
      <c r="E4" s="76"/>
      <c r="F4" s="76"/>
      <c r="G4" s="77"/>
      <c r="H4"/>
      <c r="I4" s="78"/>
      <c r="J4" s="78"/>
      <c r="K4"/>
      <c r="L4" s="78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">
      <c r="A5" s="75"/>
      <c r="B5" s="75"/>
      <c r="C5" s="75"/>
      <c r="D5" s="75"/>
      <c r="E5" s="76"/>
      <c r="F5" s="76"/>
      <c r="G5" s="77"/>
      <c r="H5"/>
      <c r="I5" s="78"/>
      <c r="J5" s="78"/>
      <c r="K5"/>
      <c r="L5" s="78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">
      <c r="A6" s="75"/>
      <c r="B6" s="75"/>
      <c r="C6" s="75"/>
      <c r="D6" s="75"/>
      <c r="E6" s="76"/>
      <c r="F6" s="76"/>
      <c r="G6" s="77"/>
      <c r="H6"/>
      <c r="I6" s="78"/>
      <c r="J6" s="78"/>
      <c r="K6"/>
      <c r="L6" s="78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">
      <c r="A7" s="75"/>
      <c r="B7" s="75"/>
      <c r="C7" s="75"/>
      <c r="D7" s="75"/>
      <c r="E7" s="76"/>
      <c r="F7" s="76"/>
      <c r="G7" s="77"/>
      <c r="H7"/>
      <c r="I7" s="78"/>
      <c r="J7" s="78"/>
      <c r="K7"/>
      <c r="L7" s="78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">
      <c r="A8" s="75"/>
      <c r="B8" s="75"/>
      <c r="C8" s="75"/>
      <c r="D8" s="75"/>
      <c r="E8" s="76"/>
      <c r="F8" s="76"/>
      <c r="G8" s="77"/>
      <c r="H8"/>
      <c r="I8" s="78"/>
      <c r="J8" s="78"/>
      <c r="K8"/>
      <c r="L8" s="7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">
      <c r="A9" s="75"/>
      <c r="B9" s="75"/>
      <c r="C9" s="75"/>
      <c r="D9" s="75"/>
      <c r="E9" s="76"/>
      <c r="F9" s="76"/>
      <c r="G9" s="77"/>
      <c r="H9"/>
      <c r="I9" s="78"/>
      <c r="J9" s="78"/>
      <c r="K9"/>
      <c r="L9" s="78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12" customFormat="1" ht="11" x14ac:dyDescent="0.15">
      <c r="A10" s="63"/>
      <c r="B10" s="63"/>
      <c r="C10" s="63"/>
      <c r="D10" s="63"/>
      <c r="E10" s="63"/>
      <c r="F10" s="63"/>
      <c r="G10" s="79"/>
      <c r="H10" s="80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  <c r="GT10" s="63"/>
      <c r="GU10" s="63"/>
      <c r="GV10" s="63"/>
      <c r="GW10" s="63"/>
      <c r="GX10" s="63"/>
      <c r="GY10" s="63"/>
      <c r="GZ10" s="63"/>
      <c r="HA10" s="63"/>
      <c r="HB10" s="63"/>
      <c r="HC10" s="63"/>
      <c r="HD10" s="63"/>
      <c r="HE10" s="63"/>
      <c r="HF10" s="63"/>
      <c r="HG10" s="63"/>
      <c r="HH10" s="63"/>
      <c r="HI10" s="63"/>
      <c r="HJ10" s="63"/>
      <c r="HK10" s="63"/>
      <c r="HL10" s="63"/>
      <c r="HM10" s="63"/>
      <c r="HN10" s="63"/>
      <c r="HO10" s="63"/>
      <c r="HP10" s="63"/>
      <c r="HQ10" s="63"/>
      <c r="HR10" s="63"/>
      <c r="HS10" s="63"/>
      <c r="HT10" s="63"/>
      <c r="HU10" s="63"/>
      <c r="HV10" s="63"/>
      <c r="HW10" s="63"/>
      <c r="HX10" s="63"/>
      <c r="HY10" s="63"/>
      <c r="HZ10" s="63"/>
      <c r="IA10" s="63"/>
      <c r="IB10" s="63"/>
      <c r="IC10" s="63"/>
      <c r="ID10" s="63"/>
      <c r="IE10" s="63"/>
      <c r="IF10" s="63"/>
      <c r="IG10" s="63"/>
      <c r="IH10" s="63"/>
      <c r="II10" s="63"/>
      <c r="IJ10" s="63"/>
      <c r="IK10" s="63"/>
      <c r="IL10" s="63"/>
      <c r="IM10" s="63"/>
      <c r="IN10" s="63"/>
      <c r="IO10" s="63"/>
      <c r="IP10" s="63"/>
      <c r="IQ10" s="63"/>
      <c r="IR10" s="63"/>
      <c r="IS10" s="63"/>
      <c r="IT10" s="63"/>
      <c r="IU10" s="63"/>
      <c r="IV10" s="63"/>
      <c r="IW10" s="63"/>
      <c r="IX10" s="63"/>
      <c r="IY10" s="63"/>
      <c r="IZ10" s="63"/>
      <c r="JA10" s="63"/>
      <c r="JB10" s="63"/>
      <c r="JC10" s="63"/>
      <c r="JD10" s="63"/>
      <c r="JE10" s="63"/>
      <c r="JF10" s="63"/>
      <c r="JG10" s="63"/>
      <c r="JH10" s="63"/>
      <c r="JI10" s="63"/>
      <c r="JJ10" s="63"/>
      <c r="JK10" s="63"/>
      <c r="JL10" s="63"/>
      <c r="JM10" s="63"/>
      <c r="JN10" s="63"/>
      <c r="JO10" s="63"/>
      <c r="JP10" s="63"/>
      <c r="JQ10" s="63"/>
      <c r="JR10" s="63"/>
      <c r="JS10" s="63"/>
      <c r="JT10" s="63"/>
      <c r="JU10" s="63"/>
      <c r="JV10" s="63"/>
      <c r="JW10" s="63"/>
      <c r="JX10" s="63"/>
      <c r="JY10" s="63"/>
      <c r="JZ10" s="63"/>
      <c r="KA10" s="63"/>
      <c r="KB10" s="63"/>
      <c r="KC10" s="63"/>
      <c r="KD10" s="63"/>
      <c r="KE10" s="63"/>
      <c r="KF10" s="63"/>
      <c r="KG10" s="63"/>
      <c r="KH10" s="63"/>
      <c r="KI10" s="63"/>
      <c r="KJ10" s="63"/>
      <c r="KK10" s="63"/>
      <c r="KL10" s="63"/>
      <c r="KM10" s="63"/>
      <c r="KN10" s="63"/>
      <c r="KO10" s="63"/>
      <c r="KP10" s="63"/>
      <c r="KQ10" s="63"/>
      <c r="KR10" s="63"/>
      <c r="KS10" s="63"/>
      <c r="KT10" s="63"/>
      <c r="KU10" s="63"/>
      <c r="KV10" s="63"/>
      <c r="KW10" s="63"/>
      <c r="KX10" s="63"/>
      <c r="KY10" s="63"/>
      <c r="KZ10" s="63"/>
      <c r="LA10" s="63"/>
      <c r="LB10" s="63"/>
      <c r="LC10" s="63"/>
      <c r="LD10" s="63"/>
      <c r="LE10" s="63"/>
      <c r="LF10" s="63"/>
      <c r="LG10" s="63"/>
      <c r="LH10" s="63"/>
      <c r="LI10" s="63"/>
      <c r="LJ10" s="63"/>
      <c r="LK10" s="63"/>
      <c r="LL10" s="63"/>
      <c r="LM10" s="63"/>
      <c r="LN10" s="63"/>
      <c r="LO10" s="63"/>
      <c r="LP10" s="63"/>
      <c r="LQ10" s="63"/>
      <c r="LR10" s="63"/>
      <c r="LS10" s="63"/>
      <c r="LT10" s="63"/>
      <c r="LU10" s="63"/>
      <c r="LV10" s="63"/>
      <c r="LW10" s="63"/>
      <c r="LX10" s="63"/>
      <c r="LY10" s="63"/>
      <c r="LZ10" s="63"/>
      <c r="MA10" s="63"/>
      <c r="MB10" s="63"/>
      <c r="MC10" s="63"/>
      <c r="MD10" s="63"/>
      <c r="ME10" s="63"/>
      <c r="MF10" s="63"/>
      <c r="MG10" s="63"/>
      <c r="MH10" s="63"/>
      <c r="MI10" s="63"/>
      <c r="MJ10" s="63"/>
      <c r="MK10" s="63"/>
      <c r="ML10" s="63"/>
      <c r="MM10" s="63"/>
      <c r="MN10" s="63"/>
      <c r="MO10" s="63"/>
      <c r="MP10" s="63"/>
      <c r="MQ10" s="63"/>
      <c r="MR10" s="63"/>
      <c r="MS10" s="63"/>
      <c r="MT10" s="63"/>
      <c r="MU10" s="63"/>
      <c r="MV10" s="63"/>
      <c r="MW10" s="63"/>
      <c r="MX10" s="63"/>
      <c r="MY10" s="63"/>
      <c r="MZ10" s="63"/>
      <c r="NA10" s="63"/>
      <c r="NB10" s="63"/>
      <c r="NC10" s="63"/>
      <c r="ND10" s="63"/>
      <c r="NE10" s="63"/>
      <c r="NF10" s="63"/>
      <c r="NG10" s="63"/>
      <c r="NH10" s="63"/>
      <c r="NI10" s="63"/>
      <c r="NJ10" s="63"/>
      <c r="NK10" s="63"/>
      <c r="NL10" s="63"/>
      <c r="NM10" s="63"/>
      <c r="NN10" s="63"/>
      <c r="NO10" s="63"/>
      <c r="NP10" s="63"/>
      <c r="NQ10" s="63"/>
      <c r="NR10" s="63"/>
      <c r="NS10" s="63"/>
      <c r="NT10" s="63"/>
      <c r="NU10" s="63"/>
      <c r="NV10" s="63"/>
      <c r="NW10" s="63"/>
      <c r="NX10" s="63"/>
      <c r="NY10" s="63"/>
      <c r="NZ10" s="63"/>
      <c r="OA10" s="63"/>
      <c r="OB10" s="63"/>
      <c r="OC10" s="63"/>
      <c r="OD10" s="63"/>
      <c r="OE10" s="63"/>
      <c r="OF10" s="63"/>
      <c r="OG10" s="63"/>
      <c r="OH10" s="63"/>
      <c r="OI10" s="63"/>
      <c r="OJ10" s="63"/>
      <c r="OK10" s="63"/>
      <c r="OL10" s="63"/>
      <c r="OM10" s="63"/>
      <c r="ON10" s="63"/>
      <c r="OO10" s="63"/>
      <c r="OP10" s="63"/>
      <c r="OQ10" s="63"/>
      <c r="OR10" s="63"/>
      <c r="OS10" s="63"/>
      <c r="OT10" s="63"/>
      <c r="OU10" s="63"/>
      <c r="OV10" s="63"/>
      <c r="OW10" s="63"/>
      <c r="OX10" s="63"/>
      <c r="OY10" s="63"/>
      <c r="OZ10" s="63"/>
      <c r="PA10" s="63"/>
      <c r="PB10" s="63"/>
      <c r="PC10" s="63"/>
      <c r="PD10" s="63"/>
      <c r="PE10" s="63"/>
      <c r="PF10" s="63"/>
      <c r="PG10" s="63"/>
      <c r="PH10" s="63"/>
      <c r="PI10" s="63"/>
      <c r="PJ10" s="63"/>
      <c r="PK10" s="63"/>
      <c r="PL10" s="63"/>
      <c r="PM10" s="63"/>
      <c r="PN10" s="63"/>
      <c r="PO10" s="63"/>
      <c r="PP10" s="63"/>
      <c r="PQ10" s="63"/>
      <c r="PR10" s="63"/>
      <c r="PS10" s="63"/>
      <c r="PT10" s="63"/>
      <c r="PU10" s="63"/>
      <c r="PV10" s="63"/>
      <c r="PW10" s="63"/>
      <c r="PX10" s="63"/>
      <c r="PY10" s="63"/>
      <c r="PZ10" s="63"/>
      <c r="QA10" s="63"/>
      <c r="QB10" s="63"/>
      <c r="QC10" s="63"/>
      <c r="QD10" s="63"/>
      <c r="QE10" s="63"/>
      <c r="QF10" s="63"/>
      <c r="QG10" s="63"/>
      <c r="QH10" s="63"/>
      <c r="QI10" s="63"/>
      <c r="QJ10" s="63"/>
      <c r="QK10" s="63"/>
      <c r="QL10" s="63"/>
      <c r="QM10" s="63"/>
      <c r="QN10" s="63"/>
      <c r="QO10" s="63"/>
      <c r="QP10" s="63"/>
      <c r="QQ10" s="63"/>
      <c r="QR10" s="63"/>
      <c r="QS10" s="63"/>
      <c r="QT10" s="63"/>
      <c r="QU10" s="63"/>
      <c r="QV10" s="63"/>
      <c r="QW10" s="63"/>
      <c r="QX10" s="63"/>
      <c r="QY10" s="63"/>
      <c r="QZ10" s="63"/>
      <c r="RA10" s="63"/>
      <c r="RB10" s="63"/>
      <c r="RC10" s="63"/>
      <c r="RD10" s="63"/>
      <c r="RE10" s="63"/>
      <c r="RF10" s="63"/>
      <c r="RG10" s="63"/>
      <c r="RH10" s="63"/>
      <c r="RI10" s="63"/>
      <c r="RJ10" s="63"/>
      <c r="RK10" s="63"/>
      <c r="RL10" s="63"/>
      <c r="RM10" s="63"/>
      <c r="RN10" s="63"/>
      <c r="RO10" s="63"/>
      <c r="RP10" s="63"/>
      <c r="RQ10" s="63"/>
      <c r="RR10" s="63"/>
      <c r="RS10" s="63"/>
      <c r="RT10" s="63"/>
      <c r="RU10" s="63"/>
      <c r="RV10" s="63"/>
      <c r="RW10" s="63"/>
      <c r="RX10" s="63"/>
      <c r="RY10" s="63"/>
      <c r="RZ10" s="63"/>
      <c r="SA10" s="63"/>
      <c r="SB10" s="63"/>
      <c r="SC10" s="63"/>
      <c r="SD10" s="63"/>
      <c r="SE10" s="63"/>
      <c r="SF10" s="63"/>
      <c r="SG10" s="63"/>
      <c r="SH10" s="63"/>
      <c r="SI10" s="63"/>
      <c r="SJ10" s="63"/>
      <c r="SK10" s="63"/>
      <c r="SL10" s="63"/>
      <c r="SM10" s="63"/>
      <c r="SN10" s="63"/>
      <c r="SO10" s="63"/>
      <c r="SP10" s="63"/>
      <c r="SQ10" s="63"/>
      <c r="SR10" s="63"/>
      <c r="SS10" s="63"/>
      <c r="ST10" s="63"/>
      <c r="SU10" s="63"/>
      <c r="SV10" s="63"/>
      <c r="SW10" s="63"/>
      <c r="SX10" s="63"/>
      <c r="SY10" s="63"/>
      <c r="SZ10" s="63"/>
      <c r="TA10" s="63"/>
      <c r="TB10" s="63"/>
      <c r="TC10" s="63"/>
      <c r="TD10" s="63"/>
      <c r="TE10" s="63"/>
      <c r="TF10" s="63"/>
      <c r="TG10" s="63"/>
      <c r="TH10" s="63"/>
      <c r="TI10" s="63"/>
      <c r="TJ10" s="63"/>
      <c r="TK10" s="63"/>
      <c r="TL10" s="63"/>
      <c r="TM10" s="63"/>
      <c r="TN10" s="63"/>
      <c r="TO10" s="63"/>
      <c r="TP10" s="63"/>
      <c r="TQ10" s="63"/>
      <c r="TR10" s="63"/>
      <c r="TS10" s="63"/>
      <c r="TT10" s="63"/>
      <c r="TU10" s="63"/>
      <c r="TV10" s="63"/>
      <c r="TW10" s="63"/>
      <c r="TX10" s="63"/>
      <c r="TY10" s="63"/>
      <c r="TZ10" s="63"/>
      <c r="UA10" s="63"/>
      <c r="UB10" s="63"/>
      <c r="UC10" s="63"/>
      <c r="UD10" s="63"/>
      <c r="UE10" s="63"/>
      <c r="UF10" s="63"/>
      <c r="UG10" s="63"/>
      <c r="UH10" s="63"/>
      <c r="UI10" s="63"/>
      <c r="UJ10" s="63"/>
      <c r="UK10" s="63"/>
      <c r="UL10" s="63"/>
      <c r="UM10" s="63"/>
      <c r="UN10" s="63"/>
      <c r="UO10" s="63"/>
      <c r="UP10" s="63"/>
      <c r="UQ10" s="63"/>
      <c r="UR10" s="63"/>
      <c r="US10" s="63"/>
      <c r="UT10" s="63"/>
      <c r="UU10" s="63"/>
      <c r="UV10" s="63"/>
      <c r="UW10" s="63"/>
      <c r="UX10" s="63"/>
      <c r="UY10" s="63"/>
      <c r="UZ10" s="63"/>
      <c r="VA10" s="63"/>
      <c r="VB10" s="63"/>
      <c r="VC10" s="63"/>
      <c r="VD10" s="63"/>
      <c r="VE10" s="63"/>
      <c r="VF10" s="63"/>
      <c r="VG10" s="63"/>
      <c r="VH10" s="63"/>
      <c r="VI10" s="63"/>
      <c r="VJ10" s="63"/>
      <c r="VK10" s="63"/>
      <c r="VL10" s="63"/>
      <c r="VM10" s="63"/>
      <c r="VN10" s="63"/>
      <c r="VO10" s="63"/>
      <c r="VP10" s="63"/>
      <c r="VQ10" s="63"/>
      <c r="VR10" s="63"/>
      <c r="VS10" s="63"/>
      <c r="VT10" s="63"/>
      <c r="VU10" s="63"/>
      <c r="VV10" s="63"/>
      <c r="VW10" s="63"/>
      <c r="VX10" s="63"/>
      <c r="VY10" s="63"/>
      <c r="VZ10" s="63"/>
      <c r="WA10" s="63"/>
      <c r="WB10" s="63"/>
      <c r="WC10" s="63"/>
      <c r="WD10" s="63"/>
      <c r="WE10" s="63"/>
      <c r="WF10" s="63"/>
      <c r="WG10" s="63"/>
      <c r="WH10" s="63"/>
      <c r="WI10" s="63"/>
      <c r="WJ10" s="63"/>
      <c r="WK10" s="63"/>
      <c r="WL10" s="63"/>
      <c r="WM10" s="63"/>
      <c r="WN10" s="63"/>
      <c r="WO10" s="63"/>
      <c r="WP10" s="63"/>
      <c r="WQ10" s="63"/>
      <c r="WR10" s="63"/>
      <c r="WS10" s="63"/>
      <c r="WT10" s="63"/>
      <c r="WU10" s="63"/>
      <c r="WV10" s="63"/>
      <c r="WW10" s="63"/>
      <c r="WX10" s="63"/>
      <c r="WY10" s="63"/>
      <c r="WZ10" s="63"/>
      <c r="XA10" s="63"/>
      <c r="XB10" s="63"/>
      <c r="XC10" s="63"/>
      <c r="XD10" s="63"/>
      <c r="XE10" s="63"/>
      <c r="XF10" s="63"/>
      <c r="XG10" s="63"/>
      <c r="XH10" s="63"/>
      <c r="XI10" s="63"/>
      <c r="XJ10" s="63"/>
      <c r="XK10" s="63"/>
      <c r="XL10" s="63"/>
      <c r="XM10" s="63"/>
      <c r="XN10" s="63"/>
      <c r="XO10" s="63"/>
      <c r="XP10" s="63"/>
      <c r="XQ10" s="63"/>
      <c r="XR10" s="63"/>
      <c r="XS10" s="63"/>
      <c r="XT10" s="63"/>
      <c r="XU10" s="63"/>
      <c r="XV10" s="63"/>
      <c r="XW10" s="63"/>
      <c r="XX10" s="63"/>
      <c r="XY10" s="63"/>
      <c r="XZ10" s="63"/>
      <c r="YA10" s="63"/>
      <c r="YB10" s="63"/>
      <c r="YC10" s="63"/>
      <c r="YD10" s="63"/>
      <c r="YE10" s="63"/>
      <c r="YF10" s="63"/>
      <c r="YG10" s="63"/>
      <c r="YH10" s="63"/>
      <c r="YI10" s="63"/>
      <c r="YJ10" s="63"/>
      <c r="YK10" s="63"/>
      <c r="YL10" s="63"/>
      <c r="YM10" s="63"/>
      <c r="YN10" s="63"/>
      <c r="YO10" s="63"/>
      <c r="YP10" s="63"/>
      <c r="YQ10" s="63"/>
      <c r="YR10" s="63"/>
      <c r="YS10" s="63"/>
      <c r="YT10" s="63"/>
      <c r="YU10" s="63"/>
      <c r="YV10" s="63"/>
      <c r="YW10" s="63"/>
      <c r="YX10" s="63"/>
      <c r="YY10" s="63"/>
      <c r="YZ10" s="63"/>
      <c r="ZA10" s="63"/>
      <c r="ZB10" s="63"/>
      <c r="ZC10" s="63"/>
      <c r="ZD10" s="63"/>
      <c r="ZE10" s="63"/>
      <c r="ZF10" s="63"/>
      <c r="ZG10" s="63"/>
      <c r="ZH10" s="63"/>
      <c r="ZI10" s="63"/>
      <c r="ZJ10" s="63"/>
      <c r="ZK10" s="63"/>
      <c r="ZL10" s="63"/>
      <c r="ZM10" s="63"/>
      <c r="ZN10" s="63"/>
      <c r="ZO10" s="63"/>
      <c r="ZP10" s="63"/>
      <c r="ZQ10" s="63"/>
      <c r="ZR10" s="63"/>
      <c r="ZS10" s="63"/>
      <c r="ZT10" s="63"/>
      <c r="ZU10" s="63"/>
      <c r="ZV10" s="63"/>
      <c r="ZW10" s="63"/>
      <c r="ZX10" s="63"/>
      <c r="ZY10" s="63"/>
      <c r="ZZ10" s="63"/>
      <c r="AAA10" s="63"/>
      <c r="AAB10" s="63"/>
      <c r="AAC10" s="63"/>
      <c r="AAD10" s="63"/>
      <c r="AAE10" s="63"/>
      <c r="AAF10" s="63"/>
      <c r="AAG10" s="63"/>
      <c r="AAH10" s="63"/>
      <c r="AAI10" s="63"/>
      <c r="AAJ10" s="63"/>
      <c r="AAK10" s="63"/>
      <c r="AAL10" s="63"/>
      <c r="AAM10" s="63"/>
      <c r="AAN10" s="63"/>
      <c r="AAO10" s="63"/>
      <c r="AAP10" s="63"/>
      <c r="AAQ10" s="63"/>
      <c r="AAR10" s="63"/>
      <c r="AAS10" s="63"/>
      <c r="AAT10" s="63"/>
      <c r="AAU10" s="63"/>
      <c r="AAV10" s="63"/>
      <c r="AAW10" s="63"/>
      <c r="AAX10" s="63"/>
      <c r="AAY10" s="63"/>
      <c r="AAZ10" s="63"/>
      <c r="ABA10" s="63"/>
      <c r="ABB10" s="63"/>
      <c r="ABC10" s="63"/>
      <c r="ABD10" s="63"/>
      <c r="ABE10" s="63"/>
      <c r="ABF10" s="63"/>
      <c r="ABG10" s="63"/>
      <c r="ABH10" s="63"/>
      <c r="ABI10" s="63"/>
      <c r="ABJ10" s="63"/>
      <c r="ABK10" s="63"/>
      <c r="ABL10" s="63"/>
      <c r="ABM10" s="63"/>
      <c r="ABN10" s="63"/>
      <c r="ABO10" s="63"/>
      <c r="ABP10" s="63"/>
      <c r="ABQ10" s="63"/>
      <c r="ABR10" s="63"/>
      <c r="ABS10" s="63"/>
      <c r="ABT10" s="63"/>
      <c r="ABU10" s="63"/>
      <c r="ABV10" s="63"/>
      <c r="ABW10" s="63"/>
      <c r="ABX10" s="63"/>
      <c r="ABY10" s="63"/>
      <c r="ABZ10" s="63"/>
      <c r="ACA10" s="63"/>
      <c r="ACB10" s="63"/>
      <c r="ACC10" s="63"/>
      <c r="ACD10" s="63"/>
      <c r="ACE10" s="63"/>
      <c r="ACF10" s="63"/>
      <c r="ACG10" s="63"/>
      <c r="ACH10" s="63"/>
      <c r="ACI10" s="63"/>
      <c r="ACJ10" s="63"/>
      <c r="ACK10" s="63"/>
      <c r="ACL10" s="63"/>
      <c r="ACM10" s="63"/>
      <c r="ACN10" s="63"/>
      <c r="ACO10" s="63"/>
      <c r="ACP10" s="63"/>
      <c r="ACQ10" s="63"/>
      <c r="ACR10" s="63"/>
      <c r="ACS10" s="63"/>
      <c r="ACT10" s="63"/>
      <c r="ACU10" s="63"/>
      <c r="ACV10" s="63"/>
      <c r="ACW10" s="63"/>
      <c r="ACX10" s="63"/>
      <c r="ACY10" s="63"/>
      <c r="ACZ10" s="63"/>
      <c r="ADA10" s="63"/>
      <c r="ADB10" s="63"/>
      <c r="ADC10" s="63"/>
      <c r="ADD10" s="63"/>
      <c r="ADE10" s="63"/>
      <c r="ADF10" s="63"/>
      <c r="ADG10" s="63"/>
      <c r="ADH10" s="63"/>
      <c r="ADI10" s="63"/>
      <c r="ADJ10" s="63"/>
      <c r="ADK10" s="63"/>
      <c r="ADL10" s="63"/>
      <c r="ADM10" s="63"/>
      <c r="ADN10" s="63"/>
      <c r="ADO10" s="63"/>
      <c r="ADP10" s="63"/>
      <c r="ADQ10" s="63"/>
      <c r="ADR10" s="63"/>
      <c r="ADS10" s="63"/>
      <c r="ADT10" s="63"/>
      <c r="ADU10" s="63"/>
      <c r="ADV10" s="63"/>
      <c r="ADW10" s="63"/>
      <c r="ADX10" s="63"/>
      <c r="ADY10" s="63"/>
      <c r="ADZ10" s="63"/>
      <c r="AEA10" s="63"/>
      <c r="AEB10" s="63"/>
      <c r="AEC10" s="63"/>
      <c r="AED10" s="63"/>
      <c r="AEE10" s="63"/>
      <c r="AEF10" s="63"/>
      <c r="AEG10" s="63"/>
      <c r="AEH10" s="63"/>
      <c r="AEI10" s="63"/>
      <c r="AEJ10" s="63"/>
      <c r="AEK10" s="63"/>
      <c r="AEL10" s="63"/>
      <c r="AEM10" s="63"/>
      <c r="AEN10" s="63"/>
      <c r="AEO10" s="63"/>
      <c r="AEP10" s="63"/>
      <c r="AEQ10" s="63"/>
      <c r="AER10" s="63"/>
      <c r="AES10" s="63"/>
      <c r="AET10" s="63"/>
      <c r="AEU10" s="63"/>
      <c r="AEV10" s="63"/>
      <c r="AEW10" s="63"/>
      <c r="AEX10" s="63"/>
      <c r="AEY10" s="63"/>
      <c r="AEZ10" s="63"/>
      <c r="AFA10" s="63"/>
      <c r="AFB10" s="63"/>
      <c r="AFC10" s="63"/>
      <c r="AFD10" s="63"/>
      <c r="AFE10" s="63"/>
      <c r="AFF10" s="63"/>
      <c r="AFG10" s="63"/>
      <c r="AFH10" s="63"/>
      <c r="AFI10" s="63"/>
      <c r="AFJ10" s="63"/>
      <c r="AFK10" s="63"/>
      <c r="AFL10" s="63"/>
      <c r="AFM10" s="63"/>
      <c r="AFN10" s="63"/>
      <c r="AFO10" s="63"/>
      <c r="AFP10" s="63"/>
      <c r="AFQ10" s="63"/>
      <c r="AFR10" s="63"/>
      <c r="AFS10" s="63"/>
      <c r="AFT10" s="63"/>
      <c r="AFU10" s="63"/>
      <c r="AFV10" s="63"/>
      <c r="AFW10" s="63"/>
      <c r="AFX10" s="63"/>
      <c r="AFY10" s="63"/>
      <c r="AFZ10" s="63"/>
      <c r="AGA10" s="63"/>
      <c r="AGB10" s="63"/>
      <c r="AGC10" s="63"/>
      <c r="AGD10" s="63"/>
      <c r="AGE10" s="63"/>
      <c r="AGF10" s="63"/>
      <c r="AGG10" s="63"/>
      <c r="AGH10" s="63"/>
      <c r="AGI10" s="63"/>
      <c r="AGJ10" s="63"/>
      <c r="AGK10" s="63"/>
      <c r="AGL10" s="63"/>
      <c r="AGM10" s="63"/>
      <c r="AGN10" s="63"/>
      <c r="AGO10" s="63"/>
      <c r="AGP10" s="63"/>
      <c r="AGQ10" s="63"/>
      <c r="AGR10" s="63"/>
      <c r="AGS10" s="63"/>
      <c r="AGT10" s="63"/>
      <c r="AGU10" s="63"/>
      <c r="AGV10" s="63"/>
      <c r="AGW10" s="63"/>
      <c r="AGX10" s="63"/>
      <c r="AGY10" s="63"/>
      <c r="AGZ10" s="63"/>
      <c r="AHA10" s="63"/>
      <c r="AHB10" s="63"/>
      <c r="AHC10" s="63"/>
      <c r="AHD10" s="63"/>
      <c r="AHE10" s="63"/>
      <c r="AHF10" s="63"/>
      <c r="AHG10" s="63"/>
      <c r="AHH10" s="63"/>
      <c r="AHI10" s="63"/>
      <c r="AHJ10" s="63"/>
      <c r="AHK10" s="63"/>
      <c r="AHL10" s="63"/>
      <c r="AHM10" s="63"/>
      <c r="AHN10" s="63"/>
      <c r="AHO10" s="63"/>
      <c r="AHP10" s="63"/>
      <c r="AHQ10" s="63"/>
      <c r="AHR10" s="63"/>
      <c r="AHS10" s="63"/>
      <c r="AHT10" s="63"/>
      <c r="AHU10" s="63"/>
      <c r="AHV10" s="63"/>
      <c r="AHW10" s="63"/>
      <c r="AHX10" s="63"/>
      <c r="AHY10" s="63"/>
      <c r="AHZ10" s="63"/>
      <c r="AIA10" s="63"/>
      <c r="AIB10" s="63"/>
      <c r="AIC10" s="63"/>
      <c r="AID10" s="63"/>
      <c r="AIE10" s="63"/>
      <c r="AIF10" s="63"/>
      <c r="AIG10" s="63"/>
      <c r="AIH10" s="63"/>
      <c r="AII10" s="63"/>
      <c r="AIJ10" s="63"/>
      <c r="AIK10" s="63"/>
      <c r="AIL10" s="63"/>
      <c r="AIM10" s="63"/>
      <c r="AIN10" s="63"/>
      <c r="AIO10" s="63"/>
      <c r="AIP10" s="63"/>
      <c r="AIQ10" s="63"/>
      <c r="AIR10" s="63"/>
      <c r="AIS10" s="63"/>
      <c r="AIT10" s="63"/>
      <c r="AIU10" s="63"/>
      <c r="AIV10" s="63"/>
      <c r="AIW10" s="63"/>
      <c r="AIX10" s="63"/>
      <c r="AIY10" s="63"/>
      <c r="AIZ10" s="63"/>
      <c r="AJA10" s="63"/>
      <c r="AJB10" s="63"/>
      <c r="AJC10" s="63"/>
      <c r="AJD10" s="63"/>
      <c r="AJE10" s="63"/>
      <c r="AJF10" s="63"/>
      <c r="AJG10" s="63"/>
      <c r="AJH10" s="63"/>
      <c r="AJI10" s="63"/>
      <c r="AJJ10" s="63"/>
      <c r="AJK10" s="63"/>
      <c r="AJL10" s="63"/>
      <c r="AJM10" s="63"/>
      <c r="AJN10" s="63"/>
      <c r="AJO10" s="63"/>
      <c r="AJP10" s="63"/>
      <c r="AJQ10" s="63"/>
      <c r="AJR10" s="63"/>
      <c r="AJS10" s="63"/>
      <c r="AJT10" s="63"/>
      <c r="AJU10" s="63"/>
      <c r="AJV10" s="63"/>
      <c r="AJW10" s="63"/>
      <c r="AJX10" s="63"/>
      <c r="AJY10" s="63"/>
      <c r="AJZ10" s="63"/>
      <c r="AKA10" s="63"/>
      <c r="AKB10" s="63"/>
      <c r="AKC10" s="63"/>
      <c r="AKD10" s="63"/>
      <c r="AKE10" s="63"/>
      <c r="AKF10" s="63"/>
      <c r="AKG10" s="63"/>
      <c r="AKH10" s="63"/>
      <c r="AKI10" s="63"/>
      <c r="AKJ10" s="63"/>
      <c r="AKK10" s="63"/>
      <c r="AKL10" s="63"/>
      <c r="AKM10" s="63"/>
      <c r="AKN10" s="63"/>
      <c r="AKO10" s="63"/>
      <c r="AKP10" s="63"/>
      <c r="AKQ10" s="63"/>
      <c r="AKR10" s="63"/>
      <c r="AKS10" s="63"/>
      <c r="AKT10" s="63"/>
      <c r="AKU10" s="63"/>
      <c r="AKV10" s="63"/>
      <c r="AKW10" s="63"/>
      <c r="AKX10" s="63"/>
      <c r="AKY10" s="63"/>
      <c r="AKZ10" s="63"/>
      <c r="ALA10" s="63"/>
      <c r="ALB10" s="63"/>
      <c r="ALC10" s="63"/>
      <c r="ALD10" s="63"/>
      <c r="ALE10" s="63"/>
      <c r="ALF10" s="63"/>
      <c r="ALG10" s="63"/>
      <c r="ALH10" s="63"/>
      <c r="ALI10" s="63"/>
      <c r="ALJ10" s="63"/>
      <c r="ALK10" s="63"/>
      <c r="ALL10" s="63"/>
      <c r="ALM10" s="63"/>
      <c r="ALN10" s="63"/>
      <c r="ALO10" s="63"/>
      <c r="ALP10" s="63"/>
      <c r="ALQ10" s="63"/>
      <c r="ALR10" s="63"/>
      <c r="ALS10" s="63"/>
      <c r="ALT10" s="63"/>
      <c r="ALU10" s="63"/>
      <c r="ALV10" s="63"/>
      <c r="ALW10" s="63"/>
      <c r="ALX10" s="63"/>
      <c r="ALY10" s="63"/>
      <c r="ALZ10" s="63"/>
      <c r="AMA10" s="63"/>
      <c r="AMB10" s="63"/>
      <c r="AMC10" s="63"/>
      <c r="AMD10" s="63"/>
      <c r="AME10" s="63"/>
      <c r="AMF10" s="63"/>
      <c r="AMG10" s="63"/>
      <c r="AMH10" s="63"/>
      <c r="AMI10" s="63"/>
      <c r="AMJ10" s="63"/>
    </row>
    <row r="11" spans="1:1024" s="12" customFormat="1" ht="11" x14ac:dyDescent="0.15">
      <c r="A11" s="63"/>
      <c r="B11" s="63"/>
      <c r="C11" s="63"/>
      <c r="D11" s="63"/>
      <c r="E11" s="63"/>
      <c r="F11" s="63"/>
      <c r="G11" s="79"/>
      <c r="H11" s="80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3"/>
      <c r="GD11" s="63"/>
      <c r="GE11" s="63"/>
      <c r="GF11" s="63"/>
      <c r="GG11" s="63"/>
      <c r="GH11" s="63"/>
      <c r="GI11" s="63"/>
      <c r="GJ11" s="63"/>
      <c r="GK11" s="63"/>
      <c r="GL11" s="63"/>
      <c r="GM11" s="63"/>
      <c r="GN11" s="63"/>
      <c r="GO11" s="63"/>
      <c r="GP11" s="63"/>
      <c r="GQ11" s="63"/>
      <c r="GR11" s="63"/>
      <c r="GS11" s="63"/>
      <c r="GT11" s="63"/>
      <c r="GU11" s="63"/>
      <c r="GV11" s="63"/>
      <c r="GW11" s="63"/>
      <c r="GX11" s="63"/>
      <c r="GY11" s="63"/>
      <c r="GZ11" s="63"/>
      <c r="HA11" s="63"/>
      <c r="HB11" s="63"/>
      <c r="HC11" s="63"/>
      <c r="HD11" s="63"/>
      <c r="HE11" s="63"/>
      <c r="HF11" s="63"/>
      <c r="HG11" s="63"/>
      <c r="HH11" s="63"/>
      <c r="HI11" s="63"/>
      <c r="HJ11" s="63"/>
      <c r="HK11" s="63"/>
      <c r="HL11" s="63"/>
      <c r="HM11" s="63"/>
      <c r="HN11" s="63"/>
      <c r="HO11" s="63"/>
      <c r="HP11" s="63"/>
      <c r="HQ11" s="63"/>
      <c r="HR11" s="63"/>
      <c r="HS11" s="63"/>
      <c r="HT11" s="63"/>
      <c r="HU11" s="63"/>
      <c r="HV11" s="63"/>
      <c r="HW11" s="63"/>
      <c r="HX11" s="63"/>
      <c r="HY11" s="63"/>
      <c r="HZ11" s="63"/>
      <c r="IA11" s="63"/>
      <c r="IB11" s="63"/>
      <c r="IC11" s="63"/>
      <c r="ID11" s="63"/>
      <c r="IE11" s="63"/>
      <c r="IF11" s="63"/>
      <c r="IG11" s="63"/>
      <c r="IH11" s="63"/>
      <c r="II11" s="63"/>
      <c r="IJ11" s="63"/>
      <c r="IK11" s="63"/>
      <c r="IL11" s="63"/>
      <c r="IM11" s="63"/>
      <c r="IN11" s="63"/>
      <c r="IO11" s="63"/>
      <c r="IP11" s="63"/>
      <c r="IQ11" s="63"/>
      <c r="IR11" s="63"/>
      <c r="IS11" s="63"/>
      <c r="IT11" s="63"/>
      <c r="IU11" s="63"/>
      <c r="IV11" s="63"/>
      <c r="IW11" s="63"/>
      <c r="IX11" s="63"/>
      <c r="IY11" s="63"/>
      <c r="IZ11" s="63"/>
      <c r="JA11" s="63"/>
      <c r="JB11" s="63"/>
      <c r="JC11" s="63"/>
      <c r="JD11" s="63"/>
      <c r="JE11" s="63"/>
      <c r="JF11" s="63"/>
      <c r="JG11" s="63"/>
      <c r="JH11" s="63"/>
      <c r="JI11" s="63"/>
      <c r="JJ11" s="63"/>
      <c r="JK11" s="63"/>
      <c r="JL11" s="63"/>
      <c r="JM11" s="63"/>
      <c r="JN11" s="63"/>
      <c r="JO11" s="63"/>
      <c r="JP11" s="63"/>
      <c r="JQ11" s="63"/>
      <c r="JR11" s="63"/>
      <c r="JS11" s="63"/>
      <c r="JT11" s="63"/>
      <c r="JU11" s="63"/>
      <c r="JV11" s="63"/>
      <c r="JW11" s="63"/>
      <c r="JX11" s="63"/>
      <c r="JY11" s="63"/>
      <c r="JZ11" s="63"/>
      <c r="KA11" s="63"/>
      <c r="KB11" s="63"/>
      <c r="KC11" s="63"/>
      <c r="KD11" s="63"/>
      <c r="KE11" s="63"/>
      <c r="KF11" s="63"/>
      <c r="KG11" s="63"/>
      <c r="KH11" s="63"/>
      <c r="KI11" s="63"/>
      <c r="KJ11" s="63"/>
      <c r="KK11" s="63"/>
      <c r="KL11" s="63"/>
      <c r="KM11" s="63"/>
      <c r="KN11" s="63"/>
      <c r="KO11" s="63"/>
      <c r="KP11" s="63"/>
      <c r="KQ11" s="63"/>
      <c r="KR11" s="63"/>
      <c r="KS11" s="63"/>
      <c r="KT11" s="63"/>
      <c r="KU11" s="63"/>
      <c r="KV11" s="63"/>
      <c r="KW11" s="63"/>
      <c r="KX11" s="63"/>
      <c r="KY11" s="63"/>
      <c r="KZ11" s="63"/>
      <c r="LA11" s="63"/>
      <c r="LB11" s="63"/>
      <c r="LC11" s="63"/>
      <c r="LD11" s="63"/>
      <c r="LE11" s="63"/>
      <c r="LF11" s="63"/>
      <c r="LG11" s="63"/>
      <c r="LH11" s="63"/>
      <c r="LI11" s="63"/>
      <c r="LJ11" s="63"/>
      <c r="LK11" s="63"/>
      <c r="LL11" s="63"/>
      <c r="LM11" s="63"/>
      <c r="LN11" s="63"/>
      <c r="LO11" s="63"/>
      <c r="LP11" s="63"/>
      <c r="LQ11" s="63"/>
      <c r="LR11" s="63"/>
      <c r="LS11" s="63"/>
      <c r="LT11" s="63"/>
      <c r="LU11" s="63"/>
      <c r="LV11" s="63"/>
      <c r="LW11" s="63"/>
      <c r="LX11" s="63"/>
      <c r="LY11" s="63"/>
      <c r="LZ11" s="63"/>
      <c r="MA11" s="63"/>
      <c r="MB11" s="63"/>
      <c r="MC11" s="63"/>
      <c r="MD11" s="63"/>
      <c r="ME11" s="63"/>
      <c r="MF11" s="63"/>
      <c r="MG11" s="63"/>
      <c r="MH11" s="63"/>
      <c r="MI11" s="63"/>
      <c r="MJ11" s="63"/>
      <c r="MK11" s="63"/>
      <c r="ML11" s="63"/>
      <c r="MM11" s="63"/>
      <c r="MN11" s="63"/>
      <c r="MO11" s="63"/>
      <c r="MP11" s="63"/>
      <c r="MQ11" s="63"/>
      <c r="MR11" s="63"/>
      <c r="MS11" s="63"/>
      <c r="MT11" s="63"/>
      <c r="MU11" s="63"/>
      <c r="MV11" s="63"/>
      <c r="MW11" s="63"/>
      <c r="MX11" s="63"/>
      <c r="MY11" s="63"/>
      <c r="MZ11" s="63"/>
      <c r="NA11" s="63"/>
      <c r="NB11" s="63"/>
      <c r="NC11" s="63"/>
      <c r="ND11" s="63"/>
      <c r="NE11" s="63"/>
      <c r="NF11" s="63"/>
      <c r="NG11" s="63"/>
      <c r="NH11" s="63"/>
      <c r="NI11" s="63"/>
      <c r="NJ11" s="63"/>
      <c r="NK11" s="63"/>
      <c r="NL11" s="63"/>
      <c r="NM11" s="63"/>
      <c r="NN11" s="63"/>
      <c r="NO11" s="63"/>
      <c r="NP11" s="63"/>
      <c r="NQ11" s="63"/>
      <c r="NR11" s="63"/>
      <c r="NS11" s="63"/>
      <c r="NT11" s="63"/>
      <c r="NU11" s="63"/>
      <c r="NV11" s="63"/>
      <c r="NW11" s="63"/>
      <c r="NX11" s="63"/>
      <c r="NY11" s="63"/>
      <c r="NZ11" s="63"/>
      <c r="OA11" s="63"/>
      <c r="OB11" s="63"/>
      <c r="OC11" s="63"/>
      <c r="OD11" s="63"/>
      <c r="OE11" s="63"/>
      <c r="OF11" s="63"/>
      <c r="OG11" s="63"/>
      <c r="OH11" s="63"/>
      <c r="OI11" s="63"/>
      <c r="OJ11" s="63"/>
      <c r="OK11" s="63"/>
      <c r="OL11" s="63"/>
      <c r="OM11" s="63"/>
      <c r="ON11" s="63"/>
      <c r="OO11" s="63"/>
      <c r="OP11" s="63"/>
      <c r="OQ11" s="63"/>
      <c r="OR11" s="63"/>
      <c r="OS11" s="63"/>
      <c r="OT11" s="63"/>
      <c r="OU11" s="63"/>
      <c r="OV11" s="63"/>
      <c r="OW11" s="63"/>
      <c r="OX11" s="63"/>
      <c r="OY11" s="63"/>
      <c r="OZ11" s="63"/>
      <c r="PA11" s="63"/>
      <c r="PB11" s="63"/>
      <c r="PC11" s="63"/>
      <c r="PD11" s="63"/>
      <c r="PE11" s="63"/>
      <c r="PF11" s="63"/>
      <c r="PG11" s="63"/>
      <c r="PH11" s="63"/>
      <c r="PI11" s="63"/>
      <c r="PJ11" s="63"/>
      <c r="PK11" s="63"/>
      <c r="PL11" s="63"/>
      <c r="PM11" s="63"/>
      <c r="PN11" s="63"/>
      <c r="PO11" s="63"/>
      <c r="PP11" s="63"/>
      <c r="PQ11" s="63"/>
      <c r="PR11" s="63"/>
      <c r="PS11" s="63"/>
      <c r="PT11" s="63"/>
      <c r="PU11" s="63"/>
      <c r="PV11" s="63"/>
      <c r="PW11" s="63"/>
      <c r="PX11" s="63"/>
      <c r="PY11" s="63"/>
      <c r="PZ11" s="63"/>
      <c r="QA11" s="63"/>
      <c r="QB11" s="63"/>
      <c r="QC11" s="63"/>
      <c r="QD11" s="63"/>
      <c r="QE11" s="63"/>
      <c r="QF11" s="63"/>
      <c r="QG11" s="63"/>
      <c r="QH11" s="63"/>
      <c r="QI11" s="63"/>
      <c r="QJ11" s="63"/>
      <c r="QK11" s="63"/>
      <c r="QL11" s="63"/>
      <c r="QM11" s="63"/>
      <c r="QN11" s="63"/>
      <c r="QO11" s="63"/>
      <c r="QP11" s="63"/>
      <c r="QQ11" s="63"/>
      <c r="QR11" s="63"/>
      <c r="QS11" s="63"/>
      <c r="QT11" s="63"/>
      <c r="QU11" s="63"/>
      <c r="QV11" s="63"/>
      <c r="QW11" s="63"/>
      <c r="QX11" s="63"/>
      <c r="QY11" s="63"/>
      <c r="QZ11" s="63"/>
      <c r="RA11" s="63"/>
      <c r="RB11" s="63"/>
      <c r="RC11" s="63"/>
      <c r="RD11" s="63"/>
      <c r="RE11" s="63"/>
      <c r="RF11" s="63"/>
      <c r="RG11" s="63"/>
      <c r="RH11" s="63"/>
      <c r="RI11" s="63"/>
      <c r="RJ11" s="63"/>
      <c r="RK11" s="63"/>
      <c r="RL11" s="63"/>
      <c r="RM11" s="63"/>
      <c r="RN11" s="63"/>
      <c r="RO11" s="63"/>
      <c r="RP11" s="63"/>
      <c r="RQ11" s="63"/>
      <c r="RR11" s="63"/>
      <c r="RS11" s="63"/>
      <c r="RT11" s="63"/>
      <c r="RU11" s="63"/>
      <c r="RV11" s="63"/>
      <c r="RW11" s="63"/>
      <c r="RX11" s="63"/>
      <c r="RY11" s="63"/>
      <c r="RZ11" s="63"/>
      <c r="SA11" s="63"/>
      <c r="SB11" s="63"/>
      <c r="SC11" s="63"/>
      <c r="SD11" s="63"/>
      <c r="SE11" s="63"/>
      <c r="SF11" s="63"/>
      <c r="SG11" s="63"/>
      <c r="SH11" s="63"/>
      <c r="SI11" s="63"/>
      <c r="SJ11" s="63"/>
      <c r="SK11" s="63"/>
      <c r="SL11" s="63"/>
      <c r="SM11" s="63"/>
      <c r="SN11" s="63"/>
      <c r="SO11" s="63"/>
      <c r="SP11" s="63"/>
      <c r="SQ11" s="63"/>
      <c r="SR11" s="63"/>
      <c r="SS11" s="63"/>
      <c r="ST11" s="63"/>
      <c r="SU11" s="63"/>
      <c r="SV11" s="63"/>
      <c r="SW11" s="63"/>
      <c r="SX11" s="63"/>
      <c r="SY11" s="63"/>
      <c r="SZ11" s="63"/>
      <c r="TA11" s="63"/>
      <c r="TB11" s="63"/>
      <c r="TC11" s="63"/>
      <c r="TD11" s="63"/>
      <c r="TE11" s="63"/>
      <c r="TF11" s="63"/>
      <c r="TG11" s="63"/>
      <c r="TH11" s="63"/>
      <c r="TI11" s="63"/>
      <c r="TJ11" s="63"/>
      <c r="TK11" s="63"/>
      <c r="TL11" s="63"/>
      <c r="TM11" s="63"/>
      <c r="TN11" s="63"/>
      <c r="TO11" s="63"/>
      <c r="TP11" s="63"/>
      <c r="TQ11" s="63"/>
      <c r="TR11" s="63"/>
      <c r="TS11" s="63"/>
      <c r="TT11" s="63"/>
      <c r="TU11" s="63"/>
      <c r="TV11" s="63"/>
      <c r="TW11" s="63"/>
      <c r="TX11" s="63"/>
      <c r="TY11" s="63"/>
      <c r="TZ11" s="63"/>
      <c r="UA11" s="63"/>
      <c r="UB11" s="63"/>
      <c r="UC11" s="63"/>
      <c r="UD11" s="63"/>
      <c r="UE11" s="63"/>
      <c r="UF11" s="63"/>
      <c r="UG11" s="63"/>
      <c r="UH11" s="63"/>
      <c r="UI11" s="63"/>
      <c r="UJ11" s="63"/>
      <c r="UK11" s="63"/>
      <c r="UL11" s="63"/>
      <c r="UM11" s="63"/>
      <c r="UN11" s="63"/>
      <c r="UO11" s="63"/>
      <c r="UP11" s="63"/>
      <c r="UQ11" s="63"/>
      <c r="UR11" s="63"/>
      <c r="US11" s="63"/>
      <c r="UT11" s="63"/>
      <c r="UU11" s="63"/>
      <c r="UV11" s="63"/>
      <c r="UW11" s="63"/>
      <c r="UX11" s="63"/>
      <c r="UY11" s="63"/>
      <c r="UZ11" s="63"/>
      <c r="VA11" s="63"/>
      <c r="VB11" s="63"/>
      <c r="VC11" s="63"/>
      <c r="VD11" s="63"/>
      <c r="VE11" s="63"/>
      <c r="VF11" s="63"/>
      <c r="VG11" s="63"/>
      <c r="VH11" s="63"/>
      <c r="VI11" s="63"/>
      <c r="VJ11" s="63"/>
      <c r="VK11" s="63"/>
      <c r="VL11" s="63"/>
      <c r="VM11" s="63"/>
      <c r="VN11" s="63"/>
      <c r="VO11" s="63"/>
      <c r="VP11" s="63"/>
      <c r="VQ11" s="63"/>
      <c r="VR11" s="63"/>
      <c r="VS11" s="63"/>
      <c r="VT11" s="63"/>
      <c r="VU11" s="63"/>
      <c r="VV11" s="63"/>
      <c r="VW11" s="63"/>
      <c r="VX11" s="63"/>
      <c r="VY11" s="63"/>
      <c r="VZ11" s="63"/>
      <c r="WA11" s="63"/>
      <c r="WB11" s="63"/>
      <c r="WC11" s="63"/>
      <c r="WD11" s="63"/>
      <c r="WE11" s="63"/>
      <c r="WF11" s="63"/>
      <c r="WG11" s="63"/>
      <c r="WH11" s="63"/>
      <c r="WI11" s="63"/>
      <c r="WJ11" s="63"/>
      <c r="WK11" s="63"/>
      <c r="WL11" s="63"/>
      <c r="WM11" s="63"/>
      <c r="WN11" s="63"/>
      <c r="WO11" s="63"/>
      <c r="WP11" s="63"/>
      <c r="WQ11" s="63"/>
      <c r="WR11" s="63"/>
      <c r="WS11" s="63"/>
      <c r="WT11" s="63"/>
      <c r="WU11" s="63"/>
      <c r="WV11" s="63"/>
      <c r="WW11" s="63"/>
      <c r="WX11" s="63"/>
      <c r="WY11" s="63"/>
      <c r="WZ11" s="63"/>
      <c r="XA11" s="63"/>
      <c r="XB11" s="63"/>
      <c r="XC11" s="63"/>
      <c r="XD11" s="63"/>
      <c r="XE11" s="63"/>
      <c r="XF11" s="63"/>
      <c r="XG11" s="63"/>
      <c r="XH11" s="63"/>
      <c r="XI11" s="63"/>
      <c r="XJ11" s="63"/>
      <c r="XK11" s="63"/>
      <c r="XL11" s="63"/>
      <c r="XM11" s="63"/>
      <c r="XN11" s="63"/>
      <c r="XO11" s="63"/>
      <c r="XP11" s="63"/>
      <c r="XQ11" s="63"/>
      <c r="XR11" s="63"/>
      <c r="XS11" s="63"/>
      <c r="XT11" s="63"/>
      <c r="XU11" s="63"/>
      <c r="XV11" s="63"/>
      <c r="XW11" s="63"/>
      <c r="XX11" s="63"/>
      <c r="XY11" s="63"/>
      <c r="XZ11" s="63"/>
      <c r="YA11" s="63"/>
      <c r="YB11" s="63"/>
      <c r="YC11" s="63"/>
      <c r="YD11" s="63"/>
      <c r="YE11" s="63"/>
      <c r="YF11" s="63"/>
      <c r="YG11" s="63"/>
      <c r="YH11" s="63"/>
      <c r="YI11" s="63"/>
      <c r="YJ11" s="63"/>
      <c r="YK11" s="63"/>
      <c r="YL11" s="63"/>
      <c r="YM11" s="63"/>
      <c r="YN11" s="63"/>
      <c r="YO11" s="63"/>
      <c r="YP11" s="63"/>
      <c r="YQ11" s="63"/>
      <c r="YR11" s="63"/>
      <c r="YS11" s="63"/>
      <c r="YT11" s="63"/>
      <c r="YU11" s="63"/>
      <c r="YV11" s="63"/>
      <c r="YW11" s="63"/>
      <c r="YX11" s="63"/>
      <c r="YY11" s="63"/>
      <c r="YZ11" s="63"/>
      <c r="ZA11" s="63"/>
      <c r="ZB11" s="63"/>
      <c r="ZC11" s="63"/>
      <c r="ZD11" s="63"/>
      <c r="ZE11" s="63"/>
      <c r="ZF11" s="63"/>
      <c r="ZG11" s="63"/>
      <c r="ZH11" s="63"/>
      <c r="ZI11" s="63"/>
      <c r="ZJ11" s="63"/>
      <c r="ZK11" s="63"/>
      <c r="ZL11" s="63"/>
      <c r="ZM11" s="63"/>
      <c r="ZN11" s="63"/>
      <c r="ZO11" s="63"/>
      <c r="ZP11" s="63"/>
      <c r="ZQ11" s="63"/>
      <c r="ZR11" s="63"/>
      <c r="ZS11" s="63"/>
      <c r="ZT11" s="63"/>
      <c r="ZU11" s="63"/>
      <c r="ZV11" s="63"/>
      <c r="ZW11" s="63"/>
      <c r="ZX11" s="63"/>
      <c r="ZY11" s="63"/>
      <c r="ZZ11" s="63"/>
      <c r="AAA11" s="63"/>
      <c r="AAB11" s="63"/>
      <c r="AAC11" s="63"/>
      <c r="AAD11" s="63"/>
      <c r="AAE11" s="63"/>
      <c r="AAF11" s="63"/>
      <c r="AAG11" s="63"/>
      <c r="AAH11" s="63"/>
      <c r="AAI11" s="63"/>
      <c r="AAJ11" s="63"/>
      <c r="AAK11" s="63"/>
      <c r="AAL11" s="63"/>
      <c r="AAM11" s="63"/>
      <c r="AAN11" s="63"/>
      <c r="AAO11" s="63"/>
      <c r="AAP11" s="63"/>
      <c r="AAQ11" s="63"/>
      <c r="AAR11" s="63"/>
      <c r="AAS11" s="63"/>
      <c r="AAT11" s="63"/>
      <c r="AAU11" s="63"/>
      <c r="AAV11" s="63"/>
      <c r="AAW11" s="63"/>
      <c r="AAX11" s="63"/>
      <c r="AAY11" s="63"/>
      <c r="AAZ11" s="63"/>
      <c r="ABA11" s="63"/>
      <c r="ABB11" s="63"/>
      <c r="ABC11" s="63"/>
      <c r="ABD11" s="63"/>
      <c r="ABE11" s="63"/>
      <c r="ABF11" s="63"/>
      <c r="ABG11" s="63"/>
      <c r="ABH11" s="63"/>
      <c r="ABI11" s="63"/>
      <c r="ABJ11" s="63"/>
      <c r="ABK11" s="63"/>
      <c r="ABL11" s="63"/>
      <c r="ABM11" s="63"/>
      <c r="ABN11" s="63"/>
      <c r="ABO11" s="63"/>
      <c r="ABP11" s="63"/>
      <c r="ABQ11" s="63"/>
      <c r="ABR11" s="63"/>
      <c r="ABS11" s="63"/>
      <c r="ABT11" s="63"/>
      <c r="ABU11" s="63"/>
      <c r="ABV11" s="63"/>
      <c r="ABW11" s="63"/>
      <c r="ABX11" s="63"/>
      <c r="ABY11" s="63"/>
      <c r="ABZ11" s="63"/>
      <c r="ACA11" s="63"/>
      <c r="ACB11" s="63"/>
      <c r="ACC11" s="63"/>
      <c r="ACD11" s="63"/>
      <c r="ACE11" s="63"/>
      <c r="ACF11" s="63"/>
      <c r="ACG11" s="63"/>
      <c r="ACH11" s="63"/>
      <c r="ACI11" s="63"/>
      <c r="ACJ11" s="63"/>
      <c r="ACK11" s="63"/>
      <c r="ACL11" s="63"/>
      <c r="ACM11" s="63"/>
      <c r="ACN11" s="63"/>
      <c r="ACO11" s="63"/>
      <c r="ACP11" s="63"/>
      <c r="ACQ11" s="63"/>
      <c r="ACR11" s="63"/>
      <c r="ACS11" s="63"/>
      <c r="ACT11" s="63"/>
      <c r="ACU11" s="63"/>
      <c r="ACV11" s="63"/>
      <c r="ACW11" s="63"/>
      <c r="ACX11" s="63"/>
      <c r="ACY11" s="63"/>
      <c r="ACZ11" s="63"/>
      <c r="ADA11" s="63"/>
      <c r="ADB11" s="63"/>
      <c r="ADC11" s="63"/>
      <c r="ADD11" s="63"/>
      <c r="ADE11" s="63"/>
      <c r="ADF11" s="63"/>
      <c r="ADG11" s="63"/>
      <c r="ADH11" s="63"/>
      <c r="ADI11" s="63"/>
      <c r="ADJ11" s="63"/>
      <c r="ADK11" s="63"/>
      <c r="ADL11" s="63"/>
      <c r="ADM11" s="63"/>
      <c r="ADN11" s="63"/>
      <c r="ADO11" s="63"/>
      <c r="ADP11" s="63"/>
      <c r="ADQ11" s="63"/>
      <c r="ADR11" s="63"/>
      <c r="ADS11" s="63"/>
      <c r="ADT11" s="63"/>
      <c r="ADU11" s="63"/>
      <c r="ADV11" s="63"/>
      <c r="ADW11" s="63"/>
      <c r="ADX11" s="63"/>
      <c r="ADY11" s="63"/>
      <c r="ADZ11" s="63"/>
      <c r="AEA11" s="63"/>
      <c r="AEB11" s="63"/>
      <c r="AEC11" s="63"/>
      <c r="AED11" s="63"/>
      <c r="AEE11" s="63"/>
      <c r="AEF11" s="63"/>
      <c r="AEG11" s="63"/>
      <c r="AEH11" s="63"/>
      <c r="AEI11" s="63"/>
      <c r="AEJ11" s="63"/>
      <c r="AEK11" s="63"/>
      <c r="AEL11" s="63"/>
      <c r="AEM11" s="63"/>
      <c r="AEN11" s="63"/>
      <c r="AEO11" s="63"/>
      <c r="AEP11" s="63"/>
      <c r="AEQ11" s="63"/>
      <c r="AER11" s="63"/>
      <c r="AES11" s="63"/>
      <c r="AET11" s="63"/>
      <c r="AEU11" s="63"/>
      <c r="AEV11" s="63"/>
      <c r="AEW11" s="63"/>
      <c r="AEX11" s="63"/>
      <c r="AEY11" s="63"/>
      <c r="AEZ11" s="63"/>
      <c r="AFA11" s="63"/>
      <c r="AFB11" s="63"/>
      <c r="AFC11" s="63"/>
      <c r="AFD11" s="63"/>
      <c r="AFE11" s="63"/>
      <c r="AFF11" s="63"/>
      <c r="AFG11" s="63"/>
      <c r="AFH11" s="63"/>
      <c r="AFI11" s="63"/>
      <c r="AFJ11" s="63"/>
      <c r="AFK11" s="63"/>
      <c r="AFL11" s="63"/>
      <c r="AFM11" s="63"/>
      <c r="AFN11" s="63"/>
      <c r="AFO11" s="63"/>
      <c r="AFP11" s="63"/>
      <c r="AFQ11" s="63"/>
      <c r="AFR11" s="63"/>
      <c r="AFS11" s="63"/>
      <c r="AFT11" s="63"/>
      <c r="AFU11" s="63"/>
      <c r="AFV11" s="63"/>
      <c r="AFW11" s="63"/>
      <c r="AFX11" s="63"/>
      <c r="AFY11" s="63"/>
      <c r="AFZ11" s="63"/>
      <c r="AGA11" s="63"/>
      <c r="AGB11" s="63"/>
      <c r="AGC11" s="63"/>
      <c r="AGD11" s="63"/>
      <c r="AGE11" s="63"/>
      <c r="AGF11" s="63"/>
      <c r="AGG11" s="63"/>
      <c r="AGH11" s="63"/>
      <c r="AGI11" s="63"/>
      <c r="AGJ11" s="63"/>
      <c r="AGK11" s="63"/>
      <c r="AGL11" s="63"/>
      <c r="AGM11" s="63"/>
      <c r="AGN11" s="63"/>
      <c r="AGO11" s="63"/>
      <c r="AGP11" s="63"/>
      <c r="AGQ11" s="63"/>
      <c r="AGR11" s="63"/>
      <c r="AGS11" s="63"/>
      <c r="AGT11" s="63"/>
      <c r="AGU11" s="63"/>
      <c r="AGV11" s="63"/>
      <c r="AGW11" s="63"/>
      <c r="AGX11" s="63"/>
      <c r="AGY11" s="63"/>
      <c r="AGZ11" s="63"/>
      <c r="AHA11" s="63"/>
      <c r="AHB11" s="63"/>
      <c r="AHC11" s="63"/>
      <c r="AHD11" s="63"/>
      <c r="AHE11" s="63"/>
      <c r="AHF11" s="63"/>
      <c r="AHG11" s="63"/>
      <c r="AHH11" s="63"/>
      <c r="AHI11" s="63"/>
      <c r="AHJ11" s="63"/>
      <c r="AHK11" s="63"/>
      <c r="AHL11" s="63"/>
      <c r="AHM11" s="63"/>
      <c r="AHN11" s="63"/>
      <c r="AHO11" s="63"/>
      <c r="AHP11" s="63"/>
      <c r="AHQ11" s="63"/>
      <c r="AHR11" s="63"/>
      <c r="AHS11" s="63"/>
      <c r="AHT11" s="63"/>
      <c r="AHU11" s="63"/>
      <c r="AHV11" s="63"/>
      <c r="AHW11" s="63"/>
      <c r="AHX11" s="63"/>
      <c r="AHY11" s="63"/>
      <c r="AHZ11" s="63"/>
      <c r="AIA11" s="63"/>
      <c r="AIB11" s="63"/>
      <c r="AIC11" s="63"/>
      <c r="AID11" s="63"/>
      <c r="AIE11" s="63"/>
      <c r="AIF11" s="63"/>
      <c r="AIG11" s="63"/>
      <c r="AIH11" s="63"/>
      <c r="AII11" s="63"/>
      <c r="AIJ11" s="63"/>
      <c r="AIK11" s="63"/>
      <c r="AIL11" s="63"/>
      <c r="AIM11" s="63"/>
      <c r="AIN11" s="63"/>
      <c r="AIO11" s="63"/>
      <c r="AIP11" s="63"/>
      <c r="AIQ11" s="63"/>
      <c r="AIR11" s="63"/>
      <c r="AIS11" s="63"/>
      <c r="AIT11" s="63"/>
      <c r="AIU11" s="63"/>
      <c r="AIV11" s="63"/>
      <c r="AIW11" s="63"/>
      <c r="AIX11" s="63"/>
      <c r="AIY11" s="63"/>
      <c r="AIZ11" s="63"/>
      <c r="AJA11" s="63"/>
      <c r="AJB11" s="63"/>
      <c r="AJC11" s="63"/>
      <c r="AJD11" s="63"/>
      <c r="AJE11" s="63"/>
      <c r="AJF11" s="63"/>
      <c r="AJG11" s="63"/>
      <c r="AJH11" s="63"/>
      <c r="AJI11" s="63"/>
      <c r="AJJ11" s="63"/>
      <c r="AJK11" s="63"/>
      <c r="AJL11" s="63"/>
      <c r="AJM11" s="63"/>
      <c r="AJN11" s="63"/>
      <c r="AJO11" s="63"/>
      <c r="AJP11" s="63"/>
      <c r="AJQ11" s="63"/>
      <c r="AJR11" s="63"/>
      <c r="AJS11" s="63"/>
      <c r="AJT11" s="63"/>
      <c r="AJU11" s="63"/>
      <c r="AJV11" s="63"/>
      <c r="AJW11" s="63"/>
      <c r="AJX11" s="63"/>
      <c r="AJY11" s="63"/>
      <c r="AJZ11" s="63"/>
      <c r="AKA11" s="63"/>
      <c r="AKB11" s="63"/>
      <c r="AKC11" s="63"/>
      <c r="AKD11" s="63"/>
      <c r="AKE11" s="63"/>
      <c r="AKF11" s="63"/>
      <c r="AKG11" s="63"/>
      <c r="AKH11" s="63"/>
      <c r="AKI11" s="63"/>
      <c r="AKJ11" s="63"/>
      <c r="AKK11" s="63"/>
      <c r="AKL11" s="63"/>
      <c r="AKM11" s="63"/>
      <c r="AKN11" s="63"/>
      <c r="AKO11" s="63"/>
      <c r="AKP11" s="63"/>
      <c r="AKQ11" s="63"/>
      <c r="AKR11" s="63"/>
      <c r="AKS11" s="63"/>
      <c r="AKT11" s="63"/>
      <c r="AKU11" s="63"/>
      <c r="AKV11" s="63"/>
      <c r="AKW11" s="63"/>
      <c r="AKX11" s="63"/>
      <c r="AKY11" s="63"/>
      <c r="AKZ11" s="63"/>
      <c r="ALA11" s="63"/>
      <c r="ALB11" s="63"/>
      <c r="ALC11" s="63"/>
      <c r="ALD11" s="63"/>
      <c r="ALE11" s="63"/>
      <c r="ALF11" s="63"/>
      <c r="ALG11" s="63"/>
      <c r="ALH11" s="63"/>
      <c r="ALI11" s="63"/>
      <c r="ALJ11" s="63"/>
      <c r="ALK11" s="63"/>
      <c r="ALL11" s="63"/>
      <c r="ALM11" s="63"/>
      <c r="ALN11" s="63"/>
      <c r="ALO11" s="63"/>
      <c r="ALP11" s="63"/>
      <c r="ALQ11" s="63"/>
      <c r="ALR11" s="63"/>
      <c r="ALS11" s="63"/>
      <c r="ALT11" s="63"/>
      <c r="ALU11" s="63"/>
      <c r="ALV11" s="63"/>
      <c r="ALW11" s="63"/>
      <c r="ALX11" s="63"/>
      <c r="ALY11" s="63"/>
      <c r="ALZ11" s="63"/>
      <c r="AMA11" s="63"/>
      <c r="AMB11" s="63"/>
      <c r="AMC11" s="63"/>
      <c r="AMD11" s="63"/>
      <c r="AME11" s="63"/>
      <c r="AMF11" s="63"/>
      <c r="AMG11" s="63"/>
      <c r="AMH11" s="63"/>
      <c r="AMI11" s="63"/>
      <c r="AMJ11" s="63"/>
    </row>
    <row r="12" spans="1:1024" x14ac:dyDescent="0.2">
      <c r="A12" s="75"/>
      <c r="B12" s="75"/>
      <c r="C12" s="75"/>
      <c r="D12" s="75"/>
      <c r="E12" s="76"/>
      <c r="F12" s="76"/>
      <c r="G12" s="77"/>
      <c r="H12"/>
      <c r="I12" s="78"/>
      <c r="J12" s="78"/>
      <c r="K12"/>
      <c r="L12" s="78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">
      <c r="A13" s="75"/>
      <c r="B13" s="75"/>
      <c r="C13" s="75"/>
      <c r="D13" s="75"/>
      <c r="E13" s="76"/>
      <c r="F13" s="76"/>
      <c r="G13" s="77"/>
      <c r="H13"/>
      <c r="I13" s="78"/>
      <c r="J13" s="78"/>
      <c r="K13"/>
      <c r="L13" s="78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">
      <c r="A14" s="75">
        <f>Data!$A14</f>
        <v>13</v>
      </c>
      <c r="B14" s="75" t="str">
        <f>Data!$B14</f>
        <v>BSP02-E-CTL-STPMOT-03</v>
      </c>
      <c r="C14" s="75" t="str">
        <f>Data!$C14</f>
        <v>IcePAP Stepper motor</v>
      </c>
      <c r="D14" s="75" t="str">
        <f>Data!$D14</f>
        <v>MOTOR_ML</v>
      </c>
      <c r="E14" s="76" t="str">
        <f ca="1">INDEX(OFFSET(MOTION1!$A$2,0,0,SystemInfo!$B$1,1),MATCH(CONCATENATE(B14,D14),OFFSET(MOTION1!$J$2,0,0,SystemInfo!$B$1,1),0))</f>
        <v>W013335</v>
      </c>
      <c r="F14" s="76" t="str">
        <f ca="1">INDEX(OFFSET(MOTION3!$A$2,0,0,SystemInfo!$B$1,1),MATCH(CONCATENATE(B14,D14),OFFSET(MOTION3!$J$2,0,0,SystemInfo!$B$1,1),0))</f>
        <v>W013336</v>
      </c>
      <c r="G14" s="77">
        <f ca="1">INT(Data!$P14*Data!$L14)</f>
        <v>48</v>
      </c>
      <c r="H14"/>
      <c r="I14" s="78" t="str">
        <f>Data!$U14</f>
        <v>NONE</v>
      </c>
      <c r="J14" s="78" t="str">
        <f>IF($I14="ABSENC",Data!$V14,"")</f>
        <v/>
      </c>
      <c r="K14"/>
      <c r="L14" s="78" t="str">
        <f>IF($I14="ENCIN",Data!$V14,"")</f>
        <v/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 s="75"/>
      <c r="B15" s="75"/>
      <c r="C15" s="75"/>
      <c r="D15" s="75"/>
      <c r="E15" s="76"/>
      <c r="F15" s="76"/>
      <c r="G15" s="77"/>
      <c r="H15"/>
      <c r="I15" s="78"/>
      <c r="J15" s="78"/>
      <c r="K15"/>
      <c r="L15" s="78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">
      <c r="A16" s="75"/>
      <c r="B16" s="75"/>
      <c r="C16" s="75"/>
      <c r="D16" s="75"/>
      <c r="E16" s="76"/>
      <c r="F16" s="76"/>
      <c r="G16" s="77"/>
      <c r="H16"/>
      <c r="I16" s="78"/>
      <c r="J16" s="78"/>
      <c r="K16"/>
      <c r="L16" s="78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">
      <c r="A17" s="75"/>
      <c r="B17" s="75"/>
      <c r="C17" s="75"/>
      <c r="D17" s="75"/>
      <c r="E17" s="76"/>
      <c r="F17" s="76"/>
      <c r="G17" s="77"/>
      <c r="H17"/>
      <c r="I17" s="78"/>
      <c r="J17" s="78"/>
      <c r="K17"/>
      <c r="L17" s="78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">
      <c r="A18" s="75"/>
      <c r="B18" s="75"/>
      <c r="C18" s="75"/>
      <c r="D18" s="75"/>
      <c r="E18" s="76"/>
      <c r="F18" s="76"/>
      <c r="G18" s="77"/>
      <c r="H18"/>
      <c r="I18" s="78"/>
      <c r="J18" s="78"/>
      <c r="K18"/>
      <c r="L18" s="7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">
      <c r="A19" s="75"/>
      <c r="B19" s="75"/>
      <c r="C19" s="75"/>
      <c r="D19" s="75"/>
      <c r="E19" s="76"/>
      <c r="F19" s="76"/>
      <c r="G19" s="77"/>
      <c r="H19"/>
      <c r="I19" s="78"/>
      <c r="J19" s="78"/>
      <c r="K19"/>
      <c r="L19" s="78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12" customFormat="1" ht="11" x14ac:dyDescent="0.15">
      <c r="A20" s="63"/>
      <c r="B20" s="63"/>
      <c r="C20" s="63"/>
      <c r="D20" s="63"/>
      <c r="E20" s="63"/>
      <c r="F20" s="63"/>
      <c r="G20" s="79"/>
      <c r="H20" s="80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  <c r="GI20" s="63"/>
      <c r="GJ20" s="63"/>
      <c r="GK20" s="63"/>
      <c r="GL20" s="63"/>
      <c r="GM20" s="63"/>
      <c r="GN20" s="63"/>
      <c r="GO20" s="63"/>
      <c r="GP20" s="63"/>
      <c r="GQ20" s="63"/>
      <c r="GR20" s="63"/>
      <c r="GS20" s="63"/>
      <c r="GT20" s="63"/>
      <c r="GU20" s="63"/>
      <c r="GV20" s="63"/>
      <c r="GW20" s="63"/>
      <c r="GX20" s="63"/>
      <c r="GY20" s="63"/>
      <c r="GZ20" s="63"/>
      <c r="HA20" s="63"/>
      <c r="HB20" s="63"/>
      <c r="HC20" s="63"/>
      <c r="HD20" s="63"/>
      <c r="HE20" s="63"/>
      <c r="HF20" s="63"/>
      <c r="HG20" s="63"/>
      <c r="HH20" s="63"/>
      <c r="HI20" s="63"/>
      <c r="HJ20" s="63"/>
      <c r="HK20" s="63"/>
      <c r="HL20" s="63"/>
      <c r="HM20" s="63"/>
      <c r="HN20" s="63"/>
      <c r="HO20" s="63"/>
      <c r="HP20" s="63"/>
      <c r="HQ20" s="63"/>
      <c r="HR20" s="63"/>
      <c r="HS20" s="63"/>
      <c r="HT20" s="63"/>
      <c r="HU20" s="63"/>
      <c r="HV20" s="63"/>
      <c r="HW20" s="63"/>
      <c r="HX20" s="63"/>
      <c r="HY20" s="63"/>
      <c r="HZ20" s="63"/>
      <c r="IA20" s="63"/>
      <c r="IB20" s="63"/>
      <c r="IC20" s="63"/>
      <c r="ID20" s="63"/>
      <c r="IE20" s="63"/>
      <c r="IF20" s="63"/>
      <c r="IG20" s="63"/>
      <c r="IH20" s="63"/>
      <c r="II20" s="63"/>
      <c r="IJ20" s="63"/>
      <c r="IK20" s="63"/>
      <c r="IL20" s="63"/>
      <c r="IM20" s="63"/>
      <c r="IN20" s="63"/>
      <c r="IO20" s="63"/>
      <c r="IP20" s="63"/>
      <c r="IQ20" s="63"/>
      <c r="IR20" s="63"/>
      <c r="IS20" s="63"/>
      <c r="IT20" s="63"/>
      <c r="IU20" s="63"/>
      <c r="IV20" s="63"/>
      <c r="IW20" s="63"/>
      <c r="IX20" s="63"/>
      <c r="IY20" s="63"/>
      <c r="IZ20" s="63"/>
      <c r="JA20" s="63"/>
      <c r="JB20" s="63"/>
      <c r="JC20" s="63"/>
      <c r="JD20" s="63"/>
      <c r="JE20" s="63"/>
      <c r="JF20" s="63"/>
      <c r="JG20" s="63"/>
      <c r="JH20" s="63"/>
      <c r="JI20" s="63"/>
      <c r="JJ20" s="63"/>
      <c r="JK20" s="63"/>
      <c r="JL20" s="63"/>
      <c r="JM20" s="63"/>
      <c r="JN20" s="63"/>
      <c r="JO20" s="63"/>
      <c r="JP20" s="63"/>
      <c r="JQ20" s="63"/>
      <c r="JR20" s="63"/>
      <c r="JS20" s="63"/>
      <c r="JT20" s="63"/>
      <c r="JU20" s="63"/>
      <c r="JV20" s="63"/>
      <c r="JW20" s="63"/>
      <c r="JX20" s="63"/>
      <c r="JY20" s="63"/>
      <c r="JZ20" s="63"/>
      <c r="KA20" s="63"/>
      <c r="KB20" s="63"/>
      <c r="KC20" s="63"/>
      <c r="KD20" s="63"/>
      <c r="KE20" s="63"/>
      <c r="KF20" s="63"/>
      <c r="KG20" s="63"/>
      <c r="KH20" s="63"/>
      <c r="KI20" s="63"/>
      <c r="KJ20" s="63"/>
      <c r="KK20" s="63"/>
      <c r="KL20" s="63"/>
      <c r="KM20" s="63"/>
      <c r="KN20" s="63"/>
      <c r="KO20" s="63"/>
      <c r="KP20" s="63"/>
      <c r="KQ20" s="63"/>
      <c r="KR20" s="63"/>
      <c r="KS20" s="63"/>
      <c r="KT20" s="63"/>
      <c r="KU20" s="63"/>
      <c r="KV20" s="63"/>
      <c r="KW20" s="63"/>
      <c r="KX20" s="63"/>
      <c r="KY20" s="63"/>
      <c r="KZ20" s="63"/>
      <c r="LA20" s="63"/>
      <c r="LB20" s="63"/>
      <c r="LC20" s="63"/>
      <c r="LD20" s="63"/>
      <c r="LE20" s="63"/>
      <c r="LF20" s="63"/>
      <c r="LG20" s="63"/>
      <c r="LH20" s="63"/>
      <c r="LI20" s="63"/>
      <c r="LJ20" s="63"/>
      <c r="LK20" s="63"/>
      <c r="LL20" s="63"/>
      <c r="LM20" s="63"/>
      <c r="LN20" s="63"/>
      <c r="LO20" s="63"/>
      <c r="LP20" s="63"/>
      <c r="LQ20" s="63"/>
      <c r="LR20" s="63"/>
      <c r="LS20" s="63"/>
      <c r="LT20" s="63"/>
      <c r="LU20" s="63"/>
      <c r="LV20" s="63"/>
      <c r="LW20" s="63"/>
      <c r="LX20" s="63"/>
      <c r="LY20" s="63"/>
      <c r="LZ20" s="63"/>
      <c r="MA20" s="63"/>
      <c r="MB20" s="63"/>
      <c r="MC20" s="63"/>
      <c r="MD20" s="63"/>
      <c r="ME20" s="63"/>
      <c r="MF20" s="63"/>
      <c r="MG20" s="63"/>
      <c r="MH20" s="63"/>
      <c r="MI20" s="63"/>
      <c r="MJ20" s="63"/>
      <c r="MK20" s="63"/>
      <c r="ML20" s="63"/>
      <c r="MM20" s="63"/>
      <c r="MN20" s="63"/>
      <c r="MO20" s="63"/>
      <c r="MP20" s="63"/>
      <c r="MQ20" s="63"/>
      <c r="MR20" s="63"/>
      <c r="MS20" s="63"/>
      <c r="MT20" s="63"/>
      <c r="MU20" s="63"/>
      <c r="MV20" s="63"/>
      <c r="MW20" s="63"/>
      <c r="MX20" s="63"/>
      <c r="MY20" s="63"/>
      <c r="MZ20" s="63"/>
      <c r="NA20" s="63"/>
      <c r="NB20" s="63"/>
      <c r="NC20" s="63"/>
      <c r="ND20" s="63"/>
      <c r="NE20" s="63"/>
      <c r="NF20" s="63"/>
      <c r="NG20" s="63"/>
      <c r="NH20" s="63"/>
      <c r="NI20" s="63"/>
      <c r="NJ20" s="63"/>
      <c r="NK20" s="63"/>
      <c r="NL20" s="63"/>
      <c r="NM20" s="63"/>
      <c r="NN20" s="63"/>
      <c r="NO20" s="63"/>
      <c r="NP20" s="63"/>
      <c r="NQ20" s="63"/>
      <c r="NR20" s="63"/>
      <c r="NS20" s="63"/>
      <c r="NT20" s="63"/>
      <c r="NU20" s="63"/>
      <c r="NV20" s="63"/>
      <c r="NW20" s="63"/>
      <c r="NX20" s="63"/>
      <c r="NY20" s="63"/>
      <c r="NZ20" s="63"/>
      <c r="OA20" s="63"/>
      <c r="OB20" s="63"/>
      <c r="OC20" s="63"/>
      <c r="OD20" s="63"/>
      <c r="OE20" s="63"/>
      <c r="OF20" s="63"/>
      <c r="OG20" s="63"/>
      <c r="OH20" s="63"/>
      <c r="OI20" s="63"/>
      <c r="OJ20" s="63"/>
      <c r="OK20" s="63"/>
      <c r="OL20" s="63"/>
      <c r="OM20" s="63"/>
      <c r="ON20" s="63"/>
      <c r="OO20" s="63"/>
      <c r="OP20" s="63"/>
      <c r="OQ20" s="63"/>
      <c r="OR20" s="63"/>
      <c r="OS20" s="63"/>
      <c r="OT20" s="63"/>
      <c r="OU20" s="63"/>
      <c r="OV20" s="63"/>
      <c r="OW20" s="63"/>
      <c r="OX20" s="63"/>
      <c r="OY20" s="63"/>
      <c r="OZ20" s="63"/>
      <c r="PA20" s="63"/>
      <c r="PB20" s="63"/>
      <c r="PC20" s="63"/>
      <c r="PD20" s="63"/>
      <c r="PE20" s="63"/>
      <c r="PF20" s="63"/>
      <c r="PG20" s="63"/>
      <c r="PH20" s="63"/>
      <c r="PI20" s="63"/>
      <c r="PJ20" s="63"/>
      <c r="PK20" s="63"/>
      <c r="PL20" s="63"/>
      <c r="PM20" s="63"/>
      <c r="PN20" s="63"/>
      <c r="PO20" s="63"/>
      <c r="PP20" s="63"/>
      <c r="PQ20" s="63"/>
      <c r="PR20" s="63"/>
      <c r="PS20" s="63"/>
      <c r="PT20" s="63"/>
      <c r="PU20" s="63"/>
      <c r="PV20" s="63"/>
      <c r="PW20" s="63"/>
      <c r="PX20" s="63"/>
      <c r="PY20" s="63"/>
      <c r="PZ20" s="63"/>
      <c r="QA20" s="63"/>
      <c r="QB20" s="63"/>
      <c r="QC20" s="63"/>
      <c r="QD20" s="63"/>
      <c r="QE20" s="63"/>
      <c r="QF20" s="63"/>
      <c r="QG20" s="63"/>
      <c r="QH20" s="63"/>
      <c r="QI20" s="63"/>
      <c r="QJ20" s="63"/>
      <c r="QK20" s="63"/>
      <c r="QL20" s="63"/>
      <c r="QM20" s="63"/>
      <c r="QN20" s="63"/>
      <c r="QO20" s="63"/>
      <c r="QP20" s="63"/>
      <c r="QQ20" s="63"/>
      <c r="QR20" s="63"/>
      <c r="QS20" s="63"/>
      <c r="QT20" s="63"/>
      <c r="QU20" s="63"/>
      <c r="QV20" s="63"/>
      <c r="QW20" s="63"/>
      <c r="QX20" s="63"/>
      <c r="QY20" s="63"/>
      <c r="QZ20" s="63"/>
      <c r="RA20" s="63"/>
      <c r="RB20" s="63"/>
      <c r="RC20" s="63"/>
      <c r="RD20" s="63"/>
      <c r="RE20" s="63"/>
      <c r="RF20" s="63"/>
      <c r="RG20" s="63"/>
      <c r="RH20" s="63"/>
      <c r="RI20" s="63"/>
      <c r="RJ20" s="63"/>
      <c r="RK20" s="63"/>
      <c r="RL20" s="63"/>
      <c r="RM20" s="63"/>
      <c r="RN20" s="63"/>
      <c r="RO20" s="63"/>
      <c r="RP20" s="63"/>
      <c r="RQ20" s="63"/>
      <c r="RR20" s="63"/>
      <c r="RS20" s="63"/>
      <c r="RT20" s="63"/>
      <c r="RU20" s="63"/>
      <c r="RV20" s="63"/>
      <c r="RW20" s="63"/>
      <c r="RX20" s="63"/>
      <c r="RY20" s="63"/>
      <c r="RZ20" s="63"/>
      <c r="SA20" s="63"/>
      <c r="SB20" s="63"/>
      <c r="SC20" s="63"/>
      <c r="SD20" s="63"/>
      <c r="SE20" s="63"/>
      <c r="SF20" s="63"/>
      <c r="SG20" s="63"/>
      <c r="SH20" s="63"/>
      <c r="SI20" s="63"/>
      <c r="SJ20" s="63"/>
      <c r="SK20" s="63"/>
      <c r="SL20" s="63"/>
      <c r="SM20" s="63"/>
      <c r="SN20" s="63"/>
      <c r="SO20" s="63"/>
      <c r="SP20" s="63"/>
      <c r="SQ20" s="63"/>
      <c r="SR20" s="63"/>
      <c r="SS20" s="63"/>
      <c r="ST20" s="63"/>
      <c r="SU20" s="63"/>
      <c r="SV20" s="63"/>
      <c r="SW20" s="63"/>
      <c r="SX20" s="63"/>
      <c r="SY20" s="63"/>
      <c r="SZ20" s="63"/>
      <c r="TA20" s="63"/>
      <c r="TB20" s="63"/>
      <c r="TC20" s="63"/>
      <c r="TD20" s="63"/>
      <c r="TE20" s="63"/>
      <c r="TF20" s="63"/>
      <c r="TG20" s="63"/>
      <c r="TH20" s="63"/>
      <c r="TI20" s="63"/>
      <c r="TJ20" s="63"/>
      <c r="TK20" s="63"/>
      <c r="TL20" s="63"/>
      <c r="TM20" s="63"/>
      <c r="TN20" s="63"/>
      <c r="TO20" s="63"/>
      <c r="TP20" s="63"/>
      <c r="TQ20" s="63"/>
      <c r="TR20" s="63"/>
      <c r="TS20" s="63"/>
      <c r="TT20" s="63"/>
      <c r="TU20" s="63"/>
      <c r="TV20" s="63"/>
      <c r="TW20" s="63"/>
      <c r="TX20" s="63"/>
      <c r="TY20" s="63"/>
      <c r="TZ20" s="63"/>
      <c r="UA20" s="63"/>
      <c r="UB20" s="63"/>
      <c r="UC20" s="63"/>
      <c r="UD20" s="63"/>
      <c r="UE20" s="63"/>
      <c r="UF20" s="63"/>
      <c r="UG20" s="63"/>
      <c r="UH20" s="63"/>
      <c r="UI20" s="63"/>
      <c r="UJ20" s="63"/>
      <c r="UK20" s="63"/>
      <c r="UL20" s="63"/>
      <c r="UM20" s="63"/>
      <c r="UN20" s="63"/>
      <c r="UO20" s="63"/>
      <c r="UP20" s="63"/>
      <c r="UQ20" s="63"/>
      <c r="UR20" s="63"/>
      <c r="US20" s="63"/>
      <c r="UT20" s="63"/>
      <c r="UU20" s="63"/>
      <c r="UV20" s="63"/>
      <c r="UW20" s="63"/>
      <c r="UX20" s="63"/>
      <c r="UY20" s="63"/>
      <c r="UZ20" s="63"/>
      <c r="VA20" s="63"/>
      <c r="VB20" s="63"/>
      <c r="VC20" s="63"/>
      <c r="VD20" s="63"/>
      <c r="VE20" s="63"/>
      <c r="VF20" s="63"/>
      <c r="VG20" s="63"/>
      <c r="VH20" s="63"/>
      <c r="VI20" s="63"/>
      <c r="VJ20" s="63"/>
      <c r="VK20" s="63"/>
      <c r="VL20" s="63"/>
      <c r="VM20" s="63"/>
      <c r="VN20" s="63"/>
      <c r="VO20" s="63"/>
      <c r="VP20" s="63"/>
      <c r="VQ20" s="63"/>
      <c r="VR20" s="63"/>
      <c r="VS20" s="63"/>
      <c r="VT20" s="63"/>
      <c r="VU20" s="63"/>
      <c r="VV20" s="63"/>
      <c r="VW20" s="63"/>
      <c r="VX20" s="63"/>
      <c r="VY20" s="63"/>
      <c r="VZ20" s="63"/>
      <c r="WA20" s="63"/>
      <c r="WB20" s="63"/>
      <c r="WC20" s="63"/>
      <c r="WD20" s="63"/>
      <c r="WE20" s="63"/>
      <c r="WF20" s="63"/>
      <c r="WG20" s="63"/>
      <c r="WH20" s="63"/>
      <c r="WI20" s="63"/>
      <c r="WJ20" s="63"/>
      <c r="WK20" s="63"/>
      <c r="WL20" s="63"/>
      <c r="WM20" s="63"/>
      <c r="WN20" s="63"/>
      <c r="WO20" s="63"/>
      <c r="WP20" s="63"/>
      <c r="WQ20" s="63"/>
      <c r="WR20" s="63"/>
      <c r="WS20" s="63"/>
      <c r="WT20" s="63"/>
      <c r="WU20" s="63"/>
      <c r="WV20" s="63"/>
      <c r="WW20" s="63"/>
      <c r="WX20" s="63"/>
      <c r="WY20" s="63"/>
      <c r="WZ20" s="63"/>
      <c r="XA20" s="63"/>
      <c r="XB20" s="63"/>
      <c r="XC20" s="63"/>
      <c r="XD20" s="63"/>
      <c r="XE20" s="63"/>
      <c r="XF20" s="63"/>
      <c r="XG20" s="63"/>
      <c r="XH20" s="63"/>
      <c r="XI20" s="63"/>
      <c r="XJ20" s="63"/>
      <c r="XK20" s="63"/>
      <c r="XL20" s="63"/>
      <c r="XM20" s="63"/>
      <c r="XN20" s="63"/>
      <c r="XO20" s="63"/>
      <c r="XP20" s="63"/>
      <c r="XQ20" s="63"/>
      <c r="XR20" s="63"/>
      <c r="XS20" s="63"/>
      <c r="XT20" s="63"/>
      <c r="XU20" s="63"/>
      <c r="XV20" s="63"/>
      <c r="XW20" s="63"/>
      <c r="XX20" s="63"/>
      <c r="XY20" s="63"/>
      <c r="XZ20" s="63"/>
      <c r="YA20" s="63"/>
      <c r="YB20" s="63"/>
      <c r="YC20" s="63"/>
      <c r="YD20" s="63"/>
      <c r="YE20" s="63"/>
      <c r="YF20" s="63"/>
      <c r="YG20" s="63"/>
      <c r="YH20" s="63"/>
      <c r="YI20" s="63"/>
      <c r="YJ20" s="63"/>
      <c r="YK20" s="63"/>
      <c r="YL20" s="63"/>
      <c r="YM20" s="63"/>
      <c r="YN20" s="63"/>
      <c r="YO20" s="63"/>
      <c r="YP20" s="63"/>
      <c r="YQ20" s="63"/>
      <c r="YR20" s="63"/>
      <c r="YS20" s="63"/>
      <c r="YT20" s="63"/>
      <c r="YU20" s="63"/>
      <c r="YV20" s="63"/>
      <c r="YW20" s="63"/>
      <c r="YX20" s="63"/>
      <c r="YY20" s="63"/>
      <c r="YZ20" s="63"/>
      <c r="ZA20" s="63"/>
      <c r="ZB20" s="63"/>
      <c r="ZC20" s="63"/>
      <c r="ZD20" s="63"/>
      <c r="ZE20" s="63"/>
      <c r="ZF20" s="63"/>
      <c r="ZG20" s="63"/>
      <c r="ZH20" s="63"/>
      <c r="ZI20" s="63"/>
      <c r="ZJ20" s="63"/>
      <c r="ZK20" s="63"/>
      <c r="ZL20" s="63"/>
      <c r="ZM20" s="63"/>
      <c r="ZN20" s="63"/>
      <c r="ZO20" s="63"/>
      <c r="ZP20" s="63"/>
      <c r="ZQ20" s="63"/>
      <c r="ZR20" s="63"/>
      <c r="ZS20" s="63"/>
      <c r="ZT20" s="63"/>
      <c r="ZU20" s="63"/>
      <c r="ZV20" s="63"/>
      <c r="ZW20" s="63"/>
      <c r="ZX20" s="63"/>
      <c r="ZY20" s="63"/>
      <c r="ZZ20" s="63"/>
      <c r="AAA20" s="63"/>
      <c r="AAB20" s="63"/>
      <c r="AAC20" s="63"/>
      <c r="AAD20" s="63"/>
      <c r="AAE20" s="63"/>
      <c r="AAF20" s="63"/>
      <c r="AAG20" s="63"/>
      <c r="AAH20" s="63"/>
      <c r="AAI20" s="63"/>
      <c r="AAJ20" s="63"/>
      <c r="AAK20" s="63"/>
      <c r="AAL20" s="63"/>
      <c r="AAM20" s="63"/>
      <c r="AAN20" s="63"/>
      <c r="AAO20" s="63"/>
      <c r="AAP20" s="63"/>
      <c r="AAQ20" s="63"/>
      <c r="AAR20" s="63"/>
      <c r="AAS20" s="63"/>
      <c r="AAT20" s="63"/>
      <c r="AAU20" s="63"/>
      <c r="AAV20" s="63"/>
      <c r="AAW20" s="63"/>
      <c r="AAX20" s="63"/>
      <c r="AAY20" s="63"/>
      <c r="AAZ20" s="63"/>
      <c r="ABA20" s="63"/>
      <c r="ABB20" s="63"/>
      <c r="ABC20" s="63"/>
      <c r="ABD20" s="63"/>
      <c r="ABE20" s="63"/>
      <c r="ABF20" s="63"/>
      <c r="ABG20" s="63"/>
      <c r="ABH20" s="63"/>
      <c r="ABI20" s="63"/>
      <c r="ABJ20" s="63"/>
      <c r="ABK20" s="63"/>
      <c r="ABL20" s="63"/>
      <c r="ABM20" s="63"/>
      <c r="ABN20" s="63"/>
      <c r="ABO20" s="63"/>
      <c r="ABP20" s="63"/>
      <c r="ABQ20" s="63"/>
      <c r="ABR20" s="63"/>
      <c r="ABS20" s="63"/>
      <c r="ABT20" s="63"/>
      <c r="ABU20" s="63"/>
      <c r="ABV20" s="63"/>
      <c r="ABW20" s="63"/>
      <c r="ABX20" s="63"/>
      <c r="ABY20" s="63"/>
      <c r="ABZ20" s="63"/>
      <c r="ACA20" s="63"/>
      <c r="ACB20" s="63"/>
      <c r="ACC20" s="63"/>
      <c r="ACD20" s="63"/>
      <c r="ACE20" s="63"/>
      <c r="ACF20" s="63"/>
      <c r="ACG20" s="63"/>
      <c r="ACH20" s="63"/>
      <c r="ACI20" s="63"/>
      <c r="ACJ20" s="63"/>
      <c r="ACK20" s="63"/>
      <c r="ACL20" s="63"/>
      <c r="ACM20" s="63"/>
      <c r="ACN20" s="63"/>
      <c r="ACO20" s="63"/>
      <c r="ACP20" s="63"/>
      <c r="ACQ20" s="63"/>
      <c r="ACR20" s="63"/>
      <c r="ACS20" s="63"/>
      <c r="ACT20" s="63"/>
      <c r="ACU20" s="63"/>
      <c r="ACV20" s="63"/>
      <c r="ACW20" s="63"/>
      <c r="ACX20" s="63"/>
      <c r="ACY20" s="63"/>
      <c r="ACZ20" s="63"/>
      <c r="ADA20" s="63"/>
      <c r="ADB20" s="63"/>
      <c r="ADC20" s="63"/>
      <c r="ADD20" s="63"/>
      <c r="ADE20" s="63"/>
      <c r="ADF20" s="63"/>
      <c r="ADG20" s="63"/>
      <c r="ADH20" s="63"/>
      <c r="ADI20" s="63"/>
      <c r="ADJ20" s="63"/>
      <c r="ADK20" s="63"/>
      <c r="ADL20" s="63"/>
      <c r="ADM20" s="63"/>
      <c r="ADN20" s="63"/>
      <c r="ADO20" s="63"/>
      <c r="ADP20" s="63"/>
      <c r="ADQ20" s="63"/>
      <c r="ADR20" s="63"/>
      <c r="ADS20" s="63"/>
      <c r="ADT20" s="63"/>
      <c r="ADU20" s="63"/>
      <c r="ADV20" s="63"/>
      <c r="ADW20" s="63"/>
      <c r="ADX20" s="63"/>
      <c r="ADY20" s="63"/>
      <c r="ADZ20" s="63"/>
      <c r="AEA20" s="63"/>
      <c r="AEB20" s="63"/>
      <c r="AEC20" s="63"/>
      <c r="AED20" s="63"/>
      <c r="AEE20" s="63"/>
      <c r="AEF20" s="63"/>
      <c r="AEG20" s="63"/>
      <c r="AEH20" s="63"/>
      <c r="AEI20" s="63"/>
      <c r="AEJ20" s="63"/>
      <c r="AEK20" s="63"/>
      <c r="AEL20" s="63"/>
      <c r="AEM20" s="63"/>
      <c r="AEN20" s="63"/>
      <c r="AEO20" s="63"/>
      <c r="AEP20" s="63"/>
      <c r="AEQ20" s="63"/>
      <c r="AER20" s="63"/>
      <c r="AES20" s="63"/>
      <c r="AET20" s="63"/>
      <c r="AEU20" s="63"/>
      <c r="AEV20" s="63"/>
      <c r="AEW20" s="63"/>
      <c r="AEX20" s="63"/>
      <c r="AEY20" s="63"/>
      <c r="AEZ20" s="63"/>
      <c r="AFA20" s="63"/>
      <c r="AFB20" s="63"/>
      <c r="AFC20" s="63"/>
      <c r="AFD20" s="63"/>
      <c r="AFE20" s="63"/>
      <c r="AFF20" s="63"/>
      <c r="AFG20" s="63"/>
      <c r="AFH20" s="63"/>
      <c r="AFI20" s="63"/>
      <c r="AFJ20" s="63"/>
      <c r="AFK20" s="63"/>
      <c r="AFL20" s="63"/>
      <c r="AFM20" s="63"/>
      <c r="AFN20" s="63"/>
      <c r="AFO20" s="63"/>
      <c r="AFP20" s="63"/>
      <c r="AFQ20" s="63"/>
      <c r="AFR20" s="63"/>
      <c r="AFS20" s="63"/>
      <c r="AFT20" s="63"/>
      <c r="AFU20" s="63"/>
      <c r="AFV20" s="63"/>
      <c r="AFW20" s="63"/>
      <c r="AFX20" s="63"/>
      <c r="AFY20" s="63"/>
      <c r="AFZ20" s="63"/>
      <c r="AGA20" s="63"/>
      <c r="AGB20" s="63"/>
      <c r="AGC20" s="63"/>
      <c r="AGD20" s="63"/>
      <c r="AGE20" s="63"/>
      <c r="AGF20" s="63"/>
      <c r="AGG20" s="63"/>
      <c r="AGH20" s="63"/>
      <c r="AGI20" s="63"/>
      <c r="AGJ20" s="63"/>
      <c r="AGK20" s="63"/>
      <c r="AGL20" s="63"/>
      <c r="AGM20" s="63"/>
      <c r="AGN20" s="63"/>
      <c r="AGO20" s="63"/>
      <c r="AGP20" s="63"/>
      <c r="AGQ20" s="63"/>
      <c r="AGR20" s="63"/>
      <c r="AGS20" s="63"/>
      <c r="AGT20" s="63"/>
      <c r="AGU20" s="63"/>
      <c r="AGV20" s="63"/>
      <c r="AGW20" s="63"/>
      <c r="AGX20" s="63"/>
      <c r="AGY20" s="63"/>
      <c r="AGZ20" s="63"/>
      <c r="AHA20" s="63"/>
      <c r="AHB20" s="63"/>
      <c r="AHC20" s="63"/>
      <c r="AHD20" s="63"/>
      <c r="AHE20" s="63"/>
      <c r="AHF20" s="63"/>
      <c r="AHG20" s="63"/>
      <c r="AHH20" s="63"/>
      <c r="AHI20" s="63"/>
      <c r="AHJ20" s="63"/>
      <c r="AHK20" s="63"/>
      <c r="AHL20" s="63"/>
      <c r="AHM20" s="63"/>
      <c r="AHN20" s="63"/>
      <c r="AHO20" s="63"/>
      <c r="AHP20" s="63"/>
      <c r="AHQ20" s="63"/>
      <c r="AHR20" s="63"/>
      <c r="AHS20" s="63"/>
      <c r="AHT20" s="63"/>
      <c r="AHU20" s="63"/>
      <c r="AHV20" s="63"/>
      <c r="AHW20" s="63"/>
      <c r="AHX20" s="63"/>
      <c r="AHY20" s="63"/>
      <c r="AHZ20" s="63"/>
      <c r="AIA20" s="63"/>
      <c r="AIB20" s="63"/>
      <c r="AIC20" s="63"/>
      <c r="AID20" s="63"/>
      <c r="AIE20" s="63"/>
      <c r="AIF20" s="63"/>
      <c r="AIG20" s="63"/>
      <c r="AIH20" s="63"/>
      <c r="AII20" s="63"/>
      <c r="AIJ20" s="63"/>
      <c r="AIK20" s="63"/>
      <c r="AIL20" s="63"/>
      <c r="AIM20" s="63"/>
      <c r="AIN20" s="63"/>
      <c r="AIO20" s="63"/>
      <c r="AIP20" s="63"/>
      <c r="AIQ20" s="63"/>
      <c r="AIR20" s="63"/>
      <c r="AIS20" s="63"/>
      <c r="AIT20" s="63"/>
      <c r="AIU20" s="63"/>
      <c r="AIV20" s="63"/>
      <c r="AIW20" s="63"/>
      <c r="AIX20" s="63"/>
      <c r="AIY20" s="63"/>
      <c r="AIZ20" s="63"/>
      <c r="AJA20" s="63"/>
      <c r="AJB20" s="63"/>
      <c r="AJC20" s="63"/>
      <c r="AJD20" s="63"/>
      <c r="AJE20" s="63"/>
      <c r="AJF20" s="63"/>
      <c r="AJG20" s="63"/>
      <c r="AJH20" s="63"/>
      <c r="AJI20" s="63"/>
      <c r="AJJ20" s="63"/>
      <c r="AJK20" s="63"/>
      <c r="AJL20" s="63"/>
      <c r="AJM20" s="63"/>
      <c r="AJN20" s="63"/>
      <c r="AJO20" s="63"/>
      <c r="AJP20" s="63"/>
      <c r="AJQ20" s="63"/>
      <c r="AJR20" s="63"/>
      <c r="AJS20" s="63"/>
      <c r="AJT20" s="63"/>
      <c r="AJU20" s="63"/>
      <c r="AJV20" s="63"/>
      <c r="AJW20" s="63"/>
      <c r="AJX20" s="63"/>
      <c r="AJY20" s="63"/>
      <c r="AJZ20" s="63"/>
      <c r="AKA20" s="63"/>
      <c r="AKB20" s="63"/>
      <c r="AKC20" s="63"/>
      <c r="AKD20" s="63"/>
      <c r="AKE20" s="63"/>
      <c r="AKF20" s="63"/>
      <c r="AKG20" s="63"/>
      <c r="AKH20" s="63"/>
      <c r="AKI20" s="63"/>
      <c r="AKJ20" s="63"/>
      <c r="AKK20" s="63"/>
      <c r="AKL20" s="63"/>
      <c r="AKM20" s="63"/>
      <c r="AKN20" s="63"/>
      <c r="AKO20" s="63"/>
      <c r="AKP20" s="63"/>
      <c r="AKQ20" s="63"/>
      <c r="AKR20" s="63"/>
      <c r="AKS20" s="63"/>
      <c r="AKT20" s="63"/>
      <c r="AKU20" s="63"/>
      <c r="AKV20" s="63"/>
      <c r="AKW20" s="63"/>
      <c r="AKX20" s="63"/>
      <c r="AKY20" s="63"/>
      <c r="AKZ20" s="63"/>
      <c r="ALA20" s="63"/>
      <c r="ALB20" s="63"/>
      <c r="ALC20" s="63"/>
      <c r="ALD20" s="63"/>
      <c r="ALE20" s="63"/>
      <c r="ALF20" s="63"/>
      <c r="ALG20" s="63"/>
      <c r="ALH20" s="63"/>
      <c r="ALI20" s="63"/>
      <c r="ALJ20" s="63"/>
      <c r="ALK20" s="63"/>
      <c r="ALL20" s="63"/>
      <c r="ALM20" s="63"/>
      <c r="ALN20" s="63"/>
      <c r="ALO20" s="63"/>
      <c r="ALP20" s="63"/>
      <c r="ALQ20" s="63"/>
      <c r="ALR20" s="63"/>
      <c r="ALS20" s="63"/>
      <c r="ALT20" s="63"/>
      <c r="ALU20" s="63"/>
      <c r="ALV20" s="63"/>
      <c r="ALW20" s="63"/>
      <c r="ALX20" s="63"/>
      <c r="ALY20" s="63"/>
      <c r="ALZ20" s="63"/>
      <c r="AMA20" s="63"/>
      <c r="AMB20" s="63"/>
      <c r="AMC20" s="63"/>
      <c r="AMD20" s="63"/>
      <c r="AME20" s="63"/>
      <c r="AMF20" s="63"/>
      <c r="AMG20" s="63"/>
      <c r="AMH20" s="63"/>
      <c r="AMI20" s="63"/>
      <c r="AMJ20" s="63"/>
    </row>
    <row r="21" spans="1:1024" s="12" customFormat="1" ht="11" x14ac:dyDescent="0.15">
      <c r="A21" s="63"/>
      <c r="B21" s="63"/>
      <c r="C21" s="63"/>
      <c r="D21" s="63"/>
      <c r="E21" s="63"/>
      <c r="F21" s="63"/>
      <c r="G21" s="79"/>
      <c r="H21" s="80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  <c r="GI21" s="63"/>
      <c r="GJ21" s="63"/>
      <c r="GK21" s="63"/>
      <c r="GL21" s="63"/>
      <c r="GM21" s="63"/>
      <c r="GN21" s="63"/>
      <c r="GO21" s="63"/>
      <c r="GP21" s="63"/>
      <c r="GQ21" s="63"/>
      <c r="GR21" s="63"/>
      <c r="GS21" s="63"/>
      <c r="GT21" s="63"/>
      <c r="GU21" s="63"/>
      <c r="GV21" s="63"/>
      <c r="GW21" s="63"/>
      <c r="GX21" s="63"/>
      <c r="GY21" s="63"/>
      <c r="GZ21" s="63"/>
      <c r="HA21" s="63"/>
      <c r="HB21" s="63"/>
      <c r="HC21" s="63"/>
      <c r="HD21" s="63"/>
      <c r="HE21" s="63"/>
      <c r="HF21" s="63"/>
      <c r="HG21" s="63"/>
      <c r="HH21" s="63"/>
      <c r="HI21" s="63"/>
      <c r="HJ21" s="63"/>
      <c r="HK21" s="63"/>
      <c r="HL21" s="63"/>
      <c r="HM21" s="63"/>
      <c r="HN21" s="63"/>
      <c r="HO21" s="63"/>
      <c r="HP21" s="63"/>
      <c r="HQ21" s="63"/>
      <c r="HR21" s="63"/>
      <c r="HS21" s="63"/>
      <c r="HT21" s="63"/>
      <c r="HU21" s="63"/>
      <c r="HV21" s="63"/>
      <c r="HW21" s="63"/>
      <c r="HX21" s="63"/>
      <c r="HY21" s="63"/>
      <c r="HZ21" s="63"/>
      <c r="IA21" s="63"/>
      <c r="IB21" s="63"/>
      <c r="IC21" s="63"/>
      <c r="ID21" s="63"/>
      <c r="IE21" s="63"/>
      <c r="IF21" s="63"/>
      <c r="IG21" s="63"/>
      <c r="IH21" s="63"/>
      <c r="II21" s="63"/>
      <c r="IJ21" s="63"/>
      <c r="IK21" s="63"/>
      <c r="IL21" s="63"/>
      <c r="IM21" s="63"/>
      <c r="IN21" s="63"/>
      <c r="IO21" s="63"/>
      <c r="IP21" s="63"/>
      <c r="IQ21" s="63"/>
      <c r="IR21" s="63"/>
      <c r="IS21" s="63"/>
      <c r="IT21" s="63"/>
      <c r="IU21" s="63"/>
      <c r="IV21" s="63"/>
      <c r="IW21" s="63"/>
      <c r="IX21" s="63"/>
      <c r="IY21" s="63"/>
      <c r="IZ21" s="63"/>
      <c r="JA21" s="63"/>
      <c r="JB21" s="63"/>
      <c r="JC21" s="63"/>
      <c r="JD21" s="63"/>
      <c r="JE21" s="63"/>
      <c r="JF21" s="63"/>
      <c r="JG21" s="63"/>
      <c r="JH21" s="63"/>
      <c r="JI21" s="63"/>
      <c r="JJ21" s="63"/>
      <c r="JK21" s="63"/>
      <c r="JL21" s="63"/>
      <c r="JM21" s="63"/>
      <c r="JN21" s="63"/>
      <c r="JO21" s="63"/>
      <c r="JP21" s="63"/>
      <c r="JQ21" s="63"/>
      <c r="JR21" s="63"/>
      <c r="JS21" s="63"/>
      <c r="JT21" s="63"/>
      <c r="JU21" s="63"/>
      <c r="JV21" s="63"/>
      <c r="JW21" s="63"/>
      <c r="JX21" s="63"/>
      <c r="JY21" s="63"/>
      <c r="JZ21" s="63"/>
      <c r="KA21" s="63"/>
      <c r="KB21" s="63"/>
      <c r="KC21" s="63"/>
      <c r="KD21" s="63"/>
      <c r="KE21" s="63"/>
      <c r="KF21" s="63"/>
      <c r="KG21" s="63"/>
      <c r="KH21" s="63"/>
      <c r="KI21" s="63"/>
      <c r="KJ21" s="63"/>
      <c r="KK21" s="63"/>
      <c r="KL21" s="63"/>
      <c r="KM21" s="63"/>
      <c r="KN21" s="63"/>
      <c r="KO21" s="63"/>
      <c r="KP21" s="63"/>
      <c r="KQ21" s="63"/>
      <c r="KR21" s="63"/>
      <c r="KS21" s="63"/>
      <c r="KT21" s="63"/>
      <c r="KU21" s="63"/>
      <c r="KV21" s="63"/>
      <c r="KW21" s="63"/>
      <c r="KX21" s="63"/>
      <c r="KY21" s="63"/>
      <c r="KZ21" s="63"/>
      <c r="LA21" s="63"/>
      <c r="LB21" s="63"/>
      <c r="LC21" s="63"/>
      <c r="LD21" s="63"/>
      <c r="LE21" s="63"/>
      <c r="LF21" s="63"/>
      <c r="LG21" s="63"/>
      <c r="LH21" s="63"/>
      <c r="LI21" s="63"/>
      <c r="LJ21" s="63"/>
      <c r="LK21" s="63"/>
      <c r="LL21" s="63"/>
      <c r="LM21" s="63"/>
      <c r="LN21" s="63"/>
      <c r="LO21" s="63"/>
      <c r="LP21" s="63"/>
      <c r="LQ21" s="63"/>
      <c r="LR21" s="63"/>
      <c r="LS21" s="63"/>
      <c r="LT21" s="63"/>
      <c r="LU21" s="63"/>
      <c r="LV21" s="63"/>
      <c r="LW21" s="63"/>
      <c r="LX21" s="63"/>
      <c r="LY21" s="63"/>
      <c r="LZ21" s="63"/>
      <c r="MA21" s="63"/>
      <c r="MB21" s="63"/>
      <c r="MC21" s="63"/>
      <c r="MD21" s="63"/>
      <c r="ME21" s="63"/>
      <c r="MF21" s="63"/>
      <c r="MG21" s="63"/>
      <c r="MH21" s="63"/>
      <c r="MI21" s="63"/>
      <c r="MJ21" s="63"/>
      <c r="MK21" s="63"/>
      <c r="ML21" s="63"/>
      <c r="MM21" s="63"/>
      <c r="MN21" s="63"/>
      <c r="MO21" s="63"/>
      <c r="MP21" s="63"/>
      <c r="MQ21" s="63"/>
      <c r="MR21" s="63"/>
      <c r="MS21" s="63"/>
      <c r="MT21" s="63"/>
      <c r="MU21" s="63"/>
      <c r="MV21" s="63"/>
      <c r="MW21" s="63"/>
      <c r="MX21" s="63"/>
      <c r="MY21" s="63"/>
      <c r="MZ21" s="63"/>
      <c r="NA21" s="63"/>
      <c r="NB21" s="63"/>
      <c r="NC21" s="63"/>
      <c r="ND21" s="63"/>
      <c r="NE21" s="63"/>
      <c r="NF21" s="63"/>
      <c r="NG21" s="63"/>
      <c r="NH21" s="63"/>
      <c r="NI21" s="63"/>
      <c r="NJ21" s="63"/>
      <c r="NK21" s="63"/>
      <c r="NL21" s="63"/>
      <c r="NM21" s="63"/>
      <c r="NN21" s="63"/>
      <c r="NO21" s="63"/>
      <c r="NP21" s="63"/>
      <c r="NQ21" s="63"/>
      <c r="NR21" s="63"/>
      <c r="NS21" s="63"/>
      <c r="NT21" s="63"/>
      <c r="NU21" s="63"/>
      <c r="NV21" s="63"/>
      <c r="NW21" s="63"/>
      <c r="NX21" s="63"/>
      <c r="NY21" s="63"/>
      <c r="NZ21" s="63"/>
      <c r="OA21" s="63"/>
      <c r="OB21" s="63"/>
      <c r="OC21" s="63"/>
      <c r="OD21" s="63"/>
      <c r="OE21" s="63"/>
      <c r="OF21" s="63"/>
      <c r="OG21" s="63"/>
      <c r="OH21" s="63"/>
      <c r="OI21" s="63"/>
      <c r="OJ21" s="63"/>
      <c r="OK21" s="63"/>
      <c r="OL21" s="63"/>
      <c r="OM21" s="63"/>
      <c r="ON21" s="63"/>
      <c r="OO21" s="63"/>
      <c r="OP21" s="63"/>
      <c r="OQ21" s="63"/>
      <c r="OR21" s="63"/>
      <c r="OS21" s="63"/>
      <c r="OT21" s="63"/>
      <c r="OU21" s="63"/>
      <c r="OV21" s="63"/>
      <c r="OW21" s="63"/>
      <c r="OX21" s="63"/>
      <c r="OY21" s="63"/>
      <c r="OZ21" s="63"/>
      <c r="PA21" s="63"/>
      <c r="PB21" s="63"/>
      <c r="PC21" s="63"/>
      <c r="PD21" s="63"/>
      <c r="PE21" s="63"/>
      <c r="PF21" s="63"/>
      <c r="PG21" s="63"/>
      <c r="PH21" s="63"/>
      <c r="PI21" s="63"/>
      <c r="PJ21" s="63"/>
      <c r="PK21" s="63"/>
      <c r="PL21" s="63"/>
      <c r="PM21" s="63"/>
      <c r="PN21" s="63"/>
      <c r="PO21" s="63"/>
      <c r="PP21" s="63"/>
      <c r="PQ21" s="63"/>
      <c r="PR21" s="63"/>
      <c r="PS21" s="63"/>
      <c r="PT21" s="63"/>
      <c r="PU21" s="63"/>
      <c r="PV21" s="63"/>
      <c r="PW21" s="63"/>
      <c r="PX21" s="63"/>
      <c r="PY21" s="63"/>
      <c r="PZ21" s="63"/>
      <c r="QA21" s="63"/>
      <c r="QB21" s="63"/>
      <c r="QC21" s="63"/>
      <c r="QD21" s="63"/>
      <c r="QE21" s="63"/>
      <c r="QF21" s="63"/>
      <c r="QG21" s="63"/>
      <c r="QH21" s="63"/>
      <c r="QI21" s="63"/>
      <c r="QJ21" s="63"/>
      <c r="QK21" s="63"/>
      <c r="QL21" s="63"/>
      <c r="QM21" s="63"/>
      <c r="QN21" s="63"/>
      <c r="QO21" s="63"/>
      <c r="QP21" s="63"/>
      <c r="QQ21" s="63"/>
      <c r="QR21" s="63"/>
      <c r="QS21" s="63"/>
      <c r="QT21" s="63"/>
      <c r="QU21" s="63"/>
      <c r="QV21" s="63"/>
      <c r="QW21" s="63"/>
      <c r="QX21" s="63"/>
      <c r="QY21" s="63"/>
      <c r="QZ21" s="63"/>
      <c r="RA21" s="63"/>
      <c r="RB21" s="63"/>
      <c r="RC21" s="63"/>
      <c r="RD21" s="63"/>
      <c r="RE21" s="63"/>
      <c r="RF21" s="63"/>
      <c r="RG21" s="63"/>
      <c r="RH21" s="63"/>
      <c r="RI21" s="63"/>
      <c r="RJ21" s="63"/>
      <c r="RK21" s="63"/>
      <c r="RL21" s="63"/>
      <c r="RM21" s="63"/>
      <c r="RN21" s="63"/>
      <c r="RO21" s="63"/>
      <c r="RP21" s="63"/>
      <c r="RQ21" s="63"/>
      <c r="RR21" s="63"/>
      <c r="RS21" s="63"/>
      <c r="RT21" s="63"/>
      <c r="RU21" s="63"/>
      <c r="RV21" s="63"/>
      <c r="RW21" s="63"/>
      <c r="RX21" s="63"/>
      <c r="RY21" s="63"/>
      <c r="RZ21" s="63"/>
      <c r="SA21" s="63"/>
      <c r="SB21" s="63"/>
      <c r="SC21" s="63"/>
      <c r="SD21" s="63"/>
      <c r="SE21" s="63"/>
      <c r="SF21" s="63"/>
      <c r="SG21" s="63"/>
      <c r="SH21" s="63"/>
      <c r="SI21" s="63"/>
      <c r="SJ21" s="63"/>
      <c r="SK21" s="63"/>
      <c r="SL21" s="63"/>
      <c r="SM21" s="63"/>
      <c r="SN21" s="63"/>
      <c r="SO21" s="63"/>
      <c r="SP21" s="63"/>
      <c r="SQ21" s="63"/>
      <c r="SR21" s="63"/>
      <c r="SS21" s="63"/>
      <c r="ST21" s="63"/>
      <c r="SU21" s="63"/>
      <c r="SV21" s="63"/>
      <c r="SW21" s="63"/>
      <c r="SX21" s="63"/>
      <c r="SY21" s="63"/>
      <c r="SZ21" s="63"/>
      <c r="TA21" s="63"/>
      <c r="TB21" s="63"/>
      <c r="TC21" s="63"/>
      <c r="TD21" s="63"/>
      <c r="TE21" s="63"/>
      <c r="TF21" s="63"/>
      <c r="TG21" s="63"/>
      <c r="TH21" s="63"/>
      <c r="TI21" s="63"/>
      <c r="TJ21" s="63"/>
      <c r="TK21" s="63"/>
      <c r="TL21" s="63"/>
      <c r="TM21" s="63"/>
      <c r="TN21" s="63"/>
      <c r="TO21" s="63"/>
      <c r="TP21" s="63"/>
      <c r="TQ21" s="63"/>
      <c r="TR21" s="63"/>
      <c r="TS21" s="63"/>
      <c r="TT21" s="63"/>
      <c r="TU21" s="63"/>
      <c r="TV21" s="63"/>
      <c r="TW21" s="63"/>
      <c r="TX21" s="63"/>
      <c r="TY21" s="63"/>
      <c r="TZ21" s="63"/>
      <c r="UA21" s="63"/>
      <c r="UB21" s="63"/>
      <c r="UC21" s="63"/>
      <c r="UD21" s="63"/>
      <c r="UE21" s="63"/>
      <c r="UF21" s="63"/>
      <c r="UG21" s="63"/>
      <c r="UH21" s="63"/>
      <c r="UI21" s="63"/>
      <c r="UJ21" s="63"/>
      <c r="UK21" s="63"/>
      <c r="UL21" s="63"/>
      <c r="UM21" s="63"/>
      <c r="UN21" s="63"/>
      <c r="UO21" s="63"/>
      <c r="UP21" s="63"/>
      <c r="UQ21" s="63"/>
      <c r="UR21" s="63"/>
      <c r="US21" s="63"/>
      <c r="UT21" s="63"/>
      <c r="UU21" s="63"/>
      <c r="UV21" s="63"/>
      <c r="UW21" s="63"/>
      <c r="UX21" s="63"/>
      <c r="UY21" s="63"/>
      <c r="UZ21" s="63"/>
      <c r="VA21" s="63"/>
      <c r="VB21" s="63"/>
      <c r="VC21" s="63"/>
      <c r="VD21" s="63"/>
      <c r="VE21" s="63"/>
      <c r="VF21" s="63"/>
      <c r="VG21" s="63"/>
      <c r="VH21" s="63"/>
      <c r="VI21" s="63"/>
      <c r="VJ21" s="63"/>
      <c r="VK21" s="63"/>
      <c r="VL21" s="63"/>
      <c r="VM21" s="63"/>
      <c r="VN21" s="63"/>
      <c r="VO21" s="63"/>
      <c r="VP21" s="63"/>
      <c r="VQ21" s="63"/>
      <c r="VR21" s="63"/>
      <c r="VS21" s="63"/>
      <c r="VT21" s="63"/>
      <c r="VU21" s="63"/>
      <c r="VV21" s="63"/>
      <c r="VW21" s="63"/>
      <c r="VX21" s="63"/>
      <c r="VY21" s="63"/>
      <c r="VZ21" s="63"/>
      <c r="WA21" s="63"/>
      <c r="WB21" s="63"/>
      <c r="WC21" s="63"/>
      <c r="WD21" s="63"/>
      <c r="WE21" s="63"/>
      <c r="WF21" s="63"/>
      <c r="WG21" s="63"/>
      <c r="WH21" s="63"/>
      <c r="WI21" s="63"/>
      <c r="WJ21" s="63"/>
      <c r="WK21" s="63"/>
      <c r="WL21" s="63"/>
      <c r="WM21" s="63"/>
      <c r="WN21" s="63"/>
      <c r="WO21" s="63"/>
      <c r="WP21" s="63"/>
      <c r="WQ21" s="63"/>
      <c r="WR21" s="63"/>
      <c r="WS21" s="63"/>
      <c r="WT21" s="63"/>
      <c r="WU21" s="63"/>
      <c r="WV21" s="63"/>
      <c r="WW21" s="63"/>
      <c r="WX21" s="63"/>
      <c r="WY21" s="63"/>
      <c r="WZ21" s="63"/>
      <c r="XA21" s="63"/>
      <c r="XB21" s="63"/>
      <c r="XC21" s="63"/>
      <c r="XD21" s="63"/>
      <c r="XE21" s="63"/>
      <c r="XF21" s="63"/>
      <c r="XG21" s="63"/>
      <c r="XH21" s="63"/>
      <c r="XI21" s="63"/>
      <c r="XJ21" s="63"/>
      <c r="XK21" s="63"/>
      <c r="XL21" s="63"/>
      <c r="XM21" s="63"/>
      <c r="XN21" s="63"/>
      <c r="XO21" s="63"/>
      <c r="XP21" s="63"/>
      <c r="XQ21" s="63"/>
      <c r="XR21" s="63"/>
      <c r="XS21" s="63"/>
      <c r="XT21" s="63"/>
      <c r="XU21" s="63"/>
      <c r="XV21" s="63"/>
      <c r="XW21" s="63"/>
      <c r="XX21" s="63"/>
      <c r="XY21" s="63"/>
      <c r="XZ21" s="63"/>
      <c r="YA21" s="63"/>
      <c r="YB21" s="63"/>
      <c r="YC21" s="63"/>
      <c r="YD21" s="63"/>
      <c r="YE21" s="63"/>
      <c r="YF21" s="63"/>
      <c r="YG21" s="63"/>
      <c r="YH21" s="63"/>
      <c r="YI21" s="63"/>
      <c r="YJ21" s="63"/>
      <c r="YK21" s="63"/>
      <c r="YL21" s="63"/>
      <c r="YM21" s="63"/>
      <c r="YN21" s="63"/>
      <c r="YO21" s="63"/>
      <c r="YP21" s="63"/>
      <c r="YQ21" s="63"/>
      <c r="YR21" s="63"/>
      <c r="YS21" s="63"/>
      <c r="YT21" s="63"/>
      <c r="YU21" s="63"/>
      <c r="YV21" s="63"/>
      <c r="YW21" s="63"/>
      <c r="YX21" s="63"/>
      <c r="YY21" s="63"/>
      <c r="YZ21" s="63"/>
      <c r="ZA21" s="63"/>
      <c r="ZB21" s="63"/>
      <c r="ZC21" s="63"/>
      <c r="ZD21" s="63"/>
      <c r="ZE21" s="63"/>
      <c r="ZF21" s="63"/>
      <c r="ZG21" s="63"/>
      <c r="ZH21" s="63"/>
      <c r="ZI21" s="63"/>
      <c r="ZJ21" s="63"/>
      <c r="ZK21" s="63"/>
      <c r="ZL21" s="63"/>
      <c r="ZM21" s="63"/>
      <c r="ZN21" s="63"/>
      <c r="ZO21" s="63"/>
      <c r="ZP21" s="63"/>
      <c r="ZQ21" s="63"/>
      <c r="ZR21" s="63"/>
      <c r="ZS21" s="63"/>
      <c r="ZT21" s="63"/>
      <c r="ZU21" s="63"/>
      <c r="ZV21" s="63"/>
      <c r="ZW21" s="63"/>
      <c r="ZX21" s="63"/>
      <c r="ZY21" s="63"/>
      <c r="ZZ21" s="63"/>
      <c r="AAA21" s="63"/>
      <c r="AAB21" s="63"/>
      <c r="AAC21" s="63"/>
      <c r="AAD21" s="63"/>
      <c r="AAE21" s="63"/>
      <c r="AAF21" s="63"/>
      <c r="AAG21" s="63"/>
      <c r="AAH21" s="63"/>
      <c r="AAI21" s="63"/>
      <c r="AAJ21" s="63"/>
      <c r="AAK21" s="63"/>
      <c r="AAL21" s="63"/>
      <c r="AAM21" s="63"/>
      <c r="AAN21" s="63"/>
      <c r="AAO21" s="63"/>
      <c r="AAP21" s="63"/>
      <c r="AAQ21" s="63"/>
      <c r="AAR21" s="63"/>
      <c r="AAS21" s="63"/>
      <c r="AAT21" s="63"/>
      <c r="AAU21" s="63"/>
      <c r="AAV21" s="63"/>
      <c r="AAW21" s="63"/>
      <c r="AAX21" s="63"/>
      <c r="AAY21" s="63"/>
      <c r="AAZ21" s="63"/>
      <c r="ABA21" s="63"/>
      <c r="ABB21" s="63"/>
      <c r="ABC21" s="63"/>
      <c r="ABD21" s="63"/>
      <c r="ABE21" s="63"/>
      <c r="ABF21" s="63"/>
      <c r="ABG21" s="63"/>
      <c r="ABH21" s="63"/>
      <c r="ABI21" s="63"/>
      <c r="ABJ21" s="63"/>
      <c r="ABK21" s="63"/>
      <c r="ABL21" s="63"/>
      <c r="ABM21" s="63"/>
      <c r="ABN21" s="63"/>
      <c r="ABO21" s="63"/>
      <c r="ABP21" s="63"/>
      <c r="ABQ21" s="63"/>
      <c r="ABR21" s="63"/>
      <c r="ABS21" s="63"/>
      <c r="ABT21" s="63"/>
      <c r="ABU21" s="63"/>
      <c r="ABV21" s="63"/>
      <c r="ABW21" s="63"/>
      <c r="ABX21" s="63"/>
      <c r="ABY21" s="63"/>
      <c r="ABZ21" s="63"/>
      <c r="ACA21" s="63"/>
      <c r="ACB21" s="63"/>
      <c r="ACC21" s="63"/>
      <c r="ACD21" s="63"/>
      <c r="ACE21" s="63"/>
      <c r="ACF21" s="63"/>
      <c r="ACG21" s="63"/>
      <c r="ACH21" s="63"/>
      <c r="ACI21" s="63"/>
      <c r="ACJ21" s="63"/>
      <c r="ACK21" s="63"/>
      <c r="ACL21" s="63"/>
      <c r="ACM21" s="63"/>
      <c r="ACN21" s="63"/>
      <c r="ACO21" s="63"/>
      <c r="ACP21" s="63"/>
      <c r="ACQ21" s="63"/>
      <c r="ACR21" s="63"/>
      <c r="ACS21" s="63"/>
      <c r="ACT21" s="63"/>
      <c r="ACU21" s="63"/>
      <c r="ACV21" s="63"/>
      <c r="ACW21" s="63"/>
      <c r="ACX21" s="63"/>
      <c r="ACY21" s="63"/>
      <c r="ACZ21" s="63"/>
      <c r="ADA21" s="63"/>
      <c r="ADB21" s="63"/>
      <c r="ADC21" s="63"/>
      <c r="ADD21" s="63"/>
      <c r="ADE21" s="63"/>
      <c r="ADF21" s="63"/>
      <c r="ADG21" s="63"/>
      <c r="ADH21" s="63"/>
      <c r="ADI21" s="63"/>
      <c r="ADJ21" s="63"/>
      <c r="ADK21" s="63"/>
      <c r="ADL21" s="63"/>
      <c r="ADM21" s="63"/>
      <c r="ADN21" s="63"/>
      <c r="ADO21" s="63"/>
      <c r="ADP21" s="63"/>
      <c r="ADQ21" s="63"/>
      <c r="ADR21" s="63"/>
      <c r="ADS21" s="63"/>
      <c r="ADT21" s="63"/>
      <c r="ADU21" s="63"/>
      <c r="ADV21" s="63"/>
      <c r="ADW21" s="63"/>
      <c r="ADX21" s="63"/>
      <c r="ADY21" s="63"/>
      <c r="ADZ21" s="63"/>
      <c r="AEA21" s="63"/>
      <c r="AEB21" s="63"/>
      <c r="AEC21" s="63"/>
      <c r="AED21" s="63"/>
      <c r="AEE21" s="63"/>
      <c r="AEF21" s="63"/>
      <c r="AEG21" s="63"/>
      <c r="AEH21" s="63"/>
      <c r="AEI21" s="63"/>
      <c r="AEJ21" s="63"/>
      <c r="AEK21" s="63"/>
      <c r="AEL21" s="63"/>
      <c r="AEM21" s="63"/>
      <c r="AEN21" s="63"/>
      <c r="AEO21" s="63"/>
      <c r="AEP21" s="63"/>
      <c r="AEQ21" s="63"/>
      <c r="AER21" s="63"/>
      <c r="AES21" s="63"/>
      <c r="AET21" s="63"/>
      <c r="AEU21" s="63"/>
      <c r="AEV21" s="63"/>
      <c r="AEW21" s="63"/>
      <c r="AEX21" s="63"/>
      <c r="AEY21" s="63"/>
      <c r="AEZ21" s="63"/>
      <c r="AFA21" s="63"/>
      <c r="AFB21" s="63"/>
      <c r="AFC21" s="63"/>
      <c r="AFD21" s="63"/>
      <c r="AFE21" s="63"/>
      <c r="AFF21" s="63"/>
      <c r="AFG21" s="63"/>
      <c r="AFH21" s="63"/>
      <c r="AFI21" s="63"/>
      <c r="AFJ21" s="63"/>
      <c r="AFK21" s="63"/>
      <c r="AFL21" s="63"/>
      <c r="AFM21" s="63"/>
      <c r="AFN21" s="63"/>
      <c r="AFO21" s="63"/>
      <c r="AFP21" s="63"/>
      <c r="AFQ21" s="63"/>
      <c r="AFR21" s="63"/>
      <c r="AFS21" s="63"/>
      <c r="AFT21" s="63"/>
      <c r="AFU21" s="63"/>
      <c r="AFV21" s="63"/>
      <c r="AFW21" s="63"/>
      <c r="AFX21" s="63"/>
      <c r="AFY21" s="63"/>
      <c r="AFZ21" s="63"/>
      <c r="AGA21" s="63"/>
      <c r="AGB21" s="63"/>
      <c r="AGC21" s="63"/>
      <c r="AGD21" s="63"/>
      <c r="AGE21" s="63"/>
      <c r="AGF21" s="63"/>
      <c r="AGG21" s="63"/>
      <c r="AGH21" s="63"/>
      <c r="AGI21" s="63"/>
      <c r="AGJ21" s="63"/>
      <c r="AGK21" s="63"/>
      <c r="AGL21" s="63"/>
      <c r="AGM21" s="63"/>
      <c r="AGN21" s="63"/>
      <c r="AGO21" s="63"/>
      <c r="AGP21" s="63"/>
      <c r="AGQ21" s="63"/>
      <c r="AGR21" s="63"/>
      <c r="AGS21" s="63"/>
      <c r="AGT21" s="63"/>
      <c r="AGU21" s="63"/>
      <c r="AGV21" s="63"/>
      <c r="AGW21" s="63"/>
      <c r="AGX21" s="63"/>
      <c r="AGY21" s="63"/>
      <c r="AGZ21" s="63"/>
      <c r="AHA21" s="63"/>
      <c r="AHB21" s="63"/>
      <c r="AHC21" s="63"/>
      <c r="AHD21" s="63"/>
      <c r="AHE21" s="63"/>
      <c r="AHF21" s="63"/>
      <c r="AHG21" s="63"/>
      <c r="AHH21" s="63"/>
      <c r="AHI21" s="63"/>
      <c r="AHJ21" s="63"/>
      <c r="AHK21" s="63"/>
      <c r="AHL21" s="63"/>
      <c r="AHM21" s="63"/>
      <c r="AHN21" s="63"/>
      <c r="AHO21" s="63"/>
      <c r="AHP21" s="63"/>
      <c r="AHQ21" s="63"/>
      <c r="AHR21" s="63"/>
      <c r="AHS21" s="63"/>
      <c r="AHT21" s="63"/>
      <c r="AHU21" s="63"/>
      <c r="AHV21" s="63"/>
      <c r="AHW21" s="63"/>
      <c r="AHX21" s="63"/>
      <c r="AHY21" s="63"/>
      <c r="AHZ21" s="63"/>
      <c r="AIA21" s="63"/>
      <c r="AIB21" s="63"/>
      <c r="AIC21" s="63"/>
      <c r="AID21" s="63"/>
      <c r="AIE21" s="63"/>
      <c r="AIF21" s="63"/>
      <c r="AIG21" s="63"/>
      <c r="AIH21" s="63"/>
      <c r="AII21" s="63"/>
      <c r="AIJ21" s="63"/>
      <c r="AIK21" s="63"/>
      <c r="AIL21" s="63"/>
      <c r="AIM21" s="63"/>
      <c r="AIN21" s="63"/>
      <c r="AIO21" s="63"/>
      <c r="AIP21" s="63"/>
      <c r="AIQ21" s="63"/>
      <c r="AIR21" s="63"/>
      <c r="AIS21" s="63"/>
      <c r="AIT21" s="63"/>
      <c r="AIU21" s="63"/>
      <c r="AIV21" s="63"/>
      <c r="AIW21" s="63"/>
      <c r="AIX21" s="63"/>
      <c r="AIY21" s="63"/>
      <c r="AIZ21" s="63"/>
      <c r="AJA21" s="63"/>
      <c r="AJB21" s="63"/>
      <c r="AJC21" s="63"/>
      <c r="AJD21" s="63"/>
      <c r="AJE21" s="63"/>
      <c r="AJF21" s="63"/>
      <c r="AJG21" s="63"/>
      <c r="AJH21" s="63"/>
      <c r="AJI21" s="63"/>
      <c r="AJJ21" s="63"/>
      <c r="AJK21" s="63"/>
      <c r="AJL21" s="63"/>
      <c r="AJM21" s="63"/>
      <c r="AJN21" s="63"/>
      <c r="AJO21" s="63"/>
      <c r="AJP21" s="63"/>
      <c r="AJQ21" s="63"/>
      <c r="AJR21" s="63"/>
      <c r="AJS21" s="63"/>
      <c r="AJT21" s="63"/>
      <c r="AJU21" s="63"/>
      <c r="AJV21" s="63"/>
      <c r="AJW21" s="63"/>
      <c r="AJX21" s="63"/>
      <c r="AJY21" s="63"/>
      <c r="AJZ21" s="63"/>
      <c r="AKA21" s="63"/>
      <c r="AKB21" s="63"/>
      <c r="AKC21" s="63"/>
      <c r="AKD21" s="63"/>
      <c r="AKE21" s="63"/>
      <c r="AKF21" s="63"/>
      <c r="AKG21" s="63"/>
      <c r="AKH21" s="63"/>
      <c r="AKI21" s="63"/>
      <c r="AKJ21" s="63"/>
      <c r="AKK21" s="63"/>
      <c r="AKL21" s="63"/>
      <c r="AKM21" s="63"/>
      <c r="AKN21" s="63"/>
      <c r="AKO21" s="63"/>
      <c r="AKP21" s="63"/>
      <c r="AKQ21" s="63"/>
      <c r="AKR21" s="63"/>
      <c r="AKS21" s="63"/>
      <c r="AKT21" s="63"/>
      <c r="AKU21" s="63"/>
      <c r="AKV21" s="63"/>
      <c r="AKW21" s="63"/>
      <c r="AKX21" s="63"/>
      <c r="AKY21" s="63"/>
      <c r="AKZ21" s="63"/>
      <c r="ALA21" s="63"/>
      <c r="ALB21" s="63"/>
      <c r="ALC21" s="63"/>
      <c r="ALD21" s="63"/>
      <c r="ALE21" s="63"/>
      <c r="ALF21" s="63"/>
      <c r="ALG21" s="63"/>
      <c r="ALH21" s="63"/>
      <c r="ALI21" s="63"/>
      <c r="ALJ21" s="63"/>
      <c r="ALK21" s="63"/>
      <c r="ALL21" s="63"/>
      <c r="ALM21" s="63"/>
      <c r="ALN21" s="63"/>
      <c r="ALO21" s="63"/>
      <c r="ALP21" s="63"/>
      <c r="ALQ21" s="63"/>
      <c r="ALR21" s="63"/>
      <c r="ALS21" s="63"/>
      <c r="ALT21" s="63"/>
      <c r="ALU21" s="63"/>
      <c r="ALV21" s="63"/>
      <c r="ALW21" s="63"/>
      <c r="ALX21" s="63"/>
      <c r="ALY21" s="63"/>
      <c r="ALZ21" s="63"/>
      <c r="AMA21" s="63"/>
      <c r="AMB21" s="63"/>
      <c r="AMC21" s="63"/>
      <c r="AMD21" s="63"/>
      <c r="AME21" s="63"/>
      <c r="AMF21" s="63"/>
      <c r="AMG21" s="63"/>
      <c r="AMH21" s="63"/>
      <c r="AMI21" s="63"/>
      <c r="AMJ21" s="63"/>
    </row>
    <row r="22" spans="1:1024" x14ac:dyDescent="0.2">
      <c r="A22" s="75"/>
      <c r="B22" s="75"/>
      <c r="C22" s="75"/>
      <c r="D22" s="75"/>
      <c r="E22" s="76"/>
      <c r="F22" s="76"/>
      <c r="G22" s="77"/>
      <c r="H22"/>
      <c r="I22" s="78"/>
      <c r="J22" s="78"/>
      <c r="K22"/>
      <c r="L22" s="78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">
      <c r="A23" s="75"/>
      <c r="B23" s="75"/>
      <c r="C23" s="75"/>
      <c r="D23" s="75"/>
      <c r="E23" s="76"/>
      <c r="F23" s="76"/>
      <c r="G23" s="77"/>
      <c r="H23"/>
      <c r="I23" s="78"/>
      <c r="J23" s="78"/>
      <c r="K23"/>
      <c r="L23" s="78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">
      <c r="A24" s="75"/>
      <c r="B24" s="75"/>
      <c r="C24" s="75"/>
      <c r="D24" s="75"/>
      <c r="E24" s="76"/>
      <c r="F24" s="76"/>
      <c r="G24" s="77"/>
      <c r="H24"/>
      <c r="I24" s="78"/>
      <c r="J24" s="78"/>
      <c r="K24"/>
      <c r="L24" s="78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">
      <c r="A25" s="75">
        <f>Data!$A25</f>
        <v>24</v>
      </c>
      <c r="B25" s="75" t="str">
        <f>Data!$B25</f>
        <v>BSP02-E-CTL-STPMOT-12</v>
      </c>
      <c r="C25" s="75" t="str">
        <f>Data!$C25</f>
        <v>IcePAP Stepper motor</v>
      </c>
      <c r="D25" s="75" t="str">
        <f>Data!$D25</f>
        <v>MOTOR_ML</v>
      </c>
      <c r="E25" s="76" t="str">
        <f ca="1">INDEX(OFFSET(MOTION1!$A$2,0,0,SystemInfo!$B$1,1),MATCH(CONCATENATE(B25,D25),OFFSET(MOTION1!$J$2,0,0,SystemInfo!$B$1,1),0))</f>
        <v>W013353</v>
      </c>
      <c r="F25" s="76" t="str">
        <f ca="1">INDEX(OFFSET(MOTION3!$A$2,0,0,SystemInfo!$B$1,1),MATCH(CONCATENATE(B25,D25),OFFSET(MOTION3!$J$2,0,0,SystemInfo!$B$1,1),0))</f>
        <v>W013354</v>
      </c>
      <c r="G25" s="77">
        <f ca="1">INT(Data!$P25*Data!$L25)</f>
        <v>400</v>
      </c>
      <c r="H25"/>
      <c r="I25" s="78" t="str">
        <f>Data!$U25</f>
        <v>NONE</v>
      </c>
      <c r="J25" s="78" t="str">
        <f>IF($I25="ABSENC",Data!$V25,"")</f>
        <v/>
      </c>
      <c r="K25"/>
      <c r="L25" s="78" t="str">
        <f>IF($I25="ENCIN",Data!$V25,"")</f>
        <v/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">
      <c r="A26" s="75"/>
      <c r="B26" s="75"/>
      <c r="C26" s="75"/>
      <c r="D26" s="75"/>
      <c r="E26" s="76"/>
      <c r="F26" s="76"/>
      <c r="G26" s="77"/>
      <c r="H26"/>
      <c r="I26" s="78"/>
      <c r="J26" s="78"/>
      <c r="K26"/>
      <c r="L26" s="78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">
      <c r="A27" s="75"/>
      <c r="B27" s="75"/>
      <c r="C27" s="75"/>
      <c r="D27" s="75"/>
      <c r="E27" s="76"/>
      <c r="F27" s="76"/>
      <c r="G27" s="77"/>
      <c r="H27"/>
      <c r="I27" s="78"/>
      <c r="J27" s="78"/>
      <c r="K27"/>
      <c r="L27" s="78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">
      <c r="A28" s="75"/>
      <c r="B28" s="75"/>
      <c r="C28" s="75"/>
      <c r="D28" s="75"/>
      <c r="E28" s="76"/>
      <c r="F28" s="76"/>
      <c r="G28" s="77"/>
      <c r="H28"/>
      <c r="I28" s="78"/>
      <c r="J28" s="78"/>
      <c r="K28"/>
      <c r="L28" s="7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">
      <c r="A29" s="75"/>
      <c r="B29" s="75"/>
      <c r="C29" s="75"/>
      <c r="D29" s="75"/>
      <c r="E29" s="76"/>
      <c r="F29" s="76"/>
      <c r="G29" s="77"/>
      <c r="H29"/>
      <c r="I29" s="78"/>
      <c r="J29" s="78"/>
      <c r="K29"/>
      <c r="L29" s="78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s="12" customFormat="1" ht="11" x14ac:dyDescent="0.15">
      <c r="A30" s="63"/>
      <c r="B30" s="63"/>
      <c r="C30" s="63"/>
      <c r="D30" s="63"/>
      <c r="E30" s="63"/>
      <c r="F30" s="63"/>
      <c r="G30" s="79"/>
      <c r="H30" s="80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  <c r="DO30" s="63"/>
      <c r="DP30" s="63"/>
      <c r="DQ30" s="63"/>
      <c r="DR30" s="63"/>
      <c r="DS30" s="63"/>
      <c r="DT30" s="63"/>
      <c r="DU30" s="63"/>
      <c r="DV30" s="63"/>
      <c r="DW30" s="63"/>
      <c r="DX30" s="63"/>
      <c r="DY30" s="63"/>
      <c r="DZ30" s="63"/>
      <c r="EA30" s="63"/>
      <c r="EB30" s="63"/>
      <c r="EC30" s="63"/>
      <c r="ED30" s="63"/>
      <c r="EE30" s="63"/>
      <c r="EF30" s="63"/>
      <c r="EG30" s="63"/>
      <c r="EH30" s="63"/>
      <c r="EI30" s="63"/>
      <c r="EJ30" s="63"/>
      <c r="EK30" s="63"/>
      <c r="EL30" s="63"/>
      <c r="EM30" s="63"/>
      <c r="EN30" s="63"/>
      <c r="EO30" s="63"/>
      <c r="EP30" s="63"/>
      <c r="EQ30" s="63"/>
      <c r="ER30" s="63"/>
      <c r="ES30" s="63"/>
      <c r="ET30" s="63"/>
      <c r="EU30" s="63"/>
      <c r="EV30" s="63"/>
      <c r="EW30" s="63"/>
      <c r="EX30" s="63"/>
      <c r="EY30" s="63"/>
      <c r="EZ30" s="63"/>
      <c r="FA30" s="63"/>
      <c r="FB30" s="63"/>
      <c r="FC30" s="63"/>
      <c r="FD30" s="63"/>
      <c r="FE30" s="63"/>
      <c r="FF30" s="63"/>
      <c r="FG30" s="63"/>
      <c r="FH30" s="63"/>
      <c r="FI30" s="63"/>
      <c r="FJ30" s="63"/>
      <c r="FK30" s="63"/>
      <c r="FL30" s="63"/>
      <c r="FM30" s="63"/>
      <c r="FN30" s="63"/>
      <c r="FO30" s="63"/>
      <c r="FP30" s="63"/>
      <c r="FQ30" s="63"/>
      <c r="FR30" s="63"/>
      <c r="FS30" s="63"/>
      <c r="FT30" s="63"/>
      <c r="FU30" s="63"/>
      <c r="FV30" s="63"/>
      <c r="FW30" s="63"/>
      <c r="FX30" s="63"/>
      <c r="FY30" s="63"/>
      <c r="FZ30" s="63"/>
      <c r="GA30" s="63"/>
      <c r="GB30" s="63"/>
      <c r="GC30" s="63"/>
      <c r="GD30" s="63"/>
      <c r="GE30" s="63"/>
      <c r="GF30" s="63"/>
      <c r="GG30" s="63"/>
      <c r="GH30" s="63"/>
      <c r="GI30" s="63"/>
      <c r="GJ30" s="63"/>
      <c r="GK30" s="63"/>
      <c r="GL30" s="63"/>
      <c r="GM30" s="63"/>
      <c r="GN30" s="63"/>
      <c r="GO30" s="63"/>
      <c r="GP30" s="63"/>
      <c r="GQ30" s="63"/>
      <c r="GR30" s="63"/>
      <c r="GS30" s="63"/>
      <c r="GT30" s="63"/>
      <c r="GU30" s="63"/>
      <c r="GV30" s="63"/>
      <c r="GW30" s="63"/>
      <c r="GX30" s="63"/>
      <c r="GY30" s="63"/>
      <c r="GZ30" s="63"/>
      <c r="HA30" s="63"/>
      <c r="HB30" s="63"/>
      <c r="HC30" s="63"/>
      <c r="HD30" s="63"/>
      <c r="HE30" s="63"/>
      <c r="HF30" s="63"/>
      <c r="HG30" s="63"/>
      <c r="HH30" s="63"/>
      <c r="HI30" s="63"/>
      <c r="HJ30" s="63"/>
      <c r="HK30" s="63"/>
      <c r="HL30" s="63"/>
      <c r="HM30" s="63"/>
      <c r="HN30" s="63"/>
      <c r="HO30" s="63"/>
      <c r="HP30" s="63"/>
      <c r="HQ30" s="63"/>
      <c r="HR30" s="63"/>
      <c r="HS30" s="63"/>
      <c r="HT30" s="63"/>
      <c r="HU30" s="63"/>
      <c r="HV30" s="63"/>
      <c r="HW30" s="63"/>
      <c r="HX30" s="63"/>
      <c r="HY30" s="63"/>
      <c r="HZ30" s="63"/>
      <c r="IA30" s="63"/>
      <c r="IB30" s="63"/>
      <c r="IC30" s="63"/>
      <c r="ID30" s="63"/>
      <c r="IE30" s="63"/>
      <c r="IF30" s="63"/>
      <c r="IG30" s="63"/>
      <c r="IH30" s="63"/>
      <c r="II30" s="63"/>
      <c r="IJ30" s="63"/>
      <c r="IK30" s="63"/>
      <c r="IL30" s="63"/>
      <c r="IM30" s="63"/>
      <c r="IN30" s="63"/>
      <c r="IO30" s="63"/>
      <c r="IP30" s="63"/>
      <c r="IQ30" s="63"/>
      <c r="IR30" s="63"/>
      <c r="IS30" s="63"/>
      <c r="IT30" s="63"/>
      <c r="IU30" s="63"/>
      <c r="IV30" s="63"/>
      <c r="IW30" s="63"/>
      <c r="IX30" s="63"/>
      <c r="IY30" s="63"/>
      <c r="IZ30" s="63"/>
      <c r="JA30" s="63"/>
      <c r="JB30" s="63"/>
      <c r="JC30" s="63"/>
      <c r="JD30" s="63"/>
      <c r="JE30" s="63"/>
      <c r="JF30" s="63"/>
      <c r="JG30" s="63"/>
      <c r="JH30" s="63"/>
      <c r="JI30" s="63"/>
      <c r="JJ30" s="63"/>
      <c r="JK30" s="63"/>
      <c r="JL30" s="63"/>
      <c r="JM30" s="63"/>
      <c r="JN30" s="63"/>
      <c r="JO30" s="63"/>
      <c r="JP30" s="63"/>
      <c r="JQ30" s="63"/>
      <c r="JR30" s="63"/>
      <c r="JS30" s="63"/>
      <c r="JT30" s="63"/>
      <c r="JU30" s="63"/>
      <c r="JV30" s="63"/>
      <c r="JW30" s="63"/>
      <c r="JX30" s="63"/>
      <c r="JY30" s="63"/>
      <c r="JZ30" s="63"/>
      <c r="KA30" s="63"/>
      <c r="KB30" s="63"/>
      <c r="KC30" s="63"/>
      <c r="KD30" s="63"/>
      <c r="KE30" s="63"/>
      <c r="KF30" s="63"/>
      <c r="KG30" s="63"/>
      <c r="KH30" s="63"/>
      <c r="KI30" s="63"/>
      <c r="KJ30" s="63"/>
      <c r="KK30" s="63"/>
      <c r="KL30" s="63"/>
      <c r="KM30" s="63"/>
      <c r="KN30" s="63"/>
      <c r="KO30" s="63"/>
      <c r="KP30" s="63"/>
      <c r="KQ30" s="63"/>
      <c r="KR30" s="63"/>
      <c r="KS30" s="63"/>
      <c r="KT30" s="63"/>
      <c r="KU30" s="63"/>
      <c r="KV30" s="63"/>
      <c r="KW30" s="63"/>
      <c r="KX30" s="63"/>
      <c r="KY30" s="63"/>
      <c r="KZ30" s="63"/>
      <c r="LA30" s="63"/>
      <c r="LB30" s="63"/>
      <c r="LC30" s="63"/>
      <c r="LD30" s="63"/>
      <c r="LE30" s="63"/>
      <c r="LF30" s="63"/>
      <c r="LG30" s="63"/>
      <c r="LH30" s="63"/>
      <c r="LI30" s="63"/>
      <c r="LJ30" s="63"/>
      <c r="LK30" s="63"/>
      <c r="LL30" s="63"/>
      <c r="LM30" s="63"/>
      <c r="LN30" s="63"/>
      <c r="LO30" s="63"/>
      <c r="LP30" s="63"/>
      <c r="LQ30" s="63"/>
      <c r="LR30" s="63"/>
      <c r="LS30" s="63"/>
      <c r="LT30" s="63"/>
      <c r="LU30" s="63"/>
      <c r="LV30" s="63"/>
      <c r="LW30" s="63"/>
      <c r="LX30" s="63"/>
      <c r="LY30" s="63"/>
      <c r="LZ30" s="63"/>
      <c r="MA30" s="63"/>
      <c r="MB30" s="63"/>
      <c r="MC30" s="63"/>
      <c r="MD30" s="63"/>
      <c r="ME30" s="63"/>
      <c r="MF30" s="63"/>
      <c r="MG30" s="63"/>
      <c r="MH30" s="63"/>
      <c r="MI30" s="63"/>
      <c r="MJ30" s="63"/>
      <c r="MK30" s="63"/>
      <c r="ML30" s="63"/>
      <c r="MM30" s="63"/>
      <c r="MN30" s="63"/>
      <c r="MO30" s="63"/>
      <c r="MP30" s="63"/>
      <c r="MQ30" s="63"/>
      <c r="MR30" s="63"/>
      <c r="MS30" s="63"/>
      <c r="MT30" s="63"/>
      <c r="MU30" s="63"/>
      <c r="MV30" s="63"/>
      <c r="MW30" s="63"/>
      <c r="MX30" s="63"/>
      <c r="MY30" s="63"/>
      <c r="MZ30" s="63"/>
      <c r="NA30" s="63"/>
      <c r="NB30" s="63"/>
      <c r="NC30" s="63"/>
      <c r="ND30" s="63"/>
      <c r="NE30" s="63"/>
      <c r="NF30" s="63"/>
      <c r="NG30" s="63"/>
      <c r="NH30" s="63"/>
      <c r="NI30" s="63"/>
      <c r="NJ30" s="63"/>
      <c r="NK30" s="63"/>
      <c r="NL30" s="63"/>
      <c r="NM30" s="63"/>
      <c r="NN30" s="63"/>
      <c r="NO30" s="63"/>
      <c r="NP30" s="63"/>
      <c r="NQ30" s="63"/>
      <c r="NR30" s="63"/>
      <c r="NS30" s="63"/>
      <c r="NT30" s="63"/>
      <c r="NU30" s="63"/>
      <c r="NV30" s="63"/>
      <c r="NW30" s="63"/>
      <c r="NX30" s="63"/>
      <c r="NY30" s="63"/>
      <c r="NZ30" s="63"/>
      <c r="OA30" s="63"/>
      <c r="OB30" s="63"/>
      <c r="OC30" s="63"/>
      <c r="OD30" s="63"/>
      <c r="OE30" s="63"/>
      <c r="OF30" s="63"/>
      <c r="OG30" s="63"/>
      <c r="OH30" s="63"/>
      <c r="OI30" s="63"/>
      <c r="OJ30" s="63"/>
      <c r="OK30" s="63"/>
      <c r="OL30" s="63"/>
      <c r="OM30" s="63"/>
      <c r="ON30" s="63"/>
      <c r="OO30" s="63"/>
      <c r="OP30" s="63"/>
      <c r="OQ30" s="63"/>
      <c r="OR30" s="63"/>
      <c r="OS30" s="63"/>
      <c r="OT30" s="63"/>
      <c r="OU30" s="63"/>
      <c r="OV30" s="63"/>
      <c r="OW30" s="63"/>
      <c r="OX30" s="63"/>
      <c r="OY30" s="63"/>
      <c r="OZ30" s="63"/>
      <c r="PA30" s="63"/>
      <c r="PB30" s="63"/>
      <c r="PC30" s="63"/>
      <c r="PD30" s="63"/>
      <c r="PE30" s="63"/>
      <c r="PF30" s="63"/>
      <c r="PG30" s="63"/>
      <c r="PH30" s="63"/>
      <c r="PI30" s="63"/>
      <c r="PJ30" s="63"/>
      <c r="PK30" s="63"/>
      <c r="PL30" s="63"/>
      <c r="PM30" s="63"/>
      <c r="PN30" s="63"/>
      <c r="PO30" s="63"/>
      <c r="PP30" s="63"/>
      <c r="PQ30" s="63"/>
      <c r="PR30" s="63"/>
      <c r="PS30" s="63"/>
      <c r="PT30" s="63"/>
      <c r="PU30" s="63"/>
      <c r="PV30" s="63"/>
      <c r="PW30" s="63"/>
      <c r="PX30" s="63"/>
      <c r="PY30" s="63"/>
      <c r="PZ30" s="63"/>
      <c r="QA30" s="63"/>
      <c r="QB30" s="63"/>
      <c r="QC30" s="63"/>
      <c r="QD30" s="63"/>
      <c r="QE30" s="63"/>
      <c r="QF30" s="63"/>
      <c r="QG30" s="63"/>
      <c r="QH30" s="63"/>
      <c r="QI30" s="63"/>
      <c r="QJ30" s="63"/>
      <c r="QK30" s="63"/>
      <c r="QL30" s="63"/>
      <c r="QM30" s="63"/>
      <c r="QN30" s="63"/>
      <c r="QO30" s="63"/>
      <c r="QP30" s="63"/>
      <c r="QQ30" s="63"/>
      <c r="QR30" s="63"/>
      <c r="QS30" s="63"/>
      <c r="QT30" s="63"/>
      <c r="QU30" s="63"/>
      <c r="QV30" s="63"/>
      <c r="QW30" s="63"/>
      <c r="QX30" s="63"/>
      <c r="QY30" s="63"/>
      <c r="QZ30" s="63"/>
      <c r="RA30" s="63"/>
      <c r="RB30" s="63"/>
      <c r="RC30" s="63"/>
      <c r="RD30" s="63"/>
      <c r="RE30" s="63"/>
      <c r="RF30" s="63"/>
      <c r="RG30" s="63"/>
      <c r="RH30" s="63"/>
      <c r="RI30" s="63"/>
      <c r="RJ30" s="63"/>
      <c r="RK30" s="63"/>
      <c r="RL30" s="63"/>
      <c r="RM30" s="63"/>
      <c r="RN30" s="63"/>
      <c r="RO30" s="63"/>
      <c r="RP30" s="63"/>
      <c r="RQ30" s="63"/>
      <c r="RR30" s="63"/>
      <c r="RS30" s="63"/>
      <c r="RT30" s="63"/>
      <c r="RU30" s="63"/>
      <c r="RV30" s="63"/>
      <c r="RW30" s="63"/>
      <c r="RX30" s="63"/>
      <c r="RY30" s="63"/>
      <c r="RZ30" s="63"/>
      <c r="SA30" s="63"/>
      <c r="SB30" s="63"/>
      <c r="SC30" s="63"/>
      <c r="SD30" s="63"/>
      <c r="SE30" s="63"/>
      <c r="SF30" s="63"/>
      <c r="SG30" s="63"/>
      <c r="SH30" s="63"/>
      <c r="SI30" s="63"/>
      <c r="SJ30" s="63"/>
      <c r="SK30" s="63"/>
      <c r="SL30" s="63"/>
      <c r="SM30" s="63"/>
      <c r="SN30" s="63"/>
      <c r="SO30" s="63"/>
      <c r="SP30" s="63"/>
      <c r="SQ30" s="63"/>
      <c r="SR30" s="63"/>
      <c r="SS30" s="63"/>
      <c r="ST30" s="63"/>
      <c r="SU30" s="63"/>
      <c r="SV30" s="63"/>
      <c r="SW30" s="63"/>
      <c r="SX30" s="63"/>
      <c r="SY30" s="63"/>
      <c r="SZ30" s="63"/>
      <c r="TA30" s="63"/>
      <c r="TB30" s="63"/>
      <c r="TC30" s="63"/>
      <c r="TD30" s="63"/>
      <c r="TE30" s="63"/>
      <c r="TF30" s="63"/>
      <c r="TG30" s="63"/>
      <c r="TH30" s="63"/>
      <c r="TI30" s="63"/>
      <c r="TJ30" s="63"/>
      <c r="TK30" s="63"/>
      <c r="TL30" s="63"/>
      <c r="TM30" s="63"/>
      <c r="TN30" s="63"/>
      <c r="TO30" s="63"/>
      <c r="TP30" s="63"/>
      <c r="TQ30" s="63"/>
      <c r="TR30" s="63"/>
      <c r="TS30" s="63"/>
      <c r="TT30" s="63"/>
      <c r="TU30" s="63"/>
      <c r="TV30" s="63"/>
      <c r="TW30" s="63"/>
      <c r="TX30" s="63"/>
      <c r="TY30" s="63"/>
      <c r="TZ30" s="63"/>
      <c r="UA30" s="63"/>
      <c r="UB30" s="63"/>
      <c r="UC30" s="63"/>
      <c r="UD30" s="63"/>
      <c r="UE30" s="63"/>
      <c r="UF30" s="63"/>
      <c r="UG30" s="63"/>
      <c r="UH30" s="63"/>
      <c r="UI30" s="63"/>
      <c r="UJ30" s="63"/>
      <c r="UK30" s="63"/>
      <c r="UL30" s="63"/>
      <c r="UM30" s="63"/>
      <c r="UN30" s="63"/>
      <c r="UO30" s="63"/>
      <c r="UP30" s="63"/>
      <c r="UQ30" s="63"/>
      <c r="UR30" s="63"/>
      <c r="US30" s="63"/>
      <c r="UT30" s="63"/>
      <c r="UU30" s="63"/>
      <c r="UV30" s="63"/>
      <c r="UW30" s="63"/>
      <c r="UX30" s="63"/>
      <c r="UY30" s="63"/>
      <c r="UZ30" s="63"/>
      <c r="VA30" s="63"/>
      <c r="VB30" s="63"/>
      <c r="VC30" s="63"/>
      <c r="VD30" s="63"/>
      <c r="VE30" s="63"/>
      <c r="VF30" s="63"/>
      <c r="VG30" s="63"/>
      <c r="VH30" s="63"/>
      <c r="VI30" s="63"/>
      <c r="VJ30" s="63"/>
      <c r="VK30" s="63"/>
      <c r="VL30" s="63"/>
      <c r="VM30" s="63"/>
      <c r="VN30" s="63"/>
      <c r="VO30" s="63"/>
      <c r="VP30" s="63"/>
      <c r="VQ30" s="63"/>
      <c r="VR30" s="63"/>
      <c r="VS30" s="63"/>
      <c r="VT30" s="63"/>
      <c r="VU30" s="63"/>
      <c r="VV30" s="63"/>
      <c r="VW30" s="63"/>
      <c r="VX30" s="63"/>
      <c r="VY30" s="63"/>
      <c r="VZ30" s="63"/>
      <c r="WA30" s="63"/>
      <c r="WB30" s="63"/>
      <c r="WC30" s="63"/>
      <c r="WD30" s="63"/>
      <c r="WE30" s="63"/>
      <c r="WF30" s="63"/>
      <c r="WG30" s="63"/>
      <c r="WH30" s="63"/>
      <c r="WI30" s="63"/>
      <c r="WJ30" s="63"/>
      <c r="WK30" s="63"/>
      <c r="WL30" s="63"/>
      <c r="WM30" s="63"/>
      <c r="WN30" s="63"/>
      <c r="WO30" s="63"/>
      <c r="WP30" s="63"/>
      <c r="WQ30" s="63"/>
      <c r="WR30" s="63"/>
      <c r="WS30" s="63"/>
      <c r="WT30" s="63"/>
      <c r="WU30" s="63"/>
      <c r="WV30" s="63"/>
      <c r="WW30" s="63"/>
      <c r="WX30" s="63"/>
      <c r="WY30" s="63"/>
      <c r="WZ30" s="63"/>
      <c r="XA30" s="63"/>
      <c r="XB30" s="63"/>
      <c r="XC30" s="63"/>
      <c r="XD30" s="63"/>
      <c r="XE30" s="63"/>
      <c r="XF30" s="63"/>
      <c r="XG30" s="63"/>
      <c r="XH30" s="63"/>
      <c r="XI30" s="63"/>
      <c r="XJ30" s="63"/>
      <c r="XK30" s="63"/>
      <c r="XL30" s="63"/>
      <c r="XM30" s="63"/>
      <c r="XN30" s="63"/>
      <c r="XO30" s="63"/>
      <c r="XP30" s="63"/>
      <c r="XQ30" s="63"/>
      <c r="XR30" s="63"/>
      <c r="XS30" s="63"/>
      <c r="XT30" s="63"/>
      <c r="XU30" s="63"/>
      <c r="XV30" s="63"/>
      <c r="XW30" s="63"/>
      <c r="XX30" s="63"/>
      <c r="XY30" s="63"/>
      <c r="XZ30" s="63"/>
      <c r="YA30" s="63"/>
      <c r="YB30" s="63"/>
      <c r="YC30" s="63"/>
      <c r="YD30" s="63"/>
      <c r="YE30" s="63"/>
      <c r="YF30" s="63"/>
      <c r="YG30" s="63"/>
      <c r="YH30" s="63"/>
      <c r="YI30" s="63"/>
      <c r="YJ30" s="63"/>
      <c r="YK30" s="63"/>
      <c r="YL30" s="63"/>
      <c r="YM30" s="63"/>
      <c r="YN30" s="63"/>
      <c r="YO30" s="63"/>
      <c r="YP30" s="63"/>
      <c r="YQ30" s="63"/>
      <c r="YR30" s="63"/>
      <c r="YS30" s="63"/>
      <c r="YT30" s="63"/>
      <c r="YU30" s="63"/>
      <c r="YV30" s="63"/>
      <c r="YW30" s="63"/>
      <c r="YX30" s="63"/>
      <c r="YY30" s="63"/>
      <c r="YZ30" s="63"/>
      <c r="ZA30" s="63"/>
      <c r="ZB30" s="63"/>
      <c r="ZC30" s="63"/>
      <c r="ZD30" s="63"/>
      <c r="ZE30" s="63"/>
      <c r="ZF30" s="63"/>
      <c r="ZG30" s="63"/>
      <c r="ZH30" s="63"/>
      <c r="ZI30" s="63"/>
      <c r="ZJ30" s="63"/>
      <c r="ZK30" s="63"/>
      <c r="ZL30" s="63"/>
      <c r="ZM30" s="63"/>
      <c r="ZN30" s="63"/>
      <c r="ZO30" s="63"/>
      <c r="ZP30" s="63"/>
      <c r="ZQ30" s="63"/>
      <c r="ZR30" s="63"/>
      <c r="ZS30" s="63"/>
      <c r="ZT30" s="63"/>
      <c r="ZU30" s="63"/>
      <c r="ZV30" s="63"/>
      <c r="ZW30" s="63"/>
      <c r="ZX30" s="63"/>
      <c r="ZY30" s="63"/>
      <c r="ZZ30" s="63"/>
      <c r="AAA30" s="63"/>
      <c r="AAB30" s="63"/>
      <c r="AAC30" s="63"/>
      <c r="AAD30" s="63"/>
      <c r="AAE30" s="63"/>
      <c r="AAF30" s="63"/>
      <c r="AAG30" s="63"/>
      <c r="AAH30" s="63"/>
      <c r="AAI30" s="63"/>
      <c r="AAJ30" s="63"/>
      <c r="AAK30" s="63"/>
      <c r="AAL30" s="63"/>
      <c r="AAM30" s="63"/>
      <c r="AAN30" s="63"/>
      <c r="AAO30" s="63"/>
      <c r="AAP30" s="63"/>
      <c r="AAQ30" s="63"/>
      <c r="AAR30" s="63"/>
      <c r="AAS30" s="63"/>
      <c r="AAT30" s="63"/>
      <c r="AAU30" s="63"/>
      <c r="AAV30" s="63"/>
      <c r="AAW30" s="63"/>
      <c r="AAX30" s="63"/>
      <c r="AAY30" s="63"/>
      <c r="AAZ30" s="63"/>
      <c r="ABA30" s="63"/>
      <c r="ABB30" s="63"/>
      <c r="ABC30" s="63"/>
      <c r="ABD30" s="63"/>
      <c r="ABE30" s="63"/>
      <c r="ABF30" s="63"/>
      <c r="ABG30" s="63"/>
      <c r="ABH30" s="63"/>
      <c r="ABI30" s="63"/>
      <c r="ABJ30" s="63"/>
      <c r="ABK30" s="63"/>
      <c r="ABL30" s="63"/>
      <c r="ABM30" s="63"/>
      <c r="ABN30" s="63"/>
      <c r="ABO30" s="63"/>
      <c r="ABP30" s="63"/>
      <c r="ABQ30" s="63"/>
      <c r="ABR30" s="63"/>
      <c r="ABS30" s="63"/>
      <c r="ABT30" s="63"/>
      <c r="ABU30" s="63"/>
      <c r="ABV30" s="63"/>
      <c r="ABW30" s="63"/>
      <c r="ABX30" s="63"/>
      <c r="ABY30" s="63"/>
      <c r="ABZ30" s="63"/>
      <c r="ACA30" s="63"/>
      <c r="ACB30" s="63"/>
      <c r="ACC30" s="63"/>
      <c r="ACD30" s="63"/>
      <c r="ACE30" s="63"/>
      <c r="ACF30" s="63"/>
      <c r="ACG30" s="63"/>
      <c r="ACH30" s="63"/>
      <c r="ACI30" s="63"/>
      <c r="ACJ30" s="63"/>
      <c r="ACK30" s="63"/>
      <c r="ACL30" s="63"/>
      <c r="ACM30" s="63"/>
      <c r="ACN30" s="63"/>
      <c r="ACO30" s="63"/>
      <c r="ACP30" s="63"/>
      <c r="ACQ30" s="63"/>
      <c r="ACR30" s="63"/>
      <c r="ACS30" s="63"/>
      <c r="ACT30" s="63"/>
      <c r="ACU30" s="63"/>
      <c r="ACV30" s="63"/>
      <c r="ACW30" s="63"/>
      <c r="ACX30" s="63"/>
      <c r="ACY30" s="63"/>
      <c r="ACZ30" s="63"/>
      <c r="ADA30" s="63"/>
      <c r="ADB30" s="63"/>
      <c r="ADC30" s="63"/>
      <c r="ADD30" s="63"/>
      <c r="ADE30" s="63"/>
      <c r="ADF30" s="63"/>
      <c r="ADG30" s="63"/>
      <c r="ADH30" s="63"/>
      <c r="ADI30" s="63"/>
      <c r="ADJ30" s="63"/>
      <c r="ADK30" s="63"/>
      <c r="ADL30" s="63"/>
      <c r="ADM30" s="63"/>
      <c r="ADN30" s="63"/>
      <c r="ADO30" s="63"/>
      <c r="ADP30" s="63"/>
      <c r="ADQ30" s="63"/>
      <c r="ADR30" s="63"/>
      <c r="ADS30" s="63"/>
      <c r="ADT30" s="63"/>
      <c r="ADU30" s="63"/>
      <c r="ADV30" s="63"/>
      <c r="ADW30" s="63"/>
      <c r="ADX30" s="63"/>
      <c r="ADY30" s="63"/>
      <c r="ADZ30" s="63"/>
      <c r="AEA30" s="63"/>
      <c r="AEB30" s="63"/>
      <c r="AEC30" s="63"/>
      <c r="AED30" s="63"/>
      <c r="AEE30" s="63"/>
      <c r="AEF30" s="63"/>
      <c r="AEG30" s="63"/>
      <c r="AEH30" s="63"/>
      <c r="AEI30" s="63"/>
      <c r="AEJ30" s="63"/>
      <c r="AEK30" s="63"/>
      <c r="AEL30" s="63"/>
      <c r="AEM30" s="63"/>
      <c r="AEN30" s="63"/>
      <c r="AEO30" s="63"/>
      <c r="AEP30" s="63"/>
      <c r="AEQ30" s="63"/>
      <c r="AER30" s="63"/>
      <c r="AES30" s="63"/>
      <c r="AET30" s="63"/>
      <c r="AEU30" s="63"/>
      <c r="AEV30" s="63"/>
      <c r="AEW30" s="63"/>
      <c r="AEX30" s="63"/>
      <c r="AEY30" s="63"/>
      <c r="AEZ30" s="63"/>
      <c r="AFA30" s="63"/>
      <c r="AFB30" s="63"/>
      <c r="AFC30" s="63"/>
      <c r="AFD30" s="63"/>
      <c r="AFE30" s="63"/>
      <c r="AFF30" s="63"/>
      <c r="AFG30" s="63"/>
      <c r="AFH30" s="63"/>
      <c r="AFI30" s="63"/>
      <c r="AFJ30" s="63"/>
      <c r="AFK30" s="63"/>
      <c r="AFL30" s="63"/>
      <c r="AFM30" s="63"/>
      <c r="AFN30" s="63"/>
      <c r="AFO30" s="63"/>
      <c r="AFP30" s="63"/>
      <c r="AFQ30" s="63"/>
      <c r="AFR30" s="63"/>
      <c r="AFS30" s="63"/>
      <c r="AFT30" s="63"/>
      <c r="AFU30" s="63"/>
      <c r="AFV30" s="63"/>
      <c r="AFW30" s="63"/>
      <c r="AFX30" s="63"/>
      <c r="AFY30" s="63"/>
      <c r="AFZ30" s="63"/>
      <c r="AGA30" s="63"/>
      <c r="AGB30" s="63"/>
      <c r="AGC30" s="63"/>
      <c r="AGD30" s="63"/>
      <c r="AGE30" s="63"/>
      <c r="AGF30" s="63"/>
      <c r="AGG30" s="63"/>
      <c r="AGH30" s="63"/>
      <c r="AGI30" s="63"/>
      <c r="AGJ30" s="63"/>
      <c r="AGK30" s="63"/>
      <c r="AGL30" s="63"/>
      <c r="AGM30" s="63"/>
      <c r="AGN30" s="63"/>
      <c r="AGO30" s="63"/>
      <c r="AGP30" s="63"/>
      <c r="AGQ30" s="63"/>
      <c r="AGR30" s="63"/>
      <c r="AGS30" s="63"/>
      <c r="AGT30" s="63"/>
      <c r="AGU30" s="63"/>
      <c r="AGV30" s="63"/>
      <c r="AGW30" s="63"/>
      <c r="AGX30" s="63"/>
      <c r="AGY30" s="63"/>
      <c r="AGZ30" s="63"/>
      <c r="AHA30" s="63"/>
      <c r="AHB30" s="63"/>
      <c r="AHC30" s="63"/>
      <c r="AHD30" s="63"/>
      <c r="AHE30" s="63"/>
      <c r="AHF30" s="63"/>
      <c r="AHG30" s="63"/>
      <c r="AHH30" s="63"/>
      <c r="AHI30" s="63"/>
      <c r="AHJ30" s="63"/>
      <c r="AHK30" s="63"/>
      <c r="AHL30" s="63"/>
      <c r="AHM30" s="63"/>
      <c r="AHN30" s="63"/>
      <c r="AHO30" s="63"/>
      <c r="AHP30" s="63"/>
      <c r="AHQ30" s="63"/>
      <c r="AHR30" s="63"/>
      <c r="AHS30" s="63"/>
      <c r="AHT30" s="63"/>
      <c r="AHU30" s="63"/>
      <c r="AHV30" s="63"/>
      <c r="AHW30" s="63"/>
      <c r="AHX30" s="63"/>
      <c r="AHY30" s="63"/>
      <c r="AHZ30" s="63"/>
      <c r="AIA30" s="63"/>
      <c r="AIB30" s="63"/>
      <c r="AIC30" s="63"/>
      <c r="AID30" s="63"/>
      <c r="AIE30" s="63"/>
      <c r="AIF30" s="63"/>
      <c r="AIG30" s="63"/>
      <c r="AIH30" s="63"/>
      <c r="AII30" s="63"/>
      <c r="AIJ30" s="63"/>
      <c r="AIK30" s="63"/>
      <c r="AIL30" s="63"/>
      <c r="AIM30" s="63"/>
      <c r="AIN30" s="63"/>
      <c r="AIO30" s="63"/>
      <c r="AIP30" s="63"/>
      <c r="AIQ30" s="63"/>
      <c r="AIR30" s="63"/>
      <c r="AIS30" s="63"/>
      <c r="AIT30" s="63"/>
      <c r="AIU30" s="63"/>
      <c r="AIV30" s="63"/>
      <c r="AIW30" s="63"/>
      <c r="AIX30" s="63"/>
      <c r="AIY30" s="63"/>
      <c r="AIZ30" s="63"/>
      <c r="AJA30" s="63"/>
      <c r="AJB30" s="63"/>
      <c r="AJC30" s="63"/>
      <c r="AJD30" s="63"/>
      <c r="AJE30" s="63"/>
      <c r="AJF30" s="63"/>
      <c r="AJG30" s="63"/>
      <c r="AJH30" s="63"/>
      <c r="AJI30" s="63"/>
      <c r="AJJ30" s="63"/>
      <c r="AJK30" s="63"/>
      <c r="AJL30" s="63"/>
      <c r="AJM30" s="63"/>
      <c r="AJN30" s="63"/>
      <c r="AJO30" s="63"/>
      <c r="AJP30" s="63"/>
      <c r="AJQ30" s="63"/>
      <c r="AJR30" s="63"/>
      <c r="AJS30" s="63"/>
      <c r="AJT30" s="63"/>
      <c r="AJU30" s="63"/>
      <c r="AJV30" s="63"/>
      <c r="AJW30" s="63"/>
      <c r="AJX30" s="63"/>
      <c r="AJY30" s="63"/>
      <c r="AJZ30" s="63"/>
      <c r="AKA30" s="63"/>
      <c r="AKB30" s="63"/>
      <c r="AKC30" s="63"/>
      <c r="AKD30" s="63"/>
      <c r="AKE30" s="63"/>
      <c r="AKF30" s="63"/>
      <c r="AKG30" s="63"/>
      <c r="AKH30" s="63"/>
      <c r="AKI30" s="63"/>
      <c r="AKJ30" s="63"/>
      <c r="AKK30" s="63"/>
      <c r="AKL30" s="63"/>
      <c r="AKM30" s="63"/>
      <c r="AKN30" s="63"/>
      <c r="AKO30" s="63"/>
      <c r="AKP30" s="63"/>
      <c r="AKQ30" s="63"/>
      <c r="AKR30" s="63"/>
      <c r="AKS30" s="63"/>
      <c r="AKT30" s="63"/>
      <c r="AKU30" s="63"/>
      <c r="AKV30" s="63"/>
      <c r="AKW30" s="63"/>
      <c r="AKX30" s="63"/>
      <c r="AKY30" s="63"/>
      <c r="AKZ30" s="63"/>
      <c r="ALA30" s="63"/>
      <c r="ALB30" s="63"/>
      <c r="ALC30" s="63"/>
      <c r="ALD30" s="63"/>
      <c r="ALE30" s="63"/>
      <c r="ALF30" s="63"/>
      <c r="ALG30" s="63"/>
      <c r="ALH30" s="63"/>
      <c r="ALI30" s="63"/>
      <c r="ALJ30" s="63"/>
      <c r="ALK30" s="63"/>
      <c r="ALL30" s="63"/>
      <c r="ALM30" s="63"/>
      <c r="ALN30" s="63"/>
      <c r="ALO30" s="63"/>
      <c r="ALP30" s="63"/>
      <c r="ALQ30" s="63"/>
      <c r="ALR30" s="63"/>
      <c r="ALS30" s="63"/>
      <c r="ALT30" s="63"/>
      <c r="ALU30" s="63"/>
      <c r="ALV30" s="63"/>
      <c r="ALW30" s="63"/>
      <c r="ALX30" s="63"/>
      <c r="ALY30" s="63"/>
      <c r="ALZ30" s="63"/>
      <c r="AMA30" s="63"/>
      <c r="AMB30" s="63"/>
      <c r="AMC30" s="63"/>
      <c r="AMD30" s="63"/>
      <c r="AME30" s="63"/>
      <c r="AMF30" s="63"/>
      <c r="AMG30" s="63"/>
      <c r="AMH30" s="63"/>
      <c r="AMI30" s="63"/>
      <c r="AMJ30" s="63"/>
    </row>
    <row r="31" spans="1:1024" s="12" customFormat="1" ht="11" x14ac:dyDescent="0.15">
      <c r="A31" s="63"/>
      <c r="B31" s="63"/>
      <c r="C31" s="63"/>
      <c r="D31" s="63"/>
      <c r="E31" s="63"/>
      <c r="F31" s="63"/>
      <c r="G31" s="79"/>
      <c r="H31" s="80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63"/>
      <c r="FM31" s="63"/>
      <c r="FN31" s="63"/>
      <c r="FO31" s="63"/>
      <c r="FP31" s="63"/>
      <c r="FQ31" s="63"/>
      <c r="FR31" s="63"/>
      <c r="FS31" s="63"/>
      <c r="FT31" s="63"/>
      <c r="FU31" s="63"/>
      <c r="FV31" s="63"/>
      <c r="FW31" s="63"/>
      <c r="FX31" s="63"/>
      <c r="FY31" s="63"/>
      <c r="FZ31" s="63"/>
      <c r="GA31" s="63"/>
      <c r="GB31" s="63"/>
      <c r="GC31" s="63"/>
      <c r="GD31" s="63"/>
      <c r="GE31" s="63"/>
      <c r="GF31" s="63"/>
      <c r="GG31" s="63"/>
      <c r="GH31" s="63"/>
      <c r="GI31" s="63"/>
      <c r="GJ31" s="63"/>
      <c r="GK31" s="63"/>
      <c r="GL31" s="63"/>
      <c r="GM31" s="63"/>
      <c r="GN31" s="63"/>
      <c r="GO31" s="63"/>
      <c r="GP31" s="63"/>
      <c r="GQ31" s="63"/>
      <c r="GR31" s="63"/>
      <c r="GS31" s="63"/>
      <c r="GT31" s="63"/>
      <c r="GU31" s="63"/>
      <c r="GV31" s="63"/>
      <c r="GW31" s="63"/>
      <c r="GX31" s="63"/>
      <c r="GY31" s="63"/>
      <c r="GZ31" s="63"/>
      <c r="HA31" s="63"/>
      <c r="HB31" s="63"/>
      <c r="HC31" s="63"/>
      <c r="HD31" s="63"/>
      <c r="HE31" s="63"/>
      <c r="HF31" s="63"/>
      <c r="HG31" s="63"/>
      <c r="HH31" s="63"/>
      <c r="HI31" s="63"/>
      <c r="HJ31" s="63"/>
      <c r="HK31" s="63"/>
      <c r="HL31" s="63"/>
      <c r="HM31" s="63"/>
      <c r="HN31" s="63"/>
      <c r="HO31" s="63"/>
      <c r="HP31" s="63"/>
      <c r="HQ31" s="63"/>
      <c r="HR31" s="63"/>
      <c r="HS31" s="63"/>
      <c r="HT31" s="63"/>
      <c r="HU31" s="63"/>
      <c r="HV31" s="63"/>
      <c r="HW31" s="63"/>
      <c r="HX31" s="63"/>
      <c r="HY31" s="63"/>
      <c r="HZ31" s="63"/>
      <c r="IA31" s="63"/>
      <c r="IB31" s="63"/>
      <c r="IC31" s="63"/>
      <c r="ID31" s="63"/>
      <c r="IE31" s="63"/>
      <c r="IF31" s="63"/>
      <c r="IG31" s="63"/>
      <c r="IH31" s="63"/>
      <c r="II31" s="63"/>
      <c r="IJ31" s="63"/>
      <c r="IK31" s="63"/>
      <c r="IL31" s="63"/>
      <c r="IM31" s="63"/>
      <c r="IN31" s="63"/>
      <c r="IO31" s="63"/>
      <c r="IP31" s="63"/>
      <c r="IQ31" s="63"/>
      <c r="IR31" s="63"/>
      <c r="IS31" s="63"/>
      <c r="IT31" s="63"/>
      <c r="IU31" s="63"/>
      <c r="IV31" s="63"/>
      <c r="IW31" s="63"/>
      <c r="IX31" s="63"/>
      <c r="IY31" s="63"/>
      <c r="IZ31" s="63"/>
      <c r="JA31" s="63"/>
      <c r="JB31" s="63"/>
      <c r="JC31" s="63"/>
      <c r="JD31" s="63"/>
      <c r="JE31" s="63"/>
      <c r="JF31" s="63"/>
      <c r="JG31" s="63"/>
      <c r="JH31" s="63"/>
      <c r="JI31" s="63"/>
      <c r="JJ31" s="63"/>
      <c r="JK31" s="63"/>
      <c r="JL31" s="63"/>
      <c r="JM31" s="63"/>
      <c r="JN31" s="63"/>
      <c r="JO31" s="63"/>
      <c r="JP31" s="63"/>
      <c r="JQ31" s="63"/>
      <c r="JR31" s="63"/>
      <c r="JS31" s="63"/>
      <c r="JT31" s="63"/>
      <c r="JU31" s="63"/>
      <c r="JV31" s="63"/>
      <c r="JW31" s="63"/>
      <c r="JX31" s="63"/>
      <c r="JY31" s="63"/>
      <c r="JZ31" s="63"/>
      <c r="KA31" s="63"/>
      <c r="KB31" s="63"/>
      <c r="KC31" s="63"/>
      <c r="KD31" s="63"/>
      <c r="KE31" s="63"/>
      <c r="KF31" s="63"/>
      <c r="KG31" s="63"/>
      <c r="KH31" s="63"/>
      <c r="KI31" s="63"/>
      <c r="KJ31" s="63"/>
      <c r="KK31" s="63"/>
      <c r="KL31" s="63"/>
      <c r="KM31" s="63"/>
      <c r="KN31" s="63"/>
      <c r="KO31" s="63"/>
      <c r="KP31" s="63"/>
      <c r="KQ31" s="63"/>
      <c r="KR31" s="63"/>
      <c r="KS31" s="63"/>
      <c r="KT31" s="63"/>
      <c r="KU31" s="63"/>
      <c r="KV31" s="63"/>
      <c r="KW31" s="63"/>
      <c r="KX31" s="63"/>
      <c r="KY31" s="63"/>
      <c r="KZ31" s="63"/>
      <c r="LA31" s="63"/>
      <c r="LB31" s="63"/>
      <c r="LC31" s="63"/>
      <c r="LD31" s="63"/>
      <c r="LE31" s="63"/>
      <c r="LF31" s="63"/>
      <c r="LG31" s="63"/>
      <c r="LH31" s="63"/>
      <c r="LI31" s="63"/>
      <c r="LJ31" s="63"/>
      <c r="LK31" s="63"/>
      <c r="LL31" s="63"/>
      <c r="LM31" s="63"/>
      <c r="LN31" s="63"/>
      <c r="LO31" s="63"/>
      <c r="LP31" s="63"/>
      <c r="LQ31" s="63"/>
      <c r="LR31" s="63"/>
      <c r="LS31" s="63"/>
      <c r="LT31" s="63"/>
      <c r="LU31" s="63"/>
      <c r="LV31" s="63"/>
      <c r="LW31" s="63"/>
      <c r="LX31" s="63"/>
      <c r="LY31" s="63"/>
      <c r="LZ31" s="63"/>
      <c r="MA31" s="63"/>
      <c r="MB31" s="63"/>
      <c r="MC31" s="63"/>
      <c r="MD31" s="63"/>
      <c r="ME31" s="63"/>
      <c r="MF31" s="63"/>
      <c r="MG31" s="63"/>
      <c r="MH31" s="63"/>
      <c r="MI31" s="63"/>
      <c r="MJ31" s="63"/>
      <c r="MK31" s="63"/>
      <c r="ML31" s="63"/>
      <c r="MM31" s="63"/>
      <c r="MN31" s="63"/>
      <c r="MO31" s="63"/>
      <c r="MP31" s="63"/>
      <c r="MQ31" s="63"/>
      <c r="MR31" s="63"/>
      <c r="MS31" s="63"/>
      <c r="MT31" s="63"/>
      <c r="MU31" s="63"/>
      <c r="MV31" s="63"/>
      <c r="MW31" s="63"/>
      <c r="MX31" s="63"/>
      <c r="MY31" s="63"/>
      <c r="MZ31" s="63"/>
      <c r="NA31" s="63"/>
      <c r="NB31" s="63"/>
      <c r="NC31" s="63"/>
      <c r="ND31" s="63"/>
      <c r="NE31" s="63"/>
      <c r="NF31" s="63"/>
      <c r="NG31" s="63"/>
      <c r="NH31" s="63"/>
      <c r="NI31" s="63"/>
      <c r="NJ31" s="63"/>
      <c r="NK31" s="63"/>
      <c r="NL31" s="63"/>
      <c r="NM31" s="63"/>
      <c r="NN31" s="63"/>
      <c r="NO31" s="63"/>
      <c r="NP31" s="63"/>
      <c r="NQ31" s="63"/>
      <c r="NR31" s="63"/>
      <c r="NS31" s="63"/>
      <c r="NT31" s="63"/>
      <c r="NU31" s="63"/>
      <c r="NV31" s="63"/>
      <c r="NW31" s="63"/>
      <c r="NX31" s="63"/>
      <c r="NY31" s="63"/>
      <c r="NZ31" s="63"/>
      <c r="OA31" s="63"/>
      <c r="OB31" s="63"/>
      <c r="OC31" s="63"/>
      <c r="OD31" s="63"/>
      <c r="OE31" s="63"/>
      <c r="OF31" s="63"/>
      <c r="OG31" s="63"/>
      <c r="OH31" s="63"/>
      <c r="OI31" s="63"/>
      <c r="OJ31" s="63"/>
      <c r="OK31" s="63"/>
      <c r="OL31" s="63"/>
      <c r="OM31" s="63"/>
      <c r="ON31" s="63"/>
      <c r="OO31" s="63"/>
      <c r="OP31" s="63"/>
      <c r="OQ31" s="63"/>
      <c r="OR31" s="63"/>
      <c r="OS31" s="63"/>
      <c r="OT31" s="63"/>
      <c r="OU31" s="63"/>
      <c r="OV31" s="63"/>
      <c r="OW31" s="63"/>
      <c r="OX31" s="63"/>
      <c r="OY31" s="63"/>
      <c r="OZ31" s="63"/>
      <c r="PA31" s="63"/>
      <c r="PB31" s="63"/>
      <c r="PC31" s="63"/>
      <c r="PD31" s="63"/>
      <c r="PE31" s="63"/>
      <c r="PF31" s="63"/>
      <c r="PG31" s="63"/>
      <c r="PH31" s="63"/>
      <c r="PI31" s="63"/>
      <c r="PJ31" s="63"/>
      <c r="PK31" s="63"/>
      <c r="PL31" s="63"/>
      <c r="PM31" s="63"/>
      <c r="PN31" s="63"/>
      <c r="PO31" s="63"/>
      <c r="PP31" s="63"/>
      <c r="PQ31" s="63"/>
      <c r="PR31" s="63"/>
      <c r="PS31" s="63"/>
      <c r="PT31" s="63"/>
      <c r="PU31" s="63"/>
      <c r="PV31" s="63"/>
      <c r="PW31" s="63"/>
      <c r="PX31" s="63"/>
      <c r="PY31" s="63"/>
      <c r="PZ31" s="63"/>
      <c r="QA31" s="63"/>
      <c r="QB31" s="63"/>
      <c r="QC31" s="63"/>
      <c r="QD31" s="63"/>
      <c r="QE31" s="63"/>
      <c r="QF31" s="63"/>
      <c r="QG31" s="63"/>
      <c r="QH31" s="63"/>
      <c r="QI31" s="63"/>
      <c r="QJ31" s="63"/>
      <c r="QK31" s="63"/>
      <c r="QL31" s="63"/>
      <c r="QM31" s="63"/>
      <c r="QN31" s="63"/>
      <c r="QO31" s="63"/>
      <c r="QP31" s="63"/>
      <c r="QQ31" s="63"/>
      <c r="QR31" s="63"/>
      <c r="QS31" s="63"/>
      <c r="QT31" s="63"/>
      <c r="QU31" s="63"/>
      <c r="QV31" s="63"/>
      <c r="QW31" s="63"/>
      <c r="QX31" s="63"/>
      <c r="QY31" s="63"/>
      <c r="QZ31" s="63"/>
      <c r="RA31" s="63"/>
      <c r="RB31" s="63"/>
      <c r="RC31" s="63"/>
      <c r="RD31" s="63"/>
      <c r="RE31" s="63"/>
      <c r="RF31" s="63"/>
      <c r="RG31" s="63"/>
      <c r="RH31" s="63"/>
      <c r="RI31" s="63"/>
      <c r="RJ31" s="63"/>
      <c r="RK31" s="63"/>
      <c r="RL31" s="63"/>
      <c r="RM31" s="63"/>
      <c r="RN31" s="63"/>
      <c r="RO31" s="63"/>
      <c r="RP31" s="63"/>
      <c r="RQ31" s="63"/>
      <c r="RR31" s="63"/>
      <c r="RS31" s="63"/>
      <c r="RT31" s="63"/>
      <c r="RU31" s="63"/>
      <c r="RV31" s="63"/>
      <c r="RW31" s="63"/>
      <c r="RX31" s="63"/>
      <c r="RY31" s="63"/>
      <c r="RZ31" s="63"/>
      <c r="SA31" s="63"/>
      <c r="SB31" s="63"/>
      <c r="SC31" s="63"/>
      <c r="SD31" s="63"/>
      <c r="SE31" s="63"/>
      <c r="SF31" s="63"/>
      <c r="SG31" s="63"/>
      <c r="SH31" s="63"/>
      <c r="SI31" s="63"/>
      <c r="SJ31" s="63"/>
      <c r="SK31" s="63"/>
      <c r="SL31" s="63"/>
      <c r="SM31" s="63"/>
      <c r="SN31" s="63"/>
      <c r="SO31" s="63"/>
      <c r="SP31" s="63"/>
      <c r="SQ31" s="63"/>
      <c r="SR31" s="63"/>
      <c r="SS31" s="63"/>
      <c r="ST31" s="63"/>
      <c r="SU31" s="63"/>
      <c r="SV31" s="63"/>
      <c r="SW31" s="63"/>
      <c r="SX31" s="63"/>
      <c r="SY31" s="63"/>
      <c r="SZ31" s="63"/>
      <c r="TA31" s="63"/>
      <c r="TB31" s="63"/>
      <c r="TC31" s="63"/>
      <c r="TD31" s="63"/>
      <c r="TE31" s="63"/>
      <c r="TF31" s="63"/>
      <c r="TG31" s="63"/>
      <c r="TH31" s="63"/>
      <c r="TI31" s="63"/>
      <c r="TJ31" s="63"/>
      <c r="TK31" s="63"/>
      <c r="TL31" s="63"/>
      <c r="TM31" s="63"/>
      <c r="TN31" s="63"/>
      <c r="TO31" s="63"/>
      <c r="TP31" s="63"/>
      <c r="TQ31" s="63"/>
      <c r="TR31" s="63"/>
      <c r="TS31" s="63"/>
      <c r="TT31" s="63"/>
      <c r="TU31" s="63"/>
      <c r="TV31" s="63"/>
      <c r="TW31" s="63"/>
      <c r="TX31" s="63"/>
      <c r="TY31" s="63"/>
      <c r="TZ31" s="63"/>
      <c r="UA31" s="63"/>
      <c r="UB31" s="63"/>
      <c r="UC31" s="63"/>
      <c r="UD31" s="63"/>
      <c r="UE31" s="63"/>
      <c r="UF31" s="63"/>
      <c r="UG31" s="63"/>
      <c r="UH31" s="63"/>
      <c r="UI31" s="63"/>
      <c r="UJ31" s="63"/>
      <c r="UK31" s="63"/>
      <c r="UL31" s="63"/>
      <c r="UM31" s="63"/>
      <c r="UN31" s="63"/>
      <c r="UO31" s="63"/>
      <c r="UP31" s="63"/>
      <c r="UQ31" s="63"/>
      <c r="UR31" s="63"/>
      <c r="US31" s="63"/>
      <c r="UT31" s="63"/>
      <c r="UU31" s="63"/>
      <c r="UV31" s="63"/>
      <c r="UW31" s="63"/>
      <c r="UX31" s="63"/>
      <c r="UY31" s="63"/>
      <c r="UZ31" s="63"/>
      <c r="VA31" s="63"/>
      <c r="VB31" s="63"/>
      <c r="VC31" s="63"/>
      <c r="VD31" s="63"/>
      <c r="VE31" s="63"/>
      <c r="VF31" s="63"/>
      <c r="VG31" s="63"/>
      <c r="VH31" s="63"/>
      <c r="VI31" s="63"/>
      <c r="VJ31" s="63"/>
      <c r="VK31" s="63"/>
      <c r="VL31" s="63"/>
      <c r="VM31" s="63"/>
      <c r="VN31" s="63"/>
      <c r="VO31" s="63"/>
      <c r="VP31" s="63"/>
      <c r="VQ31" s="63"/>
      <c r="VR31" s="63"/>
      <c r="VS31" s="63"/>
      <c r="VT31" s="63"/>
      <c r="VU31" s="63"/>
      <c r="VV31" s="63"/>
      <c r="VW31" s="63"/>
      <c r="VX31" s="63"/>
      <c r="VY31" s="63"/>
      <c r="VZ31" s="63"/>
      <c r="WA31" s="63"/>
      <c r="WB31" s="63"/>
      <c r="WC31" s="63"/>
      <c r="WD31" s="63"/>
      <c r="WE31" s="63"/>
      <c r="WF31" s="63"/>
      <c r="WG31" s="63"/>
      <c r="WH31" s="63"/>
      <c r="WI31" s="63"/>
      <c r="WJ31" s="63"/>
      <c r="WK31" s="63"/>
      <c r="WL31" s="63"/>
      <c r="WM31" s="63"/>
      <c r="WN31" s="63"/>
      <c r="WO31" s="63"/>
      <c r="WP31" s="63"/>
      <c r="WQ31" s="63"/>
      <c r="WR31" s="63"/>
      <c r="WS31" s="63"/>
      <c r="WT31" s="63"/>
      <c r="WU31" s="63"/>
      <c r="WV31" s="63"/>
      <c r="WW31" s="63"/>
      <c r="WX31" s="63"/>
      <c r="WY31" s="63"/>
      <c r="WZ31" s="63"/>
      <c r="XA31" s="63"/>
      <c r="XB31" s="63"/>
      <c r="XC31" s="63"/>
      <c r="XD31" s="63"/>
      <c r="XE31" s="63"/>
      <c r="XF31" s="63"/>
      <c r="XG31" s="63"/>
      <c r="XH31" s="63"/>
      <c r="XI31" s="63"/>
      <c r="XJ31" s="63"/>
      <c r="XK31" s="63"/>
      <c r="XL31" s="63"/>
      <c r="XM31" s="63"/>
      <c r="XN31" s="63"/>
      <c r="XO31" s="63"/>
      <c r="XP31" s="63"/>
      <c r="XQ31" s="63"/>
      <c r="XR31" s="63"/>
      <c r="XS31" s="63"/>
      <c r="XT31" s="63"/>
      <c r="XU31" s="63"/>
      <c r="XV31" s="63"/>
      <c r="XW31" s="63"/>
      <c r="XX31" s="63"/>
      <c r="XY31" s="63"/>
      <c r="XZ31" s="63"/>
      <c r="YA31" s="63"/>
      <c r="YB31" s="63"/>
      <c r="YC31" s="63"/>
      <c r="YD31" s="63"/>
      <c r="YE31" s="63"/>
      <c r="YF31" s="63"/>
      <c r="YG31" s="63"/>
      <c r="YH31" s="63"/>
      <c r="YI31" s="63"/>
      <c r="YJ31" s="63"/>
      <c r="YK31" s="63"/>
      <c r="YL31" s="63"/>
      <c r="YM31" s="63"/>
      <c r="YN31" s="63"/>
      <c r="YO31" s="63"/>
      <c r="YP31" s="63"/>
      <c r="YQ31" s="63"/>
      <c r="YR31" s="63"/>
      <c r="YS31" s="63"/>
      <c r="YT31" s="63"/>
      <c r="YU31" s="63"/>
      <c r="YV31" s="63"/>
      <c r="YW31" s="63"/>
      <c r="YX31" s="63"/>
      <c r="YY31" s="63"/>
      <c r="YZ31" s="63"/>
      <c r="ZA31" s="63"/>
      <c r="ZB31" s="63"/>
      <c r="ZC31" s="63"/>
      <c r="ZD31" s="63"/>
      <c r="ZE31" s="63"/>
      <c r="ZF31" s="63"/>
      <c r="ZG31" s="63"/>
      <c r="ZH31" s="63"/>
      <c r="ZI31" s="63"/>
      <c r="ZJ31" s="63"/>
      <c r="ZK31" s="63"/>
      <c r="ZL31" s="63"/>
      <c r="ZM31" s="63"/>
      <c r="ZN31" s="63"/>
      <c r="ZO31" s="63"/>
      <c r="ZP31" s="63"/>
      <c r="ZQ31" s="63"/>
      <c r="ZR31" s="63"/>
      <c r="ZS31" s="63"/>
      <c r="ZT31" s="63"/>
      <c r="ZU31" s="63"/>
      <c r="ZV31" s="63"/>
      <c r="ZW31" s="63"/>
      <c r="ZX31" s="63"/>
      <c r="ZY31" s="63"/>
      <c r="ZZ31" s="63"/>
      <c r="AAA31" s="63"/>
      <c r="AAB31" s="63"/>
      <c r="AAC31" s="63"/>
      <c r="AAD31" s="63"/>
      <c r="AAE31" s="63"/>
      <c r="AAF31" s="63"/>
      <c r="AAG31" s="63"/>
      <c r="AAH31" s="63"/>
      <c r="AAI31" s="63"/>
      <c r="AAJ31" s="63"/>
      <c r="AAK31" s="63"/>
      <c r="AAL31" s="63"/>
      <c r="AAM31" s="63"/>
      <c r="AAN31" s="63"/>
      <c r="AAO31" s="63"/>
      <c r="AAP31" s="63"/>
      <c r="AAQ31" s="63"/>
      <c r="AAR31" s="63"/>
      <c r="AAS31" s="63"/>
      <c r="AAT31" s="63"/>
      <c r="AAU31" s="63"/>
      <c r="AAV31" s="63"/>
      <c r="AAW31" s="63"/>
      <c r="AAX31" s="63"/>
      <c r="AAY31" s="63"/>
      <c r="AAZ31" s="63"/>
      <c r="ABA31" s="63"/>
      <c r="ABB31" s="63"/>
      <c r="ABC31" s="63"/>
      <c r="ABD31" s="63"/>
      <c r="ABE31" s="63"/>
      <c r="ABF31" s="63"/>
      <c r="ABG31" s="63"/>
      <c r="ABH31" s="63"/>
      <c r="ABI31" s="63"/>
      <c r="ABJ31" s="63"/>
      <c r="ABK31" s="63"/>
      <c r="ABL31" s="63"/>
      <c r="ABM31" s="63"/>
      <c r="ABN31" s="63"/>
      <c r="ABO31" s="63"/>
      <c r="ABP31" s="63"/>
      <c r="ABQ31" s="63"/>
      <c r="ABR31" s="63"/>
      <c r="ABS31" s="63"/>
      <c r="ABT31" s="63"/>
      <c r="ABU31" s="63"/>
      <c r="ABV31" s="63"/>
      <c r="ABW31" s="63"/>
      <c r="ABX31" s="63"/>
      <c r="ABY31" s="63"/>
      <c r="ABZ31" s="63"/>
      <c r="ACA31" s="63"/>
      <c r="ACB31" s="63"/>
      <c r="ACC31" s="63"/>
      <c r="ACD31" s="63"/>
      <c r="ACE31" s="63"/>
      <c r="ACF31" s="63"/>
      <c r="ACG31" s="63"/>
      <c r="ACH31" s="63"/>
      <c r="ACI31" s="63"/>
      <c r="ACJ31" s="63"/>
      <c r="ACK31" s="63"/>
      <c r="ACL31" s="63"/>
      <c r="ACM31" s="63"/>
      <c r="ACN31" s="63"/>
      <c r="ACO31" s="63"/>
      <c r="ACP31" s="63"/>
      <c r="ACQ31" s="63"/>
      <c r="ACR31" s="63"/>
      <c r="ACS31" s="63"/>
      <c r="ACT31" s="63"/>
      <c r="ACU31" s="63"/>
      <c r="ACV31" s="63"/>
      <c r="ACW31" s="63"/>
      <c r="ACX31" s="63"/>
      <c r="ACY31" s="63"/>
      <c r="ACZ31" s="63"/>
      <c r="ADA31" s="63"/>
      <c r="ADB31" s="63"/>
      <c r="ADC31" s="63"/>
      <c r="ADD31" s="63"/>
      <c r="ADE31" s="63"/>
      <c r="ADF31" s="63"/>
      <c r="ADG31" s="63"/>
      <c r="ADH31" s="63"/>
      <c r="ADI31" s="63"/>
      <c r="ADJ31" s="63"/>
      <c r="ADK31" s="63"/>
      <c r="ADL31" s="63"/>
      <c r="ADM31" s="63"/>
      <c r="ADN31" s="63"/>
      <c r="ADO31" s="63"/>
      <c r="ADP31" s="63"/>
      <c r="ADQ31" s="63"/>
      <c r="ADR31" s="63"/>
      <c r="ADS31" s="63"/>
      <c r="ADT31" s="63"/>
      <c r="ADU31" s="63"/>
      <c r="ADV31" s="63"/>
      <c r="ADW31" s="63"/>
      <c r="ADX31" s="63"/>
      <c r="ADY31" s="63"/>
      <c r="ADZ31" s="63"/>
      <c r="AEA31" s="63"/>
      <c r="AEB31" s="63"/>
      <c r="AEC31" s="63"/>
      <c r="AED31" s="63"/>
      <c r="AEE31" s="63"/>
      <c r="AEF31" s="63"/>
      <c r="AEG31" s="63"/>
      <c r="AEH31" s="63"/>
      <c r="AEI31" s="63"/>
      <c r="AEJ31" s="63"/>
      <c r="AEK31" s="63"/>
      <c r="AEL31" s="63"/>
      <c r="AEM31" s="63"/>
      <c r="AEN31" s="63"/>
      <c r="AEO31" s="63"/>
      <c r="AEP31" s="63"/>
      <c r="AEQ31" s="63"/>
      <c r="AER31" s="63"/>
      <c r="AES31" s="63"/>
      <c r="AET31" s="63"/>
      <c r="AEU31" s="63"/>
      <c r="AEV31" s="63"/>
      <c r="AEW31" s="63"/>
      <c r="AEX31" s="63"/>
      <c r="AEY31" s="63"/>
      <c r="AEZ31" s="63"/>
      <c r="AFA31" s="63"/>
      <c r="AFB31" s="63"/>
      <c r="AFC31" s="63"/>
      <c r="AFD31" s="63"/>
      <c r="AFE31" s="63"/>
      <c r="AFF31" s="63"/>
      <c r="AFG31" s="63"/>
      <c r="AFH31" s="63"/>
      <c r="AFI31" s="63"/>
      <c r="AFJ31" s="63"/>
      <c r="AFK31" s="63"/>
      <c r="AFL31" s="63"/>
      <c r="AFM31" s="63"/>
      <c r="AFN31" s="63"/>
      <c r="AFO31" s="63"/>
      <c r="AFP31" s="63"/>
      <c r="AFQ31" s="63"/>
      <c r="AFR31" s="63"/>
      <c r="AFS31" s="63"/>
      <c r="AFT31" s="63"/>
      <c r="AFU31" s="63"/>
      <c r="AFV31" s="63"/>
      <c r="AFW31" s="63"/>
      <c r="AFX31" s="63"/>
      <c r="AFY31" s="63"/>
      <c r="AFZ31" s="63"/>
      <c r="AGA31" s="63"/>
      <c r="AGB31" s="63"/>
      <c r="AGC31" s="63"/>
      <c r="AGD31" s="63"/>
      <c r="AGE31" s="63"/>
      <c r="AGF31" s="63"/>
      <c r="AGG31" s="63"/>
      <c r="AGH31" s="63"/>
      <c r="AGI31" s="63"/>
      <c r="AGJ31" s="63"/>
      <c r="AGK31" s="63"/>
      <c r="AGL31" s="63"/>
      <c r="AGM31" s="63"/>
      <c r="AGN31" s="63"/>
      <c r="AGO31" s="63"/>
      <c r="AGP31" s="63"/>
      <c r="AGQ31" s="63"/>
      <c r="AGR31" s="63"/>
      <c r="AGS31" s="63"/>
      <c r="AGT31" s="63"/>
      <c r="AGU31" s="63"/>
      <c r="AGV31" s="63"/>
      <c r="AGW31" s="63"/>
      <c r="AGX31" s="63"/>
      <c r="AGY31" s="63"/>
      <c r="AGZ31" s="63"/>
      <c r="AHA31" s="63"/>
      <c r="AHB31" s="63"/>
      <c r="AHC31" s="63"/>
      <c r="AHD31" s="63"/>
      <c r="AHE31" s="63"/>
      <c r="AHF31" s="63"/>
      <c r="AHG31" s="63"/>
      <c r="AHH31" s="63"/>
      <c r="AHI31" s="63"/>
      <c r="AHJ31" s="63"/>
      <c r="AHK31" s="63"/>
      <c r="AHL31" s="63"/>
      <c r="AHM31" s="63"/>
      <c r="AHN31" s="63"/>
      <c r="AHO31" s="63"/>
      <c r="AHP31" s="63"/>
      <c r="AHQ31" s="63"/>
      <c r="AHR31" s="63"/>
      <c r="AHS31" s="63"/>
      <c r="AHT31" s="63"/>
      <c r="AHU31" s="63"/>
      <c r="AHV31" s="63"/>
      <c r="AHW31" s="63"/>
      <c r="AHX31" s="63"/>
      <c r="AHY31" s="63"/>
      <c r="AHZ31" s="63"/>
      <c r="AIA31" s="63"/>
      <c r="AIB31" s="63"/>
      <c r="AIC31" s="63"/>
      <c r="AID31" s="63"/>
      <c r="AIE31" s="63"/>
      <c r="AIF31" s="63"/>
      <c r="AIG31" s="63"/>
      <c r="AIH31" s="63"/>
      <c r="AII31" s="63"/>
      <c r="AIJ31" s="63"/>
      <c r="AIK31" s="63"/>
      <c r="AIL31" s="63"/>
      <c r="AIM31" s="63"/>
      <c r="AIN31" s="63"/>
      <c r="AIO31" s="63"/>
      <c r="AIP31" s="63"/>
      <c r="AIQ31" s="63"/>
      <c r="AIR31" s="63"/>
      <c r="AIS31" s="63"/>
      <c r="AIT31" s="63"/>
      <c r="AIU31" s="63"/>
      <c r="AIV31" s="63"/>
      <c r="AIW31" s="63"/>
      <c r="AIX31" s="63"/>
      <c r="AIY31" s="63"/>
      <c r="AIZ31" s="63"/>
      <c r="AJA31" s="63"/>
      <c r="AJB31" s="63"/>
      <c r="AJC31" s="63"/>
      <c r="AJD31" s="63"/>
      <c r="AJE31" s="63"/>
      <c r="AJF31" s="63"/>
      <c r="AJG31" s="63"/>
      <c r="AJH31" s="63"/>
      <c r="AJI31" s="63"/>
      <c r="AJJ31" s="63"/>
      <c r="AJK31" s="63"/>
      <c r="AJL31" s="63"/>
      <c r="AJM31" s="63"/>
      <c r="AJN31" s="63"/>
      <c r="AJO31" s="63"/>
      <c r="AJP31" s="63"/>
      <c r="AJQ31" s="63"/>
      <c r="AJR31" s="63"/>
      <c r="AJS31" s="63"/>
      <c r="AJT31" s="63"/>
      <c r="AJU31" s="63"/>
      <c r="AJV31" s="63"/>
      <c r="AJW31" s="63"/>
      <c r="AJX31" s="63"/>
      <c r="AJY31" s="63"/>
      <c r="AJZ31" s="63"/>
      <c r="AKA31" s="63"/>
      <c r="AKB31" s="63"/>
      <c r="AKC31" s="63"/>
      <c r="AKD31" s="63"/>
      <c r="AKE31" s="63"/>
      <c r="AKF31" s="63"/>
      <c r="AKG31" s="63"/>
      <c r="AKH31" s="63"/>
      <c r="AKI31" s="63"/>
      <c r="AKJ31" s="63"/>
      <c r="AKK31" s="63"/>
      <c r="AKL31" s="63"/>
      <c r="AKM31" s="63"/>
      <c r="AKN31" s="63"/>
      <c r="AKO31" s="63"/>
      <c r="AKP31" s="63"/>
      <c r="AKQ31" s="63"/>
      <c r="AKR31" s="63"/>
      <c r="AKS31" s="63"/>
      <c r="AKT31" s="63"/>
      <c r="AKU31" s="63"/>
      <c r="AKV31" s="63"/>
      <c r="AKW31" s="63"/>
      <c r="AKX31" s="63"/>
      <c r="AKY31" s="63"/>
      <c r="AKZ31" s="63"/>
      <c r="ALA31" s="63"/>
      <c r="ALB31" s="63"/>
      <c r="ALC31" s="63"/>
      <c r="ALD31" s="63"/>
      <c r="ALE31" s="63"/>
      <c r="ALF31" s="63"/>
      <c r="ALG31" s="63"/>
      <c r="ALH31" s="63"/>
      <c r="ALI31" s="63"/>
      <c r="ALJ31" s="63"/>
      <c r="ALK31" s="63"/>
      <c r="ALL31" s="63"/>
      <c r="ALM31" s="63"/>
      <c r="ALN31" s="63"/>
      <c r="ALO31" s="63"/>
      <c r="ALP31" s="63"/>
      <c r="ALQ31" s="63"/>
      <c r="ALR31" s="63"/>
      <c r="ALS31" s="63"/>
      <c r="ALT31" s="63"/>
      <c r="ALU31" s="63"/>
      <c r="ALV31" s="63"/>
      <c r="ALW31" s="63"/>
      <c r="ALX31" s="63"/>
      <c r="ALY31" s="63"/>
      <c r="ALZ31" s="63"/>
      <c r="AMA31" s="63"/>
      <c r="AMB31" s="63"/>
      <c r="AMC31" s="63"/>
      <c r="AMD31" s="63"/>
      <c r="AME31" s="63"/>
      <c r="AMF31" s="63"/>
      <c r="AMG31" s="63"/>
      <c r="AMH31" s="63"/>
      <c r="AMI31" s="63"/>
      <c r="AMJ31" s="63"/>
    </row>
    <row r="32" spans="1:1024" x14ac:dyDescent="0.2">
      <c r="A32" s="75"/>
      <c r="B32" s="75"/>
      <c r="C32" s="75"/>
      <c r="D32" s="75"/>
      <c r="E32" s="76"/>
      <c r="F32" s="76"/>
      <c r="G32" s="77"/>
      <c r="H32"/>
      <c r="I32" s="78"/>
      <c r="J32" s="78"/>
      <c r="K32"/>
      <c r="L32" s="78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">
      <c r="A33" s="75"/>
      <c r="B33" s="75"/>
      <c r="C33" s="75"/>
      <c r="D33" s="75"/>
      <c r="E33" s="76"/>
      <c r="F33" s="76"/>
      <c r="G33" s="77"/>
      <c r="H33"/>
      <c r="I33" s="78"/>
      <c r="J33" s="78"/>
      <c r="K33"/>
      <c r="L33" s="78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">
      <c r="A34" s="75"/>
      <c r="B34" s="75"/>
      <c r="C34" s="75"/>
      <c r="D34" s="75"/>
      <c r="E34" s="76"/>
      <c r="F34" s="76"/>
      <c r="G34" s="77"/>
      <c r="H34"/>
      <c r="I34" s="78"/>
      <c r="J34" s="78"/>
      <c r="K34"/>
      <c r="L34" s="78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2">
      <c r="A35" s="75"/>
      <c r="B35" s="75"/>
      <c r="C35" s="75"/>
      <c r="D35" s="75"/>
      <c r="E35" s="76"/>
      <c r="F35" s="76"/>
      <c r="G35" s="77"/>
      <c r="H35"/>
      <c r="I35" s="78"/>
      <c r="J35" s="78"/>
      <c r="K35"/>
      <c r="L35" s="78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">
      <c r="A36" s="75"/>
      <c r="B36" s="75"/>
      <c r="C36" s="75"/>
      <c r="D36" s="75"/>
      <c r="E36" s="76"/>
      <c r="F36" s="76"/>
      <c r="G36" s="77"/>
      <c r="H36"/>
      <c r="I36" s="78"/>
      <c r="J36" s="78"/>
      <c r="K36"/>
      <c r="L36" s="78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">
      <c r="A37" s="75"/>
      <c r="B37" s="75"/>
      <c r="C37" s="75"/>
      <c r="D37" s="75"/>
      <c r="E37" s="76"/>
      <c r="F37" s="76"/>
      <c r="G37" s="77"/>
      <c r="H37"/>
      <c r="I37" s="78"/>
      <c r="J37" s="78"/>
      <c r="K37"/>
      <c r="L37" s="78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">
      <c r="A38" s="75"/>
      <c r="B38" s="75"/>
      <c r="C38" s="75"/>
      <c r="D38" s="75"/>
      <c r="E38" s="76"/>
      <c r="F38" s="76"/>
      <c r="G38" s="77"/>
      <c r="H38"/>
      <c r="I38" s="78"/>
      <c r="J38" s="78"/>
      <c r="K38"/>
      <c r="L38" s="7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2">
      <c r="A39" s="75"/>
      <c r="B39" s="75"/>
      <c r="C39" s="75"/>
      <c r="D39" s="75"/>
      <c r="E39" s="76"/>
      <c r="F39" s="76"/>
      <c r="G39" s="77"/>
      <c r="H39"/>
      <c r="I39" s="78"/>
      <c r="J39" s="78"/>
      <c r="K39"/>
      <c r="L39" s="78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s="12" customFormat="1" ht="11" x14ac:dyDescent="0.15">
      <c r="A40" s="63"/>
      <c r="B40" s="63"/>
      <c r="C40" s="63"/>
      <c r="D40" s="63"/>
      <c r="E40" s="63"/>
      <c r="F40" s="63"/>
      <c r="G40" s="79"/>
      <c r="H40" s="80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3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3"/>
      <c r="EZ40" s="63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63"/>
      <c r="FM40" s="63"/>
      <c r="FN40" s="63"/>
      <c r="FO40" s="63"/>
      <c r="FP40" s="63"/>
      <c r="FQ40" s="63"/>
      <c r="FR40" s="63"/>
      <c r="FS40" s="63"/>
      <c r="FT40" s="63"/>
      <c r="FU40" s="63"/>
      <c r="FV40" s="63"/>
      <c r="FW40" s="63"/>
      <c r="FX40" s="63"/>
      <c r="FY40" s="63"/>
      <c r="FZ40" s="63"/>
      <c r="GA40" s="63"/>
      <c r="GB40" s="63"/>
      <c r="GC40" s="63"/>
      <c r="GD40" s="63"/>
      <c r="GE40" s="63"/>
      <c r="GF40" s="63"/>
      <c r="GG40" s="63"/>
      <c r="GH40" s="63"/>
      <c r="GI40" s="63"/>
      <c r="GJ40" s="63"/>
      <c r="GK40" s="63"/>
      <c r="GL40" s="63"/>
      <c r="GM40" s="63"/>
      <c r="GN40" s="63"/>
      <c r="GO40" s="63"/>
      <c r="GP40" s="63"/>
      <c r="GQ40" s="63"/>
      <c r="GR40" s="63"/>
      <c r="GS40" s="63"/>
      <c r="GT40" s="63"/>
      <c r="GU40" s="63"/>
      <c r="GV40" s="63"/>
      <c r="GW40" s="63"/>
      <c r="GX40" s="63"/>
      <c r="GY40" s="63"/>
      <c r="GZ40" s="63"/>
      <c r="HA40" s="63"/>
      <c r="HB40" s="63"/>
      <c r="HC40" s="63"/>
      <c r="HD40" s="63"/>
      <c r="HE40" s="63"/>
      <c r="HF40" s="63"/>
      <c r="HG40" s="63"/>
      <c r="HH40" s="63"/>
      <c r="HI40" s="63"/>
      <c r="HJ40" s="63"/>
      <c r="HK40" s="63"/>
      <c r="HL40" s="63"/>
      <c r="HM40" s="63"/>
      <c r="HN40" s="63"/>
      <c r="HO40" s="63"/>
      <c r="HP40" s="63"/>
      <c r="HQ40" s="63"/>
      <c r="HR40" s="63"/>
      <c r="HS40" s="63"/>
      <c r="HT40" s="63"/>
      <c r="HU40" s="63"/>
      <c r="HV40" s="63"/>
      <c r="HW40" s="63"/>
      <c r="HX40" s="63"/>
      <c r="HY40" s="63"/>
      <c r="HZ40" s="63"/>
      <c r="IA40" s="63"/>
      <c r="IB40" s="63"/>
      <c r="IC40" s="63"/>
      <c r="ID40" s="63"/>
      <c r="IE40" s="63"/>
      <c r="IF40" s="63"/>
      <c r="IG40" s="63"/>
      <c r="IH40" s="63"/>
      <c r="II40" s="63"/>
      <c r="IJ40" s="63"/>
      <c r="IK40" s="63"/>
      <c r="IL40" s="63"/>
      <c r="IM40" s="63"/>
      <c r="IN40" s="63"/>
      <c r="IO40" s="63"/>
      <c r="IP40" s="63"/>
      <c r="IQ40" s="63"/>
      <c r="IR40" s="63"/>
      <c r="IS40" s="63"/>
      <c r="IT40" s="63"/>
      <c r="IU40" s="63"/>
      <c r="IV40" s="63"/>
      <c r="IW40" s="63"/>
      <c r="IX40" s="63"/>
      <c r="IY40" s="63"/>
      <c r="IZ40" s="63"/>
      <c r="JA40" s="63"/>
      <c r="JB40" s="63"/>
      <c r="JC40" s="63"/>
      <c r="JD40" s="63"/>
      <c r="JE40" s="63"/>
      <c r="JF40" s="63"/>
      <c r="JG40" s="63"/>
      <c r="JH40" s="63"/>
      <c r="JI40" s="63"/>
      <c r="JJ40" s="63"/>
      <c r="JK40" s="63"/>
      <c r="JL40" s="63"/>
      <c r="JM40" s="63"/>
      <c r="JN40" s="63"/>
      <c r="JO40" s="63"/>
      <c r="JP40" s="63"/>
      <c r="JQ40" s="63"/>
      <c r="JR40" s="63"/>
      <c r="JS40" s="63"/>
      <c r="JT40" s="63"/>
      <c r="JU40" s="63"/>
      <c r="JV40" s="63"/>
      <c r="JW40" s="63"/>
      <c r="JX40" s="63"/>
      <c r="JY40" s="63"/>
      <c r="JZ40" s="63"/>
      <c r="KA40" s="63"/>
      <c r="KB40" s="63"/>
      <c r="KC40" s="63"/>
      <c r="KD40" s="63"/>
      <c r="KE40" s="63"/>
      <c r="KF40" s="63"/>
      <c r="KG40" s="63"/>
      <c r="KH40" s="63"/>
      <c r="KI40" s="63"/>
      <c r="KJ40" s="63"/>
      <c r="KK40" s="63"/>
      <c r="KL40" s="63"/>
      <c r="KM40" s="63"/>
      <c r="KN40" s="63"/>
      <c r="KO40" s="63"/>
      <c r="KP40" s="63"/>
      <c r="KQ40" s="63"/>
      <c r="KR40" s="63"/>
      <c r="KS40" s="63"/>
      <c r="KT40" s="63"/>
      <c r="KU40" s="63"/>
      <c r="KV40" s="63"/>
      <c r="KW40" s="63"/>
      <c r="KX40" s="63"/>
      <c r="KY40" s="63"/>
      <c r="KZ40" s="63"/>
      <c r="LA40" s="63"/>
      <c r="LB40" s="63"/>
      <c r="LC40" s="63"/>
      <c r="LD40" s="63"/>
      <c r="LE40" s="63"/>
      <c r="LF40" s="63"/>
      <c r="LG40" s="63"/>
      <c r="LH40" s="63"/>
      <c r="LI40" s="63"/>
      <c r="LJ40" s="63"/>
      <c r="LK40" s="63"/>
      <c r="LL40" s="63"/>
      <c r="LM40" s="63"/>
      <c r="LN40" s="63"/>
      <c r="LO40" s="63"/>
      <c r="LP40" s="63"/>
      <c r="LQ40" s="63"/>
      <c r="LR40" s="63"/>
      <c r="LS40" s="63"/>
      <c r="LT40" s="63"/>
      <c r="LU40" s="63"/>
      <c r="LV40" s="63"/>
      <c r="LW40" s="63"/>
      <c r="LX40" s="63"/>
      <c r="LY40" s="63"/>
      <c r="LZ40" s="63"/>
      <c r="MA40" s="63"/>
      <c r="MB40" s="63"/>
      <c r="MC40" s="63"/>
      <c r="MD40" s="63"/>
      <c r="ME40" s="63"/>
      <c r="MF40" s="63"/>
      <c r="MG40" s="63"/>
      <c r="MH40" s="63"/>
      <c r="MI40" s="63"/>
      <c r="MJ40" s="63"/>
      <c r="MK40" s="63"/>
      <c r="ML40" s="63"/>
      <c r="MM40" s="63"/>
      <c r="MN40" s="63"/>
      <c r="MO40" s="63"/>
      <c r="MP40" s="63"/>
      <c r="MQ40" s="63"/>
      <c r="MR40" s="63"/>
      <c r="MS40" s="63"/>
      <c r="MT40" s="63"/>
      <c r="MU40" s="63"/>
      <c r="MV40" s="63"/>
      <c r="MW40" s="63"/>
      <c r="MX40" s="63"/>
      <c r="MY40" s="63"/>
      <c r="MZ40" s="63"/>
      <c r="NA40" s="63"/>
      <c r="NB40" s="63"/>
      <c r="NC40" s="63"/>
      <c r="ND40" s="63"/>
      <c r="NE40" s="63"/>
      <c r="NF40" s="63"/>
      <c r="NG40" s="63"/>
      <c r="NH40" s="63"/>
      <c r="NI40" s="63"/>
      <c r="NJ40" s="63"/>
      <c r="NK40" s="63"/>
      <c r="NL40" s="63"/>
      <c r="NM40" s="63"/>
      <c r="NN40" s="63"/>
      <c r="NO40" s="63"/>
      <c r="NP40" s="63"/>
      <c r="NQ40" s="63"/>
      <c r="NR40" s="63"/>
      <c r="NS40" s="63"/>
      <c r="NT40" s="63"/>
      <c r="NU40" s="63"/>
      <c r="NV40" s="63"/>
      <c r="NW40" s="63"/>
      <c r="NX40" s="63"/>
      <c r="NY40" s="63"/>
      <c r="NZ40" s="63"/>
      <c r="OA40" s="63"/>
      <c r="OB40" s="63"/>
      <c r="OC40" s="63"/>
      <c r="OD40" s="63"/>
      <c r="OE40" s="63"/>
      <c r="OF40" s="63"/>
      <c r="OG40" s="63"/>
      <c r="OH40" s="63"/>
      <c r="OI40" s="63"/>
      <c r="OJ40" s="63"/>
      <c r="OK40" s="63"/>
      <c r="OL40" s="63"/>
      <c r="OM40" s="63"/>
      <c r="ON40" s="63"/>
      <c r="OO40" s="63"/>
      <c r="OP40" s="63"/>
      <c r="OQ40" s="63"/>
      <c r="OR40" s="63"/>
      <c r="OS40" s="63"/>
      <c r="OT40" s="63"/>
      <c r="OU40" s="63"/>
      <c r="OV40" s="63"/>
      <c r="OW40" s="63"/>
      <c r="OX40" s="63"/>
      <c r="OY40" s="63"/>
      <c r="OZ40" s="63"/>
      <c r="PA40" s="63"/>
      <c r="PB40" s="63"/>
      <c r="PC40" s="63"/>
      <c r="PD40" s="63"/>
      <c r="PE40" s="63"/>
      <c r="PF40" s="63"/>
      <c r="PG40" s="63"/>
      <c r="PH40" s="63"/>
      <c r="PI40" s="63"/>
      <c r="PJ40" s="63"/>
      <c r="PK40" s="63"/>
      <c r="PL40" s="63"/>
      <c r="PM40" s="63"/>
      <c r="PN40" s="63"/>
      <c r="PO40" s="63"/>
      <c r="PP40" s="63"/>
      <c r="PQ40" s="63"/>
      <c r="PR40" s="63"/>
      <c r="PS40" s="63"/>
      <c r="PT40" s="63"/>
      <c r="PU40" s="63"/>
      <c r="PV40" s="63"/>
      <c r="PW40" s="63"/>
      <c r="PX40" s="63"/>
      <c r="PY40" s="63"/>
      <c r="PZ40" s="63"/>
      <c r="QA40" s="63"/>
      <c r="QB40" s="63"/>
      <c r="QC40" s="63"/>
      <c r="QD40" s="63"/>
      <c r="QE40" s="63"/>
      <c r="QF40" s="63"/>
      <c r="QG40" s="63"/>
      <c r="QH40" s="63"/>
      <c r="QI40" s="63"/>
      <c r="QJ40" s="63"/>
      <c r="QK40" s="63"/>
      <c r="QL40" s="63"/>
      <c r="QM40" s="63"/>
      <c r="QN40" s="63"/>
      <c r="QO40" s="63"/>
      <c r="QP40" s="63"/>
      <c r="QQ40" s="63"/>
      <c r="QR40" s="63"/>
      <c r="QS40" s="63"/>
      <c r="QT40" s="63"/>
      <c r="QU40" s="63"/>
      <c r="QV40" s="63"/>
      <c r="QW40" s="63"/>
      <c r="QX40" s="63"/>
      <c r="QY40" s="63"/>
      <c r="QZ40" s="63"/>
      <c r="RA40" s="63"/>
      <c r="RB40" s="63"/>
      <c r="RC40" s="63"/>
      <c r="RD40" s="63"/>
      <c r="RE40" s="63"/>
      <c r="RF40" s="63"/>
      <c r="RG40" s="63"/>
      <c r="RH40" s="63"/>
      <c r="RI40" s="63"/>
      <c r="RJ40" s="63"/>
      <c r="RK40" s="63"/>
      <c r="RL40" s="63"/>
      <c r="RM40" s="63"/>
      <c r="RN40" s="63"/>
      <c r="RO40" s="63"/>
      <c r="RP40" s="63"/>
      <c r="RQ40" s="63"/>
      <c r="RR40" s="63"/>
      <c r="RS40" s="63"/>
      <c r="RT40" s="63"/>
      <c r="RU40" s="63"/>
      <c r="RV40" s="63"/>
      <c r="RW40" s="63"/>
      <c r="RX40" s="63"/>
      <c r="RY40" s="63"/>
      <c r="RZ40" s="63"/>
      <c r="SA40" s="63"/>
      <c r="SB40" s="63"/>
      <c r="SC40" s="63"/>
      <c r="SD40" s="63"/>
      <c r="SE40" s="63"/>
      <c r="SF40" s="63"/>
      <c r="SG40" s="63"/>
      <c r="SH40" s="63"/>
      <c r="SI40" s="63"/>
      <c r="SJ40" s="63"/>
      <c r="SK40" s="63"/>
      <c r="SL40" s="63"/>
      <c r="SM40" s="63"/>
      <c r="SN40" s="63"/>
      <c r="SO40" s="63"/>
      <c r="SP40" s="63"/>
      <c r="SQ40" s="63"/>
      <c r="SR40" s="63"/>
      <c r="SS40" s="63"/>
      <c r="ST40" s="63"/>
      <c r="SU40" s="63"/>
      <c r="SV40" s="63"/>
      <c r="SW40" s="63"/>
      <c r="SX40" s="63"/>
      <c r="SY40" s="63"/>
      <c r="SZ40" s="63"/>
      <c r="TA40" s="63"/>
      <c r="TB40" s="63"/>
      <c r="TC40" s="63"/>
      <c r="TD40" s="63"/>
      <c r="TE40" s="63"/>
      <c r="TF40" s="63"/>
      <c r="TG40" s="63"/>
      <c r="TH40" s="63"/>
      <c r="TI40" s="63"/>
      <c r="TJ40" s="63"/>
      <c r="TK40" s="63"/>
      <c r="TL40" s="63"/>
      <c r="TM40" s="63"/>
      <c r="TN40" s="63"/>
      <c r="TO40" s="63"/>
      <c r="TP40" s="63"/>
      <c r="TQ40" s="63"/>
      <c r="TR40" s="63"/>
      <c r="TS40" s="63"/>
      <c r="TT40" s="63"/>
      <c r="TU40" s="63"/>
      <c r="TV40" s="63"/>
      <c r="TW40" s="63"/>
      <c r="TX40" s="63"/>
      <c r="TY40" s="63"/>
      <c r="TZ40" s="63"/>
      <c r="UA40" s="63"/>
      <c r="UB40" s="63"/>
      <c r="UC40" s="63"/>
      <c r="UD40" s="63"/>
      <c r="UE40" s="63"/>
      <c r="UF40" s="63"/>
      <c r="UG40" s="63"/>
      <c r="UH40" s="63"/>
      <c r="UI40" s="63"/>
      <c r="UJ40" s="63"/>
      <c r="UK40" s="63"/>
      <c r="UL40" s="63"/>
      <c r="UM40" s="63"/>
      <c r="UN40" s="63"/>
      <c r="UO40" s="63"/>
      <c r="UP40" s="63"/>
      <c r="UQ40" s="63"/>
      <c r="UR40" s="63"/>
      <c r="US40" s="63"/>
      <c r="UT40" s="63"/>
      <c r="UU40" s="63"/>
      <c r="UV40" s="63"/>
      <c r="UW40" s="63"/>
      <c r="UX40" s="63"/>
      <c r="UY40" s="63"/>
      <c r="UZ40" s="63"/>
      <c r="VA40" s="63"/>
      <c r="VB40" s="63"/>
      <c r="VC40" s="63"/>
      <c r="VD40" s="63"/>
      <c r="VE40" s="63"/>
      <c r="VF40" s="63"/>
      <c r="VG40" s="63"/>
      <c r="VH40" s="63"/>
      <c r="VI40" s="63"/>
      <c r="VJ40" s="63"/>
      <c r="VK40" s="63"/>
      <c r="VL40" s="63"/>
      <c r="VM40" s="63"/>
      <c r="VN40" s="63"/>
      <c r="VO40" s="63"/>
      <c r="VP40" s="63"/>
      <c r="VQ40" s="63"/>
      <c r="VR40" s="63"/>
      <c r="VS40" s="63"/>
      <c r="VT40" s="63"/>
      <c r="VU40" s="63"/>
      <c r="VV40" s="63"/>
      <c r="VW40" s="63"/>
      <c r="VX40" s="63"/>
      <c r="VY40" s="63"/>
      <c r="VZ40" s="63"/>
      <c r="WA40" s="63"/>
      <c r="WB40" s="63"/>
      <c r="WC40" s="63"/>
      <c r="WD40" s="63"/>
      <c r="WE40" s="63"/>
      <c r="WF40" s="63"/>
      <c r="WG40" s="63"/>
      <c r="WH40" s="63"/>
      <c r="WI40" s="63"/>
      <c r="WJ40" s="63"/>
      <c r="WK40" s="63"/>
      <c r="WL40" s="63"/>
      <c r="WM40" s="63"/>
      <c r="WN40" s="63"/>
      <c r="WO40" s="63"/>
      <c r="WP40" s="63"/>
      <c r="WQ40" s="63"/>
      <c r="WR40" s="63"/>
      <c r="WS40" s="63"/>
      <c r="WT40" s="63"/>
      <c r="WU40" s="63"/>
      <c r="WV40" s="63"/>
      <c r="WW40" s="63"/>
      <c r="WX40" s="63"/>
      <c r="WY40" s="63"/>
      <c r="WZ40" s="63"/>
      <c r="XA40" s="63"/>
      <c r="XB40" s="63"/>
      <c r="XC40" s="63"/>
      <c r="XD40" s="63"/>
      <c r="XE40" s="63"/>
      <c r="XF40" s="63"/>
      <c r="XG40" s="63"/>
      <c r="XH40" s="63"/>
      <c r="XI40" s="63"/>
      <c r="XJ40" s="63"/>
      <c r="XK40" s="63"/>
      <c r="XL40" s="63"/>
      <c r="XM40" s="63"/>
      <c r="XN40" s="63"/>
      <c r="XO40" s="63"/>
      <c r="XP40" s="63"/>
      <c r="XQ40" s="63"/>
      <c r="XR40" s="63"/>
      <c r="XS40" s="63"/>
      <c r="XT40" s="63"/>
      <c r="XU40" s="63"/>
      <c r="XV40" s="63"/>
      <c r="XW40" s="63"/>
      <c r="XX40" s="63"/>
      <c r="XY40" s="63"/>
      <c r="XZ40" s="63"/>
      <c r="YA40" s="63"/>
      <c r="YB40" s="63"/>
      <c r="YC40" s="63"/>
      <c r="YD40" s="63"/>
      <c r="YE40" s="63"/>
      <c r="YF40" s="63"/>
      <c r="YG40" s="63"/>
      <c r="YH40" s="63"/>
      <c r="YI40" s="63"/>
      <c r="YJ40" s="63"/>
      <c r="YK40" s="63"/>
      <c r="YL40" s="63"/>
      <c r="YM40" s="63"/>
      <c r="YN40" s="63"/>
      <c r="YO40" s="63"/>
      <c r="YP40" s="63"/>
      <c r="YQ40" s="63"/>
      <c r="YR40" s="63"/>
      <c r="YS40" s="63"/>
      <c r="YT40" s="63"/>
      <c r="YU40" s="63"/>
      <c r="YV40" s="63"/>
      <c r="YW40" s="63"/>
      <c r="YX40" s="63"/>
      <c r="YY40" s="63"/>
      <c r="YZ40" s="63"/>
      <c r="ZA40" s="63"/>
      <c r="ZB40" s="63"/>
      <c r="ZC40" s="63"/>
      <c r="ZD40" s="63"/>
      <c r="ZE40" s="63"/>
      <c r="ZF40" s="63"/>
      <c r="ZG40" s="63"/>
      <c r="ZH40" s="63"/>
      <c r="ZI40" s="63"/>
      <c r="ZJ40" s="63"/>
      <c r="ZK40" s="63"/>
      <c r="ZL40" s="63"/>
      <c r="ZM40" s="63"/>
      <c r="ZN40" s="63"/>
      <c r="ZO40" s="63"/>
      <c r="ZP40" s="63"/>
      <c r="ZQ40" s="63"/>
      <c r="ZR40" s="63"/>
      <c r="ZS40" s="63"/>
      <c r="ZT40" s="63"/>
      <c r="ZU40" s="63"/>
      <c r="ZV40" s="63"/>
      <c r="ZW40" s="63"/>
      <c r="ZX40" s="63"/>
      <c r="ZY40" s="63"/>
      <c r="ZZ40" s="63"/>
      <c r="AAA40" s="63"/>
      <c r="AAB40" s="63"/>
      <c r="AAC40" s="63"/>
      <c r="AAD40" s="63"/>
      <c r="AAE40" s="63"/>
      <c r="AAF40" s="63"/>
      <c r="AAG40" s="63"/>
      <c r="AAH40" s="63"/>
      <c r="AAI40" s="63"/>
      <c r="AAJ40" s="63"/>
      <c r="AAK40" s="63"/>
      <c r="AAL40" s="63"/>
      <c r="AAM40" s="63"/>
      <c r="AAN40" s="63"/>
      <c r="AAO40" s="63"/>
      <c r="AAP40" s="63"/>
      <c r="AAQ40" s="63"/>
      <c r="AAR40" s="63"/>
      <c r="AAS40" s="63"/>
      <c r="AAT40" s="63"/>
      <c r="AAU40" s="63"/>
      <c r="AAV40" s="63"/>
      <c r="AAW40" s="63"/>
      <c r="AAX40" s="63"/>
      <c r="AAY40" s="63"/>
      <c r="AAZ40" s="63"/>
      <c r="ABA40" s="63"/>
      <c r="ABB40" s="63"/>
      <c r="ABC40" s="63"/>
      <c r="ABD40" s="63"/>
      <c r="ABE40" s="63"/>
      <c r="ABF40" s="63"/>
      <c r="ABG40" s="63"/>
      <c r="ABH40" s="63"/>
      <c r="ABI40" s="63"/>
      <c r="ABJ40" s="63"/>
      <c r="ABK40" s="63"/>
      <c r="ABL40" s="63"/>
      <c r="ABM40" s="63"/>
      <c r="ABN40" s="63"/>
      <c r="ABO40" s="63"/>
      <c r="ABP40" s="63"/>
      <c r="ABQ40" s="63"/>
      <c r="ABR40" s="63"/>
      <c r="ABS40" s="63"/>
      <c r="ABT40" s="63"/>
      <c r="ABU40" s="63"/>
      <c r="ABV40" s="63"/>
      <c r="ABW40" s="63"/>
      <c r="ABX40" s="63"/>
      <c r="ABY40" s="63"/>
      <c r="ABZ40" s="63"/>
      <c r="ACA40" s="63"/>
      <c r="ACB40" s="63"/>
      <c r="ACC40" s="63"/>
      <c r="ACD40" s="63"/>
      <c r="ACE40" s="63"/>
      <c r="ACF40" s="63"/>
      <c r="ACG40" s="63"/>
      <c r="ACH40" s="63"/>
      <c r="ACI40" s="63"/>
      <c r="ACJ40" s="63"/>
      <c r="ACK40" s="63"/>
      <c r="ACL40" s="63"/>
      <c r="ACM40" s="63"/>
      <c r="ACN40" s="63"/>
      <c r="ACO40" s="63"/>
      <c r="ACP40" s="63"/>
      <c r="ACQ40" s="63"/>
      <c r="ACR40" s="63"/>
      <c r="ACS40" s="63"/>
      <c r="ACT40" s="63"/>
      <c r="ACU40" s="63"/>
      <c r="ACV40" s="63"/>
      <c r="ACW40" s="63"/>
      <c r="ACX40" s="63"/>
      <c r="ACY40" s="63"/>
      <c r="ACZ40" s="63"/>
      <c r="ADA40" s="63"/>
      <c r="ADB40" s="63"/>
      <c r="ADC40" s="63"/>
      <c r="ADD40" s="63"/>
      <c r="ADE40" s="63"/>
      <c r="ADF40" s="63"/>
      <c r="ADG40" s="63"/>
      <c r="ADH40" s="63"/>
      <c r="ADI40" s="63"/>
      <c r="ADJ40" s="63"/>
      <c r="ADK40" s="63"/>
      <c r="ADL40" s="63"/>
      <c r="ADM40" s="63"/>
      <c r="ADN40" s="63"/>
      <c r="ADO40" s="63"/>
      <c r="ADP40" s="63"/>
      <c r="ADQ40" s="63"/>
      <c r="ADR40" s="63"/>
      <c r="ADS40" s="63"/>
      <c r="ADT40" s="63"/>
      <c r="ADU40" s="63"/>
      <c r="ADV40" s="63"/>
      <c r="ADW40" s="63"/>
      <c r="ADX40" s="63"/>
      <c r="ADY40" s="63"/>
      <c r="ADZ40" s="63"/>
      <c r="AEA40" s="63"/>
      <c r="AEB40" s="63"/>
      <c r="AEC40" s="63"/>
      <c r="AED40" s="63"/>
      <c r="AEE40" s="63"/>
      <c r="AEF40" s="63"/>
      <c r="AEG40" s="63"/>
      <c r="AEH40" s="63"/>
      <c r="AEI40" s="63"/>
      <c r="AEJ40" s="63"/>
      <c r="AEK40" s="63"/>
      <c r="AEL40" s="63"/>
      <c r="AEM40" s="63"/>
      <c r="AEN40" s="63"/>
      <c r="AEO40" s="63"/>
      <c r="AEP40" s="63"/>
      <c r="AEQ40" s="63"/>
      <c r="AER40" s="63"/>
      <c r="AES40" s="63"/>
      <c r="AET40" s="63"/>
      <c r="AEU40" s="63"/>
      <c r="AEV40" s="63"/>
      <c r="AEW40" s="63"/>
      <c r="AEX40" s="63"/>
      <c r="AEY40" s="63"/>
      <c r="AEZ40" s="63"/>
      <c r="AFA40" s="63"/>
      <c r="AFB40" s="63"/>
      <c r="AFC40" s="63"/>
      <c r="AFD40" s="63"/>
      <c r="AFE40" s="63"/>
      <c r="AFF40" s="63"/>
      <c r="AFG40" s="63"/>
      <c r="AFH40" s="63"/>
      <c r="AFI40" s="63"/>
      <c r="AFJ40" s="63"/>
      <c r="AFK40" s="63"/>
      <c r="AFL40" s="63"/>
      <c r="AFM40" s="63"/>
      <c r="AFN40" s="63"/>
      <c r="AFO40" s="63"/>
      <c r="AFP40" s="63"/>
      <c r="AFQ40" s="63"/>
      <c r="AFR40" s="63"/>
      <c r="AFS40" s="63"/>
      <c r="AFT40" s="63"/>
      <c r="AFU40" s="63"/>
      <c r="AFV40" s="63"/>
      <c r="AFW40" s="63"/>
      <c r="AFX40" s="63"/>
      <c r="AFY40" s="63"/>
      <c r="AFZ40" s="63"/>
      <c r="AGA40" s="63"/>
      <c r="AGB40" s="63"/>
      <c r="AGC40" s="63"/>
      <c r="AGD40" s="63"/>
      <c r="AGE40" s="63"/>
      <c r="AGF40" s="63"/>
      <c r="AGG40" s="63"/>
      <c r="AGH40" s="63"/>
      <c r="AGI40" s="63"/>
      <c r="AGJ40" s="63"/>
      <c r="AGK40" s="63"/>
      <c r="AGL40" s="63"/>
      <c r="AGM40" s="63"/>
      <c r="AGN40" s="63"/>
      <c r="AGO40" s="63"/>
      <c r="AGP40" s="63"/>
      <c r="AGQ40" s="63"/>
      <c r="AGR40" s="63"/>
      <c r="AGS40" s="63"/>
      <c r="AGT40" s="63"/>
      <c r="AGU40" s="63"/>
      <c r="AGV40" s="63"/>
      <c r="AGW40" s="63"/>
      <c r="AGX40" s="63"/>
      <c r="AGY40" s="63"/>
      <c r="AGZ40" s="63"/>
      <c r="AHA40" s="63"/>
      <c r="AHB40" s="63"/>
      <c r="AHC40" s="63"/>
      <c r="AHD40" s="63"/>
      <c r="AHE40" s="63"/>
      <c r="AHF40" s="63"/>
      <c r="AHG40" s="63"/>
      <c r="AHH40" s="63"/>
      <c r="AHI40" s="63"/>
      <c r="AHJ40" s="63"/>
      <c r="AHK40" s="63"/>
      <c r="AHL40" s="63"/>
      <c r="AHM40" s="63"/>
      <c r="AHN40" s="63"/>
      <c r="AHO40" s="63"/>
      <c r="AHP40" s="63"/>
      <c r="AHQ40" s="63"/>
      <c r="AHR40" s="63"/>
      <c r="AHS40" s="63"/>
      <c r="AHT40" s="63"/>
      <c r="AHU40" s="63"/>
      <c r="AHV40" s="63"/>
      <c r="AHW40" s="63"/>
      <c r="AHX40" s="63"/>
      <c r="AHY40" s="63"/>
      <c r="AHZ40" s="63"/>
      <c r="AIA40" s="63"/>
      <c r="AIB40" s="63"/>
      <c r="AIC40" s="63"/>
      <c r="AID40" s="63"/>
      <c r="AIE40" s="63"/>
      <c r="AIF40" s="63"/>
      <c r="AIG40" s="63"/>
      <c r="AIH40" s="63"/>
      <c r="AII40" s="63"/>
      <c r="AIJ40" s="63"/>
      <c r="AIK40" s="63"/>
      <c r="AIL40" s="63"/>
      <c r="AIM40" s="63"/>
      <c r="AIN40" s="63"/>
      <c r="AIO40" s="63"/>
      <c r="AIP40" s="63"/>
      <c r="AIQ40" s="63"/>
      <c r="AIR40" s="63"/>
      <c r="AIS40" s="63"/>
      <c r="AIT40" s="63"/>
      <c r="AIU40" s="63"/>
      <c r="AIV40" s="63"/>
      <c r="AIW40" s="63"/>
      <c r="AIX40" s="63"/>
      <c r="AIY40" s="63"/>
      <c r="AIZ40" s="63"/>
      <c r="AJA40" s="63"/>
      <c r="AJB40" s="63"/>
      <c r="AJC40" s="63"/>
      <c r="AJD40" s="63"/>
      <c r="AJE40" s="63"/>
      <c r="AJF40" s="63"/>
      <c r="AJG40" s="63"/>
      <c r="AJH40" s="63"/>
      <c r="AJI40" s="63"/>
      <c r="AJJ40" s="63"/>
      <c r="AJK40" s="63"/>
      <c r="AJL40" s="63"/>
      <c r="AJM40" s="63"/>
      <c r="AJN40" s="63"/>
      <c r="AJO40" s="63"/>
      <c r="AJP40" s="63"/>
      <c r="AJQ40" s="63"/>
      <c r="AJR40" s="63"/>
      <c r="AJS40" s="63"/>
      <c r="AJT40" s="63"/>
      <c r="AJU40" s="63"/>
      <c r="AJV40" s="63"/>
      <c r="AJW40" s="63"/>
      <c r="AJX40" s="63"/>
      <c r="AJY40" s="63"/>
      <c r="AJZ40" s="63"/>
      <c r="AKA40" s="63"/>
      <c r="AKB40" s="63"/>
      <c r="AKC40" s="63"/>
      <c r="AKD40" s="63"/>
      <c r="AKE40" s="63"/>
      <c r="AKF40" s="63"/>
      <c r="AKG40" s="63"/>
      <c r="AKH40" s="63"/>
      <c r="AKI40" s="63"/>
      <c r="AKJ40" s="63"/>
      <c r="AKK40" s="63"/>
      <c r="AKL40" s="63"/>
      <c r="AKM40" s="63"/>
      <c r="AKN40" s="63"/>
      <c r="AKO40" s="63"/>
      <c r="AKP40" s="63"/>
      <c r="AKQ40" s="63"/>
      <c r="AKR40" s="63"/>
      <c r="AKS40" s="63"/>
      <c r="AKT40" s="63"/>
      <c r="AKU40" s="63"/>
      <c r="AKV40" s="63"/>
      <c r="AKW40" s="63"/>
      <c r="AKX40" s="63"/>
      <c r="AKY40" s="63"/>
      <c r="AKZ40" s="63"/>
      <c r="ALA40" s="63"/>
      <c r="ALB40" s="63"/>
      <c r="ALC40" s="63"/>
      <c r="ALD40" s="63"/>
      <c r="ALE40" s="63"/>
      <c r="ALF40" s="63"/>
      <c r="ALG40" s="63"/>
      <c r="ALH40" s="63"/>
      <c r="ALI40" s="63"/>
      <c r="ALJ40" s="63"/>
      <c r="ALK40" s="63"/>
      <c r="ALL40" s="63"/>
      <c r="ALM40" s="63"/>
      <c r="ALN40" s="63"/>
      <c r="ALO40" s="63"/>
      <c r="ALP40" s="63"/>
      <c r="ALQ40" s="63"/>
      <c r="ALR40" s="63"/>
      <c r="ALS40" s="63"/>
      <c r="ALT40" s="63"/>
      <c r="ALU40" s="63"/>
      <c r="ALV40" s="63"/>
      <c r="ALW40" s="63"/>
      <c r="ALX40" s="63"/>
      <c r="ALY40" s="63"/>
      <c r="ALZ40" s="63"/>
      <c r="AMA40" s="63"/>
      <c r="AMB40" s="63"/>
      <c r="AMC40" s="63"/>
      <c r="AMD40" s="63"/>
      <c r="AME40" s="63"/>
      <c r="AMF40" s="63"/>
      <c r="AMG40" s="63"/>
      <c r="AMH40" s="63"/>
      <c r="AMI40" s="63"/>
      <c r="AMJ40" s="63"/>
    </row>
    <row r="41" spans="1:1024" s="12" customFormat="1" ht="11" x14ac:dyDescent="0.15">
      <c r="A41" s="63"/>
      <c r="B41" s="63"/>
      <c r="C41" s="63"/>
      <c r="D41" s="63"/>
      <c r="E41" s="63"/>
      <c r="F41" s="63"/>
      <c r="G41" s="79"/>
      <c r="H41" s="80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  <c r="DP41" s="63"/>
      <c r="DQ41" s="63"/>
      <c r="DR41" s="63"/>
      <c r="DS41" s="63"/>
      <c r="DT41" s="63"/>
      <c r="DU41" s="63"/>
      <c r="DV41" s="63"/>
      <c r="DW41" s="63"/>
      <c r="DX41" s="63"/>
      <c r="DY41" s="63"/>
      <c r="DZ41" s="63"/>
      <c r="EA41" s="63"/>
      <c r="EB41" s="63"/>
      <c r="EC41" s="63"/>
      <c r="ED41" s="63"/>
      <c r="EE41" s="63"/>
      <c r="EF41" s="63"/>
      <c r="EG41" s="63"/>
      <c r="EH41" s="63"/>
      <c r="EI41" s="63"/>
      <c r="EJ41" s="63"/>
      <c r="EK41" s="63"/>
      <c r="EL41" s="63"/>
      <c r="EM41" s="63"/>
      <c r="EN41" s="63"/>
      <c r="EO41" s="63"/>
      <c r="EP41" s="63"/>
      <c r="EQ41" s="63"/>
      <c r="ER41" s="63"/>
      <c r="ES41" s="63"/>
      <c r="ET41" s="63"/>
      <c r="EU41" s="63"/>
      <c r="EV41" s="63"/>
      <c r="EW41" s="63"/>
      <c r="EX41" s="63"/>
      <c r="EY41" s="63"/>
      <c r="EZ41" s="63"/>
      <c r="FA41" s="63"/>
      <c r="FB41" s="63"/>
      <c r="FC41" s="63"/>
      <c r="FD41" s="63"/>
      <c r="FE41" s="63"/>
      <c r="FF41" s="63"/>
      <c r="FG41" s="63"/>
      <c r="FH41" s="63"/>
      <c r="FI41" s="63"/>
      <c r="FJ41" s="63"/>
      <c r="FK41" s="63"/>
      <c r="FL41" s="63"/>
      <c r="FM41" s="63"/>
      <c r="FN41" s="63"/>
      <c r="FO41" s="63"/>
      <c r="FP41" s="63"/>
      <c r="FQ41" s="63"/>
      <c r="FR41" s="63"/>
      <c r="FS41" s="63"/>
      <c r="FT41" s="63"/>
      <c r="FU41" s="63"/>
      <c r="FV41" s="63"/>
      <c r="FW41" s="63"/>
      <c r="FX41" s="63"/>
      <c r="FY41" s="63"/>
      <c r="FZ41" s="63"/>
      <c r="GA41" s="63"/>
      <c r="GB41" s="63"/>
      <c r="GC41" s="63"/>
      <c r="GD41" s="63"/>
      <c r="GE41" s="63"/>
      <c r="GF41" s="63"/>
      <c r="GG41" s="63"/>
      <c r="GH41" s="63"/>
      <c r="GI41" s="63"/>
      <c r="GJ41" s="63"/>
      <c r="GK41" s="63"/>
      <c r="GL41" s="63"/>
      <c r="GM41" s="63"/>
      <c r="GN41" s="63"/>
      <c r="GO41" s="63"/>
      <c r="GP41" s="63"/>
      <c r="GQ41" s="63"/>
      <c r="GR41" s="63"/>
      <c r="GS41" s="63"/>
      <c r="GT41" s="63"/>
      <c r="GU41" s="63"/>
      <c r="GV41" s="63"/>
      <c r="GW41" s="63"/>
      <c r="GX41" s="63"/>
      <c r="GY41" s="63"/>
      <c r="GZ41" s="63"/>
      <c r="HA41" s="63"/>
      <c r="HB41" s="63"/>
      <c r="HC41" s="63"/>
      <c r="HD41" s="63"/>
      <c r="HE41" s="63"/>
      <c r="HF41" s="63"/>
      <c r="HG41" s="63"/>
      <c r="HH41" s="63"/>
      <c r="HI41" s="63"/>
      <c r="HJ41" s="63"/>
      <c r="HK41" s="63"/>
      <c r="HL41" s="63"/>
      <c r="HM41" s="63"/>
      <c r="HN41" s="63"/>
      <c r="HO41" s="63"/>
      <c r="HP41" s="63"/>
      <c r="HQ41" s="63"/>
      <c r="HR41" s="63"/>
      <c r="HS41" s="63"/>
      <c r="HT41" s="63"/>
      <c r="HU41" s="63"/>
      <c r="HV41" s="63"/>
      <c r="HW41" s="63"/>
      <c r="HX41" s="63"/>
      <c r="HY41" s="63"/>
      <c r="HZ41" s="63"/>
      <c r="IA41" s="63"/>
      <c r="IB41" s="63"/>
      <c r="IC41" s="63"/>
      <c r="ID41" s="63"/>
      <c r="IE41" s="63"/>
      <c r="IF41" s="63"/>
      <c r="IG41" s="63"/>
      <c r="IH41" s="63"/>
      <c r="II41" s="63"/>
      <c r="IJ41" s="63"/>
      <c r="IK41" s="63"/>
      <c r="IL41" s="63"/>
      <c r="IM41" s="63"/>
      <c r="IN41" s="63"/>
      <c r="IO41" s="63"/>
      <c r="IP41" s="63"/>
      <c r="IQ41" s="63"/>
      <c r="IR41" s="63"/>
      <c r="IS41" s="63"/>
      <c r="IT41" s="63"/>
      <c r="IU41" s="63"/>
      <c r="IV41" s="63"/>
      <c r="IW41" s="63"/>
      <c r="IX41" s="63"/>
      <c r="IY41" s="63"/>
      <c r="IZ41" s="63"/>
      <c r="JA41" s="63"/>
      <c r="JB41" s="63"/>
      <c r="JC41" s="63"/>
      <c r="JD41" s="63"/>
      <c r="JE41" s="63"/>
      <c r="JF41" s="63"/>
      <c r="JG41" s="63"/>
      <c r="JH41" s="63"/>
      <c r="JI41" s="63"/>
      <c r="JJ41" s="63"/>
      <c r="JK41" s="63"/>
      <c r="JL41" s="63"/>
      <c r="JM41" s="63"/>
      <c r="JN41" s="63"/>
      <c r="JO41" s="63"/>
      <c r="JP41" s="63"/>
      <c r="JQ41" s="63"/>
      <c r="JR41" s="63"/>
      <c r="JS41" s="63"/>
      <c r="JT41" s="63"/>
      <c r="JU41" s="63"/>
      <c r="JV41" s="63"/>
      <c r="JW41" s="63"/>
      <c r="JX41" s="63"/>
      <c r="JY41" s="63"/>
      <c r="JZ41" s="63"/>
      <c r="KA41" s="63"/>
      <c r="KB41" s="63"/>
      <c r="KC41" s="63"/>
      <c r="KD41" s="63"/>
      <c r="KE41" s="63"/>
      <c r="KF41" s="63"/>
      <c r="KG41" s="63"/>
      <c r="KH41" s="63"/>
      <c r="KI41" s="63"/>
      <c r="KJ41" s="63"/>
      <c r="KK41" s="63"/>
      <c r="KL41" s="63"/>
      <c r="KM41" s="63"/>
      <c r="KN41" s="63"/>
      <c r="KO41" s="63"/>
      <c r="KP41" s="63"/>
      <c r="KQ41" s="63"/>
      <c r="KR41" s="63"/>
      <c r="KS41" s="63"/>
      <c r="KT41" s="63"/>
      <c r="KU41" s="63"/>
      <c r="KV41" s="63"/>
      <c r="KW41" s="63"/>
      <c r="KX41" s="63"/>
      <c r="KY41" s="63"/>
      <c r="KZ41" s="63"/>
      <c r="LA41" s="63"/>
      <c r="LB41" s="63"/>
      <c r="LC41" s="63"/>
      <c r="LD41" s="63"/>
      <c r="LE41" s="63"/>
      <c r="LF41" s="63"/>
      <c r="LG41" s="63"/>
      <c r="LH41" s="63"/>
      <c r="LI41" s="63"/>
      <c r="LJ41" s="63"/>
      <c r="LK41" s="63"/>
      <c r="LL41" s="63"/>
      <c r="LM41" s="63"/>
      <c r="LN41" s="63"/>
      <c r="LO41" s="63"/>
      <c r="LP41" s="63"/>
      <c r="LQ41" s="63"/>
      <c r="LR41" s="63"/>
      <c r="LS41" s="63"/>
      <c r="LT41" s="63"/>
      <c r="LU41" s="63"/>
      <c r="LV41" s="63"/>
      <c r="LW41" s="63"/>
      <c r="LX41" s="63"/>
      <c r="LY41" s="63"/>
      <c r="LZ41" s="63"/>
      <c r="MA41" s="63"/>
      <c r="MB41" s="63"/>
      <c r="MC41" s="63"/>
      <c r="MD41" s="63"/>
      <c r="ME41" s="63"/>
      <c r="MF41" s="63"/>
      <c r="MG41" s="63"/>
      <c r="MH41" s="63"/>
      <c r="MI41" s="63"/>
      <c r="MJ41" s="63"/>
      <c r="MK41" s="63"/>
      <c r="ML41" s="63"/>
      <c r="MM41" s="63"/>
      <c r="MN41" s="63"/>
      <c r="MO41" s="63"/>
      <c r="MP41" s="63"/>
      <c r="MQ41" s="63"/>
      <c r="MR41" s="63"/>
      <c r="MS41" s="63"/>
      <c r="MT41" s="63"/>
      <c r="MU41" s="63"/>
      <c r="MV41" s="63"/>
      <c r="MW41" s="63"/>
      <c r="MX41" s="63"/>
      <c r="MY41" s="63"/>
      <c r="MZ41" s="63"/>
      <c r="NA41" s="63"/>
      <c r="NB41" s="63"/>
      <c r="NC41" s="63"/>
      <c r="ND41" s="63"/>
      <c r="NE41" s="63"/>
      <c r="NF41" s="63"/>
      <c r="NG41" s="63"/>
      <c r="NH41" s="63"/>
      <c r="NI41" s="63"/>
      <c r="NJ41" s="63"/>
      <c r="NK41" s="63"/>
      <c r="NL41" s="63"/>
      <c r="NM41" s="63"/>
      <c r="NN41" s="63"/>
      <c r="NO41" s="63"/>
      <c r="NP41" s="63"/>
      <c r="NQ41" s="63"/>
      <c r="NR41" s="63"/>
      <c r="NS41" s="63"/>
      <c r="NT41" s="63"/>
      <c r="NU41" s="63"/>
      <c r="NV41" s="63"/>
      <c r="NW41" s="63"/>
      <c r="NX41" s="63"/>
      <c r="NY41" s="63"/>
      <c r="NZ41" s="63"/>
      <c r="OA41" s="63"/>
      <c r="OB41" s="63"/>
      <c r="OC41" s="63"/>
      <c r="OD41" s="63"/>
      <c r="OE41" s="63"/>
      <c r="OF41" s="63"/>
      <c r="OG41" s="63"/>
      <c r="OH41" s="63"/>
      <c r="OI41" s="63"/>
      <c r="OJ41" s="63"/>
      <c r="OK41" s="63"/>
      <c r="OL41" s="63"/>
      <c r="OM41" s="63"/>
      <c r="ON41" s="63"/>
      <c r="OO41" s="63"/>
      <c r="OP41" s="63"/>
      <c r="OQ41" s="63"/>
      <c r="OR41" s="63"/>
      <c r="OS41" s="63"/>
      <c r="OT41" s="63"/>
      <c r="OU41" s="63"/>
      <c r="OV41" s="63"/>
      <c r="OW41" s="63"/>
      <c r="OX41" s="63"/>
      <c r="OY41" s="63"/>
      <c r="OZ41" s="63"/>
      <c r="PA41" s="63"/>
      <c r="PB41" s="63"/>
      <c r="PC41" s="63"/>
      <c r="PD41" s="63"/>
      <c r="PE41" s="63"/>
      <c r="PF41" s="63"/>
      <c r="PG41" s="63"/>
      <c r="PH41" s="63"/>
      <c r="PI41" s="63"/>
      <c r="PJ41" s="63"/>
      <c r="PK41" s="63"/>
      <c r="PL41" s="63"/>
      <c r="PM41" s="63"/>
      <c r="PN41" s="63"/>
      <c r="PO41" s="63"/>
      <c r="PP41" s="63"/>
      <c r="PQ41" s="63"/>
      <c r="PR41" s="63"/>
      <c r="PS41" s="63"/>
      <c r="PT41" s="63"/>
      <c r="PU41" s="63"/>
      <c r="PV41" s="63"/>
      <c r="PW41" s="63"/>
      <c r="PX41" s="63"/>
      <c r="PY41" s="63"/>
      <c r="PZ41" s="63"/>
      <c r="QA41" s="63"/>
      <c r="QB41" s="63"/>
      <c r="QC41" s="63"/>
      <c r="QD41" s="63"/>
      <c r="QE41" s="63"/>
      <c r="QF41" s="63"/>
      <c r="QG41" s="63"/>
      <c r="QH41" s="63"/>
      <c r="QI41" s="63"/>
      <c r="QJ41" s="63"/>
      <c r="QK41" s="63"/>
      <c r="QL41" s="63"/>
      <c r="QM41" s="63"/>
      <c r="QN41" s="63"/>
      <c r="QO41" s="63"/>
      <c r="QP41" s="63"/>
      <c r="QQ41" s="63"/>
      <c r="QR41" s="63"/>
      <c r="QS41" s="63"/>
      <c r="QT41" s="63"/>
      <c r="QU41" s="63"/>
      <c r="QV41" s="63"/>
      <c r="QW41" s="63"/>
      <c r="QX41" s="63"/>
      <c r="QY41" s="63"/>
      <c r="QZ41" s="63"/>
      <c r="RA41" s="63"/>
      <c r="RB41" s="63"/>
      <c r="RC41" s="63"/>
      <c r="RD41" s="63"/>
      <c r="RE41" s="63"/>
      <c r="RF41" s="63"/>
      <c r="RG41" s="63"/>
      <c r="RH41" s="63"/>
      <c r="RI41" s="63"/>
      <c r="RJ41" s="63"/>
      <c r="RK41" s="63"/>
      <c r="RL41" s="63"/>
      <c r="RM41" s="63"/>
      <c r="RN41" s="63"/>
      <c r="RO41" s="63"/>
      <c r="RP41" s="63"/>
      <c r="RQ41" s="63"/>
      <c r="RR41" s="63"/>
      <c r="RS41" s="63"/>
      <c r="RT41" s="63"/>
      <c r="RU41" s="63"/>
      <c r="RV41" s="63"/>
      <c r="RW41" s="63"/>
      <c r="RX41" s="63"/>
      <c r="RY41" s="63"/>
      <c r="RZ41" s="63"/>
      <c r="SA41" s="63"/>
      <c r="SB41" s="63"/>
      <c r="SC41" s="63"/>
      <c r="SD41" s="63"/>
      <c r="SE41" s="63"/>
      <c r="SF41" s="63"/>
      <c r="SG41" s="63"/>
      <c r="SH41" s="63"/>
      <c r="SI41" s="63"/>
      <c r="SJ41" s="63"/>
      <c r="SK41" s="63"/>
      <c r="SL41" s="63"/>
      <c r="SM41" s="63"/>
      <c r="SN41" s="63"/>
      <c r="SO41" s="63"/>
      <c r="SP41" s="63"/>
      <c r="SQ41" s="63"/>
      <c r="SR41" s="63"/>
      <c r="SS41" s="63"/>
      <c r="ST41" s="63"/>
      <c r="SU41" s="63"/>
      <c r="SV41" s="63"/>
      <c r="SW41" s="63"/>
      <c r="SX41" s="63"/>
      <c r="SY41" s="63"/>
      <c r="SZ41" s="63"/>
      <c r="TA41" s="63"/>
      <c r="TB41" s="63"/>
      <c r="TC41" s="63"/>
      <c r="TD41" s="63"/>
      <c r="TE41" s="63"/>
      <c r="TF41" s="63"/>
      <c r="TG41" s="63"/>
      <c r="TH41" s="63"/>
      <c r="TI41" s="63"/>
      <c r="TJ41" s="63"/>
      <c r="TK41" s="63"/>
      <c r="TL41" s="63"/>
      <c r="TM41" s="63"/>
      <c r="TN41" s="63"/>
      <c r="TO41" s="63"/>
      <c r="TP41" s="63"/>
      <c r="TQ41" s="63"/>
      <c r="TR41" s="63"/>
      <c r="TS41" s="63"/>
      <c r="TT41" s="63"/>
      <c r="TU41" s="63"/>
      <c r="TV41" s="63"/>
      <c r="TW41" s="63"/>
      <c r="TX41" s="63"/>
      <c r="TY41" s="63"/>
      <c r="TZ41" s="63"/>
      <c r="UA41" s="63"/>
      <c r="UB41" s="63"/>
      <c r="UC41" s="63"/>
      <c r="UD41" s="63"/>
      <c r="UE41" s="63"/>
      <c r="UF41" s="63"/>
      <c r="UG41" s="63"/>
      <c r="UH41" s="63"/>
      <c r="UI41" s="63"/>
      <c r="UJ41" s="63"/>
      <c r="UK41" s="63"/>
      <c r="UL41" s="63"/>
      <c r="UM41" s="63"/>
      <c r="UN41" s="63"/>
      <c r="UO41" s="63"/>
      <c r="UP41" s="63"/>
      <c r="UQ41" s="63"/>
      <c r="UR41" s="63"/>
      <c r="US41" s="63"/>
      <c r="UT41" s="63"/>
      <c r="UU41" s="63"/>
      <c r="UV41" s="63"/>
      <c r="UW41" s="63"/>
      <c r="UX41" s="63"/>
      <c r="UY41" s="63"/>
      <c r="UZ41" s="63"/>
      <c r="VA41" s="63"/>
      <c r="VB41" s="63"/>
      <c r="VC41" s="63"/>
      <c r="VD41" s="63"/>
      <c r="VE41" s="63"/>
      <c r="VF41" s="63"/>
      <c r="VG41" s="63"/>
      <c r="VH41" s="63"/>
      <c r="VI41" s="63"/>
      <c r="VJ41" s="63"/>
      <c r="VK41" s="63"/>
      <c r="VL41" s="63"/>
      <c r="VM41" s="63"/>
      <c r="VN41" s="63"/>
      <c r="VO41" s="63"/>
      <c r="VP41" s="63"/>
      <c r="VQ41" s="63"/>
      <c r="VR41" s="63"/>
      <c r="VS41" s="63"/>
      <c r="VT41" s="63"/>
      <c r="VU41" s="63"/>
      <c r="VV41" s="63"/>
      <c r="VW41" s="63"/>
      <c r="VX41" s="63"/>
      <c r="VY41" s="63"/>
      <c r="VZ41" s="63"/>
      <c r="WA41" s="63"/>
      <c r="WB41" s="63"/>
      <c r="WC41" s="63"/>
      <c r="WD41" s="63"/>
      <c r="WE41" s="63"/>
      <c r="WF41" s="63"/>
      <c r="WG41" s="63"/>
      <c r="WH41" s="63"/>
      <c r="WI41" s="63"/>
      <c r="WJ41" s="63"/>
      <c r="WK41" s="63"/>
      <c r="WL41" s="63"/>
      <c r="WM41" s="63"/>
      <c r="WN41" s="63"/>
      <c r="WO41" s="63"/>
      <c r="WP41" s="63"/>
      <c r="WQ41" s="63"/>
      <c r="WR41" s="63"/>
      <c r="WS41" s="63"/>
      <c r="WT41" s="63"/>
      <c r="WU41" s="63"/>
      <c r="WV41" s="63"/>
      <c r="WW41" s="63"/>
      <c r="WX41" s="63"/>
      <c r="WY41" s="63"/>
      <c r="WZ41" s="63"/>
      <c r="XA41" s="63"/>
      <c r="XB41" s="63"/>
      <c r="XC41" s="63"/>
      <c r="XD41" s="63"/>
      <c r="XE41" s="63"/>
      <c r="XF41" s="63"/>
      <c r="XG41" s="63"/>
      <c r="XH41" s="63"/>
      <c r="XI41" s="63"/>
      <c r="XJ41" s="63"/>
      <c r="XK41" s="63"/>
      <c r="XL41" s="63"/>
      <c r="XM41" s="63"/>
      <c r="XN41" s="63"/>
      <c r="XO41" s="63"/>
      <c r="XP41" s="63"/>
      <c r="XQ41" s="63"/>
      <c r="XR41" s="63"/>
      <c r="XS41" s="63"/>
      <c r="XT41" s="63"/>
      <c r="XU41" s="63"/>
      <c r="XV41" s="63"/>
      <c r="XW41" s="63"/>
      <c r="XX41" s="63"/>
      <c r="XY41" s="63"/>
      <c r="XZ41" s="63"/>
      <c r="YA41" s="63"/>
      <c r="YB41" s="63"/>
      <c r="YC41" s="63"/>
      <c r="YD41" s="63"/>
      <c r="YE41" s="63"/>
      <c r="YF41" s="63"/>
      <c r="YG41" s="63"/>
      <c r="YH41" s="63"/>
      <c r="YI41" s="63"/>
      <c r="YJ41" s="63"/>
      <c r="YK41" s="63"/>
      <c r="YL41" s="63"/>
      <c r="YM41" s="63"/>
      <c r="YN41" s="63"/>
      <c r="YO41" s="63"/>
      <c r="YP41" s="63"/>
      <c r="YQ41" s="63"/>
      <c r="YR41" s="63"/>
      <c r="YS41" s="63"/>
      <c r="YT41" s="63"/>
      <c r="YU41" s="63"/>
      <c r="YV41" s="63"/>
      <c r="YW41" s="63"/>
      <c r="YX41" s="63"/>
      <c r="YY41" s="63"/>
      <c r="YZ41" s="63"/>
      <c r="ZA41" s="63"/>
      <c r="ZB41" s="63"/>
      <c r="ZC41" s="63"/>
      <c r="ZD41" s="63"/>
      <c r="ZE41" s="63"/>
      <c r="ZF41" s="63"/>
      <c r="ZG41" s="63"/>
      <c r="ZH41" s="63"/>
      <c r="ZI41" s="63"/>
      <c r="ZJ41" s="63"/>
      <c r="ZK41" s="63"/>
      <c r="ZL41" s="63"/>
      <c r="ZM41" s="63"/>
      <c r="ZN41" s="63"/>
      <c r="ZO41" s="63"/>
      <c r="ZP41" s="63"/>
      <c r="ZQ41" s="63"/>
      <c r="ZR41" s="63"/>
      <c r="ZS41" s="63"/>
      <c r="ZT41" s="63"/>
      <c r="ZU41" s="63"/>
      <c r="ZV41" s="63"/>
      <c r="ZW41" s="63"/>
      <c r="ZX41" s="63"/>
      <c r="ZY41" s="63"/>
      <c r="ZZ41" s="63"/>
      <c r="AAA41" s="63"/>
      <c r="AAB41" s="63"/>
      <c r="AAC41" s="63"/>
      <c r="AAD41" s="63"/>
      <c r="AAE41" s="63"/>
      <c r="AAF41" s="63"/>
      <c r="AAG41" s="63"/>
      <c r="AAH41" s="63"/>
      <c r="AAI41" s="63"/>
      <c r="AAJ41" s="63"/>
      <c r="AAK41" s="63"/>
      <c r="AAL41" s="63"/>
      <c r="AAM41" s="63"/>
      <c r="AAN41" s="63"/>
      <c r="AAO41" s="63"/>
      <c r="AAP41" s="63"/>
      <c r="AAQ41" s="63"/>
      <c r="AAR41" s="63"/>
      <c r="AAS41" s="63"/>
      <c r="AAT41" s="63"/>
      <c r="AAU41" s="63"/>
      <c r="AAV41" s="63"/>
      <c r="AAW41" s="63"/>
      <c r="AAX41" s="63"/>
      <c r="AAY41" s="63"/>
      <c r="AAZ41" s="63"/>
      <c r="ABA41" s="63"/>
      <c r="ABB41" s="63"/>
      <c r="ABC41" s="63"/>
      <c r="ABD41" s="63"/>
      <c r="ABE41" s="63"/>
      <c r="ABF41" s="63"/>
      <c r="ABG41" s="63"/>
      <c r="ABH41" s="63"/>
      <c r="ABI41" s="63"/>
      <c r="ABJ41" s="63"/>
      <c r="ABK41" s="63"/>
      <c r="ABL41" s="63"/>
      <c r="ABM41" s="63"/>
      <c r="ABN41" s="63"/>
      <c r="ABO41" s="63"/>
      <c r="ABP41" s="63"/>
      <c r="ABQ41" s="63"/>
      <c r="ABR41" s="63"/>
      <c r="ABS41" s="63"/>
      <c r="ABT41" s="63"/>
      <c r="ABU41" s="63"/>
      <c r="ABV41" s="63"/>
      <c r="ABW41" s="63"/>
      <c r="ABX41" s="63"/>
      <c r="ABY41" s="63"/>
      <c r="ABZ41" s="63"/>
      <c r="ACA41" s="63"/>
      <c r="ACB41" s="63"/>
      <c r="ACC41" s="63"/>
      <c r="ACD41" s="63"/>
      <c r="ACE41" s="63"/>
      <c r="ACF41" s="63"/>
      <c r="ACG41" s="63"/>
      <c r="ACH41" s="63"/>
      <c r="ACI41" s="63"/>
      <c r="ACJ41" s="63"/>
      <c r="ACK41" s="63"/>
      <c r="ACL41" s="63"/>
      <c r="ACM41" s="63"/>
      <c r="ACN41" s="63"/>
      <c r="ACO41" s="63"/>
      <c r="ACP41" s="63"/>
      <c r="ACQ41" s="63"/>
      <c r="ACR41" s="63"/>
      <c r="ACS41" s="63"/>
      <c r="ACT41" s="63"/>
      <c r="ACU41" s="63"/>
      <c r="ACV41" s="63"/>
      <c r="ACW41" s="63"/>
      <c r="ACX41" s="63"/>
      <c r="ACY41" s="63"/>
      <c r="ACZ41" s="63"/>
      <c r="ADA41" s="63"/>
      <c r="ADB41" s="63"/>
      <c r="ADC41" s="63"/>
      <c r="ADD41" s="63"/>
      <c r="ADE41" s="63"/>
      <c r="ADF41" s="63"/>
      <c r="ADG41" s="63"/>
      <c r="ADH41" s="63"/>
      <c r="ADI41" s="63"/>
      <c r="ADJ41" s="63"/>
      <c r="ADK41" s="63"/>
      <c r="ADL41" s="63"/>
      <c r="ADM41" s="63"/>
      <c r="ADN41" s="63"/>
      <c r="ADO41" s="63"/>
      <c r="ADP41" s="63"/>
      <c r="ADQ41" s="63"/>
      <c r="ADR41" s="63"/>
      <c r="ADS41" s="63"/>
      <c r="ADT41" s="63"/>
      <c r="ADU41" s="63"/>
      <c r="ADV41" s="63"/>
      <c r="ADW41" s="63"/>
      <c r="ADX41" s="63"/>
      <c r="ADY41" s="63"/>
      <c r="ADZ41" s="63"/>
      <c r="AEA41" s="63"/>
      <c r="AEB41" s="63"/>
      <c r="AEC41" s="63"/>
      <c r="AED41" s="63"/>
      <c r="AEE41" s="63"/>
      <c r="AEF41" s="63"/>
      <c r="AEG41" s="63"/>
      <c r="AEH41" s="63"/>
      <c r="AEI41" s="63"/>
      <c r="AEJ41" s="63"/>
      <c r="AEK41" s="63"/>
      <c r="AEL41" s="63"/>
      <c r="AEM41" s="63"/>
      <c r="AEN41" s="63"/>
      <c r="AEO41" s="63"/>
      <c r="AEP41" s="63"/>
      <c r="AEQ41" s="63"/>
      <c r="AER41" s="63"/>
      <c r="AES41" s="63"/>
      <c r="AET41" s="63"/>
      <c r="AEU41" s="63"/>
      <c r="AEV41" s="63"/>
      <c r="AEW41" s="63"/>
      <c r="AEX41" s="63"/>
      <c r="AEY41" s="63"/>
      <c r="AEZ41" s="63"/>
      <c r="AFA41" s="63"/>
      <c r="AFB41" s="63"/>
      <c r="AFC41" s="63"/>
      <c r="AFD41" s="63"/>
      <c r="AFE41" s="63"/>
      <c r="AFF41" s="63"/>
      <c r="AFG41" s="63"/>
      <c r="AFH41" s="63"/>
      <c r="AFI41" s="63"/>
      <c r="AFJ41" s="63"/>
      <c r="AFK41" s="63"/>
      <c r="AFL41" s="63"/>
      <c r="AFM41" s="63"/>
      <c r="AFN41" s="63"/>
      <c r="AFO41" s="63"/>
      <c r="AFP41" s="63"/>
      <c r="AFQ41" s="63"/>
      <c r="AFR41" s="63"/>
      <c r="AFS41" s="63"/>
      <c r="AFT41" s="63"/>
      <c r="AFU41" s="63"/>
      <c r="AFV41" s="63"/>
      <c r="AFW41" s="63"/>
      <c r="AFX41" s="63"/>
      <c r="AFY41" s="63"/>
      <c r="AFZ41" s="63"/>
      <c r="AGA41" s="63"/>
      <c r="AGB41" s="63"/>
      <c r="AGC41" s="63"/>
      <c r="AGD41" s="63"/>
      <c r="AGE41" s="63"/>
      <c r="AGF41" s="63"/>
      <c r="AGG41" s="63"/>
      <c r="AGH41" s="63"/>
      <c r="AGI41" s="63"/>
      <c r="AGJ41" s="63"/>
      <c r="AGK41" s="63"/>
      <c r="AGL41" s="63"/>
      <c r="AGM41" s="63"/>
      <c r="AGN41" s="63"/>
      <c r="AGO41" s="63"/>
      <c r="AGP41" s="63"/>
      <c r="AGQ41" s="63"/>
      <c r="AGR41" s="63"/>
      <c r="AGS41" s="63"/>
      <c r="AGT41" s="63"/>
      <c r="AGU41" s="63"/>
      <c r="AGV41" s="63"/>
      <c r="AGW41" s="63"/>
      <c r="AGX41" s="63"/>
      <c r="AGY41" s="63"/>
      <c r="AGZ41" s="63"/>
      <c r="AHA41" s="63"/>
      <c r="AHB41" s="63"/>
      <c r="AHC41" s="63"/>
      <c r="AHD41" s="63"/>
      <c r="AHE41" s="63"/>
      <c r="AHF41" s="63"/>
      <c r="AHG41" s="63"/>
      <c r="AHH41" s="63"/>
      <c r="AHI41" s="63"/>
      <c r="AHJ41" s="63"/>
      <c r="AHK41" s="63"/>
      <c r="AHL41" s="63"/>
      <c r="AHM41" s="63"/>
      <c r="AHN41" s="63"/>
      <c r="AHO41" s="63"/>
      <c r="AHP41" s="63"/>
      <c r="AHQ41" s="63"/>
      <c r="AHR41" s="63"/>
      <c r="AHS41" s="63"/>
      <c r="AHT41" s="63"/>
      <c r="AHU41" s="63"/>
      <c r="AHV41" s="63"/>
      <c r="AHW41" s="63"/>
      <c r="AHX41" s="63"/>
      <c r="AHY41" s="63"/>
      <c r="AHZ41" s="63"/>
      <c r="AIA41" s="63"/>
      <c r="AIB41" s="63"/>
      <c r="AIC41" s="63"/>
      <c r="AID41" s="63"/>
      <c r="AIE41" s="63"/>
      <c r="AIF41" s="63"/>
      <c r="AIG41" s="63"/>
      <c r="AIH41" s="63"/>
      <c r="AII41" s="63"/>
      <c r="AIJ41" s="63"/>
      <c r="AIK41" s="63"/>
      <c r="AIL41" s="63"/>
      <c r="AIM41" s="63"/>
      <c r="AIN41" s="63"/>
      <c r="AIO41" s="63"/>
      <c r="AIP41" s="63"/>
      <c r="AIQ41" s="63"/>
      <c r="AIR41" s="63"/>
      <c r="AIS41" s="63"/>
      <c r="AIT41" s="63"/>
      <c r="AIU41" s="63"/>
      <c r="AIV41" s="63"/>
      <c r="AIW41" s="63"/>
      <c r="AIX41" s="63"/>
      <c r="AIY41" s="63"/>
      <c r="AIZ41" s="63"/>
      <c r="AJA41" s="63"/>
      <c r="AJB41" s="63"/>
      <c r="AJC41" s="63"/>
      <c r="AJD41" s="63"/>
      <c r="AJE41" s="63"/>
      <c r="AJF41" s="63"/>
      <c r="AJG41" s="63"/>
      <c r="AJH41" s="63"/>
      <c r="AJI41" s="63"/>
      <c r="AJJ41" s="63"/>
      <c r="AJK41" s="63"/>
      <c r="AJL41" s="63"/>
      <c r="AJM41" s="63"/>
      <c r="AJN41" s="63"/>
      <c r="AJO41" s="63"/>
      <c r="AJP41" s="63"/>
      <c r="AJQ41" s="63"/>
      <c r="AJR41" s="63"/>
      <c r="AJS41" s="63"/>
      <c r="AJT41" s="63"/>
      <c r="AJU41" s="63"/>
      <c r="AJV41" s="63"/>
      <c r="AJW41" s="63"/>
      <c r="AJX41" s="63"/>
      <c r="AJY41" s="63"/>
      <c r="AJZ41" s="63"/>
      <c r="AKA41" s="63"/>
      <c r="AKB41" s="63"/>
      <c r="AKC41" s="63"/>
      <c r="AKD41" s="63"/>
      <c r="AKE41" s="63"/>
      <c r="AKF41" s="63"/>
      <c r="AKG41" s="63"/>
      <c r="AKH41" s="63"/>
      <c r="AKI41" s="63"/>
      <c r="AKJ41" s="63"/>
      <c r="AKK41" s="63"/>
      <c r="AKL41" s="63"/>
      <c r="AKM41" s="63"/>
      <c r="AKN41" s="63"/>
      <c r="AKO41" s="63"/>
      <c r="AKP41" s="63"/>
      <c r="AKQ41" s="63"/>
      <c r="AKR41" s="63"/>
      <c r="AKS41" s="63"/>
      <c r="AKT41" s="63"/>
      <c r="AKU41" s="63"/>
      <c r="AKV41" s="63"/>
      <c r="AKW41" s="63"/>
      <c r="AKX41" s="63"/>
      <c r="AKY41" s="63"/>
      <c r="AKZ41" s="63"/>
      <c r="ALA41" s="63"/>
      <c r="ALB41" s="63"/>
      <c r="ALC41" s="63"/>
      <c r="ALD41" s="63"/>
      <c r="ALE41" s="63"/>
      <c r="ALF41" s="63"/>
      <c r="ALG41" s="63"/>
      <c r="ALH41" s="63"/>
      <c r="ALI41" s="63"/>
      <c r="ALJ41" s="63"/>
      <c r="ALK41" s="63"/>
      <c r="ALL41" s="63"/>
      <c r="ALM41" s="63"/>
      <c r="ALN41" s="63"/>
      <c r="ALO41" s="63"/>
      <c r="ALP41" s="63"/>
      <c r="ALQ41" s="63"/>
      <c r="ALR41" s="63"/>
      <c r="ALS41" s="63"/>
      <c r="ALT41" s="63"/>
      <c r="ALU41" s="63"/>
      <c r="ALV41" s="63"/>
      <c r="ALW41" s="63"/>
      <c r="ALX41" s="63"/>
      <c r="ALY41" s="63"/>
      <c r="ALZ41" s="63"/>
      <c r="AMA41" s="63"/>
      <c r="AMB41" s="63"/>
      <c r="AMC41" s="63"/>
      <c r="AMD41" s="63"/>
      <c r="AME41" s="63"/>
      <c r="AMF41" s="63"/>
      <c r="AMG41" s="63"/>
      <c r="AMH41" s="63"/>
      <c r="AMI41" s="63"/>
      <c r="AMJ41" s="63"/>
    </row>
    <row r="42" spans="1:1024" x14ac:dyDescent="0.2">
      <c r="A42" s="76"/>
      <c r="B42" s="75"/>
      <c r="C42" s="75"/>
      <c r="D42" s="75"/>
      <c r="E42" s="76"/>
      <c r="F42" s="76"/>
      <c r="G42" s="77"/>
      <c r="H42"/>
      <c r="I42" s="78"/>
      <c r="J42" s="78"/>
      <c r="K42"/>
      <c r="L42" s="78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2">
      <c r="A43" s="76"/>
      <c r="B43" s="75"/>
      <c r="C43" s="75"/>
      <c r="D43" s="75"/>
      <c r="E43" s="76"/>
      <c r="F43" s="76"/>
      <c r="G43" s="77"/>
      <c r="H43"/>
      <c r="I43" s="78"/>
      <c r="J43" s="78"/>
      <c r="K43"/>
      <c r="L43" s="78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">
      <c r="A44" s="76"/>
      <c r="B44" s="75"/>
      <c r="C44" s="75"/>
      <c r="D44" s="75"/>
      <c r="E44" s="76"/>
      <c r="F44" s="76"/>
      <c r="G44" s="77"/>
      <c r="H44"/>
      <c r="I44" s="78"/>
      <c r="J44" s="78"/>
      <c r="K44"/>
      <c r="L44" s="78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2">
      <c r="A45" s="76"/>
      <c r="B45" s="75"/>
      <c r="C45" s="75"/>
      <c r="D45" s="75"/>
      <c r="E45" s="76"/>
      <c r="F45" s="76"/>
      <c r="G45" s="77"/>
      <c r="H45"/>
      <c r="I45" s="78"/>
      <c r="J45" s="78"/>
      <c r="K45"/>
      <c r="L45" s="78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2">
      <c r="A46" s="76"/>
      <c r="B46" s="75"/>
      <c r="C46" s="75"/>
      <c r="D46" s="75"/>
      <c r="E46" s="76"/>
      <c r="F46" s="76"/>
      <c r="G46" s="77"/>
      <c r="H46"/>
      <c r="I46" s="78"/>
      <c r="J46" s="78"/>
      <c r="K46"/>
      <c r="L46" s="78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2">
      <c r="A47" s="76"/>
      <c r="B47" s="75"/>
      <c r="C47" s="75"/>
      <c r="D47" s="75"/>
      <c r="E47" s="76"/>
      <c r="F47" s="76"/>
      <c r="G47" s="77"/>
      <c r="H47"/>
      <c r="I47" s="78"/>
      <c r="J47" s="78"/>
      <c r="K47"/>
      <c r="L47" s="78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2">
      <c r="A48" s="76"/>
      <c r="B48" s="75"/>
      <c r="C48" s="75"/>
      <c r="D48" s="75"/>
      <c r="E48" s="76"/>
      <c r="F48" s="76"/>
      <c r="G48" s="77"/>
      <c r="H48"/>
      <c r="I48" s="78"/>
      <c r="J48" s="78"/>
      <c r="K48"/>
      <c r="L48" s="7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2">
      <c r="A49" s="76"/>
      <c r="B49" s="75"/>
      <c r="C49" s="75"/>
      <c r="D49" s="75"/>
      <c r="E49" s="76"/>
      <c r="F49" s="76"/>
      <c r="G49" s="77"/>
      <c r="H49"/>
      <c r="I49" s="78"/>
      <c r="J49" s="78"/>
      <c r="K49"/>
      <c r="L49" s="78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s="12" customFormat="1" ht="11" x14ac:dyDescent="0.15">
      <c r="A50" s="63"/>
      <c r="B50" s="63"/>
      <c r="C50" s="63"/>
      <c r="D50" s="63"/>
      <c r="E50" s="63"/>
      <c r="F50" s="63"/>
      <c r="G50" s="79"/>
      <c r="H50" s="80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63"/>
      <c r="DF50" s="63"/>
      <c r="DG50" s="63"/>
      <c r="DH50" s="63"/>
      <c r="DI50" s="63"/>
      <c r="DJ50" s="63"/>
      <c r="DK50" s="63"/>
      <c r="DL50" s="63"/>
      <c r="DM50" s="63"/>
      <c r="DN50" s="63"/>
      <c r="DO50" s="63"/>
      <c r="DP50" s="63"/>
      <c r="DQ50" s="63"/>
      <c r="DR50" s="63"/>
      <c r="DS50" s="63"/>
      <c r="DT50" s="63"/>
      <c r="DU50" s="63"/>
      <c r="DV50" s="63"/>
      <c r="DW50" s="63"/>
      <c r="DX50" s="63"/>
      <c r="DY50" s="63"/>
      <c r="DZ50" s="63"/>
      <c r="EA50" s="63"/>
      <c r="EB50" s="63"/>
      <c r="EC50" s="63"/>
      <c r="ED50" s="63"/>
      <c r="EE50" s="63"/>
      <c r="EF50" s="63"/>
      <c r="EG50" s="63"/>
      <c r="EH50" s="63"/>
      <c r="EI50" s="63"/>
      <c r="EJ50" s="63"/>
      <c r="EK50" s="63"/>
      <c r="EL50" s="63"/>
      <c r="EM50" s="63"/>
      <c r="EN50" s="63"/>
      <c r="EO50" s="63"/>
      <c r="EP50" s="63"/>
      <c r="EQ50" s="63"/>
      <c r="ER50" s="63"/>
      <c r="ES50" s="63"/>
      <c r="ET50" s="63"/>
      <c r="EU50" s="63"/>
      <c r="EV50" s="63"/>
      <c r="EW50" s="63"/>
      <c r="EX50" s="63"/>
      <c r="EY50" s="63"/>
      <c r="EZ50" s="63"/>
      <c r="FA50" s="63"/>
      <c r="FB50" s="63"/>
      <c r="FC50" s="63"/>
      <c r="FD50" s="63"/>
      <c r="FE50" s="63"/>
      <c r="FF50" s="63"/>
      <c r="FG50" s="63"/>
      <c r="FH50" s="63"/>
      <c r="FI50" s="63"/>
      <c r="FJ50" s="63"/>
      <c r="FK50" s="63"/>
      <c r="FL50" s="63"/>
      <c r="FM50" s="63"/>
      <c r="FN50" s="63"/>
      <c r="FO50" s="63"/>
      <c r="FP50" s="63"/>
      <c r="FQ50" s="63"/>
      <c r="FR50" s="63"/>
      <c r="FS50" s="63"/>
      <c r="FT50" s="63"/>
      <c r="FU50" s="63"/>
      <c r="FV50" s="63"/>
      <c r="FW50" s="63"/>
      <c r="FX50" s="63"/>
      <c r="FY50" s="63"/>
      <c r="FZ50" s="63"/>
      <c r="GA50" s="63"/>
      <c r="GB50" s="63"/>
      <c r="GC50" s="63"/>
      <c r="GD50" s="63"/>
      <c r="GE50" s="63"/>
      <c r="GF50" s="63"/>
      <c r="GG50" s="63"/>
      <c r="GH50" s="63"/>
      <c r="GI50" s="63"/>
      <c r="GJ50" s="63"/>
      <c r="GK50" s="63"/>
      <c r="GL50" s="63"/>
      <c r="GM50" s="63"/>
      <c r="GN50" s="63"/>
      <c r="GO50" s="63"/>
      <c r="GP50" s="63"/>
      <c r="GQ50" s="63"/>
      <c r="GR50" s="63"/>
      <c r="GS50" s="63"/>
      <c r="GT50" s="63"/>
      <c r="GU50" s="63"/>
      <c r="GV50" s="63"/>
      <c r="GW50" s="63"/>
      <c r="GX50" s="63"/>
      <c r="GY50" s="63"/>
      <c r="GZ50" s="63"/>
      <c r="HA50" s="63"/>
      <c r="HB50" s="63"/>
      <c r="HC50" s="63"/>
      <c r="HD50" s="63"/>
      <c r="HE50" s="63"/>
      <c r="HF50" s="63"/>
      <c r="HG50" s="63"/>
      <c r="HH50" s="63"/>
      <c r="HI50" s="63"/>
      <c r="HJ50" s="63"/>
      <c r="HK50" s="63"/>
      <c r="HL50" s="63"/>
      <c r="HM50" s="63"/>
      <c r="HN50" s="63"/>
      <c r="HO50" s="63"/>
      <c r="HP50" s="63"/>
      <c r="HQ50" s="63"/>
      <c r="HR50" s="63"/>
      <c r="HS50" s="63"/>
      <c r="HT50" s="63"/>
      <c r="HU50" s="63"/>
      <c r="HV50" s="63"/>
      <c r="HW50" s="63"/>
      <c r="HX50" s="63"/>
      <c r="HY50" s="63"/>
      <c r="HZ50" s="63"/>
      <c r="IA50" s="63"/>
      <c r="IB50" s="63"/>
      <c r="IC50" s="63"/>
      <c r="ID50" s="63"/>
      <c r="IE50" s="63"/>
      <c r="IF50" s="63"/>
      <c r="IG50" s="63"/>
      <c r="IH50" s="63"/>
      <c r="II50" s="63"/>
      <c r="IJ50" s="63"/>
      <c r="IK50" s="63"/>
      <c r="IL50" s="63"/>
      <c r="IM50" s="63"/>
      <c r="IN50" s="63"/>
      <c r="IO50" s="63"/>
      <c r="IP50" s="63"/>
      <c r="IQ50" s="63"/>
      <c r="IR50" s="63"/>
      <c r="IS50" s="63"/>
      <c r="IT50" s="63"/>
      <c r="IU50" s="63"/>
      <c r="IV50" s="63"/>
      <c r="IW50" s="63"/>
      <c r="IX50" s="63"/>
      <c r="IY50" s="63"/>
      <c r="IZ50" s="63"/>
      <c r="JA50" s="63"/>
      <c r="JB50" s="63"/>
      <c r="JC50" s="63"/>
      <c r="JD50" s="63"/>
      <c r="JE50" s="63"/>
      <c r="JF50" s="63"/>
      <c r="JG50" s="63"/>
      <c r="JH50" s="63"/>
      <c r="JI50" s="63"/>
      <c r="JJ50" s="63"/>
      <c r="JK50" s="63"/>
      <c r="JL50" s="63"/>
      <c r="JM50" s="63"/>
      <c r="JN50" s="63"/>
      <c r="JO50" s="63"/>
      <c r="JP50" s="63"/>
      <c r="JQ50" s="63"/>
      <c r="JR50" s="63"/>
      <c r="JS50" s="63"/>
      <c r="JT50" s="63"/>
      <c r="JU50" s="63"/>
      <c r="JV50" s="63"/>
      <c r="JW50" s="63"/>
      <c r="JX50" s="63"/>
      <c r="JY50" s="63"/>
      <c r="JZ50" s="63"/>
      <c r="KA50" s="63"/>
      <c r="KB50" s="63"/>
      <c r="KC50" s="63"/>
      <c r="KD50" s="63"/>
      <c r="KE50" s="63"/>
      <c r="KF50" s="63"/>
      <c r="KG50" s="63"/>
      <c r="KH50" s="63"/>
      <c r="KI50" s="63"/>
      <c r="KJ50" s="63"/>
      <c r="KK50" s="63"/>
      <c r="KL50" s="63"/>
      <c r="KM50" s="63"/>
      <c r="KN50" s="63"/>
      <c r="KO50" s="63"/>
      <c r="KP50" s="63"/>
      <c r="KQ50" s="63"/>
      <c r="KR50" s="63"/>
      <c r="KS50" s="63"/>
      <c r="KT50" s="63"/>
      <c r="KU50" s="63"/>
      <c r="KV50" s="63"/>
      <c r="KW50" s="63"/>
      <c r="KX50" s="63"/>
      <c r="KY50" s="63"/>
      <c r="KZ50" s="63"/>
      <c r="LA50" s="63"/>
      <c r="LB50" s="63"/>
      <c r="LC50" s="63"/>
      <c r="LD50" s="63"/>
      <c r="LE50" s="63"/>
      <c r="LF50" s="63"/>
      <c r="LG50" s="63"/>
      <c r="LH50" s="63"/>
      <c r="LI50" s="63"/>
      <c r="LJ50" s="63"/>
      <c r="LK50" s="63"/>
      <c r="LL50" s="63"/>
      <c r="LM50" s="63"/>
      <c r="LN50" s="63"/>
      <c r="LO50" s="63"/>
      <c r="LP50" s="63"/>
      <c r="LQ50" s="63"/>
      <c r="LR50" s="63"/>
      <c r="LS50" s="63"/>
      <c r="LT50" s="63"/>
      <c r="LU50" s="63"/>
      <c r="LV50" s="63"/>
      <c r="LW50" s="63"/>
      <c r="LX50" s="63"/>
      <c r="LY50" s="63"/>
      <c r="LZ50" s="63"/>
      <c r="MA50" s="63"/>
      <c r="MB50" s="63"/>
      <c r="MC50" s="63"/>
      <c r="MD50" s="63"/>
      <c r="ME50" s="63"/>
      <c r="MF50" s="63"/>
      <c r="MG50" s="63"/>
      <c r="MH50" s="63"/>
      <c r="MI50" s="63"/>
      <c r="MJ50" s="63"/>
      <c r="MK50" s="63"/>
      <c r="ML50" s="63"/>
      <c r="MM50" s="63"/>
      <c r="MN50" s="63"/>
      <c r="MO50" s="63"/>
      <c r="MP50" s="63"/>
      <c r="MQ50" s="63"/>
      <c r="MR50" s="63"/>
      <c r="MS50" s="63"/>
      <c r="MT50" s="63"/>
      <c r="MU50" s="63"/>
      <c r="MV50" s="63"/>
      <c r="MW50" s="63"/>
      <c r="MX50" s="63"/>
      <c r="MY50" s="63"/>
      <c r="MZ50" s="63"/>
      <c r="NA50" s="63"/>
      <c r="NB50" s="63"/>
      <c r="NC50" s="63"/>
      <c r="ND50" s="63"/>
      <c r="NE50" s="63"/>
      <c r="NF50" s="63"/>
      <c r="NG50" s="63"/>
      <c r="NH50" s="63"/>
      <c r="NI50" s="63"/>
      <c r="NJ50" s="63"/>
      <c r="NK50" s="63"/>
      <c r="NL50" s="63"/>
      <c r="NM50" s="63"/>
      <c r="NN50" s="63"/>
      <c r="NO50" s="63"/>
      <c r="NP50" s="63"/>
      <c r="NQ50" s="63"/>
      <c r="NR50" s="63"/>
      <c r="NS50" s="63"/>
      <c r="NT50" s="63"/>
      <c r="NU50" s="63"/>
      <c r="NV50" s="63"/>
      <c r="NW50" s="63"/>
      <c r="NX50" s="63"/>
      <c r="NY50" s="63"/>
      <c r="NZ50" s="63"/>
      <c r="OA50" s="63"/>
      <c r="OB50" s="63"/>
      <c r="OC50" s="63"/>
      <c r="OD50" s="63"/>
      <c r="OE50" s="63"/>
      <c r="OF50" s="63"/>
      <c r="OG50" s="63"/>
      <c r="OH50" s="63"/>
      <c r="OI50" s="63"/>
      <c r="OJ50" s="63"/>
      <c r="OK50" s="63"/>
      <c r="OL50" s="63"/>
      <c r="OM50" s="63"/>
      <c r="ON50" s="63"/>
      <c r="OO50" s="63"/>
      <c r="OP50" s="63"/>
      <c r="OQ50" s="63"/>
      <c r="OR50" s="63"/>
      <c r="OS50" s="63"/>
      <c r="OT50" s="63"/>
      <c r="OU50" s="63"/>
      <c r="OV50" s="63"/>
      <c r="OW50" s="63"/>
      <c r="OX50" s="63"/>
      <c r="OY50" s="63"/>
      <c r="OZ50" s="63"/>
      <c r="PA50" s="63"/>
      <c r="PB50" s="63"/>
      <c r="PC50" s="63"/>
      <c r="PD50" s="63"/>
      <c r="PE50" s="63"/>
      <c r="PF50" s="63"/>
      <c r="PG50" s="63"/>
      <c r="PH50" s="63"/>
      <c r="PI50" s="63"/>
      <c r="PJ50" s="63"/>
      <c r="PK50" s="63"/>
      <c r="PL50" s="63"/>
      <c r="PM50" s="63"/>
      <c r="PN50" s="63"/>
      <c r="PO50" s="63"/>
      <c r="PP50" s="63"/>
      <c r="PQ50" s="63"/>
      <c r="PR50" s="63"/>
      <c r="PS50" s="63"/>
      <c r="PT50" s="63"/>
      <c r="PU50" s="63"/>
      <c r="PV50" s="63"/>
      <c r="PW50" s="63"/>
      <c r="PX50" s="63"/>
      <c r="PY50" s="63"/>
      <c r="PZ50" s="63"/>
      <c r="QA50" s="63"/>
      <c r="QB50" s="63"/>
      <c r="QC50" s="63"/>
      <c r="QD50" s="63"/>
      <c r="QE50" s="63"/>
      <c r="QF50" s="63"/>
      <c r="QG50" s="63"/>
      <c r="QH50" s="63"/>
      <c r="QI50" s="63"/>
      <c r="QJ50" s="63"/>
      <c r="QK50" s="63"/>
      <c r="QL50" s="63"/>
      <c r="QM50" s="63"/>
      <c r="QN50" s="63"/>
      <c r="QO50" s="63"/>
      <c r="QP50" s="63"/>
      <c r="QQ50" s="63"/>
      <c r="QR50" s="63"/>
      <c r="QS50" s="63"/>
      <c r="QT50" s="63"/>
      <c r="QU50" s="63"/>
      <c r="QV50" s="63"/>
      <c r="QW50" s="63"/>
      <c r="QX50" s="63"/>
      <c r="QY50" s="63"/>
      <c r="QZ50" s="63"/>
      <c r="RA50" s="63"/>
      <c r="RB50" s="63"/>
      <c r="RC50" s="63"/>
      <c r="RD50" s="63"/>
      <c r="RE50" s="63"/>
      <c r="RF50" s="63"/>
      <c r="RG50" s="63"/>
      <c r="RH50" s="63"/>
      <c r="RI50" s="63"/>
      <c r="RJ50" s="63"/>
      <c r="RK50" s="63"/>
      <c r="RL50" s="63"/>
      <c r="RM50" s="63"/>
      <c r="RN50" s="63"/>
      <c r="RO50" s="63"/>
      <c r="RP50" s="63"/>
      <c r="RQ50" s="63"/>
      <c r="RR50" s="63"/>
      <c r="RS50" s="63"/>
      <c r="RT50" s="63"/>
      <c r="RU50" s="63"/>
      <c r="RV50" s="63"/>
      <c r="RW50" s="63"/>
      <c r="RX50" s="63"/>
      <c r="RY50" s="63"/>
      <c r="RZ50" s="63"/>
      <c r="SA50" s="63"/>
      <c r="SB50" s="63"/>
      <c r="SC50" s="63"/>
      <c r="SD50" s="63"/>
      <c r="SE50" s="63"/>
      <c r="SF50" s="63"/>
      <c r="SG50" s="63"/>
      <c r="SH50" s="63"/>
      <c r="SI50" s="63"/>
      <c r="SJ50" s="63"/>
      <c r="SK50" s="63"/>
      <c r="SL50" s="63"/>
      <c r="SM50" s="63"/>
      <c r="SN50" s="63"/>
      <c r="SO50" s="63"/>
      <c r="SP50" s="63"/>
      <c r="SQ50" s="63"/>
      <c r="SR50" s="63"/>
      <c r="SS50" s="63"/>
      <c r="ST50" s="63"/>
      <c r="SU50" s="63"/>
      <c r="SV50" s="63"/>
      <c r="SW50" s="63"/>
      <c r="SX50" s="63"/>
      <c r="SY50" s="63"/>
      <c r="SZ50" s="63"/>
      <c r="TA50" s="63"/>
      <c r="TB50" s="63"/>
      <c r="TC50" s="63"/>
      <c r="TD50" s="63"/>
      <c r="TE50" s="63"/>
      <c r="TF50" s="63"/>
      <c r="TG50" s="63"/>
      <c r="TH50" s="63"/>
      <c r="TI50" s="63"/>
      <c r="TJ50" s="63"/>
      <c r="TK50" s="63"/>
      <c r="TL50" s="63"/>
      <c r="TM50" s="63"/>
      <c r="TN50" s="63"/>
      <c r="TO50" s="63"/>
      <c r="TP50" s="63"/>
      <c r="TQ50" s="63"/>
      <c r="TR50" s="63"/>
      <c r="TS50" s="63"/>
      <c r="TT50" s="63"/>
      <c r="TU50" s="63"/>
      <c r="TV50" s="63"/>
      <c r="TW50" s="63"/>
      <c r="TX50" s="63"/>
      <c r="TY50" s="63"/>
      <c r="TZ50" s="63"/>
      <c r="UA50" s="63"/>
      <c r="UB50" s="63"/>
      <c r="UC50" s="63"/>
      <c r="UD50" s="63"/>
      <c r="UE50" s="63"/>
      <c r="UF50" s="63"/>
      <c r="UG50" s="63"/>
      <c r="UH50" s="63"/>
      <c r="UI50" s="63"/>
      <c r="UJ50" s="63"/>
      <c r="UK50" s="63"/>
      <c r="UL50" s="63"/>
      <c r="UM50" s="63"/>
      <c r="UN50" s="63"/>
      <c r="UO50" s="63"/>
      <c r="UP50" s="63"/>
      <c r="UQ50" s="63"/>
      <c r="UR50" s="63"/>
      <c r="US50" s="63"/>
      <c r="UT50" s="63"/>
      <c r="UU50" s="63"/>
      <c r="UV50" s="63"/>
      <c r="UW50" s="63"/>
      <c r="UX50" s="63"/>
      <c r="UY50" s="63"/>
      <c r="UZ50" s="63"/>
      <c r="VA50" s="63"/>
      <c r="VB50" s="63"/>
      <c r="VC50" s="63"/>
      <c r="VD50" s="63"/>
      <c r="VE50" s="63"/>
      <c r="VF50" s="63"/>
      <c r="VG50" s="63"/>
      <c r="VH50" s="63"/>
      <c r="VI50" s="63"/>
      <c r="VJ50" s="63"/>
      <c r="VK50" s="63"/>
      <c r="VL50" s="63"/>
      <c r="VM50" s="63"/>
      <c r="VN50" s="63"/>
      <c r="VO50" s="63"/>
      <c r="VP50" s="63"/>
      <c r="VQ50" s="63"/>
      <c r="VR50" s="63"/>
      <c r="VS50" s="63"/>
      <c r="VT50" s="63"/>
      <c r="VU50" s="63"/>
      <c r="VV50" s="63"/>
      <c r="VW50" s="63"/>
      <c r="VX50" s="63"/>
      <c r="VY50" s="63"/>
      <c r="VZ50" s="63"/>
      <c r="WA50" s="63"/>
      <c r="WB50" s="63"/>
      <c r="WC50" s="63"/>
      <c r="WD50" s="63"/>
      <c r="WE50" s="63"/>
      <c r="WF50" s="63"/>
      <c r="WG50" s="63"/>
      <c r="WH50" s="63"/>
      <c r="WI50" s="63"/>
      <c r="WJ50" s="63"/>
      <c r="WK50" s="63"/>
      <c r="WL50" s="63"/>
      <c r="WM50" s="63"/>
      <c r="WN50" s="63"/>
      <c r="WO50" s="63"/>
      <c r="WP50" s="63"/>
      <c r="WQ50" s="63"/>
      <c r="WR50" s="63"/>
      <c r="WS50" s="63"/>
      <c r="WT50" s="63"/>
      <c r="WU50" s="63"/>
      <c r="WV50" s="63"/>
      <c r="WW50" s="63"/>
      <c r="WX50" s="63"/>
      <c r="WY50" s="63"/>
      <c r="WZ50" s="63"/>
      <c r="XA50" s="63"/>
      <c r="XB50" s="63"/>
      <c r="XC50" s="63"/>
      <c r="XD50" s="63"/>
      <c r="XE50" s="63"/>
      <c r="XF50" s="63"/>
      <c r="XG50" s="63"/>
      <c r="XH50" s="63"/>
      <c r="XI50" s="63"/>
      <c r="XJ50" s="63"/>
      <c r="XK50" s="63"/>
      <c r="XL50" s="63"/>
      <c r="XM50" s="63"/>
      <c r="XN50" s="63"/>
      <c r="XO50" s="63"/>
      <c r="XP50" s="63"/>
      <c r="XQ50" s="63"/>
      <c r="XR50" s="63"/>
      <c r="XS50" s="63"/>
      <c r="XT50" s="63"/>
      <c r="XU50" s="63"/>
      <c r="XV50" s="63"/>
      <c r="XW50" s="63"/>
      <c r="XX50" s="63"/>
      <c r="XY50" s="63"/>
      <c r="XZ50" s="63"/>
      <c r="YA50" s="63"/>
      <c r="YB50" s="63"/>
      <c r="YC50" s="63"/>
      <c r="YD50" s="63"/>
      <c r="YE50" s="63"/>
      <c r="YF50" s="63"/>
      <c r="YG50" s="63"/>
      <c r="YH50" s="63"/>
      <c r="YI50" s="63"/>
      <c r="YJ50" s="63"/>
      <c r="YK50" s="63"/>
      <c r="YL50" s="63"/>
      <c r="YM50" s="63"/>
      <c r="YN50" s="63"/>
      <c r="YO50" s="63"/>
      <c r="YP50" s="63"/>
      <c r="YQ50" s="63"/>
      <c r="YR50" s="63"/>
      <c r="YS50" s="63"/>
      <c r="YT50" s="63"/>
      <c r="YU50" s="63"/>
      <c r="YV50" s="63"/>
      <c r="YW50" s="63"/>
      <c r="YX50" s="63"/>
      <c r="YY50" s="63"/>
      <c r="YZ50" s="63"/>
      <c r="ZA50" s="63"/>
      <c r="ZB50" s="63"/>
      <c r="ZC50" s="63"/>
      <c r="ZD50" s="63"/>
      <c r="ZE50" s="63"/>
      <c r="ZF50" s="63"/>
      <c r="ZG50" s="63"/>
      <c r="ZH50" s="63"/>
      <c r="ZI50" s="63"/>
      <c r="ZJ50" s="63"/>
      <c r="ZK50" s="63"/>
      <c r="ZL50" s="63"/>
      <c r="ZM50" s="63"/>
      <c r="ZN50" s="63"/>
      <c r="ZO50" s="63"/>
      <c r="ZP50" s="63"/>
      <c r="ZQ50" s="63"/>
      <c r="ZR50" s="63"/>
      <c r="ZS50" s="63"/>
      <c r="ZT50" s="63"/>
      <c r="ZU50" s="63"/>
      <c r="ZV50" s="63"/>
      <c r="ZW50" s="63"/>
      <c r="ZX50" s="63"/>
      <c r="ZY50" s="63"/>
      <c r="ZZ50" s="63"/>
      <c r="AAA50" s="63"/>
      <c r="AAB50" s="63"/>
      <c r="AAC50" s="63"/>
      <c r="AAD50" s="63"/>
      <c r="AAE50" s="63"/>
      <c r="AAF50" s="63"/>
      <c r="AAG50" s="63"/>
      <c r="AAH50" s="63"/>
      <c r="AAI50" s="63"/>
      <c r="AAJ50" s="63"/>
      <c r="AAK50" s="63"/>
      <c r="AAL50" s="63"/>
      <c r="AAM50" s="63"/>
      <c r="AAN50" s="63"/>
      <c r="AAO50" s="63"/>
      <c r="AAP50" s="63"/>
      <c r="AAQ50" s="63"/>
      <c r="AAR50" s="63"/>
      <c r="AAS50" s="63"/>
      <c r="AAT50" s="63"/>
      <c r="AAU50" s="63"/>
      <c r="AAV50" s="63"/>
      <c r="AAW50" s="63"/>
      <c r="AAX50" s="63"/>
      <c r="AAY50" s="63"/>
      <c r="AAZ50" s="63"/>
      <c r="ABA50" s="63"/>
      <c r="ABB50" s="63"/>
      <c r="ABC50" s="63"/>
      <c r="ABD50" s="63"/>
      <c r="ABE50" s="63"/>
      <c r="ABF50" s="63"/>
      <c r="ABG50" s="63"/>
      <c r="ABH50" s="63"/>
      <c r="ABI50" s="63"/>
      <c r="ABJ50" s="63"/>
      <c r="ABK50" s="63"/>
      <c r="ABL50" s="63"/>
      <c r="ABM50" s="63"/>
      <c r="ABN50" s="63"/>
      <c r="ABO50" s="63"/>
      <c r="ABP50" s="63"/>
      <c r="ABQ50" s="63"/>
      <c r="ABR50" s="63"/>
      <c r="ABS50" s="63"/>
      <c r="ABT50" s="63"/>
      <c r="ABU50" s="63"/>
      <c r="ABV50" s="63"/>
      <c r="ABW50" s="63"/>
      <c r="ABX50" s="63"/>
      <c r="ABY50" s="63"/>
      <c r="ABZ50" s="63"/>
      <c r="ACA50" s="63"/>
      <c r="ACB50" s="63"/>
      <c r="ACC50" s="63"/>
      <c r="ACD50" s="63"/>
      <c r="ACE50" s="63"/>
      <c r="ACF50" s="63"/>
      <c r="ACG50" s="63"/>
      <c r="ACH50" s="63"/>
      <c r="ACI50" s="63"/>
      <c r="ACJ50" s="63"/>
      <c r="ACK50" s="63"/>
      <c r="ACL50" s="63"/>
      <c r="ACM50" s="63"/>
      <c r="ACN50" s="63"/>
      <c r="ACO50" s="63"/>
      <c r="ACP50" s="63"/>
      <c r="ACQ50" s="63"/>
      <c r="ACR50" s="63"/>
      <c r="ACS50" s="63"/>
      <c r="ACT50" s="63"/>
      <c r="ACU50" s="63"/>
      <c r="ACV50" s="63"/>
      <c r="ACW50" s="63"/>
      <c r="ACX50" s="63"/>
      <c r="ACY50" s="63"/>
      <c r="ACZ50" s="63"/>
      <c r="ADA50" s="63"/>
      <c r="ADB50" s="63"/>
      <c r="ADC50" s="63"/>
      <c r="ADD50" s="63"/>
      <c r="ADE50" s="63"/>
      <c r="ADF50" s="63"/>
      <c r="ADG50" s="63"/>
      <c r="ADH50" s="63"/>
      <c r="ADI50" s="63"/>
      <c r="ADJ50" s="63"/>
      <c r="ADK50" s="63"/>
      <c r="ADL50" s="63"/>
      <c r="ADM50" s="63"/>
      <c r="ADN50" s="63"/>
      <c r="ADO50" s="63"/>
      <c r="ADP50" s="63"/>
      <c r="ADQ50" s="63"/>
      <c r="ADR50" s="63"/>
      <c r="ADS50" s="63"/>
      <c r="ADT50" s="63"/>
      <c r="ADU50" s="63"/>
      <c r="ADV50" s="63"/>
      <c r="ADW50" s="63"/>
      <c r="ADX50" s="63"/>
      <c r="ADY50" s="63"/>
      <c r="ADZ50" s="63"/>
      <c r="AEA50" s="63"/>
      <c r="AEB50" s="63"/>
      <c r="AEC50" s="63"/>
      <c r="AED50" s="63"/>
      <c r="AEE50" s="63"/>
      <c r="AEF50" s="63"/>
      <c r="AEG50" s="63"/>
      <c r="AEH50" s="63"/>
      <c r="AEI50" s="63"/>
      <c r="AEJ50" s="63"/>
      <c r="AEK50" s="63"/>
      <c r="AEL50" s="63"/>
      <c r="AEM50" s="63"/>
      <c r="AEN50" s="63"/>
      <c r="AEO50" s="63"/>
      <c r="AEP50" s="63"/>
      <c r="AEQ50" s="63"/>
      <c r="AER50" s="63"/>
      <c r="AES50" s="63"/>
      <c r="AET50" s="63"/>
      <c r="AEU50" s="63"/>
      <c r="AEV50" s="63"/>
      <c r="AEW50" s="63"/>
      <c r="AEX50" s="63"/>
      <c r="AEY50" s="63"/>
      <c r="AEZ50" s="63"/>
      <c r="AFA50" s="63"/>
      <c r="AFB50" s="63"/>
      <c r="AFC50" s="63"/>
      <c r="AFD50" s="63"/>
      <c r="AFE50" s="63"/>
      <c r="AFF50" s="63"/>
      <c r="AFG50" s="63"/>
      <c r="AFH50" s="63"/>
      <c r="AFI50" s="63"/>
      <c r="AFJ50" s="63"/>
      <c r="AFK50" s="63"/>
      <c r="AFL50" s="63"/>
      <c r="AFM50" s="63"/>
      <c r="AFN50" s="63"/>
      <c r="AFO50" s="63"/>
      <c r="AFP50" s="63"/>
      <c r="AFQ50" s="63"/>
      <c r="AFR50" s="63"/>
      <c r="AFS50" s="63"/>
      <c r="AFT50" s="63"/>
      <c r="AFU50" s="63"/>
      <c r="AFV50" s="63"/>
      <c r="AFW50" s="63"/>
      <c r="AFX50" s="63"/>
      <c r="AFY50" s="63"/>
      <c r="AFZ50" s="63"/>
      <c r="AGA50" s="63"/>
      <c r="AGB50" s="63"/>
      <c r="AGC50" s="63"/>
      <c r="AGD50" s="63"/>
      <c r="AGE50" s="63"/>
      <c r="AGF50" s="63"/>
      <c r="AGG50" s="63"/>
      <c r="AGH50" s="63"/>
      <c r="AGI50" s="63"/>
      <c r="AGJ50" s="63"/>
      <c r="AGK50" s="63"/>
      <c r="AGL50" s="63"/>
      <c r="AGM50" s="63"/>
      <c r="AGN50" s="63"/>
      <c r="AGO50" s="63"/>
      <c r="AGP50" s="63"/>
      <c r="AGQ50" s="63"/>
      <c r="AGR50" s="63"/>
      <c r="AGS50" s="63"/>
      <c r="AGT50" s="63"/>
      <c r="AGU50" s="63"/>
      <c r="AGV50" s="63"/>
      <c r="AGW50" s="63"/>
      <c r="AGX50" s="63"/>
      <c r="AGY50" s="63"/>
      <c r="AGZ50" s="63"/>
      <c r="AHA50" s="63"/>
      <c r="AHB50" s="63"/>
      <c r="AHC50" s="63"/>
      <c r="AHD50" s="63"/>
      <c r="AHE50" s="63"/>
      <c r="AHF50" s="63"/>
      <c r="AHG50" s="63"/>
      <c r="AHH50" s="63"/>
      <c r="AHI50" s="63"/>
      <c r="AHJ50" s="63"/>
      <c r="AHK50" s="63"/>
      <c r="AHL50" s="63"/>
      <c r="AHM50" s="63"/>
      <c r="AHN50" s="63"/>
      <c r="AHO50" s="63"/>
      <c r="AHP50" s="63"/>
      <c r="AHQ50" s="63"/>
      <c r="AHR50" s="63"/>
      <c r="AHS50" s="63"/>
      <c r="AHT50" s="63"/>
      <c r="AHU50" s="63"/>
      <c r="AHV50" s="63"/>
      <c r="AHW50" s="63"/>
      <c r="AHX50" s="63"/>
      <c r="AHY50" s="63"/>
      <c r="AHZ50" s="63"/>
      <c r="AIA50" s="63"/>
      <c r="AIB50" s="63"/>
      <c r="AIC50" s="63"/>
      <c r="AID50" s="63"/>
      <c r="AIE50" s="63"/>
      <c r="AIF50" s="63"/>
      <c r="AIG50" s="63"/>
      <c r="AIH50" s="63"/>
      <c r="AII50" s="63"/>
      <c r="AIJ50" s="63"/>
      <c r="AIK50" s="63"/>
      <c r="AIL50" s="63"/>
      <c r="AIM50" s="63"/>
      <c r="AIN50" s="63"/>
      <c r="AIO50" s="63"/>
      <c r="AIP50" s="63"/>
      <c r="AIQ50" s="63"/>
      <c r="AIR50" s="63"/>
      <c r="AIS50" s="63"/>
      <c r="AIT50" s="63"/>
      <c r="AIU50" s="63"/>
      <c r="AIV50" s="63"/>
      <c r="AIW50" s="63"/>
      <c r="AIX50" s="63"/>
      <c r="AIY50" s="63"/>
      <c r="AIZ50" s="63"/>
      <c r="AJA50" s="63"/>
      <c r="AJB50" s="63"/>
      <c r="AJC50" s="63"/>
      <c r="AJD50" s="63"/>
      <c r="AJE50" s="63"/>
      <c r="AJF50" s="63"/>
      <c r="AJG50" s="63"/>
      <c r="AJH50" s="63"/>
      <c r="AJI50" s="63"/>
      <c r="AJJ50" s="63"/>
      <c r="AJK50" s="63"/>
      <c r="AJL50" s="63"/>
      <c r="AJM50" s="63"/>
      <c r="AJN50" s="63"/>
      <c r="AJO50" s="63"/>
      <c r="AJP50" s="63"/>
      <c r="AJQ50" s="63"/>
      <c r="AJR50" s="63"/>
      <c r="AJS50" s="63"/>
      <c r="AJT50" s="63"/>
      <c r="AJU50" s="63"/>
      <c r="AJV50" s="63"/>
      <c r="AJW50" s="63"/>
      <c r="AJX50" s="63"/>
      <c r="AJY50" s="63"/>
      <c r="AJZ50" s="63"/>
      <c r="AKA50" s="63"/>
      <c r="AKB50" s="63"/>
      <c r="AKC50" s="63"/>
      <c r="AKD50" s="63"/>
      <c r="AKE50" s="63"/>
      <c r="AKF50" s="63"/>
      <c r="AKG50" s="63"/>
      <c r="AKH50" s="63"/>
      <c r="AKI50" s="63"/>
      <c r="AKJ50" s="63"/>
      <c r="AKK50" s="63"/>
      <c r="AKL50" s="63"/>
      <c r="AKM50" s="63"/>
      <c r="AKN50" s="63"/>
      <c r="AKO50" s="63"/>
      <c r="AKP50" s="63"/>
      <c r="AKQ50" s="63"/>
      <c r="AKR50" s="63"/>
      <c r="AKS50" s="63"/>
      <c r="AKT50" s="63"/>
      <c r="AKU50" s="63"/>
      <c r="AKV50" s="63"/>
      <c r="AKW50" s="63"/>
      <c r="AKX50" s="63"/>
      <c r="AKY50" s="63"/>
      <c r="AKZ50" s="63"/>
      <c r="ALA50" s="63"/>
      <c r="ALB50" s="63"/>
      <c r="ALC50" s="63"/>
      <c r="ALD50" s="63"/>
      <c r="ALE50" s="63"/>
      <c r="ALF50" s="63"/>
      <c r="ALG50" s="63"/>
      <c r="ALH50" s="63"/>
      <c r="ALI50" s="63"/>
      <c r="ALJ50" s="63"/>
      <c r="ALK50" s="63"/>
      <c r="ALL50" s="63"/>
      <c r="ALM50" s="63"/>
      <c r="ALN50" s="63"/>
      <c r="ALO50" s="63"/>
      <c r="ALP50" s="63"/>
      <c r="ALQ50" s="63"/>
      <c r="ALR50" s="63"/>
      <c r="ALS50" s="63"/>
      <c r="ALT50" s="63"/>
      <c r="ALU50" s="63"/>
      <c r="ALV50" s="63"/>
      <c r="ALW50" s="63"/>
      <c r="ALX50" s="63"/>
      <c r="ALY50" s="63"/>
      <c r="ALZ50" s="63"/>
      <c r="AMA50" s="63"/>
      <c r="AMB50" s="63"/>
      <c r="AMC50" s="63"/>
      <c r="AMD50" s="63"/>
      <c r="AME50" s="63"/>
      <c r="AMF50" s="63"/>
      <c r="AMG50" s="63"/>
      <c r="AMH50" s="63"/>
      <c r="AMI50" s="63"/>
      <c r="AMJ50" s="63"/>
    </row>
    <row r="51" spans="1:1024" s="12" customFormat="1" ht="11" x14ac:dyDescent="0.15">
      <c r="A51" s="63"/>
      <c r="B51" s="63"/>
      <c r="C51" s="63"/>
      <c r="D51" s="63"/>
      <c r="E51" s="63"/>
      <c r="F51" s="63"/>
      <c r="G51" s="79"/>
      <c r="H51" s="80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3"/>
      <c r="CV51" s="63"/>
      <c r="CW51" s="63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/>
      <c r="DJ51" s="63"/>
      <c r="DK51" s="63"/>
      <c r="DL51" s="63"/>
      <c r="DM51" s="63"/>
      <c r="DN51" s="63"/>
      <c r="DO51" s="63"/>
      <c r="DP51" s="63"/>
      <c r="DQ51" s="63"/>
      <c r="DR51" s="63"/>
      <c r="DS51" s="63"/>
      <c r="DT51" s="63"/>
      <c r="DU51" s="63"/>
      <c r="DV51" s="63"/>
      <c r="DW51" s="63"/>
      <c r="DX51" s="63"/>
      <c r="DY51" s="63"/>
      <c r="DZ51" s="63"/>
      <c r="EA51" s="63"/>
      <c r="EB51" s="63"/>
      <c r="EC51" s="63"/>
      <c r="ED51" s="63"/>
      <c r="EE51" s="63"/>
      <c r="EF51" s="63"/>
      <c r="EG51" s="63"/>
      <c r="EH51" s="63"/>
      <c r="EI51" s="63"/>
      <c r="EJ51" s="63"/>
      <c r="EK51" s="63"/>
      <c r="EL51" s="63"/>
      <c r="EM51" s="63"/>
      <c r="EN51" s="63"/>
      <c r="EO51" s="63"/>
      <c r="EP51" s="63"/>
      <c r="EQ51" s="63"/>
      <c r="ER51" s="63"/>
      <c r="ES51" s="63"/>
      <c r="ET51" s="63"/>
      <c r="EU51" s="63"/>
      <c r="EV51" s="63"/>
      <c r="EW51" s="63"/>
      <c r="EX51" s="63"/>
      <c r="EY51" s="63"/>
      <c r="EZ51" s="63"/>
      <c r="FA51" s="63"/>
      <c r="FB51" s="63"/>
      <c r="FC51" s="63"/>
      <c r="FD51" s="63"/>
      <c r="FE51" s="63"/>
      <c r="FF51" s="63"/>
      <c r="FG51" s="63"/>
      <c r="FH51" s="63"/>
      <c r="FI51" s="63"/>
      <c r="FJ51" s="63"/>
      <c r="FK51" s="63"/>
      <c r="FL51" s="63"/>
      <c r="FM51" s="63"/>
      <c r="FN51" s="63"/>
      <c r="FO51" s="63"/>
      <c r="FP51" s="63"/>
      <c r="FQ51" s="63"/>
      <c r="FR51" s="63"/>
      <c r="FS51" s="63"/>
      <c r="FT51" s="63"/>
      <c r="FU51" s="63"/>
      <c r="FV51" s="63"/>
      <c r="FW51" s="63"/>
      <c r="FX51" s="63"/>
      <c r="FY51" s="63"/>
      <c r="FZ51" s="63"/>
      <c r="GA51" s="63"/>
      <c r="GB51" s="63"/>
      <c r="GC51" s="63"/>
      <c r="GD51" s="63"/>
      <c r="GE51" s="63"/>
      <c r="GF51" s="63"/>
      <c r="GG51" s="63"/>
      <c r="GH51" s="63"/>
      <c r="GI51" s="63"/>
      <c r="GJ51" s="63"/>
      <c r="GK51" s="63"/>
      <c r="GL51" s="63"/>
      <c r="GM51" s="63"/>
      <c r="GN51" s="63"/>
      <c r="GO51" s="63"/>
      <c r="GP51" s="63"/>
      <c r="GQ51" s="63"/>
      <c r="GR51" s="63"/>
      <c r="GS51" s="63"/>
      <c r="GT51" s="63"/>
      <c r="GU51" s="63"/>
      <c r="GV51" s="63"/>
      <c r="GW51" s="63"/>
      <c r="GX51" s="63"/>
      <c r="GY51" s="63"/>
      <c r="GZ51" s="63"/>
      <c r="HA51" s="63"/>
      <c r="HB51" s="63"/>
      <c r="HC51" s="63"/>
      <c r="HD51" s="63"/>
      <c r="HE51" s="63"/>
      <c r="HF51" s="63"/>
      <c r="HG51" s="63"/>
      <c r="HH51" s="63"/>
      <c r="HI51" s="63"/>
      <c r="HJ51" s="63"/>
      <c r="HK51" s="63"/>
      <c r="HL51" s="63"/>
      <c r="HM51" s="63"/>
      <c r="HN51" s="63"/>
      <c r="HO51" s="63"/>
      <c r="HP51" s="63"/>
      <c r="HQ51" s="63"/>
      <c r="HR51" s="63"/>
      <c r="HS51" s="63"/>
      <c r="HT51" s="63"/>
      <c r="HU51" s="63"/>
      <c r="HV51" s="63"/>
      <c r="HW51" s="63"/>
      <c r="HX51" s="63"/>
      <c r="HY51" s="63"/>
      <c r="HZ51" s="63"/>
      <c r="IA51" s="63"/>
      <c r="IB51" s="63"/>
      <c r="IC51" s="63"/>
      <c r="ID51" s="63"/>
      <c r="IE51" s="63"/>
      <c r="IF51" s="63"/>
      <c r="IG51" s="63"/>
      <c r="IH51" s="63"/>
      <c r="II51" s="63"/>
      <c r="IJ51" s="63"/>
      <c r="IK51" s="63"/>
      <c r="IL51" s="63"/>
      <c r="IM51" s="63"/>
      <c r="IN51" s="63"/>
      <c r="IO51" s="63"/>
      <c r="IP51" s="63"/>
      <c r="IQ51" s="63"/>
      <c r="IR51" s="63"/>
      <c r="IS51" s="63"/>
      <c r="IT51" s="63"/>
      <c r="IU51" s="63"/>
      <c r="IV51" s="63"/>
      <c r="IW51" s="63"/>
      <c r="IX51" s="63"/>
      <c r="IY51" s="63"/>
      <c r="IZ51" s="63"/>
      <c r="JA51" s="63"/>
      <c r="JB51" s="63"/>
      <c r="JC51" s="63"/>
      <c r="JD51" s="63"/>
      <c r="JE51" s="63"/>
      <c r="JF51" s="63"/>
      <c r="JG51" s="63"/>
      <c r="JH51" s="63"/>
      <c r="JI51" s="63"/>
      <c r="JJ51" s="63"/>
      <c r="JK51" s="63"/>
      <c r="JL51" s="63"/>
      <c r="JM51" s="63"/>
      <c r="JN51" s="63"/>
      <c r="JO51" s="63"/>
      <c r="JP51" s="63"/>
      <c r="JQ51" s="63"/>
      <c r="JR51" s="63"/>
      <c r="JS51" s="63"/>
      <c r="JT51" s="63"/>
      <c r="JU51" s="63"/>
      <c r="JV51" s="63"/>
      <c r="JW51" s="63"/>
      <c r="JX51" s="63"/>
      <c r="JY51" s="63"/>
      <c r="JZ51" s="63"/>
      <c r="KA51" s="63"/>
      <c r="KB51" s="63"/>
      <c r="KC51" s="63"/>
      <c r="KD51" s="63"/>
      <c r="KE51" s="63"/>
      <c r="KF51" s="63"/>
      <c r="KG51" s="63"/>
      <c r="KH51" s="63"/>
      <c r="KI51" s="63"/>
      <c r="KJ51" s="63"/>
      <c r="KK51" s="63"/>
      <c r="KL51" s="63"/>
      <c r="KM51" s="63"/>
      <c r="KN51" s="63"/>
      <c r="KO51" s="63"/>
      <c r="KP51" s="63"/>
      <c r="KQ51" s="63"/>
      <c r="KR51" s="63"/>
      <c r="KS51" s="63"/>
      <c r="KT51" s="63"/>
      <c r="KU51" s="63"/>
      <c r="KV51" s="63"/>
      <c r="KW51" s="63"/>
      <c r="KX51" s="63"/>
      <c r="KY51" s="63"/>
      <c r="KZ51" s="63"/>
      <c r="LA51" s="63"/>
      <c r="LB51" s="63"/>
      <c r="LC51" s="63"/>
      <c r="LD51" s="63"/>
      <c r="LE51" s="63"/>
      <c r="LF51" s="63"/>
      <c r="LG51" s="63"/>
      <c r="LH51" s="63"/>
      <c r="LI51" s="63"/>
      <c r="LJ51" s="63"/>
      <c r="LK51" s="63"/>
      <c r="LL51" s="63"/>
      <c r="LM51" s="63"/>
      <c r="LN51" s="63"/>
      <c r="LO51" s="63"/>
      <c r="LP51" s="63"/>
      <c r="LQ51" s="63"/>
      <c r="LR51" s="63"/>
      <c r="LS51" s="63"/>
      <c r="LT51" s="63"/>
      <c r="LU51" s="63"/>
      <c r="LV51" s="63"/>
      <c r="LW51" s="63"/>
      <c r="LX51" s="63"/>
      <c r="LY51" s="63"/>
      <c r="LZ51" s="63"/>
      <c r="MA51" s="63"/>
      <c r="MB51" s="63"/>
      <c r="MC51" s="63"/>
      <c r="MD51" s="63"/>
      <c r="ME51" s="63"/>
      <c r="MF51" s="63"/>
      <c r="MG51" s="63"/>
      <c r="MH51" s="63"/>
      <c r="MI51" s="63"/>
      <c r="MJ51" s="63"/>
      <c r="MK51" s="63"/>
      <c r="ML51" s="63"/>
      <c r="MM51" s="63"/>
      <c r="MN51" s="63"/>
      <c r="MO51" s="63"/>
      <c r="MP51" s="63"/>
      <c r="MQ51" s="63"/>
      <c r="MR51" s="63"/>
      <c r="MS51" s="63"/>
      <c r="MT51" s="63"/>
      <c r="MU51" s="63"/>
      <c r="MV51" s="63"/>
      <c r="MW51" s="63"/>
      <c r="MX51" s="63"/>
      <c r="MY51" s="63"/>
      <c r="MZ51" s="63"/>
      <c r="NA51" s="63"/>
      <c r="NB51" s="63"/>
      <c r="NC51" s="63"/>
      <c r="ND51" s="63"/>
      <c r="NE51" s="63"/>
      <c r="NF51" s="63"/>
      <c r="NG51" s="63"/>
      <c r="NH51" s="63"/>
      <c r="NI51" s="63"/>
      <c r="NJ51" s="63"/>
      <c r="NK51" s="63"/>
      <c r="NL51" s="63"/>
      <c r="NM51" s="63"/>
      <c r="NN51" s="63"/>
      <c r="NO51" s="63"/>
      <c r="NP51" s="63"/>
      <c r="NQ51" s="63"/>
      <c r="NR51" s="63"/>
      <c r="NS51" s="63"/>
      <c r="NT51" s="63"/>
      <c r="NU51" s="63"/>
      <c r="NV51" s="63"/>
      <c r="NW51" s="63"/>
      <c r="NX51" s="63"/>
      <c r="NY51" s="63"/>
      <c r="NZ51" s="63"/>
      <c r="OA51" s="63"/>
      <c r="OB51" s="63"/>
      <c r="OC51" s="63"/>
      <c r="OD51" s="63"/>
      <c r="OE51" s="63"/>
      <c r="OF51" s="63"/>
      <c r="OG51" s="63"/>
      <c r="OH51" s="63"/>
      <c r="OI51" s="63"/>
      <c r="OJ51" s="63"/>
      <c r="OK51" s="63"/>
      <c r="OL51" s="63"/>
      <c r="OM51" s="63"/>
      <c r="ON51" s="63"/>
      <c r="OO51" s="63"/>
      <c r="OP51" s="63"/>
      <c r="OQ51" s="63"/>
      <c r="OR51" s="63"/>
      <c r="OS51" s="63"/>
      <c r="OT51" s="63"/>
      <c r="OU51" s="63"/>
      <c r="OV51" s="63"/>
      <c r="OW51" s="63"/>
      <c r="OX51" s="63"/>
      <c r="OY51" s="63"/>
      <c r="OZ51" s="63"/>
      <c r="PA51" s="63"/>
      <c r="PB51" s="63"/>
      <c r="PC51" s="63"/>
      <c r="PD51" s="63"/>
      <c r="PE51" s="63"/>
      <c r="PF51" s="63"/>
      <c r="PG51" s="63"/>
      <c r="PH51" s="63"/>
      <c r="PI51" s="63"/>
      <c r="PJ51" s="63"/>
      <c r="PK51" s="63"/>
      <c r="PL51" s="63"/>
      <c r="PM51" s="63"/>
      <c r="PN51" s="63"/>
      <c r="PO51" s="63"/>
      <c r="PP51" s="63"/>
      <c r="PQ51" s="63"/>
      <c r="PR51" s="63"/>
      <c r="PS51" s="63"/>
      <c r="PT51" s="63"/>
      <c r="PU51" s="63"/>
      <c r="PV51" s="63"/>
      <c r="PW51" s="63"/>
      <c r="PX51" s="63"/>
      <c r="PY51" s="63"/>
      <c r="PZ51" s="63"/>
      <c r="QA51" s="63"/>
      <c r="QB51" s="63"/>
      <c r="QC51" s="63"/>
      <c r="QD51" s="63"/>
      <c r="QE51" s="63"/>
      <c r="QF51" s="63"/>
      <c r="QG51" s="63"/>
      <c r="QH51" s="63"/>
      <c r="QI51" s="63"/>
      <c r="QJ51" s="63"/>
      <c r="QK51" s="63"/>
      <c r="QL51" s="63"/>
      <c r="QM51" s="63"/>
      <c r="QN51" s="63"/>
      <c r="QO51" s="63"/>
      <c r="QP51" s="63"/>
      <c r="QQ51" s="63"/>
      <c r="QR51" s="63"/>
      <c r="QS51" s="63"/>
      <c r="QT51" s="63"/>
      <c r="QU51" s="63"/>
      <c r="QV51" s="63"/>
      <c r="QW51" s="63"/>
      <c r="QX51" s="63"/>
      <c r="QY51" s="63"/>
      <c r="QZ51" s="63"/>
      <c r="RA51" s="63"/>
      <c r="RB51" s="63"/>
      <c r="RC51" s="63"/>
      <c r="RD51" s="63"/>
      <c r="RE51" s="63"/>
      <c r="RF51" s="63"/>
      <c r="RG51" s="63"/>
      <c r="RH51" s="63"/>
      <c r="RI51" s="63"/>
      <c r="RJ51" s="63"/>
      <c r="RK51" s="63"/>
      <c r="RL51" s="63"/>
      <c r="RM51" s="63"/>
      <c r="RN51" s="63"/>
      <c r="RO51" s="63"/>
      <c r="RP51" s="63"/>
      <c r="RQ51" s="63"/>
      <c r="RR51" s="63"/>
      <c r="RS51" s="63"/>
      <c r="RT51" s="63"/>
      <c r="RU51" s="63"/>
      <c r="RV51" s="63"/>
      <c r="RW51" s="63"/>
      <c r="RX51" s="63"/>
      <c r="RY51" s="63"/>
      <c r="RZ51" s="63"/>
      <c r="SA51" s="63"/>
      <c r="SB51" s="63"/>
      <c r="SC51" s="63"/>
      <c r="SD51" s="63"/>
      <c r="SE51" s="63"/>
      <c r="SF51" s="63"/>
      <c r="SG51" s="63"/>
      <c r="SH51" s="63"/>
      <c r="SI51" s="63"/>
      <c r="SJ51" s="63"/>
      <c r="SK51" s="63"/>
      <c r="SL51" s="63"/>
      <c r="SM51" s="63"/>
      <c r="SN51" s="63"/>
      <c r="SO51" s="63"/>
      <c r="SP51" s="63"/>
      <c r="SQ51" s="63"/>
      <c r="SR51" s="63"/>
      <c r="SS51" s="63"/>
      <c r="ST51" s="63"/>
      <c r="SU51" s="63"/>
      <c r="SV51" s="63"/>
      <c r="SW51" s="63"/>
      <c r="SX51" s="63"/>
      <c r="SY51" s="63"/>
      <c r="SZ51" s="63"/>
      <c r="TA51" s="63"/>
      <c r="TB51" s="63"/>
      <c r="TC51" s="63"/>
      <c r="TD51" s="63"/>
      <c r="TE51" s="63"/>
      <c r="TF51" s="63"/>
      <c r="TG51" s="63"/>
      <c r="TH51" s="63"/>
      <c r="TI51" s="63"/>
      <c r="TJ51" s="63"/>
      <c r="TK51" s="63"/>
      <c r="TL51" s="63"/>
      <c r="TM51" s="63"/>
      <c r="TN51" s="63"/>
      <c r="TO51" s="63"/>
      <c r="TP51" s="63"/>
      <c r="TQ51" s="63"/>
      <c r="TR51" s="63"/>
      <c r="TS51" s="63"/>
      <c r="TT51" s="63"/>
      <c r="TU51" s="63"/>
      <c r="TV51" s="63"/>
      <c r="TW51" s="63"/>
      <c r="TX51" s="63"/>
      <c r="TY51" s="63"/>
      <c r="TZ51" s="63"/>
      <c r="UA51" s="63"/>
      <c r="UB51" s="63"/>
      <c r="UC51" s="63"/>
      <c r="UD51" s="63"/>
      <c r="UE51" s="63"/>
      <c r="UF51" s="63"/>
      <c r="UG51" s="63"/>
      <c r="UH51" s="63"/>
      <c r="UI51" s="63"/>
      <c r="UJ51" s="63"/>
      <c r="UK51" s="63"/>
      <c r="UL51" s="63"/>
      <c r="UM51" s="63"/>
      <c r="UN51" s="63"/>
      <c r="UO51" s="63"/>
      <c r="UP51" s="63"/>
      <c r="UQ51" s="63"/>
      <c r="UR51" s="63"/>
      <c r="US51" s="63"/>
      <c r="UT51" s="63"/>
      <c r="UU51" s="63"/>
      <c r="UV51" s="63"/>
      <c r="UW51" s="63"/>
      <c r="UX51" s="63"/>
      <c r="UY51" s="63"/>
      <c r="UZ51" s="63"/>
      <c r="VA51" s="63"/>
      <c r="VB51" s="63"/>
      <c r="VC51" s="63"/>
      <c r="VD51" s="63"/>
      <c r="VE51" s="63"/>
      <c r="VF51" s="63"/>
      <c r="VG51" s="63"/>
      <c r="VH51" s="63"/>
      <c r="VI51" s="63"/>
      <c r="VJ51" s="63"/>
      <c r="VK51" s="63"/>
      <c r="VL51" s="63"/>
      <c r="VM51" s="63"/>
      <c r="VN51" s="63"/>
      <c r="VO51" s="63"/>
      <c r="VP51" s="63"/>
      <c r="VQ51" s="63"/>
      <c r="VR51" s="63"/>
      <c r="VS51" s="63"/>
      <c r="VT51" s="63"/>
      <c r="VU51" s="63"/>
      <c r="VV51" s="63"/>
      <c r="VW51" s="63"/>
      <c r="VX51" s="63"/>
      <c r="VY51" s="63"/>
      <c r="VZ51" s="63"/>
      <c r="WA51" s="63"/>
      <c r="WB51" s="63"/>
      <c r="WC51" s="63"/>
      <c r="WD51" s="63"/>
      <c r="WE51" s="63"/>
      <c r="WF51" s="63"/>
      <c r="WG51" s="63"/>
      <c r="WH51" s="63"/>
      <c r="WI51" s="63"/>
      <c r="WJ51" s="63"/>
      <c r="WK51" s="63"/>
      <c r="WL51" s="63"/>
      <c r="WM51" s="63"/>
      <c r="WN51" s="63"/>
      <c r="WO51" s="63"/>
      <c r="WP51" s="63"/>
      <c r="WQ51" s="63"/>
      <c r="WR51" s="63"/>
      <c r="WS51" s="63"/>
      <c r="WT51" s="63"/>
      <c r="WU51" s="63"/>
      <c r="WV51" s="63"/>
      <c r="WW51" s="63"/>
      <c r="WX51" s="63"/>
      <c r="WY51" s="63"/>
      <c r="WZ51" s="63"/>
      <c r="XA51" s="63"/>
      <c r="XB51" s="63"/>
      <c r="XC51" s="63"/>
      <c r="XD51" s="63"/>
      <c r="XE51" s="63"/>
      <c r="XF51" s="63"/>
      <c r="XG51" s="63"/>
      <c r="XH51" s="63"/>
      <c r="XI51" s="63"/>
      <c r="XJ51" s="63"/>
      <c r="XK51" s="63"/>
      <c r="XL51" s="63"/>
      <c r="XM51" s="63"/>
      <c r="XN51" s="63"/>
      <c r="XO51" s="63"/>
      <c r="XP51" s="63"/>
      <c r="XQ51" s="63"/>
      <c r="XR51" s="63"/>
      <c r="XS51" s="63"/>
      <c r="XT51" s="63"/>
      <c r="XU51" s="63"/>
      <c r="XV51" s="63"/>
      <c r="XW51" s="63"/>
      <c r="XX51" s="63"/>
      <c r="XY51" s="63"/>
      <c r="XZ51" s="63"/>
      <c r="YA51" s="63"/>
      <c r="YB51" s="63"/>
      <c r="YC51" s="63"/>
      <c r="YD51" s="63"/>
      <c r="YE51" s="63"/>
      <c r="YF51" s="63"/>
      <c r="YG51" s="63"/>
      <c r="YH51" s="63"/>
      <c r="YI51" s="63"/>
      <c r="YJ51" s="63"/>
      <c r="YK51" s="63"/>
      <c r="YL51" s="63"/>
      <c r="YM51" s="63"/>
      <c r="YN51" s="63"/>
      <c r="YO51" s="63"/>
      <c r="YP51" s="63"/>
      <c r="YQ51" s="63"/>
      <c r="YR51" s="63"/>
      <c r="YS51" s="63"/>
      <c r="YT51" s="63"/>
      <c r="YU51" s="63"/>
      <c r="YV51" s="63"/>
      <c r="YW51" s="63"/>
      <c r="YX51" s="63"/>
      <c r="YY51" s="63"/>
      <c r="YZ51" s="63"/>
      <c r="ZA51" s="63"/>
      <c r="ZB51" s="63"/>
      <c r="ZC51" s="63"/>
      <c r="ZD51" s="63"/>
      <c r="ZE51" s="63"/>
      <c r="ZF51" s="63"/>
      <c r="ZG51" s="63"/>
      <c r="ZH51" s="63"/>
      <c r="ZI51" s="63"/>
      <c r="ZJ51" s="63"/>
      <c r="ZK51" s="63"/>
      <c r="ZL51" s="63"/>
      <c r="ZM51" s="63"/>
      <c r="ZN51" s="63"/>
      <c r="ZO51" s="63"/>
      <c r="ZP51" s="63"/>
      <c r="ZQ51" s="63"/>
      <c r="ZR51" s="63"/>
      <c r="ZS51" s="63"/>
      <c r="ZT51" s="63"/>
      <c r="ZU51" s="63"/>
      <c r="ZV51" s="63"/>
      <c r="ZW51" s="63"/>
      <c r="ZX51" s="63"/>
      <c r="ZY51" s="63"/>
      <c r="ZZ51" s="63"/>
      <c r="AAA51" s="63"/>
      <c r="AAB51" s="63"/>
      <c r="AAC51" s="63"/>
      <c r="AAD51" s="63"/>
      <c r="AAE51" s="63"/>
      <c r="AAF51" s="63"/>
      <c r="AAG51" s="63"/>
      <c r="AAH51" s="63"/>
      <c r="AAI51" s="63"/>
      <c r="AAJ51" s="63"/>
      <c r="AAK51" s="63"/>
      <c r="AAL51" s="63"/>
      <c r="AAM51" s="63"/>
      <c r="AAN51" s="63"/>
      <c r="AAO51" s="63"/>
      <c r="AAP51" s="63"/>
      <c r="AAQ51" s="63"/>
      <c r="AAR51" s="63"/>
      <c r="AAS51" s="63"/>
      <c r="AAT51" s="63"/>
      <c r="AAU51" s="63"/>
      <c r="AAV51" s="63"/>
      <c r="AAW51" s="63"/>
      <c r="AAX51" s="63"/>
      <c r="AAY51" s="63"/>
      <c r="AAZ51" s="63"/>
      <c r="ABA51" s="63"/>
      <c r="ABB51" s="63"/>
      <c r="ABC51" s="63"/>
      <c r="ABD51" s="63"/>
      <c r="ABE51" s="63"/>
      <c r="ABF51" s="63"/>
      <c r="ABG51" s="63"/>
      <c r="ABH51" s="63"/>
      <c r="ABI51" s="63"/>
      <c r="ABJ51" s="63"/>
      <c r="ABK51" s="63"/>
      <c r="ABL51" s="63"/>
      <c r="ABM51" s="63"/>
      <c r="ABN51" s="63"/>
      <c r="ABO51" s="63"/>
      <c r="ABP51" s="63"/>
      <c r="ABQ51" s="63"/>
      <c r="ABR51" s="63"/>
      <c r="ABS51" s="63"/>
      <c r="ABT51" s="63"/>
      <c r="ABU51" s="63"/>
      <c r="ABV51" s="63"/>
      <c r="ABW51" s="63"/>
      <c r="ABX51" s="63"/>
      <c r="ABY51" s="63"/>
      <c r="ABZ51" s="63"/>
      <c r="ACA51" s="63"/>
      <c r="ACB51" s="63"/>
      <c r="ACC51" s="63"/>
      <c r="ACD51" s="63"/>
      <c r="ACE51" s="63"/>
      <c r="ACF51" s="63"/>
      <c r="ACG51" s="63"/>
      <c r="ACH51" s="63"/>
      <c r="ACI51" s="63"/>
      <c r="ACJ51" s="63"/>
      <c r="ACK51" s="63"/>
      <c r="ACL51" s="63"/>
      <c r="ACM51" s="63"/>
      <c r="ACN51" s="63"/>
      <c r="ACO51" s="63"/>
      <c r="ACP51" s="63"/>
      <c r="ACQ51" s="63"/>
      <c r="ACR51" s="63"/>
      <c r="ACS51" s="63"/>
      <c r="ACT51" s="63"/>
      <c r="ACU51" s="63"/>
      <c r="ACV51" s="63"/>
      <c r="ACW51" s="63"/>
      <c r="ACX51" s="63"/>
      <c r="ACY51" s="63"/>
      <c r="ACZ51" s="63"/>
      <c r="ADA51" s="63"/>
      <c r="ADB51" s="63"/>
      <c r="ADC51" s="63"/>
      <c r="ADD51" s="63"/>
      <c r="ADE51" s="63"/>
      <c r="ADF51" s="63"/>
      <c r="ADG51" s="63"/>
      <c r="ADH51" s="63"/>
      <c r="ADI51" s="63"/>
      <c r="ADJ51" s="63"/>
      <c r="ADK51" s="63"/>
      <c r="ADL51" s="63"/>
      <c r="ADM51" s="63"/>
      <c r="ADN51" s="63"/>
      <c r="ADO51" s="63"/>
      <c r="ADP51" s="63"/>
      <c r="ADQ51" s="63"/>
      <c r="ADR51" s="63"/>
      <c r="ADS51" s="63"/>
      <c r="ADT51" s="63"/>
      <c r="ADU51" s="63"/>
      <c r="ADV51" s="63"/>
      <c r="ADW51" s="63"/>
      <c r="ADX51" s="63"/>
      <c r="ADY51" s="63"/>
      <c r="ADZ51" s="63"/>
      <c r="AEA51" s="63"/>
      <c r="AEB51" s="63"/>
      <c r="AEC51" s="63"/>
      <c r="AED51" s="63"/>
      <c r="AEE51" s="63"/>
      <c r="AEF51" s="63"/>
      <c r="AEG51" s="63"/>
      <c r="AEH51" s="63"/>
      <c r="AEI51" s="63"/>
      <c r="AEJ51" s="63"/>
      <c r="AEK51" s="63"/>
      <c r="AEL51" s="63"/>
      <c r="AEM51" s="63"/>
      <c r="AEN51" s="63"/>
      <c r="AEO51" s="63"/>
      <c r="AEP51" s="63"/>
      <c r="AEQ51" s="63"/>
      <c r="AER51" s="63"/>
      <c r="AES51" s="63"/>
      <c r="AET51" s="63"/>
      <c r="AEU51" s="63"/>
      <c r="AEV51" s="63"/>
      <c r="AEW51" s="63"/>
      <c r="AEX51" s="63"/>
      <c r="AEY51" s="63"/>
      <c r="AEZ51" s="63"/>
      <c r="AFA51" s="63"/>
      <c r="AFB51" s="63"/>
      <c r="AFC51" s="63"/>
      <c r="AFD51" s="63"/>
      <c r="AFE51" s="63"/>
      <c r="AFF51" s="63"/>
      <c r="AFG51" s="63"/>
      <c r="AFH51" s="63"/>
      <c r="AFI51" s="63"/>
      <c r="AFJ51" s="63"/>
      <c r="AFK51" s="63"/>
      <c r="AFL51" s="63"/>
      <c r="AFM51" s="63"/>
      <c r="AFN51" s="63"/>
      <c r="AFO51" s="63"/>
      <c r="AFP51" s="63"/>
      <c r="AFQ51" s="63"/>
      <c r="AFR51" s="63"/>
      <c r="AFS51" s="63"/>
      <c r="AFT51" s="63"/>
      <c r="AFU51" s="63"/>
      <c r="AFV51" s="63"/>
      <c r="AFW51" s="63"/>
      <c r="AFX51" s="63"/>
      <c r="AFY51" s="63"/>
      <c r="AFZ51" s="63"/>
      <c r="AGA51" s="63"/>
      <c r="AGB51" s="63"/>
      <c r="AGC51" s="63"/>
      <c r="AGD51" s="63"/>
      <c r="AGE51" s="63"/>
      <c r="AGF51" s="63"/>
      <c r="AGG51" s="63"/>
      <c r="AGH51" s="63"/>
      <c r="AGI51" s="63"/>
      <c r="AGJ51" s="63"/>
      <c r="AGK51" s="63"/>
      <c r="AGL51" s="63"/>
      <c r="AGM51" s="63"/>
      <c r="AGN51" s="63"/>
      <c r="AGO51" s="63"/>
      <c r="AGP51" s="63"/>
      <c r="AGQ51" s="63"/>
      <c r="AGR51" s="63"/>
      <c r="AGS51" s="63"/>
      <c r="AGT51" s="63"/>
      <c r="AGU51" s="63"/>
      <c r="AGV51" s="63"/>
      <c r="AGW51" s="63"/>
      <c r="AGX51" s="63"/>
      <c r="AGY51" s="63"/>
      <c r="AGZ51" s="63"/>
      <c r="AHA51" s="63"/>
      <c r="AHB51" s="63"/>
      <c r="AHC51" s="63"/>
      <c r="AHD51" s="63"/>
      <c r="AHE51" s="63"/>
      <c r="AHF51" s="63"/>
      <c r="AHG51" s="63"/>
      <c r="AHH51" s="63"/>
      <c r="AHI51" s="63"/>
      <c r="AHJ51" s="63"/>
      <c r="AHK51" s="63"/>
      <c r="AHL51" s="63"/>
      <c r="AHM51" s="63"/>
      <c r="AHN51" s="63"/>
      <c r="AHO51" s="63"/>
      <c r="AHP51" s="63"/>
      <c r="AHQ51" s="63"/>
      <c r="AHR51" s="63"/>
      <c r="AHS51" s="63"/>
      <c r="AHT51" s="63"/>
      <c r="AHU51" s="63"/>
      <c r="AHV51" s="63"/>
      <c r="AHW51" s="63"/>
      <c r="AHX51" s="63"/>
      <c r="AHY51" s="63"/>
      <c r="AHZ51" s="63"/>
      <c r="AIA51" s="63"/>
      <c r="AIB51" s="63"/>
      <c r="AIC51" s="63"/>
      <c r="AID51" s="63"/>
      <c r="AIE51" s="63"/>
      <c r="AIF51" s="63"/>
      <c r="AIG51" s="63"/>
      <c r="AIH51" s="63"/>
      <c r="AII51" s="63"/>
      <c r="AIJ51" s="63"/>
      <c r="AIK51" s="63"/>
      <c r="AIL51" s="63"/>
      <c r="AIM51" s="63"/>
      <c r="AIN51" s="63"/>
      <c r="AIO51" s="63"/>
      <c r="AIP51" s="63"/>
      <c r="AIQ51" s="63"/>
      <c r="AIR51" s="63"/>
      <c r="AIS51" s="63"/>
      <c r="AIT51" s="63"/>
      <c r="AIU51" s="63"/>
      <c r="AIV51" s="63"/>
      <c r="AIW51" s="63"/>
      <c r="AIX51" s="63"/>
      <c r="AIY51" s="63"/>
      <c r="AIZ51" s="63"/>
      <c r="AJA51" s="63"/>
      <c r="AJB51" s="63"/>
      <c r="AJC51" s="63"/>
      <c r="AJD51" s="63"/>
      <c r="AJE51" s="63"/>
      <c r="AJF51" s="63"/>
      <c r="AJG51" s="63"/>
      <c r="AJH51" s="63"/>
      <c r="AJI51" s="63"/>
      <c r="AJJ51" s="63"/>
      <c r="AJK51" s="63"/>
      <c r="AJL51" s="63"/>
      <c r="AJM51" s="63"/>
      <c r="AJN51" s="63"/>
      <c r="AJO51" s="63"/>
      <c r="AJP51" s="63"/>
      <c r="AJQ51" s="63"/>
      <c r="AJR51" s="63"/>
      <c r="AJS51" s="63"/>
      <c r="AJT51" s="63"/>
      <c r="AJU51" s="63"/>
      <c r="AJV51" s="63"/>
      <c r="AJW51" s="63"/>
      <c r="AJX51" s="63"/>
      <c r="AJY51" s="63"/>
      <c r="AJZ51" s="63"/>
      <c r="AKA51" s="63"/>
      <c r="AKB51" s="63"/>
      <c r="AKC51" s="63"/>
      <c r="AKD51" s="63"/>
      <c r="AKE51" s="63"/>
      <c r="AKF51" s="63"/>
      <c r="AKG51" s="63"/>
      <c r="AKH51" s="63"/>
      <c r="AKI51" s="63"/>
      <c r="AKJ51" s="63"/>
      <c r="AKK51" s="63"/>
      <c r="AKL51" s="63"/>
      <c r="AKM51" s="63"/>
      <c r="AKN51" s="63"/>
      <c r="AKO51" s="63"/>
      <c r="AKP51" s="63"/>
      <c r="AKQ51" s="63"/>
      <c r="AKR51" s="63"/>
      <c r="AKS51" s="63"/>
      <c r="AKT51" s="63"/>
      <c r="AKU51" s="63"/>
      <c r="AKV51" s="63"/>
      <c r="AKW51" s="63"/>
      <c r="AKX51" s="63"/>
      <c r="AKY51" s="63"/>
      <c r="AKZ51" s="63"/>
      <c r="ALA51" s="63"/>
      <c r="ALB51" s="63"/>
      <c r="ALC51" s="63"/>
      <c r="ALD51" s="63"/>
      <c r="ALE51" s="63"/>
      <c r="ALF51" s="63"/>
      <c r="ALG51" s="63"/>
      <c r="ALH51" s="63"/>
      <c r="ALI51" s="63"/>
      <c r="ALJ51" s="63"/>
      <c r="ALK51" s="63"/>
      <c r="ALL51" s="63"/>
      <c r="ALM51" s="63"/>
      <c r="ALN51" s="63"/>
      <c r="ALO51" s="63"/>
      <c r="ALP51" s="63"/>
      <c r="ALQ51" s="63"/>
      <c r="ALR51" s="63"/>
      <c r="ALS51" s="63"/>
      <c r="ALT51" s="63"/>
      <c r="ALU51" s="63"/>
      <c r="ALV51" s="63"/>
      <c r="ALW51" s="63"/>
      <c r="ALX51" s="63"/>
      <c r="ALY51" s="63"/>
      <c r="ALZ51" s="63"/>
      <c r="AMA51" s="63"/>
      <c r="AMB51" s="63"/>
      <c r="AMC51" s="63"/>
      <c r="AMD51" s="63"/>
      <c r="AME51" s="63"/>
      <c r="AMF51" s="63"/>
      <c r="AMG51" s="63"/>
      <c r="AMH51" s="63"/>
      <c r="AMI51" s="63"/>
      <c r="AMJ51" s="63"/>
    </row>
    <row r="52" spans="1:1024" x14ac:dyDescent="0.2">
      <c r="A52" s="76"/>
      <c r="B52" s="75"/>
      <c r="C52" s="75"/>
      <c r="D52" s="75"/>
      <c r="E52" s="76"/>
      <c r="F52" s="76"/>
      <c r="G52" s="77"/>
      <c r="H52"/>
      <c r="I52" s="78"/>
      <c r="J52" s="78"/>
      <c r="K52"/>
      <c r="L52" s="78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2">
      <c r="A53" s="76"/>
      <c r="B53" s="75"/>
      <c r="C53" s="75"/>
      <c r="D53" s="75"/>
      <c r="E53" s="76"/>
      <c r="F53" s="76"/>
      <c r="G53" s="77"/>
      <c r="H53"/>
      <c r="I53" s="78"/>
      <c r="J53" s="78"/>
      <c r="K53"/>
      <c r="L53" s="78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2">
      <c r="A54" s="76"/>
      <c r="B54" s="75"/>
      <c r="C54" s="75"/>
      <c r="D54" s="75"/>
      <c r="E54" s="76"/>
      <c r="F54" s="76"/>
      <c r="G54" s="77"/>
      <c r="H54"/>
      <c r="I54" s="78"/>
      <c r="J54" s="78"/>
      <c r="K54"/>
      <c r="L54" s="78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2">
      <c r="A55" s="76"/>
      <c r="B55" s="75"/>
      <c r="C55" s="75"/>
      <c r="D55" s="75"/>
      <c r="E55" s="76"/>
      <c r="F55" s="76"/>
      <c r="G55" s="77"/>
      <c r="H55"/>
      <c r="I55" s="78"/>
      <c r="J55" s="78"/>
      <c r="K55"/>
      <c r="L55" s="78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2">
      <c r="A56" s="76"/>
      <c r="B56" s="75"/>
      <c r="C56" s="75"/>
      <c r="D56" s="75"/>
      <c r="E56" s="76"/>
      <c r="F56" s="76"/>
      <c r="G56" s="77"/>
      <c r="H56"/>
      <c r="I56" s="78"/>
      <c r="J56" s="78"/>
      <c r="K56"/>
      <c r="L56" s="78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2">
      <c r="A57" s="76"/>
      <c r="B57" s="75"/>
      <c r="C57" s="75"/>
      <c r="D57" s="75"/>
      <c r="E57" s="76"/>
      <c r="F57" s="76"/>
      <c r="G57" s="77"/>
      <c r="H57"/>
      <c r="I57" s="78"/>
      <c r="J57" s="78"/>
      <c r="K57"/>
      <c r="L57" s="78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2">
      <c r="A58" s="76"/>
      <c r="B58" s="75"/>
      <c r="C58" s="75"/>
      <c r="D58" s="75"/>
      <c r="E58" s="76"/>
      <c r="F58" s="76"/>
      <c r="G58" s="77"/>
      <c r="H58"/>
      <c r="I58" s="78"/>
      <c r="J58" s="78"/>
      <c r="K58"/>
      <c r="L58" s="7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2">
      <c r="A59" s="76"/>
      <c r="B59" s="75"/>
      <c r="C59" s="75"/>
      <c r="D59" s="75"/>
      <c r="E59" s="76"/>
      <c r="F59" s="76"/>
      <c r="G59" s="77"/>
      <c r="H59"/>
      <c r="I59" s="78"/>
      <c r="J59" s="78"/>
      <c r="K59"/>
      <c r="L59" s="78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s="12" customFormat="1" ht="11" x14ac:dyDescent="0.15">
      <c r="A60" s="63"/>
      <c r="B60" s="63"/>
      <c r="C60" s="63"/>
      <c r="D60" s="63"/>
      <c r="E60" s="63"/>
      <c r="F60" s="63"/>
      <c r="G60" s="79"/>
      <c r="H60" s="80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  <c r="DT60" s="63"/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  <c r="EF60" s="63"/>
      <c r="EG60" s="63"/>
      <c r="EH60" s="63"/>
      <c r="EI60" s="63"/>
      <c r="EJ60" s="63"/>
      <c r="EK60" s="63"/>
      <c r="EL60" s="63"/>
      <c r="EM60" s="63"/>
      <c r="EN60" s="63"/>
      <c r="EO60" s="63"/>
      <c r="EP60" s="63"/>
      <c r="EQ60" s="63"/>
      <c r="ER60" s="63"/>
      <c r="ES60" s="63"/>
      <c r="ET60" s="63"/>
      <c r="EU60" s="63"/>
      <c r="EV60" s="63"/>
      <c r="EW60" s="63"/>
      <c r="EX60" s="63"/>
      <c r="EY60" s="63"/>
      <c r="EZ60" s="63"/>
      <c r="FA60" s="63"/>
      <c r="FB60" s="63"/>
      <c r="FC60" s="63"/>
      <c r="FD60" s="63"/>
      <c r="FE60" s="63"/>
      <c r="FF60" s="63"/>
      <c r="FG60" s="63"/>
      <c r="FH60" s="63"/>
      <c r="FI60" s="63"/>
      <c r="FJ60" s="63"/>
      <c r="FK60" s="63"/>
      <c r="FL60" s="63"/>
      <c r="FM60" s="63"/>
      <c r="FN60" s="63"/>
      <c r="FO60" s="63"/>
      <c r="FP60" s="63"/>
      <c r="FQ60" s="63"/>
      <c r="FR60" s="63"/>
      <c r="FS60" s="63"/>
      <c r="FT60" s="63"/>
      <c r="FU60" s="63"/>
      <c r="FV60" s="63"/>
      <c r="FW60" s="63"/>
      <c r="FX60" s="63"/>
      <c r="FY60" s="63"/>
      <c r="FZ60" s="63"/>
      <c r="GA60" s="63"/>
      <c r="GB60" s="63"/>
      <c r="GC60" s="63"/>
      <c r="GD60" s="63"/>
      <c r="GE60" s="63"/>
      <c r="GF60" s="63"/>
      <c r="GG60" s="63"/>
      <c r="GH60" s="63"/>
      <c r="GI60" s="63"/>
      <c r="GJ60" s="63"/>
      <c r="GK60" s="63"/>
      <c r="GL60" s="63"/>
      <c r="GM60" s="63"/>
      <c r="GN60" s="63"/>
      <c r="GO60" s="63"/>
      <c r="GP60" s="63"/>
      <c r="GQ60" s="63"/>
      <c r="GR60" s="63"/>
      <c r="GS60" s="63"/>
      <c r="GT60" s="63"/>
      <c r="GU60" s="63"/>
      <c r="GV60" s="63"/>
      <c r="GW60" s="63"/>
      <c r="GX60" s="63"/>
      <c r="GY60" s="63"/>
      <c r="GZ60" s="63"/>
      <c r="HA60" s="63"/>
      <c r="HB60" s="63"/>
      <c r="HC60" s="63"/>
      <c r="HD60" s="63"/>
      <c r="HE60" s="63"/>
      <c r="HF60" s="63"/>
      <c r="HG60" s="63"/>
      <c r="HH60" s="63"/>
      <c r="HI60" s="63"/>
      <c r="HJ60" s="63"/>
      <c r="HK60" s="63"/>
      <c r="HL60" s="63"/>
      <c r="HM60" s="63"/>
      <c r="HN60" s="63"/>
      <c r="HO60" s="63"/>
      <c r="HP60" s="63"/>
      <c r="HQ60" s="63"/>
      <c r="HR60" s="63"/>
      <c r="HS60" s="63"/>
      <c r="HT60" s="63"/>
      <c r="HU60" s="63"/>
      <c r="HV60" s="63"/>
      <c r="HW60" s="63"/>
      <c r="HX60" s="63"/>
      <c r="HY60" s="63"/>
      <c r="HZ60" s="63"/>
      <c r="IA60" s="63"/>
      <c r="IB60" s="63"/>
      <c r="IC60" s="63"/>
      <c r="ID60" s="63"/>
      <c r="IE60" s="63"/>
      <c r="IF60" s="63"/>
      <c r="IG60" s="63"/>
      <c r="IH60" s="63"/>
      <c r="II60" s="63"/>
      <c r="IJ60" s="63"/>
      <c r="IK60" s="63"/>
      <c r="IL60" s="63"/>
      <c r="IM60" s="63"/>
      <c r="IN60" s="63"/>
      <c r="IO60" s="63"/>
      <c r="IP60" s="63"/>
      <c r="IQ60" s="63"/>
      <c r="IR60" s="63"/>
      <c r="IS60" s="63"/>
      <c r="IT60" s="63"/>
      <c r="IU60" s="63"/>
      <c r="IV60" s="63"/>
      <c r="IW60" s="63"/>
      <c r="IX60" s="63"/>
      <c r="IY60" s="63"/>
      <c r="IZ60" s="63"/>
      <c r="JA60" s="63"/>
      <c r="JB60" s="63"/>
      <c r="JC60" s="63"/>
      <c r="JD60" s="63"/>
      <c r="JE60" s="63"/>
      <c r="JF60" s="63"/>
      <c r="JG60" s="63"/>
      <c r="JH60" s="63"/>
      <c r="JI60" s="63"/>
      <c r="JJ60" s="63"/>
      <c r="JK60" s="63"/>
      <c r="JL60" s="63"/>
      <c r="JM60" s="63"/>
      <c r="JN60" s="63"/>
      <c r="JO60" s="63"/>
      <c r="JP60" s="63"/>
      <c r="JQ60" s="63"/>
      <c r="JR60" s="63"/>
      <c r="JS60" s="63"/>
      <c r="JT60" s="63"/>
      <c r="JU60" s="63"/>
      <c r="JV60" s="63"/>
      <c r="JW60" s="63"/>
      <c r="JX60" s="63"/>
      <c r="JY60" s="63"/>
      <c r="JZ60" s="63"/>
      <c r="KA60" s="63"/>
      <c r="KB60" s="63"/>
      <c r="KC60" s="63"/>
      <c r="KD60" s="63"/>
      <c r="KE60" s="63"/>
      <c r="KF60" s="63"/>
      <c r="KG60" s="63"/>
      <c r="KH60" s="63"/>
      <c r="KI60" s="63"/>
      <c r="KJ60" s="63"/>
      <c r="KK60" s="63"/>
      <c r="KL60" s="63"/>
      <c r="KM60" s="63"/>
      <c r="KN60" s="63"/>
      <c r="KO60" s="63"/>
      <c r="KP60" s="63"/>
      <c r="KQ60" s="63"/>
      <c r="KR60" s="63"/>
      <c r="KS60" s="63"/>
      <c r="KT60" s="63"/>
      <c r="KU60" s="63"/>
      <c r="KV60" s="63"/>
      <c r="KW60" s="63"/>
      <c r="KX60" s="63"/>
      <c r="KY60" s="63"/>
      <c r="KZ60" s="63"/>
      <c r="LA60" s="63"/>
      <c r="LB60" s="63"/>
      <c r="LC60" s="63"/>
      <c r="LD60" s="63"/>
      <c r="LE60" s="63"/>
      <c r="LF60" s="63"/>
      <c r="LG60" s="63"/>
      <c r="LH60" s="63"/>
      <c r="LI60" s="63"/>
      <c r="LJ60" s="63"/>
      <c r="LK60" s="63"/>
      <c r="LL60" s="63"/>
      <c r="LM60" s="63"/>
      <c r="LN60" s="63"/>
      <c r="LO60" s="63"/>
      <c r="LP60" s="63"/>
      <c r="LQ60" s="63"/>
      <c r="LR60" s="63"/>
      <c r="LS60" s="63"/>
      <c r="LT60" s="63"/>
      <c r="LU60" s="63"/>
      <c r="LV60" s="63"/>
      <c r="LW60" s="63"/>
      <c r="LX60" s="63"/>
      <c r="LY60" s="63"/>
      <c r="LZ60" s="63"/>
      <c r="MA60" s="63"/>
      <c r="MB60" s="63"/>
      <c r="MC60" s="63"/>
      <c r="MD60" s="63"/>
      <c r="ME60" s="63"/>
      <c r="MF60" s="63"/>
      <c r="MG60" s="63"/>
      <c r="MH60" s="63"/>
      <c r="MI60" s="63"/>
      <c r="MJ60" s="63"/>
      <c r="MK60" s="63"/>
      <c r="ML60" s="63"/>
      <c r="MM60" s="63"/>
      <c r="MN60" s="63"/>
      <c r="MO60" s="63"/>
      <c r="MP60" s="63"/>
      <c r="MQ60" s="63"/>
      <c r="MR60" s="63"/>
      <c r="MS60" s="63"/>
      <c r="MT60" s="63"/>
      <c r="MU60" s="63"/>
      <c r="MV60" s="63"/>
      <c r="MW60" s="63"/>
      <c r="MX60" s="63"/>
      <c r="MY60" s="63"/>
      <c r="MZ60" s="63"/>
      <c r="NA60" s="63"/>
      <c r="NB60" s="63"/>
      <c r="NC60" s="63"/>
      <c r="ND60" s="63"/>
      <c r="NE60" s="63"/>
      <c r="NF60" s="63"/>
      <c r="NG60" s="63"/>
      <c r="NH60" s="63"/>
      <c r="NI60" s="63"/>
      <c r="NJ60" s="63"/>
      <c r="NK60" s="63"/>
      <c r="NL60" s="63"/>
      <c r="NM60" s="63"/>
      <c r="NN60" s="63"/>
      <c r="NO60" s="63"/>
      <c r="NP60" s="63"/>
      <c r="NQ60" s="63"/>
      <c r="NR60" s="63"/>
      <c r="NS60" s="63"/>
      <c r="NT60" s="63"/>
      <c r="NU60" s="63"/>
      <c r="NV60" s="63"/>
      <c r="NW60" s="63"/>
      <c r="NX60" s="63"/>
      <c r="NY60" s="63"/>
      <c r="NZ60" s="63"/>
      <c r="OA60" s="63"/>
      <c r="OB60" s="63"/>
      <c r="OC60" s="63"/>
      <c r="OD60" s="63"/>
      <c r="OE60" s="63"/>
      <c r="OF60" s="63"/>
      <c r="OG60" s="63"/>
      <c r="OH60" s="63"/>
      <c r="OI60" s="63"/>
      <c r="OJ60" s="63"/>
      <c r="OK60" s="63"/>
      <c r="OL60" s="63"/>
      <c r="OM60" s="63"/>
      <c r="ON60" s="63"/>
      <c r="OO60" s="63"/>
      <c r="OP60" s="63"/>
      <c r="OQ60" s="63"/>
      <c r="OR60" s="63"/>
      <c r="OS60" s="63"/>
      <c r="OT60" s="63"/>
      <c r="OU60" s="63"/>
      <c r="OV60" s="63"/>
      <c r="OW60" s="63"/>
      <c r="OX60" s="63"/>
      <c r="OY60" s="63"/>
      <c r="OZ60" s="63"/>
      <c r="PA60" s="63"/>
      <c r="PB60" s="63"/>
      <c r="PC60" s="63"/>
      <c r="PD60" s="63"/>
      <c r="PE60" s="63"/>
      <c r="PF60" s="63"/>
      <c r="PG60" s="63"/>
      <c r="PH60" s="63"/>
      <c r="PI60" s="63"/>
      <c r="PJ60" s="63"/>
      <c r="PK60" s="63"/>
      <c r="PL60" s="63"/>
      <c r="PM60" s="63"/>
      <c r="PN60" s="63"/>
      <c r="PO60" s="63"/>
      <c r="PP60" s="63"/>
      <c r="PQ60" s="63"/>
      <c r="PR60" s="63"/>
      <c r="PS60" s="63"/>
      <c r="PT60" s="63"/>
      <c r="PU60" s="63"/>
      <c r="PV60" s="63"/>
      <c r="PW60" s="63"/>
      <c r="PX60" s="63"/>
      <c r="PY60" s="63"/>
      <c r="PZ60" s="63"/>
      <c r="QA60" s="63"/>
      <c r="QB60" s="63"/>
      <c r="QC60" s="63"/>
      <c r="QD60" s="63"/>
      <c r="QE60" s="63"/>
      <c r="QF60" s="63"/>
      <c r="QG60" s="63"/>
      <c r="QH60" s="63"/>
      <c r="QI60" s="63"/>
      <c r="QJ60" s="63"/>
      <c r="QK60" s="63"/>
      <c r="QL60" s="63"/>
      <c r="QM60" s="63"/>
      <c r="QN60" s="63"/>
      <c r="QO60" s="63"/>
      <c r="QP60" s="63"/>
      <c r="QQ60" s="63"/>
      <c r="QR60" s="63"/>
      <c r="QS60" s="63"/>
      <c r="QT60" s="63"/>
      <c r="QU60" s="63"/>
      <c r="QV60" s="63"/>
      <c r="QW60" s="63"/>
      <c r="QX60" s="63"/>
      <c r="QY60" s="63"/>
      <c r="QZ60" s="63"/>
      <c r="RA60" s="63"/>
      <c r="RB60" s="63"/>
      <c r="RC60" s="63"/>
      <c r="RD60" s="63"/>
      <c r="RE60" s="63"/>
      <c r="RF60" s="63"/>
      <c r="RG60" s="63"/>
      <c r="RH60" s="63"/>
      <c r="RI60" s="63"/>
      <c r="RJ60" s="63"/>
      <c r="RK60" s="63"/>
      <c r="RL60" s="63"/>
      <c r="RM60" s="63"/>
      <c r="RN60" s="63"/>
      <c r="RO60" s="63"/>
      <c r="RP60" s="63"/>
      <c r="RQ60" s="63"/>
      <c r="RR60" s="63"/>
      <c r="RS60" s="63"/>
      <c r="RT60" s="63"/>
      <c r="RU60" s="63"/>
      <c r="RV60" s="63"/>
      <c r="RW60" s="63"/>
      <c r="RX60" s="63"/>
      <c r="RY60" s="63"/>
      <c r="RZ60" s="63"/>
      <c r="SA60" s="63"/>
      <c r="SB60" s="63"/>
      <c r="SC60" s="63"/>
      <c r="SD60" s="63"/>
      <c r="SE60" s="63"/>
      <c r="SF60" s="63"/>
      <c r="SG60" s="63"/>
      <c r="SH60" s="63"/>
      <c r="SI60" s="63"/>
      <c r="SJ60" s="63"/>
      <c r="SK60" s="63"/>
      <c r="SL60" s="63"/>
      <c r="SM60" s="63"/>
      <c r="SN60" s="63"/>
      <c r="SO60" s="63"/>
      <c r="SP60" s="63"/>
      <c r="SQ60" s="63"/>
      <c r="SR60" s="63"/>
      <c r="SS60" s="63"/>
      <c r="ST60" s="63"/>
      <c r="SU60" s="63"/>
      <c r="SV60" s="63"/>
      <c r="SW60" s="63"/>
      <c r="SX60" s="63"/>
      <c r="SY60" s="63"/>
      <c r="SZ60" s="63"/>
      <c r="TA60" s="63"/>
      <c r="TB60" s="63"/>
      <c r="TC60" s="63"/>
      <c r="TD60" s="63"/>
      <c r="TE60" s="63"/>
      <c r="TF60" s="63"/>
      <c r="TG60" s="63"/>
      <c r="TH60" s="63"/>
      <c r="TI60" s="63"/>
      <c r="TJ60" s="63"/>
      <c r="TK60" s="63"/>
      <c r="TL60" s="63"/>
      <c r="TM60" s="63"/>
      <c r="TN60" s="63"/>
      <c r="TO60" s="63"/>
      <c r="TP60" s="63"/>
      <c r="TQ60" s="63"/>
      <c r="TR60" s="63"/>
      <c r="TS60" s="63"/>
      <c r="TT60" s="63"/>
      <c r="TU60" s="63"/>
      <c r="TV60" s="63"/>
      <c r="TW60" s="63"/>
      <c r="TX60" s="63"/>
      <c r="TY60" s="63"/>
      <c r="TZ60" s="63"/>
      <c r="UA60" s="63"/>
      <c r="UB60" s="63"/>
      <c r="UC60" s="63"/>
      <c r="UD60" s="63"/>
      <c r="UE60" s="63"/>
      <c r="UF60" s="63"/>
      <c r="UG60" s="63"/>
      <c r="UH60" s="63"/>
      <c r="UI60" s="63"/>
      <c r="UJ60" s="63"/>
      <c r="UK60" s="63"/>
      <c r="UL60" s="63"/>
      <c r="UM60" s="63"/>
      <c r="UN60" s="63"/>
      <c r="UO60" s="63"/>
      <c r="UP60" s="63"/>
      <c r="UQ60" s="63"/>
      <c r="UR60" s="63"/>
      <c r="US60" s="63"/>
      <c r="UT60" s="63"/>
      <c r="UU60" s="63"/>
      <c r="UV60" s="63"/>
      <c r="UW60" s="63"/>
      <c r="UX60" s="63"/>
      <c r="UY60" s="63"/>
      <c r="UZ60" s="63"/>
      <c r="VA60" s="63"/>
      <c r="VB60" s="63"/>
      <c r="VC60" s="63"/>
      <c r="VD60" s="63"/>
      <c r="VE60" s="63"/>
      <c r="VF60" s="63"/>
      <c r="VG60" s="63"/>
      <c r="VH60" s="63"/>
      <c r="VI60" s="63"/>
      <c r="VJ60" s="63"/>
      <c r="VK60" s="63"/>
      <c r="VL60" s="63"/>
      <c r="VM60" s="63"/>
      <c r="VN60" s="63"/>
      <c r="VO60" s="63"/>
      <c r="VP60" s="63"/>
      <c r="VQ60" s="63"/>
      <c r="VR60" s="63"/>
      <c r="VS60" s="63"/>
      <c r="VT60" s="63"/>
      <c r="VU60" s="63"/>
      <c r="VV60" s="63"/>
      <c r="VW60" s="63"/>
      <c r="VX60" s="63"/>
      <c r="VY60" s="63"/>
      <c r="VZ60" s="63"/>
      <c r="WA60" s="63"/>
      <c r="WB60" s="63"/>
      <c r="WC60" s="63"/>
      <c r="WD60" s="63"/>
      <c r="WE60" s="63"/>
      <c r="WF60" s="63"/>
      <c r="WG60" s="63"/>
      <c r="WH60" s="63"/>
      <c r="WI60" s="63"/>
      <c r="WJ60" s="63"/>
      <c r="WK60" s="63"/>
      <c r="WL60" s="63"/>
      <c r="WM60" s="63"/>
      <c r="WN60" s="63"/>
      <c r="WO60" s="63"/>
      <c r="WP60" s="63"/>
      <c r="WQ60" s="63"/>
      <c r="WR60" s="63"/>
      <c r="WS60" s="63"/>
      <c r="WT60" s="63"/>
      <c r="WU60" s="63"/>
      <c r="WV60" s="63"/>
      <c r="WW60" s="63"/>
      <c r="WX60" s="63"/>
      <c r="WY60" s="63"/>
      <c r="WZ60" s="63"/>
      <c r="XA60" s="63"/>
      <c r="XB60" s="63"/>
      <c r="XC60" s="63"/>
      <c r="XD60" s="63"/>
      <c r="XE60" s="63"/>
      <c r="XF60" s="63"/>
      <c r="XG60" s="63"/>
      <c r="XH60" s="63"/>
      <c r="XI60" s="63"/>
      <c r="XJ60" s="63"/>
      <c r="XK60" s="63"/>
      <c r="XL60" s="63"/>
      <c r="XM60" s="63"/>
      <c r="XN60" s="63"/>
      <c r="XO60" s="63"/>
      <c r="XP60" s="63"/>
      <c r="XQ60" s="63"/>
      <c r="XR60" s="63"/>
      <c r="XS60" s="63"/>
      <c r="XT60" s="63"/>
      <c r="XU60" s="63"/>
      <c r="XV60" s="63"/>
      <c r="XW60" s="63"/>
      <c r="XX60" s="63"/>
      <c r="XY60" s="63"/>
      <c r="XZ60" s="63"/>
      <c r="YA60" s="63"/>
      <c r="YB60" s="63"/>
      <c r="YC60" s="63"/>
      <c r="YD60" s="63"/>
      <c r="YE60" s="63"/>
      <c r="YF60" s="63"/>
      <c r="YG60" s="63"/>
      <c r="YH60" s="63"/>
      <c r="YI60" s="63"/>
      <c r="YJ60" s="63"/>
      <c r="YK60" s="63"/>
      <c r="YL60" s="63"/>
      <c r="YM60" s="63"/>
      <c r="YN60" s="63"/>
      <c r="YO60" s="63"/>
      <c r="YP60" s="63"/>
      <c r="YQ60" s="63"/>
      <c r="YR60" s="63"/>
      <c r="YS60" s="63"/>
      <c r="YT60" s="63"/>
      <c r="YU60" s="63"/>
      <c r="YV60" s="63"/>
      <c r="YW60" s="63"/>
      <c r="YX60" s="63"/>
      <c r="YY60" s="63"/>
      <c r="YZ60" s="63"/>
      <c r="ZA60" s="63"/>
      <c r="ZB60" s="63"/>
      <c r="ZC60" s="63"/>
      <c r="ZD60" s="63"/>
      <c r="ZE60" s="63"/>
      <c r="ZF60" s="63"/>
      <c r="ZG60" s="63"/>
      <c r="ZH60" s="63"/>
      <c r="ZI60" s="63"/>
      <c r="ZJ60" s="63"/>
      <c r="ZK60" s="63"/>
      <c r="ZL60" s="63"/>
      <c r="ZM60" s="63"/>
      <c r="ZN60" s="63"/>
      <c r="ZO60" s="63"/>
      <c r="ZP60" s="63"/>
      <c r="ZQ60" s="63"/>
      <c r="ZR60" s="63"/>
      <c r="ZS60" s="63"/>
      <c r="ZT60" s="63"/>
      <c r="ZU60" s="63"/>
      <c r="ZV60" s="63"/>
      <c r="ZW60" s="63"/>
      <c r="ZX60" s="63"/>
      <c r="ZY60" s="63"/>
      <c r="ZZ60" s="63"/>
      <c r="AAA60" s="63"/>
      <c r="AAB60" s="63"/>
      <c r="AAC60" s="63"/>
      <c r="AAD60" s="63"/>
      <c r="AAE60" s="63"/>
      <c r="AAF60" s="63"/>
      <c r="AAG60" s="63"/>
      <c r="AAH60" s="63"/>
      <c r="AAI60" s="63"/>
      <c r="AAJ60" s="63"/>
      <c r="AAK60" s="63"/>
      <c r="AAL60" s="63"/>
      <c r="AAM60" s="63"/>
      <c r="AAN60" s="63"/>
      <c r="AAO60" s="63"/>
      <c r="AAP60" s="63"/>
      <c r="AAQ60" s="63"/>
      <c r="AAR60" s="63"/>
      <c r="AAS60" s="63"/>
      <c r="AAT60" s="63"/>
      <c r="AAU60" s="63"/>
      <c r="AAV60" s="63"/>
      <c r="AAW60" s="63"/>
      <c r="AAX60" s="63"/>
      <c r="AAY60" s="63"/>
      <c r="AAZ60" s="63"/>
      <c r="ABA60" s="63"/>
      <c r="ABB60" s="63"/>
      <c r="ABC60" s="63"/>
      <c r="ABD60" s="63"/>
      <c r="ABE60" s="63"/>
      <c r="ABF60" s="63"/>
      <c r="ABG60" s="63"/>
      <c r="ABH60" s="63"/>
      <c r="ABI60" s="63"/>
      <c r="ABJ60" s="63"/>
      <c r="ABK60" s="63"/>
      <c r="ABL60" s="63"/>
      <c r="ABM60" s="63"/>
      <c r="ABN60" s="63"/>
      <c r="ABO60" s="63"/>
      <c r="ABP60" s="63"/>
      <c r="ABQ60" s="63"/>
      <c r="ABR60" s="63"/>
      <c r="ABS60" s="63"/>
      <c r="ABT60" s="63"/>
      <c r="ABU60" s="63"/>
      <c r="ABV60" s="63"/>
      <c r="ABW60" s="63"/>
      <c r="ABX60" s="63"/>
      <c r="ABY60" s="63"/>
      <c r="ABZ60" s="63"/>
      <c r="ACA60" s="63"/>
      <c r="ACB60" s="63"/>
      <c r="ACC60" s="63"/>
      <c r="ACD60" s="63"/>
      <c r="ACE60" s="63"/>
      <c r="ACF60" s="63"/>
      <c r="ACG60" s="63"/>
      <c r="ACH60" s="63"/>
      <c r="ACI60" s="63"/>
      <c r="ACJ60" s="63"/>
      <c r="ACK60" s="63"/>
      <c r="ACL60" s="63"/>
      <c r="ACM60" s="63"/>
      <c r="ACN60" s="63"/>
      <c r="ACO60" s="63"/>
      <c r="ACP60" s="63"/>
      <c r="ACQ60" s="63"/>
      <c r="ACR60" s="63"/>
      <c r="ACS60" s="63"/>
      <c r="ACT60" s="63"/>
      <c r="ACU60" s="63"/>
      <c r="ACV60" s="63"/>
      <c r="ACW60" s="63"/>
      <c r="ACX60" s="63"/>
      <c r="ACY60" s="63"/>
      <c r="ACZ60" s="63"/>
      <c r="ADA60" s="63"/>
      <c r="ADB60" s="63"/>
      <c r="ADC60" s="63"/>
      <c r="ADD60" s="63"/>
      <c r="ADE60" s="63"/>
      <c r="ADF60" s="63"/>
      <c r="ADG60" s="63"/>
      <c r="ADH60" s="63"/>
      <c r="ADI60" s="63"/>
      <c r="ADJ60" s="63"/>
      <c r="ADK60" s="63"/>
      <c r="ADL60" s="63"/>
      <c r="ADM60" s="63"/>
      <c r="ADN60" s="63"/>
      <c r="ADO60" s="63"/>
      <c r="ADP60" s="63"/>
      <c r="ADQ60" s="63"/>
      <c r="ADR60" s="63"/>
      <c r="ADS60" s="63"/>
      <c r="ADT60" s="63"/>
      <c r="ADU60" s="63"/>
      <c r="ADV60" s="63"/>
      <c r="ADW60" s="63"/>
      <c r="ADX60" s="63"/>
      <c r="ADY60" s="63"/>
      <c r="ADZ60" s="63"/>
      <c r="AEA60" s="63"/>
      <c r="AEB60" s="63"/>
      <c r="AEC60" s="63"/>
      <c r="AED60" s="63"/>
      <c r="AEE60" s="63"/>
      <c r="AEF60" s="63"/>
      <c r="AEG60" s="63"/>
      <c r="AEH60" s="63"/>
      <c r="AEI60" s="63"/>
      <c r="AEJ60" s="63"/>
      <c r="AEK60" s="63"/>
      <c r="AEL60" s="63"/>
      <c r="AEM60" s="63"/>
      <c r="AEN60" s="63"/>
      <c r="AEO60" s="63"/>
      <c r="AEP60" s="63"/>
      <c r="AEQ60" s="63"/>
      <c r="AER60" s="63"/>
      <c r="AES60" s="63"/>
      <c r="AET60" s="63"/>
      <c r="AEU60" s="63"/>
      <c r="AEV60" s="63"/>
      <c r="AEW60" s="63"/>
      <c r="AEX60" s="63"/>
      <c r="AEY60" s="63"/>
      <c r="AEZ60" s="63"/>
      <c r="AFA60" s="63"/>
      <c r="AFB60" s="63"/>
      <c r="AFC60" s="63"/>
      <c r="AFD60" s="63"/>
      <c r="AFE60" s="63"/>
      <c r="AFF60" s="63"/>
      <c r="AFG60" s="63"/>
      <c r="AFH60" s="63"/>
      <c r="AFI60" s="63"/>
      <c r="AFJ60" s="63"/>
      <c r="AFK60" s="63"/>
      <c r="AFL60" s="63"/>
      <c r="AFM60" s="63"/>
      <c r="AFN60" s="63"/>
      <c r="AFO60" s="63"/>
      <c r="AFP60" s="63"/>
      <c r="AFQ60" s="63"/>
      <c r="AFR60" s="63"/>
      <c r="AFS60" s="63"/>
      <c r="AFT60" s="63"/>
      <c r="AFU60" s="63"/>
      <c r="AFV60" s="63"/>
      <c r="AFW60" s="63"/>
      <c r="AFX60" s="63"/>
      <c r="AFY60" s="63"/>
      <c r="AFZ60" s="63"/>
      <c r="AGA60" s="63"/>
      <c r="AGB60" s="63"/>
      <c r="AGC60" s="63"/>
      <c r="AGD60" s="63"/>
      <c r="AGE60" s="63"/>
      <c r="AGF60" s="63"/>
      <c r="AGG60" s="63"/>
      <c r="AGH60" s="63"/>
      <c r="AGI60" s="63"/>
      <c r="AGJ60" s="63"/>
      <c r="AGK60" s="63"/>
      <c r="AGL60" s="63"/>
      <c r="AGM60" s="63"/>
      <c r="AGN60" s="63"/>
      <c r="AGO60" s="63"/>
      <c r="AGP60" s="63"/>
      <c r="AGQ60" s="63"/>
      <c r="AGR60" s="63"/>
      <c r="AGS60" s="63"/>
      <c r="AGT60" s="63"/>
      <c r="AGU60" s="63"/>
      <c r="AGV60" s="63"/>
      <c r="AGW60" s="63"/>
      <c r="AGX60" s="63"/>
      <c r="AGY60" s="63"/>
      <c r="AGZ60" s="63"/>
      <c r="AHA60" s="63"/>
      <c r="AHB60" s="63"/>
      <c r="AHC60" s="63"/>
      <c r="AHD60" s="63"/>
      <c r="AHE60" s="63"/>
      <c r="AHF60" s="63"/>
      <c r="AHG60" s="63"/>
      <c r="AHH60" s="63"/>
      <c r="AHI60" s="63"/>
      <c r="AHJ60" s="63"/>
      <c r="AHK60" s="63"/>
      <c r="AHL60" s="63"/>
      <c r="AHM60" s="63"/>
      <c r="AHN60" s="63"/>
      <c r="AHO60" s="63"/>
      <c r="AHP60" s="63"/>
      <c r="AHQ60" s="63"/>
      <c r="AHR60" s="63"/>
      <c r="AHS60" s="63"/>
      <c r="AHT60" s="63"/>
      <c r="AHU60" s="63"/>
      <c r="AHV60" s="63"/>
      <c r="AHW60" s="63"/>
      <c r="AHX60" s="63"/>
      <c r="AHY60" s="63"/>
      <c r="AHZ60" s="63"/>
      <c r="AIA60" s="63"/>
      <c r="AIB60" s="63"/>
      <c r="AIC60" s="63"/>
      <c r="AID60" s="63"/>
      <c r="AIE60" s="63"/>
      <c r="AIF60" s="63"/>
      <c r="AIG60" s="63"/>
      <c r="AIH60" s="63"/>
      <c r="AII60" s="63"/>
      <c r="AIJ60" s="63"/>
      <c r="AIK60" s="63"/>
      <c r="AIL60" s="63"/>
      <c r="AIM60" s="63"/>
      <c r="AIN60" s="63"/>
      <c r="AIO60" s="63"/>
      <c r="AIP60" s="63"/>
      <c r="AIQ60" s="63"/>
      <c r="AIR60" s="63"/>
      <c r="AIS60" s="63"/>
      <c r="AIT60" s="63"/>
      <c r="AIU60" s="63"/>
      <c r="AIV60" s="63"/>
      <c r="AIW60" s="63"/>
      <c r="AIX60" s="63"/>
      <c r="AIY60" s="63"/>
      <c r="AIZ60" s="63"/>
      <c r="AJA60" s="63"/>
      <c r="AJB60" s="63"/>
      <c r="AJC60" s="63"/>
      <c r="AJD60" s="63"/>
      <c r="AJE60" s="63"/>
      <c r="AJF60" s="63"/>
      <c r="AJG60" s="63"/>
      <c r="AJH60" s="63"/>
      <c r="AJI60" s="63"/>
      <c r="AJJ60" s="63"/>
      <c r="AJK60" s="63"/>
      <c r="AJL60" s="63"/>
      <c r="AJM60" s="63"/>
      <c r="AJN60" s="63"/>
      <c r="AJO60" s="63"/>
      <c r="AJP60" s="63"/>
      <c r="AJQ60" s="63"/>
      <c r="AJR60" s="63"/>
      <c r="AJS60" s="63"/>
      <c r="AJT60" s="63"/>
      <c r="AJU60" s="63"/>
      <c r="AJV60" s="63"/>
      <c r="AJW60" s="63"/>
      <c r="AJX60" s="63"/>
      <c r="AJY60" s="63"/>
      <c r="AJZ60" s="63"/>
      <c r="AKA60" s="63"/>
      <c r="AKB60" s="63"/>
      <c r="AKC60" s="63"/>
      <c r="AKD60" s="63"/>
      <c r="AKE60" s="63"/>
      <c r="AKF60" s="63"/>
      <c r="AKG60" s="63"/>
      <c r="AKH60" s="63"/>
      <c r="AKI60" s="63"/>
      <c r="AKJ60" s="63"/>
      <c r="AKK60" s="63"/>
      <c r="AKL60" s="63"/>
      <c r="AKM60" s="63"/>
      <c r="AKN60" s="63"/>
      <c r="AKO60" s="63"/>
      <c r="AKP60" s="63"/>
      <c r="AKQ60" s="63"/>
      <c r="AKR60" s="63"/>
      <c r="AKS60" s="63"/>
      <c r="AKT60" s="63"/>
      <c r="AKU60" s="63"/>
      <c r="AKV60" s="63"/>
      <c r="AKW60" s="63"/>
      <c r="AKX60" s="63"/>
      <c r="AKY60" s="63"/>
      <c r="AKZ60" s="63"/>
      <c r="ALA60" s="63"/>
      <c r="ALB60" s="63"/>
      <c r="ALC60" s="63"/>
      <c r="ALD60" s="63"/>
      <c r="ALE60" s="63"/>
      <c r="ALF60" s="63"/>
      <c r="ALG60" s="63"/>
      <c r="ALH60" s="63"/>
      <c r="ALI60" s="63"/>
      <c r="ALJ60" s="63"/>
      <c r="ALK60" s="63"/>
      <c r="ALL60" s="63"/>
      <c r="ALM60" s="63"/>
      <c r="ALN60" s="63"/>
      <c r="ALO60" s="63"/>
      <c r="ALP60" s="63"/>
      <c r="ALQ60" s="63"/>
      <c r="ALR60" s="63"/>
      <c r="ALS60" s="63"/>
      <c r="ALT60" s="63"/>
      <c r="ALU60" s="63"/>
      <c r="ALV60" s="63"/>
      <c r="ALW60" s="63"/>
      <c r="ALX60" s="63"/>
      <c r="ALY60" s="63"/>
      <c r="ALZ60" s="63"/>
      <c r="AMA60" s="63"/>
      <c r="AMB60" s="63"/>
      <c r="AMC60" s="63"/>
      <c r="AMD60" s="63"/>
      <c r="AME60" s="63"/>
      <c r="AMF60" s="63"/>
      <c r="AMG60" s="63"/>
      <c r="AMH60" s="63"/>
      <c r="AMI60" s="63"/>
      <c r="AMJ60" s="63"/>
    </row>
    <row r="61" spans="1:1024" s="12" customFormat="1" ht="11" x14ac:dyDescent="0.15">
      <c r="A61" s="63"/>
      <c r="B61" s="63"/>
      <c r="C61" s="63"/>
      <c r="D61" s="63"/>
      <c r="E61" s="63"/>
      <c r="F61" s="63"/>
      <c r="G61" s="79"/>
      <c r="H61" s="80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/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  <c r="DS61" s="63"/>
      <c r="DT61" s="63"/>
      <c r="DU61" s="63"/>
      <c r="DV61" s="63"/>
      <c r="DW61" s="63"/>
      <c r="DX61" s="63"/>
      <c r="DY61" s="63"/>
      <c r="DZ61" s="63"/>
      <c r="EA61" s="63"/>
      <c r="EB61" s="63"/>
      <c r="EC61" s="63"/>
      <c r="ED61" s="63"/>
      <c r="EE61" s="63"/>
      <c r="EF61" s="63"/>
      <c r="EG61" s="63"/>
      <c r="EH61" s="63"/>
      <c r="EI61" s="63"/>
      <c r="EJ61" s="63"/>
      <c r="EK61" s="63"/>
      <c r="EL61" s="63"/>
      <c r="EM61" s="63"/>
      <c r="EN61" s="63"/>
      <c r="EO61" s="63"/>
      <c r="EP61" s="63"/>
      <c r="EQ61" s="63"/>
      <c r="ER61" s="63"/>
      <c r="ES61" s="63"/>
      <c r="ET61" s="63"/>
      <c r="EU61" s="63"/>
      <c r="EV61" s="63"/>
      <c r="EW61" s="63"/>
      <c r="EX61" s="63"/>
      <c r="EY61" s="63"/>
      <c r="EZ61" s="63"/>
      <c r="FA61" s="63"/>
      <c r="FB61" s="63"/>
      <c r="FC61" s="63"/>
      <c r="FD61" s="63"/>
      <c r="FE61" s="63"/>
      <c r="FF61" s="63"/>
      <c r="FG61" s="63"/>
      <c r="FH61" s="63"/>
      <c r="FI61" s="63"/>
      <c r="FJ61" s="63"/>
      <c r="FK61" s="63"/>
      <c r="FL61" s="63"/>
      <c r="FM61" s="63"/>
      <c r="FN61" s="63"/>
      <c r="FO61" s="63"/>
      <c r="FP61" s="63"/>
      <c r="FQ61" s="63"/>
      <c r="FR61" s="63"/>
      <c r="FS61" s="63"/>
      <c r="FT61" s="63"/>
      <c r="FU61" s="63"/>
      <c r="FV61" s="63"/>
      <c r="FW61" s="63"/>
      <c r="FX61" s="63"/>
      <c r="FY61" s="63"/>
      <c r="FZ61" s="63"/>
      <c r="GA61" s="63"/>
      <c r="GB61" s="63"/>
      <c r="GC61" s="63"/>
      <c r="GD61" s="63"/>
      <c r="GE61" s="63"/>
      <c r="GF61" s="63"/>
      <c r="GG61" s="63"/>
      <c r="GH61" s="63"/>
      <c r="GI61" s="63"/>
      <c r="GJ61" s="63"/>
      <c r="GK61" s="63"/>
      <c r="GL61" s="63"/>
      <c r="GM61" s="63"/>
      <c r="GN61" s="63"/>
      <c r="GO61" s="63"/>
      <c r="GP61" s="63"/>
      <c r="GQ61" s="63"/>
      <c r="GR61" s="63"/>
      <c r="GS61" s="63"/>
      <c r="GT61" s="63"/>
      <c r="GU61" s="63"/>
      <c r="GV61" s="63"/>
      <c r="GW61" s="63"/>
      <c r="GX61" s="63"/>
      <c r="GY61" s="63"/>
      <c r="GZ61" s="63"/>
      <c r="HA61" s="63"/>
      <c r="HB61" s="63"/>
      <c r="HC61" s="63"/>
      <c r="HD61" s="63"/>
      <c r="HE61" s="63"/>
      <c r="HF61" s="63"/>
      <c r="HG61" s="63"/>
      <c r="HH61" s="63"/>
      <c r="HI61" s="63"/>
      <c r="HJ61" s="63"/>
      <c r="HK61" s="63"/>
      <c r="HL61" s="63"/>
      <c r="HM61" s="63"/>
      <c r="HN61" s="63"/>
      <c r="HO61" s="63"/>
      <c r="HP61" s="63"/>
      <c r="HQ61" s="63"/>
      <c r="HR61" s="63"/>
      <c r="HS61" s="63"/>
      <c r="HT61" s="63"/>
      <c r="HU61" s="63"/>
      <c r="HV61" s="63"/>
      <c r="HW61" s="63"/>
      <c r="HX61" s="63"/>
      <c r="HY61" s="63"/>
      <c r="HZ61" s="63"/>
      <c r="IA61" s="63"/>
      <c r="IB61" s="63"/>
      <c r="IC61" s="63"/>
      <c r="ID61" s="63"/>
      <c r="IE61" s="63"/>
      <c r="IF61" s="63"/>
      <c r="IG61" s="63"/>
      <c r="IH61" s="63"/>
      <c r="II61" s="63"/>
      <c r="IJ61" s="63"/>
      <c r="IK61" s="63"/>
      <c r="IL61" s="63"/>
      <c r="IM61" s="63"/>
      <c r="IN61" s="63"/>
      <c r="IO61" s="63"/>
      <c r="IP61" s="63"/>
      <c r="IQ61" s="63"/>
      <c r="IR61" s="63"/>
      <c r="IS61" s="63"/>
      <c r="IT61" s="63"/>
      <c r="IU61" s="63"/>
      <c r="IV61" s="63"/>
      <c r="IW61" s="63"/>
      <c r="IX61" s="63"/>
      <c r="IY61" s="63"/>
      <c r="IZ61" s="63"/>
      <c r="JA61" s="63"/>
      <c r="JB61" s="63"/>
      <c r="JC61" s="63"/>
      <c r="JD61" s="63"/>
      <c r="JE61" s="63"/>
      <c r="JF61" s="63"/>
      <c r="JG61" s="63"/>
      <c r="JH61" s="63"/>
      <c r="JI61" s="63"/>
      <c r="JJ61" s="63"/>
      <c r="JK61" s="63"/>
      <c r="JL61" s="63"/>
      <c r="JM61" s="63"/>
      <c r="JN61" s="63"/>
      <c r="JO61" s="63"/>
      <c r="JP61" s="63"/>
      <c r="JQ61" s="63"/>
      <c r="JR61" s="63"/>
      <c r="JS61" s="63"/>
      <c r="JT61" s="63"/>
      <c r="JU61" s="63"/>
      <c r="JV61" s="63"/>
      <c r="JW61" s="63"/>
      <c r="JX61" s="63"/>
      <c r="JY61" s="63"/>
      <c r="JZ61" s="63"/>
      <c r="KA61" s="63"/>
      <c r="KB61" s="63"/>
      <c r="KC61" s="63"/>
      <c r="KD61" s="63"/>
      <c r="KE61" s="63"/>
      <c r="KF61" s="63"/>
      <c r="KG61" s="63"/>
      <c r="KH61" s="63"/>
      <c r="KI61" s="63"/>
      <c r="KJ61" s="63"/>
      <c r="KK61" s="63"/>
      <c r="KL61" s="63"/>
      <c r="KM61" s="63"/>
      <c r="KN61" s="63"/>
      <c r="KO61" s="63"/>
      <c r="KP61" s="63"/>
      <c r="KQ61" s="63"/>
      <c r="KR61" s="63"/>
      <c r="KS61" s="63"/>
      <c r="KT61" s="63"/>
      <c r="KU61" s="63"/>
      <c r="KV61" s="63"/>
      <c r="KW61" s="63"/>
      <c r="KX61" s="63"/>
      <c r="KY61" s="63"/>
      <c r="KZ61" s="63"/>
      <c r="LA61" s="63"/>
      <c r="LB61" s="63"/>
      <c r="LC61" s="63"/>
      <c r="LD61" s="63"/>
      <c r="LE61" s="63"/>
      <c r="LF61" s="63"/>
      <c r="LG61" s="63"/>
      <c r="LH61" s="63"/>
      <c r="LI61" s="63"/>
      <c r="LJ61" s="63"/>
      <c r="LK61" s="63"/>
      <c r="LL61" s="63"/>
      <c r="LM61" s="63"/>
      <c r="LN61" s="63"/>
      <c r="LO61" s="63"/>
      <c r="LP61" s="63"/>
      <c r="LQ61" s="63"/>
      <c r="LR61" s="63"/>
      <c r="LS61" s="63"/>
      <c r="LT61" s="63"/>
      <c r="LU61" s="63"/>
      <c r="LV61" s="63"/>
      <c r="LW61" s="63"/>
      <c r="LX61" s="63"/>
      <c r="LY61" s="63"/>
      <c r="LZ61" s="63"/>
      <c r="MA61" s="63"/>
      <c r="MB61" s="63"/>
      <c r="MC61" s="63"/>
      <c r="MD61" s="63"/>
      <c r="ME61" s="63"/>
      <c r="MF61" s="63"/>
      <c r="MG61" s="63"/>
      <c r="MH61" s="63"/>
      <c r="MI61" s="63"/>
      <c r="MJ61" s="63"/>
      <c r="MK61" s="63"/>
      <c r="ML61" s="63"/>
      <c r="MM61" s="63"/>
      <c r="MN61" s="63"/>
      <c r="MO61" s="63"/>
      <c r="MP61" s="63"/>
      <c r="MQ61" s="63"/>
      <c r="MR61" s="63"/>
      <c r="MS61" s="63"/>
      <c r="MT61" s="63"/>
      <c r="MU61" s="63"/>
      <c r="MV61" s="63"/>
      <c r="MW61" s="63"/>
      <c r="MX61" s="63"/>
      <c r="MY61" s="63"/>
      <c r="MZ61" s="63"/>
      <c r="NA61" s="63"/>
      <c r="NB61" s="63"/>
      <c r="NC61" s="63"/>
      <c r="ND61" s="63"/>
      <c r="NE61" s="63"/>
      <c r="NF61" s="63"/>
      <c r="NG61" s="63"/>
      <c r="NH61" s="63"/>
      <c r="NI61" s="63"/>
      <c r="NJ61" s="63"/>
      <c r="NK61" s="63"/>
      <c r="NL61" s="63"/>
      <c r="NM61" s="63"/>
      <c r="NN61" s="63"/>
      <c r="NO61" s="63"/>
      <c r="NP61" s="63"/>
      <c r="NQ61" s="63"/>
      <c r="NR61" s="63"/>
      <c r="NS61" s="63"/>
      <c r="NT61" s="63"/>
      <c r="NU61" s="63"/>
      <c r="NV61" s="63"/>
      <c r="NW61" s="63"/>
      <c r="NX61" s="63"/>
      <c r="NY61" s="63"/>
      <c r="NZ61" s="63"/>
      <c r="OA61" s="63"/>
      <c r="OB61" s="63"/>
      <c r="OC61" s="63"/>
      <c r="OD61" s="63"/>
      <c r="OE61" s="63"/>
      <c r="OF61" s="63"/>
      <c r="OG61" s="63"/>
      <c r="OH61" s="63"/>
      <c r="OI61" s="63"/>
      <c r="OJ61" s="63"/>
      <c r="OK61" s="63"/>
      <c r="OL61" s="63"/>
      <c r="OM61" s="63"/>
      <c r="ON61" s="63"/>
      <c r="OO61" s="63"/>
      <c r="OP61" s="63"/>
      <c r="OQ61" s="63"/>
      <c r="OR61" s="63"/>
      <c r="OS61" s="63"/>
      <c r="OT61" s="63"/>
      <c r="OU61" s="63"/>
      <c r="OV61" s="63"/>
      <c r="OW61" s="63"/>
      <c r="OX61" s="63"/>
      <c r="OY61" s="63"/>
      <c r="OZ61" s="63"/>
      <c r="PA61" s="63"/>
      <c r="PB61" s="63"/>
      <c r="PC61" s="63"/>
      <c r="PD61" s="63"/>
      <c r="PE61" s="63"/>
      <c r="PF61" s="63"/>
      <c r="PG61" s="63"/>
      <c r="PH61" s="63"/>
      <c r="PI61" s="63"/>
      <c r="PJ61" s="63"/>
      <c r="PK61" s="63"/>
      <c r="PL61" s="63"/>
      <c r="PM61" s="63"/>
      <c r="PN61" s="63"/>
      <c r="PO61" s="63"/>
      <c r="PP61" s="63"/>
      <c r="PQ61" s="63"/>
      <c r="PR61" s="63"/>
      <c r="PS61" s="63"/>
      <c r="PT61" s="63"/>
      <c r="PU61" s="63"/>
      <c r="PV61" s="63"/>
      <c r="PW61" s="63"/>
      <c r="PX61" s="63"/>
      <c r="PY61" s="63"/>
      <c r="PZ61" s="63"/>
      <c r="QA61" s="63"/>
      <c r="QB61" s="63"/>
      <c r="QC61" s="63"/>
      <c r="QD61" s="63"/>
      <c r="QE61" s="63"/>
      <c r="QF61" s="63"/>
      <c r="QG61" s="63"/>
      <c r="QH61" s="63"/>
      <c r="QI61" s="63"/>
      <c r="QJ61" s="63"/>
      <c r="QK61" s="63"/>
      <c r="QL61" s="63"/>
      <c r="QM61" s="63"/>
      <c r="QN61" s="63"/>
      <c r="QO61" s="63"/>
      <c r="QP61" s="63"/>
      <c r="QQ61" s="63"/>
      <c r="QR61" s="63"/>
      <c r="QS61" s="63"/>
      <c r="QT61" s="63"/>
      <c r="QU61" s="63"/>
      <c r="QV61" s="63"/>
      <c r="QW61" s="63"/>
      <c r="QX61" s="63"/>
      <c r="QY61" s="63"/>
      <c r="QZ61" s="63"/>
      <c r="RA61" s="63"/>
      <c r="RB61" s="63"/>
      <c r="RC61" s="63"/>
      <c r="RD61" s="63"/>
      <c r="RE61" s="63"/>
      <c r="RF61" s="63"/>
      <c r="RG61" s="63"/>
      <c r="RH61" s="63"/>
      <c r="RI61" s="63"/>
      <c r="RJ61" s="63"/>
      <c r="RK61" s="63"/>
      <c r="RL61" s="63"/>
      <c r="RM61" s="63"/>
      <c r="RN61" s="63"/>
      <c r="RO61" s="63"/>
      <c r="RP61" s="63"/>
      <c r="RQ61" s="63"/>
      <c r="RR61" s="63"/>
      <c r="RS61" s="63"/>
      <c r="RT61" s="63"/>
      <c r="RU61" s="63"/>
      <c r="RV61" s="63"/>
      <c r="RW61" s="63"/>
      <c r="RX61" s="63"/>
      <c r="RY61" s="63"/>
      <c r="RZ61" s="63"/>
      <c r="SA61" s="63"/>
      <c r="SB61" s="63"/>
      <c r="SC61" s="63"/>
      <c r="SD61" s="63"/>
      <c r="SE61" s="63"/>
      <c r="SF61" s="63"/>
      <c r="SG61" s="63"/>
      <c r="SH61" s="63"/>
      <c r="SI61" s="63"/>
      <c r="SJ61" s="63"/>
      <c r="SK61" s="63"/>
      <c r="SL61" s="63"/>
      <c r="SM61" s="63"/>
      <c r="SN61" s="63"/>
      <c r="SO61" s="63"/>
      <c r="SP61" s="63"/>
      <c r="SQ61" s="63"/>
      <c r="SR61" s="63"/>
      <c r="SS61" s="63"/>
      <c r="ST61" s="63"/>
      <c r="SU61" s="63"/>
      <c r="SV61" s="63"/>
      <c r="SW61" s="63"/>
      <c r="SX61" s="63"/>
      <c r="SY61" s="63"/>
      <c r="SZ61" s="63"/>
      <c r="TA61" s="63"/>
      <c r="TB61" s="63"/>
      <c r="TC61" s="63"/>
      <c r="TD61" s="63"/>
      <c r="TE61" s="63"/>
      <c r="TF61" s="63"/>
      <c r="TG61" s="63"/>
      <c r="TH61" s="63"/>
      <c r="TI61" s="63"/>
      <c r="TJ61" s="63"/>
      <c r="TK61" s="63"/>
      <c r="TL61" s="63"/>
      <c r="TM61" s="63"/>
      <c r="TN61" s="63"/>
      <c r="TO61" s="63"/>
      <c r="TP61" s="63"/>
      <c r="TQ61" s="63"/>
      <c r="TR61" s="63"/>
      <c r="TS61" s="63"/>
      <c r="TT61" s="63"/>
      <c r="TU61" s="63"/>
      <c r="TV61" s="63"/>
      <c r="TW61" s="63"/>
      <c r="TX61" s="63"/>
      <c r="TY61" s="63"/>
      <c r="TZ61" s="63"/>
      <c r="UA61" s="63"/>
      <c r="UB61" s="63"/>
      <c r="UC61" s="63"/>
      <c r="UD61" s="63"/>
      <c r="UE61" s="63"/>
      <c r="UF61" s="63"/>
      <c r="UG61" s="63"/>
      <c r="UH61" s="63"/>
      <c r="UI61" s="63"/>
      <c r="UJ61" s="63"/>
      <c r="UK61" s="63"/>
      <c r="UL61" s="63"/>
      <c r="UM61" s="63"/>
      <c r="UN61" s="63"/>
      <c r="UO61" s="63"/>
      <c r="UP61" s="63"/>
      <c r="UQ61" s="63"/>
      <c r="UR61" s="63"/>
      <c r="US61" s="63"/>
      <c r="UT61" s="63"/>
      <c r="UU61" s="63"/>
      <c r="UV61" s="63"/>
      <c r="UW61" s="63"/>
      <c r="UX61" s="63"/>
      <c r="UY61" s="63"/>
      <c r="UZ61" s="63"/>
      <c r="VA61" s="63"/>
      <c r="VB61" s="63"/>
      <c r="VC61" s="63"/>
      <c r="VD61" s="63"/>
      <c r="VE61" s="63"/>
      <c r="VF61" s="63"/>
      <c r="VG61" s="63"/>
      <c r="VH61" s="63"/>
      <c r="VI61" s="63"/>
      <c r="VJ61" s="63"/>
      <c r="VK61" s="63"/>
      <c r="VL61" s="63"/>
      <c r="VM61" s="63"/>
      <c r="VN61" s="63"/>
      <c r="VO61" s="63"/>
      <c r="VP61" s="63"/>
      <c r="VQ61" s="63"/>
      <c r="VR61" s="63"/>
      <c r="VS61" s="63"/>
      <c r="VT61" s="63"/>
      <c r="VU61" s="63"/>
      <c r="VV61" s="63"/>
      <c r="VW61" s="63"/>
      <c r="VX61" s="63"/>
      <c r="VY61" s="63"/>
      <c r="VZ61" s="63"/>
      <c r="WA61" s="63"/>
      <c r="WB61" s="63"/>
      <c r="WC61" s="63"/>
      <c r="WD61" s="63"/>
      <c r="WE61" s="63"/>
      <c r="WF61" s="63"/>
      <c r="WG61" s="63"/>
      <c r="WH61" s="63"/>
      <c r="WI61" s="63"/>
      <c r="WJ61" s="63"/>
      <c r="WK61" s="63"/>
      <c r="WL61" s="63"/>
      <c r="WM61" s="63"/>
      <c r="WN61" s="63"/>
      <c r="WO61" s="63"/>
      <c r="WP61" s="63"/>
      <c r="WQ61" s="63"/>
      <c r="WR61" s="63"/>
      <c r="WS61" s="63"/>
      <c r="WT61" s="63"/>
      <c r="WU61" s="63"/>
      <c r="WV61" s="63"/>
      <c r="WW61" s="63"/>
      <c r="WX61" s="63"/>
      <c r="WY61" s="63"/>
      <c r="WZ61" s="63"/>
      <c r="XA61" s="63"/>
      <c r="XB61" s="63"/>
      <c r="XC61" s="63"/>
      <c r="XD61" s="63"/>
      <c r="XE61" s="63"/>
      <c r="XF61" s="63"/>
      <c r="XG61" s="63"/>
      <c r="XH61" s="63"/>
      <c r="XI61" s="63"/>
      <c r="XJ61" s="63"/>
      <c r="XK61" s="63"/>
      <c r="XL61" s="63"/>
      <c r="XM61" s="63"/>
      <c r="XN61" s="63"/>
      <c r="XO61" s="63"/>
      <c r="XP61" s="63"/>
      <c r="XQ61" s="63"/>
      <c r="XR61" s="63"/>
      <c r="XS61" s="63"/>
      <c r="XT61" s="63"/>
      <c r="XU61" s="63"/>
      <c r="XV61" s="63"/>
      <c r="XW61" s="63"/>
      <c r="XX61" s="63"/>
      <c r="XY61" s="63"/>
      <c r="XZ61" s="63"/>
      <c r="YA61" s="63"/>
      <c r="YB61" s="63"/>
      <c r="YC61" s="63"/>
      <c r="YD61" s="63"/>
      <c r="YE61" s="63"/>
      <c r="YF61" s="63"/>
      <c r="YG61" s="63"/>
      <c r="YH61" s="63"/>
      <c r="YI61" s="63"/>
      <c r="YJ61" s="63"/>
      <c r="YK61" s="63"/>
      <c r="YL61" s="63"/>
      <c r="YM61" s="63"/>
      <c r="YN61" s="63"/>
      <c r="YO61" s="63"/>
      <c r="YP61" s="63"/>
      <c r="YQ61" s="63"/>
      <c r="YR61" s="63"/>
      <c r="YS61" s="63"/>
      <c r="YT61" s="63"/>
      <c r="YU61" s="63"/>
      <c r="YV61" s="63"/>
      <c r="YW61" s="63"/>
      <c r="YX61" s="63"/>
      <c r="YY61" s="63"/>
      <c r="YZ61" s="63"/>
      <c r="ZA61" s="63"/>
      <c r="ZB61" s="63"/>
      <c r="ZC61" s="63"/>
      <c r="ZD61" s="63"/>
      <c r="ZE61" s="63"/>
      <c r="ZF61" s="63"/>
      <c r="ZG61" s="63"/>
      <c r="ZH61" s="63"/>
      <c r="ZI61" s="63"/>
      <c r="ZJ61" s="63"/>
      <c r="ZK61" s="63"/>
      <c r="ZL61" s="63"/>
      <c r="ZM61" s="63"/>
      <c r="ZN61" s="63"/>
      <c r="ZO61" s="63"/>
      <c r="ZP61" s="63"/>
      <c r="ZQ61" s="63"/>
      <c r="ZR61" s="63"/>
      <c r="ZS61" s="63"/>
      <c r="ZT61" s="63"/>
      <c r="ZU61" s="63"/>
      <c r="ZV61" s="63"/>
      <c r="ZW61" s="63"/>
      <c r="ZX61" s="63"/>
      <c r="ZY61" s="63"/>
      <c r="ZZ61" s="63"/>
      <c r="AAA61" s="63"/>
      <c r="AAB61" s="63"/>
      <c r="AAC61" s="63"/>
      <c r="AAD61" s="63"/>
      <c r="AAE61" s="63"/>
      <c r="AAF61" s="63"/>
      <c r="AAG61" s="63"/>
      <c r="AAH61" s="63"/>
      <c r="AAI61" s="63"/>
      <c r="AAJ61" s="63"/>
      <c r="AAK61" s="63"/>
      <c r="AAL61" s="63"/>
      <c r="AAM61" s="63"/>
      <c r="AAN61" s="63"/>
      <c r="AAO61" s="63"/>
      <c r="AAP61" s="63"/>
      <c r="AAQ61" s="63"/>
      <c r="AAR61" s="63"/>
      <c r="AAS61" s="63"/>
      <c r="AAT61" s="63"/>
      <c r="AAU61" s="63"/>
      <c r="AAV61" s="63"/>
      <c r="AAW61" s="63"/>
      <c r="AAX61" s="63"/>
      <c r="AAY61" s="63"/>
      <c r="AAZ61" s="63"/>
      <c r="ABA61" s="63"/>
      <c r="ABB61" s="63"/>
      <c r="ABC61" s="63"/>
      <c r="ABD61" s="63"/>
      <c r="ABE61" s="63"/>
      <c r="ABF61" s="63"/>
      <c r="ABG61" s="63"/>
      <c r="ABH61" s="63"/>
      <c r="ABI61" s="63"/>
      <c r="ABJ61" s="63"/>
      <c r="ABK61" s="63"/>
      <c r="ABL61" s="63"/>
      <c r="ABM61" s="63"/>
      <c r="ABN61" s="63"/>
      <c r="ABO61" s="63"/>
      <c r="ABP61" s="63"/>
      <c r="ABQ61" s="63"/>
      <c r="ABR61" s="63"/>
      <c r="ABS61" s="63"/>
      <c r="ABT61" s="63"/>
      <c r="ABU61" s="63"/>
      <c r="ABV61" s="63"/>
      <c r="ABW61" s="63"/>
      <c r="ABX61" s="63"/>
      <c r="ABY61" s="63"/>
      <c r="ABZ61" s="63"/>
      <c r="ACA61" s="63"/>
      <c r="ACB61" s="63"/>
      <c r="ACC61" s="63"/>
      <c r="ACD61" s="63"/>
      <c r="ACE61" s="63"/>
      <c r="ACF61" s="63"/>
      <c r="ACG61" s="63"/>
      <c r="ACH61" s="63"/>
      <c r="ACI61" s="63"/>
      <c r="ACJ61" s="63"/>
      <c r="ACK61" s="63"/>
      <c r="ACL61" s="63"/>
      <c r="ACM61" s="63"/>
      <c r="ACN61" s="63"/>
      <c r="ACO61" s="63"/>
      <c r="ACP61" s="63"/>
      <c r="ACQ61" s="63"/>
      <c r="ACR61" s="63"/>
      <c r="ACS61" s="63"/>
      <c r="ACT61" s="63"/>
      <c r="ACU61" s="63"/>
      <c r="ACV61" s="63"/>
      <c r="ACW61" s="63"/>
      <c r="ACX61" s="63"/>
      <c r="ACY61" s="63"/>
      <c r="ACZ61" s="63"/>
      <c r="ADA61" s="63"/>
      <c r="ADB61" s="63"/>
      <c r="ADC61" s="63"/>
      <c r="ADD61" s="63"/>
      <c r="ADE61" s="63"/>
      <c r="ADF61" s="63"/>
      <c r="ADG61" s="63"/>
      <c r="ADH61" s="63"/>
      <c r="ADI61" s="63"/>
      <c r="ADJ61" s="63"/>
      <c r="ADK61" s="63"/>
      <c r="ADL61" s="63"/>
      <c r="ADM61" s="63"/>
      <c r="ADN61" s="63"/>
      <c r="ADO61" s="63"/>
      <c r="ADP61" s="63"/>
      <c r="ADQ61" s="63"/>
      <c r="ADR61" s="63"/>
      <c r="ADS61" s="63"/>
      <c r="ADT61" s="63"/>
      <c r="ADU61" s="63"/>
      <c r="ADV61" s="63"/>
      <c r="ADW61" s="63"/>
      <c r="ADX61" s="63"/>
      <c r="ADY61" s="63"/>
      <c r="ADZ61" s="63"/>
      <c r="AEA61" s="63"/>
      <c r="AEB61" s="63"/>
      <c r="AEC61" s="63"/>
      <c r="AED61" s="63"/>
      <c r="AEE61" s="63"/>
      <c r="AEF61" s="63"/>
      <c r="AEG61" s="63"/>
      <c r="AEH61" s="63"/>
      <c r="AEI61" s="63"/>
      <c r="AEJ61" s="63"/>
      <c r="AEK61" s="63"/>
      <c r="AEL61" s="63"/>
      <c r="AEM61" s="63"/>
      <c r="AEN61" s="63"/>
      <c r="AEO61" s="63"/>
      <c r="AEP61" s="63"/>
      <c r="AEQ61" s="63"/>
      <c r="AER61" s="63"/>
      <c r="AES61" s="63"/>
      <c r="AET61" s="63"/>
      <c r="AEU61" s="63"/>
      <c r="AEV61" s="63"/>
      <c r="AEW61" s="63"/>
      <c r="AEX61" s="63"/>
      <c r="AEY61" s="63"/>
      <c r="AEZ61" s="63"/>
      <c r="AFA61" s="63"/>
      <c r="AFB61" s="63"/>
      <c r="AFC61" s="63"/>
      <c r="AFD61" s="63"/>
      <c r="AFE61" s="63"/>
      <c r="AFF61" s="63"/>
      <c r="AFG61" s="63"/>
      <c r="AFH61" s="63"/>
      <c r="AFI61" s="63"/>
      <c r="AFJ61" s="63"/>
      <c r="AFK61" s="63"/>
      <c r="AFL61" s="63"/>
      <c r="AFM61" s="63"/>
      <c r="AFN61" s="63"/>
      <c r="AFO61" s="63"/>
      <c r="AFP61" s="63"/>
      <c r="AFQ61" s="63"/>
      <c r="AFR61" s="63"/>
      <c r="AFS61" s="63"/>
      <c r="AFT61" s="63"/>
      <c r="AFU61" s="63"/>
      <c r="AFV61" s="63"/>
      <c r="AFW61" s="63"/>
      <c r="AFX61" s="63"/>
      <c r="AFY61" s="63"/>
      <c r="AFZ61" s="63"/>
      <c r="AGA61" s="63"/>
      <c r="AGB61" s="63"/>
      <c r="AGC61" s="63"/>
      <c r="AGD61" s="63"/>
      <c r="AGE61" s="63"/>
      <c r="AGF61" s="63"/>
      <c r="AGG61" s="63"/>
      <c r="AGH61" s="63"/>
      <c r="AGI61" s="63"/>
      <c r="AGJ61" s="63"/>
      <c r="AGK61" s="63"/>
      <c r="AGL61" s="63"/>
      <c r="AGM61" s="63"/>
      <c r="AGN61" s="63"/>
      <c r="AGO61" s="63"/>
      <c r="AGP61" s="63"/>
      <c r="AGQ61" s="63"/>
      <c r="AGR61" s="63"/>
      <c r="AGS61" s="63"/>
      <c r="AGT61" s="63"/>
      <c r="AGU61" s="63"/>
      <c r="AGV61" s="63"/>
      <c r="AGW61" s="63"/>
      <c r="AGX61" s="63"/>
      <c r="AGY61" s="63"/>
      <c r="AGZ61" s="63"/>
      <c r="AHA61" s="63"/>
      <c r="AHB61" s="63"/>
      <c r="AHC61" s="63"/>
      <c r="AHD61" s="63"/>
      <c r="AHE61" s="63"/>
      <c r="AHF61" s="63"/>
      <c r="AHG61" s="63"/>
      <c r="AHH61" s="63"/>
      <c r="AHI61" s="63"/>
      <c r="AHJ61" s="63"/>
      <c r="AHK61" s="63"/>
      <c r="AHL61" s="63"/>
      <c r="AHM61" s="63"/>
      <c r="AHN61" s="63"/>
      <c r="AHO61" s="63"/>
      <c r="AHP61" s="63"/>
      <c r="AHQ61" s="63"/>
      <c r="AHR61" s="63"/>
      <c r="AHS61" s="63"/>
      <c r="AHT61" s="63"/>
      <c r="AHU61" s="63"/>
      <c r="AHV61" s="63"/>
      <c r="AHW61" s="63"/>
      <c r="AHX61" s="63"/>
      <c r="AHY61" s="63"/>
      <c r="AHZ61" s="63"/>
      <c r="AIA61" s="63"/>
      <c r="AIB61" s="63"/>
      <c r="AIC61" s="63"/>
      <c r="AID61" s="63"/>
      <c r="AIE61" s="63"/>
      <c r="AIF61" s="63"/>
      <c r="AIG61" s="63"/>
      <c r="AIH61" s="63"/>
      <c r="AII61" s="63"/>
      <c r="AIJ61" s="63"/>
      <c r="AIK61" s="63"/>
      <c r="AIL61" s="63"/>
      <c r="AIM61" s="63"/>
      <c r="AIN61" s="63"/>
      <c r="AIO61" s="63"/>
      <c r="AIP61" s="63"/>
      <c r="AIQ61" s="63"/>
      <c r="AIR61" s="63"/>
      <c r="AIS61" s="63"/>
      <c r="AIT61" s="63"/>
      <c r="AIU61" s="63"/>
      <c r="AIV61" s="63"/>
      <c r="AIW61" s="63"/>
      <c r="AIX61" s="63"/>
      <c r="AIY61" s="63"/>
      <c r="AIZ61" s="63"/>
      <c r="AJA61" s="63"/>
      <c r="AJB61" s="63"/>
      <c r="AJC61" s="63"/>
      <c r="AJD61" s="63"/>
      <c r="AJE61" s="63"/>
      <c r="AJF61" s="63"/>
      <c r="AJG61" s="63"/>
      <c r="AJH61" s="63"/>
      <c r="AJI61" s="63"/>
      <c r="AJJ61" s="63"/>
      <c r="AJK61" s="63"/>
      <c r="AJL61" s="63"/>
      <c r="AJM61" s="63"/>
      <c r="AJN61" s="63"/>
      <c r="AJO61" s="63"/>
      <c r="AJP61" s="63"/>
      <c r="AJQ61" s="63"/>
      <c r="AJR61" s="63"/>
      <c r="AJS61" s="63"/>
      <c r="AJT61" s="63"/>
      <c r="AJU61" s="63"/>
      <c r="AJV61" s="63"/>
      <c r="AJW61" s="63"/>
      <c r="AJX61" s="63"/>
      <c r="AJY61" s="63"/>
      <c r="AJZ61" s="63"/>
      <c r="AKA61" s="63"/>
      <c r="AKB61" s="63"/>
      <c r="AKC61" s="63"/>
      <c r="AKD61" s="63"/>
      <c r="AKE61" s="63"/>
      <c r="AKF61" s="63"/>
      <c r="AKG61" s="63"/>
      <c r="AKH61" s="63"/>
      <c r="AKI61" s="63"/>
      <c r="AKJ61" s="63"/>
      <c r="AKK61" s="63"/>
      <c r="AKL61" s="63"/>
      <c r="AKM61" s="63"/>
      <c r="AKN61" s="63"/>
      <c r="AKO61" s="63"/>
      <c r="AKP61" s="63"/>
      <c r="AKQ61" s="63"/>
      <c r="AKR61" s="63"/>
      <c r="AKS61" s="63"/>
      <c r="AKT61" s="63"/>
      <c r="AKU61" s="63"/>
      <c r="AKV61" s="63"/>
      <c r="AKW61" s="63"/>
      <c r="AKX61" s="63"/>
      <c r="AKY61" s="63"/>
      <c r="AKZ61" s="63"/>
      <c r="ALA61" s="63"/>
      <c r="ALB61" s="63"/>
      <c r="ALC61" s="63"/>
      <c r="ALD61" s="63"/>
      <c r="ALE61" s="63"/>
      <c r="ALF61" s="63"/>
      <c r="ALG61" s="63"/>
      <c r="ALH61" s="63"/>
      <c r="ALI61" s="63"/>
      <c r="ALJ61" s="63"/>
      <c r="ALK61" s="63"/>
      <c r="ALL61" s="63"/>
      <c r="ALM61" s="63"/>
      <c r="ALN61" s="63"/>
      <c r="ALO61" s="63"/>
      <c r="ALP61" s="63"/>
      <c r="ALQ61" s="63"/>
      <c r="ALR61" s="63"/>
      <c r="ALS61" s="63"/>
      <c r="ALT61" s="63"/>
      <c r="ALU61" s="63"/>
      <c r="ALV61" s="63"/>
      <c r="ALW61" s="63"/>
      <c r="ALX61" s="63"/>
      <c r="ALY61" s="63"/>
      <c r="ALZ61" s="63"/>
      <c r="AMA61" s="63"/>
      <c r="AMB61" s="63"/>
      <c r="AMC61" s="63"/>
      <c r="AMD61" s="63"/>
      <c r="AME61" s="63"/>
      <c r="AMF61" s="63"/>
      <c r="AMG61" s="63"/>
      <c r="AMH61" s="63"/>
      <c r="AMI61" s="63"/>
      <c r="AMJ61" s="63"/>
    </row>
    <row r="62" spans="1:1024" x14ac:dyDescent="0.2">
      <c r="A62" s="76"/>
      <c r="B62" s="75"/>
      <c r="C62" s="75"/>
      <c r="D62" s="75"/>
      <c r="E62" s="76"/>
      <c r="F62" s="76"/>
      <c r="G62" s="77"/>
      <c r="H62"/>
      <c r="I62" s="78"/>
      <c r="J62" s="78"/>
      <c r="K62"/>
      <c r="L62" s="78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2">
      <c r="A63" s="76"/>
      <c r="B63" s="75"/>
      <c r="C63" s="75"/>
      <c r="D63" s="75"/>
      <c r="E63" s="76"/>
      <c r="F63" s="76"/>
      <c r="G63" s="77"/>
      <c r="H63"/>
      <c r="I63" s="78"/>
      <c r="J63" s="78"/>
      <c r="K63"/>
      <c r="L63" s="78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2">
      <c r="A64" s="76"/>
      <c r="B64" s="75"/>
      <c r="C64" s="75"/>
      <c r="D64" s="75"/>
      <c r="E64" s="76"/>
      <c r="F64" s="76"/>
      <c r="G64" s="77"/>
      <c r="H64"/>
      <c r="I64" s="78"/>
      <c r="J64" s="78"/>
      <c r="K64"/>
      <c r="L64" s="78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2">
      <c r="A65" s="76"/>
      <c r="B65" s="75"/>
      <c r="C65" s="75"/>
      <c r="D65" s="75"/>
      <c r="E65" s="76"/>
      <c r="F65" s="76"/>
      <c r="G65" s="77"/>
      <c r="H65"/>
      <c r="I65" s="78"/>
      <c r="J65" s="78"/>
      <c r="K65"/>
      <c r="L65" s="78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2">
      <c r="A66" s="76"/>
      <c r="B66" s="75"/>
      <c r="C66" s="75"/>
      <c r="D66" s="75"/>
      <c r="E66" s="76"/>
      <c r="F66" s="76"/>
      <c r="G66" s="77"/>
      <c r="H66"/>
      <c r="I66" s="78"/>
      <c r="J66" s="78"/>
      <c r="K66"/>
      <c r="L66" s="78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2">
      <c r="A67" s="76"/>
      <c r="B67" s="75"/>
      <c r="C67" s="75"/>
      <c r="D67" s="75"/>
      <c r="E67" s="76"/>
      <c r="F67" s="76"/>
      <c r="G67" s="77"/>
      <c r="H67"/>
      <c r="I67" s="78"/>
      <c r="J67" s="78"/>
      <c r="K67"/>
      <c r="L67" s="78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2">
      <c r="A68" s="76"/>
      <c r="B68" s="75"/>
      <c r="C68" s="75"/>
      <c r="D68" s="75"/>
      <c r="E68" s="76"/>
      <c r="F68" s="76"/>
      <c r="G68" s="77"/>
      <c r="H68"/>
      <c r="I68" s="78"/>
      <c r="J68" s="78"/>
      <c r="K68"/>
      <c r="L68" s="7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2">
      <c r="A69" s="76"/>
      <c r="B69" s="75"/>
      <c r="C69" s="75"/>
      <c r="D69" s="75"/>
      <c r="E69" s="76"/>
      <c r="F69" s="76"/>
      <c r="G69" s="77"/>
      <c r="H69"/>
      <c r="I69" s="78"/>
      <c r="J69" s="78"/>
      <c r="K69"/>
      <c r="L69" s="78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s="13" customFormat="1" ht="11" x14ac:dyDescent="0.15">
      <c r="A70" s="81">
        <f>Data!$A70</f>
        <v>0</v>
      </c>
      <c r="B70" s="81">
        <f>Data!$B70</f>
        <v>0</v>
      </c>
      <c r="C70" s="81">
        <f>Data!$C70</f>
        <v>0</v>
      </c>
      <c r="D70" s="81">
        <f>Data!$D70</f>
        <v>0</v>
      </c>
      <c r="E70" s="81" t="e">
        <f ca="1">INDEX(OFFSET(MOTION1!$A$2,0,0,SystemInfo!$B$1,1),MATCH(CONCATENATE(B70,D70),OFFSET(MOTION1!$J$2,0,0,SystemInfo!$B$1,1),0))</f>
        <v>#N/A</v>
      </c>
      <c r="F70" s="81" t="e">
        <f ca="1">INDEX(OFFSET(MOTION3!$A$2,0,0,SystemInfo!$B$1,1),MATCH(CONCATENATE(B70,D70),OFFSET(MOTION3!$J$2,0,0,SystemInfo!$B$1,1),0))</f>
        <v>#N/A</v>
      </c>
      <c r="G70" s="82">
        <f>INT(Data!$P70*Data!$L70)</f>
        <v>0</v>
      </c>
      <c r="H70" s="83"/>
      <c r="I70" s="81">
        <f>Data!$U70</f>
        <v>0</v>
      </c>
      <c r="J70" s="81" t="str">
        <f>IF($I70="ABSENC",Data!$V70,"")</f>
        <v/>
      </c>
      <c r="K70" s="81"/>
      <c r="L70" s="81" t="str">
        <f>IF($I70="ENCIN",Data!$V70,"")</f>
        <v/>
      </c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1"/>
      <c r="AX70" s="81"/>
      <c r="AY70" s="81"/>
      <c r="AZ70" s="81"/>
      <c r="BA70" s="81"/>
      <c r="BB70" s="81"/>
      <c r="BC70" s="81"/>
      <c r="BD70" s="81"/>
      <c r="BE70" s="81"/>
      <c r="BF70" s="81"/>
      <c r="BG70" s="81"/>
      <c r="BH70" s="81"/>
      <c r="BI70" s="81"/>
      <c r="BJ70" s="81"/>
      <c r="BK70" s="81"/>
      <c r="BL70" s="81"/>
      <c r="BM70" s="81"/>
      <c r="BN70" s="81"/>
      <c r="BO70" s="81"/>
      <c r="BP70" s="81"/>
      <c r="BQ70" s="81"/>
      <c r="BR70" s="81"/>
      <c r="BS70" s="81"/>
      <c r="BT70" s="81"/>
      <c r="BU70" s="81"/>
      <c r="BV70" s="81"/>
      <c r="BW70" s="81"/>
      <c r="BX70" s="81"/>
      <c r="BY70" s="81"/>
      <c r="BZ70" s="81"/>
      <c r="CA70" s="81"/>
      <c r="CB70" s="81"/>
      <c r="CC70" s="81"/>
      <c r="CD70" s="81"/>
      <c r="CE70" s="81"/>
      <c r="CF70" s="81"/>
      <c r="CG70" s="81"/>
      <c r="CH70" s="81"/>
      <c r="CI70" s="81"/>
      <c r="CJ70" s="81"/>
      <c r="CK70" s="81"/>
      <c r="CL70" s="81"/>
      <c r="CM70" s="81"/>
      <c r="CN70" s="81"/>
      <c r="CO70" s="81"/>
      <c r="CP70" s="81"/>
      <c r="CQ70" s="81"/>
      <c r="CR70" s="81"/>
      <c r="CS70" s="81"/>
      <c r="CT70" s="81"/>
      <c r="CU70" s="81"/>
      <c r="CV70" s="81"/>
      <c r="CW70" s="81"/>
      <c r="CX70" s="81"/>
      <c r="CY70" s="81"/>
      <c r="CZ70" s="81"/>
      <c r="DA70" s="81"/>
      <c r="DB70" s="81"/>
      <c r="DC70" s="81"/>
      <c r="DD70" s="81"/>
      <c r="DE70" s="81"/>
      <c r="DF70" s="81"/>
      <c r="DG70" s="81"/>
      <c r="DH70" s="81"/>
      <c r="DI70" s="81"/>
      <c r="DJ70" s="81"/>
      <c r="DK70" s="81"/>
      <c r="DL70" s="81"/>
      <c r="DM70" s="81"/>
      <c r="DN70" s="81"/>
      <c r="DO70" s="81"/>
      <c r="DP70" s="81"/>
      <c r="DQ70" s="81"/>
      <c r="DR70" s="81"/>
      <c r="DS70" s="81"/>
      <c r="DT70" s="81"/>
      <c r="DU70" s="81"/>
      <c r="DV70" s="81"/>
      <c r="DW70" s="81"/>
      <c r="DX70" s="81"/>
      <c r="DY70" s="81"/>
      <c r="DZ70" s="81"/>
      <c r="EA70" s="81"/>
      <c r="EB70" s="81"/>
      <c r="EC70" s="81"/>
      <c r="ED70" s="81"/>
      <c r="EE70" s="81"/>
      <c r="EF70" s="81"/>
      <c r="EG70" s="81"/>
      <c r="EH70" s="81"/>
      <c r="EI70" s="81"/>
      <c r="EJ70" s="81"/>
      <c r="EK70" s="81"/>
      <c r="EL70" s="81"/>
      <c r="EM70" s="81"/>
      <c r="EN70" s="81"/>
      <c r="EO70" s="81"/>
      <c r="EP70" s="81"/>
      <c r="EQ70" s="81"/>
      <c r="ER70" s="81"/>
      <c r="ES70" s="81"/>
      <c r="ET70" s="81"/>
      <c r="EU70" s="81"/>
      <c r="EV70" s="81"/>
      <c r="EW70" s="81"/>
      <c r="EX70" s="81"/>
      <c r="EY70" s="81"/>
      <c r="EZ70" s="81"/>
      <c r="FA70" s="81"/>
      <c r="FB70" s="81"/>
      <c r="FC70" s="81"/>
      <c r="FD70" s="81"/>
      <c r="FE70" s="81"/>
      <c r="FF70" s="81"/>
      <c r="FG70" s="81"/>
      <c r="FH70" s="81"/>
      <c r="FI70" s="81"/>
      <c r="FJ70" s="81"/>
      <c r="FK70" s="81"/>
      <c r="FL70" s="81"/>
      <c r="FM70" s="81"/>
      <c r="FN70" s="81"/>
      <c r="FO70" s="81"/>
      <c r="FP70" s="81"/>
      <c r="FQ70" s="81"/>
      <c r="FR70" s="81"/>
      <c r="FS70" s="81"/>
      <c r="FT70" s="81"/>
      <c r="FU70" s="81"/>
      <c r="FV70" s="81"/>
      <c r="FW70" s="81"/>
      <c r="FX70" s="81"/>
      <c r="FY70" s="81"/>
      <c r="FZ70" s="81"/>
      <c r="GA70" s="81"/>
      <c r="GB70" s="81"/>
      <c r="GC70" s="81"/>
      <c r="GD70" s="81"/>
      <c r="GE70" s="81"/>
      <c r="GF70" s="81"/>
      <c r="GG70" s="81"/>
      <c r="GH70" s="81"/>
      <c r="GI70" s="81"/>
      <c r="GJ70" s="81"/>
      <c r="GK70" s="81"/>
      <c r="GL70" s="81"/>
      <c r="GM70" s="81"/>
      <c r="GN70" s="81"/>
      <c r="GO70" s="81"/>
      <c r="GP70" s="81"/>
      <c r="GQ70" s="81"/>
      <c r="GR70" s="81"/>
      <c r="GS70" s="81"/>
      <c r="GT70" s="81"/>
      <c r="GU70" s="81"/>
      <c r="GV70" s="81"/>
      <c r="GW70" s="81"/>
      <c r="GX70" s="81"/>
      <c r="GY70" s="81"/>
      <c r="GZ70" s="81"/>
      <c r="HA70" s="81"/>
      <c r="HB70" s="81"/>
      <c r="HC70" s="81"/>
      <c r="HD70" s="81"/>
      <c r="HE70" s="81"/>
      <c r="HF70" s="81"/>
      <c r="HG70" s="81"/>
      <c r="HH70" s="81"/>
      <c r="HI70" s="81"/>
      <c r="HJ70" s="81"/>
      <c r="HK70" s="81"/>
      <c r="HL70" s="81"/>
      <c r="HM70" s="81"/>
      <c r="HN70" s="81"/>
      <c r="HO70" s="81"/>
      <c r="HP70" s="81"/>
      <c r="HQ70" s="81"/>
      <c r="HR70" s="81"/>
      <c r="HS70" s="81"/>
      <c r="HT70" s="81"/>
      <c r="HU70" s="81"/>
      <c r="HV70" s="81"/>
      <c r="HW70" s="81"/>
      <c r="HX70" s="81"/>
      <c r="HY70" s="81"/>
      <c r="HZ70" s="81"/>
      <c r="IA70" s="81"/>
      <c r="IB70" s="81"/>
      <c r="IC70" s="81"/>
      <c r="ID70" s="81"/>
      <c r="IE70" s="81"/>
      <c r="IF70" s="81"/>
      <c r="IG70" s="81"/>
      <c r="IH70" s="81"/>
      <c r="II70" s="81"/>
      <c r="IJ70" s="81"/>
      <c r="IK70" s="81"/>
      <c r="IL70" s="81"/>
      <c r="IM70" s="81"/>
      <c r="IN70" s="81"/>
      <c r="IO70" s="81"/>
      <c r="IP70" s="81"/>
      <c r="IQ70" s="81"/>
      <c r="IR70" s="81"/>
      <c r="IS70" s="81"/>
      <c r="IT70" s="81"/>
      <c r="IU70" s="81"/>
      <c r="IV70" s="81"/>
      <c r="IW70" s="81"/>
      <c r="IX70" s="81"/>
      <c r="IY70" s="81"/>
      <c r="IZ70" s="81"/>
      <c r="JA70" s="81"/>
      <c r="JB70" s="81"/>
      <c r="JC70" s="81"/>
      <c r="JD70" s="81"/>
      <c r="JE70" s="81"/>
      <c r="JF70" s="81"/>
      <c r="JG70" s="81"/>
      <c r="JH70" s="81"/>
      <c r="JI70" s="81"/>
      <c r="JJ70" s="81"/>
      <c r="JK70" s="81"/>
      <c r="JL70" s="81"/>
      <c r="JM70" s="81"/>
      <c r="JN70" s="81"/>
      <c r="JO70" s="81"/>
      <c r="JP70" s="81"/>
      <c r="JQ70" s="81"/>
      <c r="JR70" s="81"/>
      <c r="JS70" s="81"/>
      <c r="JT70" s="81"/>
      <c r="JU70" s="81"/>
      <c r="JV70" s="81"/>
      <c r="JW70" s="81"/>
      <c r="JX70" s="81"/>
      <c r="JY70" s="81"/>
      <c r="JZ70" s="81"/>
      <c r="KA70" s="81"/>
      <c r="KB70" s="81"/>
      <c r="KC70" s="81"/>
      <c r="KD70" s="81"/>
      <c r="KE70" s="81"/>
      <c r="KF70" s="81"/>
      <c r="KG70" s="81"/>
      <c r="KH70" s="81"/>
      <c r="KI70" s="81"/>
      <c r="KJ70" s="81"/>
      <c r="KK70" s="81"/>
      <c r="KL70" s="81"/>
      <c r="KM70" s="81"/>
      <c r="KN70" s="81"/>
      <c r="KO70" s="81"/>
      <c r="KP70" s="81"/>
      <c r="KQ70" s="81"/>
      <c r="KR70" s="81"/>
      <c r="KS70" s="81"/>
      <c r="KT70" s="81"/>
      <c r="KU70" s="81"/>
      <c r="KV70" s="81"/>
      <c r="KW70" s="81"/>
      <c r="KX70" s="81"/>
      <c r="KY70" s="81"/>
      <c r="KZ70" s="81"/>
      <c r="LA70" s="81"/>
      <c r="LB70" s="81"/>
      <c r="LC70" s="81"/>
      <c r="LD70" s="81"/>
      <c r="LE70" s="81"/>
      <c r="LF70" s="81"/>
      <c r="LG70" s="81"/>
      <c r="LH70" s="81"/>
      <c r="LI70" s="81"/>
      <c r="LJ70" s="81"/>
      <c r="LK70" s="81"/>
      <c r="LL70" s="81"/>
      <c r="LM70" s="81"/>
      <c r="LN70" s="81"/>
      <c r="LO70" s="81"/>
      <c r="LP70" s="81"/>
      <c r="LQ70" s="81"/>
      <c r="LR70" s="81"/>
      <c r="LS70" s="81"/>
      <c r="LT70" s="81"/>
      <c r="LU70" s="81"/>
      <c r="LV70" s="81"/>
      <c r="LW70" s="81"/>
      <c r="LX70" s="81"/>
      <c r="LY70" s="81"/>
      <c r="LZ70" s="81"/>
      <c r="MA70" s="81"/>
      <c r="MB70" s="81"/>
      <c r="MC70" s="81"/>
      <c r="MD70" s="81"/>
      <c r="ME70" s="81"/>
      <c r="MF70" s="81"/>
      <c r="MG70" s="81"/>
      <c r="MH70" s="81"/>
      <c r="MI70" s="81"/>
      <c r="MJ70" s="81"/>
      <c r="MK70" s="81"/>
      <c r="ML70" s="81"/>
      <c r="MM70" s="81"/>
      <c r="MN70" s="81"/>
      <c r="MO70" s="81"/>
      <c r="MP70" s="81"/>
      <c r="MQ70" s="81"/>
      <c r="MR70" s="81"/>
      <c r="MS70" s="81"/>
      <c r="MT70" s="81"/>
      <c r="MU70" s="81"/>
      <c r="MV70" s="81"/>
      <c r="MW70" s="81"/>
      <c r="MX70" s="81"/>
      <c r="MY70" s="81"/>
      <c r="MZ70" s="81"/>
      <c r="NA70" s="81"/>
      <c r="NB70" s="81"/>
      <c r="NC70" s="81"/>
      <c r="ND70" s="81"/>
      <c r="NE70" s="81"/>
      <c r="NF70" s="81"/>
      <c r="NG70" s="81"/>
      <c r="NH70" s="81"/>
      <c r="NI70" s="81"/>
      <c r="NJ70" s="81"/>
      <c r="NK70" s="81"/>
      <c r="NL70" s="81"/>
      <c r="NM70" s="81"/>
      <c r="NN70" s="81"/>
      <c r="NO70" s="81"/>
      <c r="NP70" s="81"/>
      <c r="NQ70" s="81"/>
      <c r="NR70" s="81"/>
      <c r="NS70" s="81"/>
      <c r="NT70" s="81"/>
      <c r="NU70" s="81"/>
      <c r="NV70" s="81"/>
      <c r="NW70" s="81"/>
      <c r="NX70" s="81"/>
      <c r="NY70" s="81"/>
      <c r="NZ70" s="81"/>
      <c r="OA70" s="81"/>
      <c r="OB70" s="81"/>
      <c r="OC70" s="81"/>
      <c r="OD70" s="81"/>
      <c r="OE70" s="81"/>
      <c r="OF70" s="81"/>
      <c r="OG70" s="81"/>
      <c r="OH70" s="81"/>
      <c r="OI70" s="81"/>
      <c r="OJ70" s="81"/>
      <c r="OK70" s="81"/>
      <c r="OL70" s="81"/>
      <c r="OM70" s="81"/>
      <c r="ON70" s="81"/>
      <c r="OO70" s="81"/>
      <c r="OP70" s="81"/>
      <c r="OQ70" s="81"/>
      <c r="OR70" s="81"/>
      <c r="OS70" s="81"/>
      <c r="OT70" s="81"/>
      <c r="OU70" s="81"/>
      <c r="OV70" s="81"/>
      <c r="OW70" s="81"/>
      <c r="OX70" s="81"/>
      <c r="OY70" s="81"/>
      <c r="OZ70" s="81"/>
      <c r="PA70" s="81"/>
      <c r="PB70" s="81"/>
      <c r="PC70" s="81"/>
      <c r="PD70" s="81"/>
      <c r="PE70" s="81"/>
      <c r="PF70" s="81"/>
      <c r="PG70" s="81"/>
      <c r="PH70" s="81"/>
      <c r="PI70" s="81"/>
      <c r="PJ70" s="81"/>
      <c r="PK70" s="81"/>
      <c r="PL70" s="81"/>
      <c r="PM70" s="81"/>
      <c r="PN70" s="81"/>
      <c r="PO70" s="81"/>
      <c r="PP70" s="81"/>
      <c r="PQ70" s="81"/>
      <c r="PR70" s="81"/>
      <c r="PS70" s="81"/>
      <c r="PT70" s="81"/>
      <c r="PU70" s="81"/>
      <c r="PV70" s="81"/>
      <c r="PW70" s="81"/>
      <c r="PX70" s="81"/>
      <c r="PY70" s="81"/>
      <c r="PZ70" s="81"/>
      <c r="QA70" s="81"/>
      <c r="QB70" s="81"/>
      <c r="QC70" s="81"/>
      <c r="QD70" s="81"/>
      <c r="QE70" s="81"/>
      <c r="QF70" s="81"/>
      <c r="QG70" s="81"/>
      <c r="QH70" s="81"/>
      <c r="QI70" s="81"/>
      <c r="QJ70" s="81"/>
      <c r="QK70" s="81"/>
      <c r="QL70" s="81"/>
      <c r="QM70" s="81"/>
      <c r="QN70" s="81"/>
      <c r="QO70" s="81"/>
      <c r="QP70" s="81"/>
      <c r="QQ70" s="81"/>
      <c r="QR70" s="81"/>
      <c r="QS70" s="81"/>
      <c r="QT70" s="81"/>
      <c r="QU70" s="81"/>
      <c r="QV70" s="81"/>
      <c r="QW70" s="81"/>
      <c r="QX70" s="81"/>
      <c r="QY70" s="81"/>
      <c r="QZ70" s="81"/>
      <c r="RA70" s="81"/>
      <c r="RB70" s="81"/>
      <c r="RC70" s="81"/>
      <c r="RD70" s="81"/>
      <c r="RE70" s="81"/>
      <c r="RF70" s="81"/>
      <c r="RG70" s="81"/>
      <c r="RH70" s="81"/>
      <c r="RI70" s="81"/>
      <c r="RJ70" s="81"/>
      <c r="RK70" s="81"/>
      <c r="RL70" s="81"/>
      <c r="RM70" s="81"/>
      <c r="RN70" s="81"/>
      <c r="RO70" s="81"/>
      <c r="RP70" s="81"/>
      <c r="RQ70" s="81"/>
      <c r="RR70" s="81"/>
      <c r="RS70" s="81"/>
      <c r="RT70" s="81"/>
      <c r="RU70" s="81"/>
      <c r="RV70" s="81"/>
      <c r="RW70" s="81"/>
      <c r="RX70" s="81"/>
      <c r="RY70" s="81"/>
      <c r="RZ70" s="81"/>
      <c r="SA70" s="81"/>
      <c r="SB70" s="81"/>
      <c r="SC70" s="81"/>
      <c r="SD70" s="81"/>
      <c r="SE70" s="81"/>
      <c r="SF70" s="81"/>
      <c r="SG70" s="81"/>
      <c r="SH70" s="81"/>
      <c r="SI70" s="81"/>
      <c r="SJ70" s="81"/>
      <c r="SK70" s="81"/>
      <c r="SL70" s="81"/>
      <c r="SM70" s="81"/>
      <c r="SN70" s="81"/>
      <c r="SO70" s="81"/>
      <c r="SP70" s="81"/>
      <c r="SQ70" s="81"/>
      <c r="SR70" s="81"/>
      <c r="SS70" s="81"/>
      <c r="ST70" s="81"/>
      <c r="SU70" s="81"/>
      <c r="SV70" s="81"/>
      <c r="SW70" s="81"/>
      <c r="SX70" s="81"/>
      <c r="SY70" s="81"/>
      <c r="SZ70" s="81"/>
      <c r="TA70" s="81"/>
      <c r="TB70" s="81"/>
      <c r="TC70" s="81"/>
      <c r="TD70" s="81"/>
      <c r="TE70" s="81"/>
      <c r="TF70" s="81"/>
      <c r="TG70" s="81"/>
      <c r="TH70" s="81"/>
      <c r="TI70" s="81"/>
      <c r="TJ70" s="81"/>
      <c r="TK70" s="81"/>
      <c r="TL70" s="81"/>
      <c r="TM70" s="81"/>
      <c r="TN70" s="81"/>
      <c r="TO70" s="81"/>
      <c r="TP70" s="81"/>
      <c r="TQ70" s="81"/>
      <c r="TR70" s="81"/>
      <c r="TS70" s="81"/>
      <c r="TT70" s="81"/>
      <c r="TU70" s="81"/>
      <c r="TV70" s="81"/>
      <c r="TW70" s="81"/>
      <c r="TX70" s="81"/>
      <c r="TY70" s="81"/>
      <c r="TZ70" s="81"/>
      <c r="UA70" s="81"/>
      <c r="UB70" s="81"/>
      <c r="UC70" s="81"/>
      <c r="UD70" s="81"/>
      <c r="UE70" s="81"/>
      <c r="UF70" s="81"/>
      <c r="UG70" s="81"/>
      <c r="UH70" s="81"/>
      <c r="UI70" s="81"/>
      <c r="UJ70" s="81"/>
      <c r="UK70" s="81"/>
      <c r="UL70" s="81"/>
      <c r="UM70" s="81"/>
      <c r="UN70" s="81"/>
      <c r="UO70" s="81"/>
      <c r="UP70" s="81"/>
      <c r="UQ70" s="81"/>
      <c r="UR70" s="81"/>
      <c r="US70" s="81"/>
      <c r="UT70" s="81"/>
      <c r="UU70" s="81"/>
      <c r="UV70" s="81"/>
      <c r="UW70" s="81"/>
      <c r="UX70" s="81"/>
      <c r="UY70" s="81"/>
      <c r="UZ70" s="81"/>
      <c r="VA70" s="81"/>
      <c r="VB70" s="81"/>
      <c r="VC70" s="81"/>
      <c r="VD70" s="81"/>
      <c r="VE70" s="81"/>
      <c r="VF70" s="81"/>
      <c r="VG70" s="81"/>
      <c r="VH70" s="81"/>
      <c r="VI70" s="81"/>
      <c r="VJ70" s="81"/>
      <c r="VK70" s="81"/>
      <c r="VL70" s="81"/>
      <c r="VM70" s="81"/>
      <c r="VN70" s="81"/>
      <c r="VO70" s="81"/>
      <c r="VP70" s="81"/>
      <c r="VQ70" s="81"/>
      <c r="VR70" s="81"/>
      <c r="VS70" s="81"/>
      <c r="VT70" s="81"/>
      <c r="VU70" s="81"/>
      <c r="VV70" s="81"/>
      <c r="VW70" s="81"/>
      <c r="VX70" s="81"/>
      <c r="VY70" s="81"/>
      <c r="VZ70" s="81"/>
      <c r="WA70" s="81"/>
      <c r="WB70" s="81"/>
      <c r="WC70" s="81"/>
      <c r="WD70" s="81"/>
      <c r="WE70" s="81"/>
      <c r="WF70" s="81"/>
      <c r="WG70" s="81"/>
      <c r="WH70" s="81"/>
      <c r="WI70" s="81"/>
      <c r="WJ70" s="81"/>
      <c r="WK70" s="81"/>
      <c r="WL70" s="81"/>
      <c r="WM70" s="81"/>
      <c r="WN70" s="81"/>
      <c r="WO70" s="81"/>
      <c r="WP70" s="81"/>
      <c r="WQ70" s="81"/>
      <c r="WR70" s="81"/>
      <c r="WS70" s="81"/>
      <c r="WT70" s="81"/>
      <c r="WU70" s="81"/>
      <c r="WV70" s="81"/>
      <c r="WW70" s="81"/>
      <c r="WX70" s="81"/>
      <c r="WY70" s="81"/>
      <c r="WZ70" s="81"/>
      <c r="XA70" s="81"/>
      <c r="XB70" s="81"/>
      <c r="XC70" s="81"/>
      <c r="XD70" s="81"/>
      <c r="XE70" s="81"/>
      <c r="XF70" s="81"/>
      <c r="XG70" s="81"/>
      <c r="XH70" s="81"/>
      <c r="XI70" s="81"/>
      <c r="XJ70" s="81"/>
      <c r="XK70" s="81"/>
      <c r="XL70" s="81"/>
      <c r="XM70" s="81"/>
      <c r="XN70" s="81"/>
      <c r="XO70" s="81"/>
      <c r="XP70" s="81"/>
      <c r="XQ70" s="81"/>
      <c r="XR70" s="81"/>
      <c r="XS70" s="81"/>
      <c r="XT70" s="81"/>
      <c r="XU70" s="81"/>
      <c r="XV70" s="81"/>
      <c r="XW70" s="81"/>
      <c r="XX70" s="81"/>
      <c r="XY70" s="81"/>
      <c r="XZ70" s="81"/>
      <c r="YA70" s="81"/>
      <c r="YB70" s="81"/>
      <c r="YC70" s="81"/>
      <c r="YD70" s="81"/>
      <c r="YE70" s="81"/>
      <c r="YF70" s="81"/>
      <c r="YG70" s="81"/>
      <c r="YH70" s="81"/>
      <c r="YI70" s="81"/>
      <c r="YJ70" s="81"/>
      <c r="YK70" s="81"/>
      <c r="YL70" s="81"/>
      <c r="YM70" s="81"/>
      <c r="YN70" s="81"/>
      <c r="YO70" s="81"/>
      <c r="YP70" s="81"/>
      <c r="YQ70" s="81"/>
      <c r="YR70" s="81"/>
      <c r="YS70" s="81"/>
      <c r="YT70" s="81"/>
      <c r="YU70" s="81"/>
      <c r="YV70" s="81"/>
      <c r="YW70" s="81"/>
      <c r="YX70" s="81"/>
      <c r="YY70" s="81"/>
      <c r="YZ70" s="81"/>
      <c r="ZA70" s="81"/>
      <c r="ZB70" s="81"/>
      <c r="ZC70" s="81"/>
      <c r="ZD70" s="81"/>
      <c r="ZE70" s="81"/>
      <c r="ZF70" s="81"/>
      <c r="ZG70" s="81"/>
      <c r="ZH70" s="81"/>
      <c r="ZI70" s="81"/>
      <c r="ZJ70" s="81"/>
      <c r="ZK70" s="81"/>
      <c r="ZL70" s="81"/>
      <c r="ZM70" s="81"/>
      <c r="ZN70" s="81"/>
      <c r="ZO70" s="81"/>
      <c r="ZP70" s="81"/>
      <c r="ZQ70" s="81"/>
      <c r="ZR70" s="81"/>
      <c r="ZS70" s="81"/>
      <c r="ZT70" s="81"/>
      <c r="ZU70" s="81"/>
      <c r="ZV70" s="81"/>
      <c r="ZW70" s="81"/>
      <c r="ZX70" s="81"/>
      <c r="ZY70" s="81"/>
      <c r="ZZ70" s="81"/>
      <c r="AAA70" s="81"/>
      <c r="AAB70" s="81"/>
      <c r="AAC70" s="81"/>
      <c r="AAD70" s="81"/>
      <c r="AAE70" s="81"/>
      <c r="AAF70" s="81"/>
      <c r="AAG70" s="81"/>
      <c r="AAH70" s="81"/>
      <c r="AAI70" s="81"/>
      <c r="AAJ70" s="81"/>
      <c r="AAK70" s="81"/>
      <c r="AAL70" s="81"/>
      <c r="AAM70" s="81"/>
      <c r="AAN70" s="81"/>
      <c r="AAO70" s="81"/>
      <c r="AAP70" s="81"/>
      <c r="AAQ70" s="81"/>
      <c r="AAR70" s="81"/>
      <c r="AAS70" s="81"/>
      <c r="AAT70" s="81"/>
      <c r="AAU70" s="81"/>
      <c r="AAV70" s="81"/>
      <c r="AAW70" s="81"/>
      <c r="AAX70" s="81"/>
      <c r="AAY70" s="81"/>
      <c r="AAZ70" s="81"/>
      <c r="ABA70" s="81"/>
      <c r="ABB70" s="81"/>
      <c r="ABC70" s="81"/>
      <c r="ABD70" s="81"/>
      <c r="ABE70" s="81"/>
      <c r="ABF70" s="81"/>
      <c r="ABG70" s="81"/>
      <c r="ABH70" s="81"/>
      <c r="ABI70" s="81"/>
      <c r="ABJ70" s="81"/>
      <c r="ABK70" s="81"/>
      <c r="ABL70" s="81"/>
      <c r="ABM70" s="81"/>
      <c r="ABN70" s="81"/>
      <c r="ABO70" s="81"/>
      <c r="ABP70" s="81"/>
      <c r="ABQ70" s="81"/>
      <c r="ABR70" s="81"/>
      <c r="ABS70" s="81"/>
      <c r="ABT70" s="81"/>
      <c r="ABU70" s="81"/>
      <c r="ABV70" s="81"/>
      <c r="ABW70" s="81"/>
      <c r="ABX70" s="81"/>
      <c r="ABY70" s="81"/>
      <c r="ABZ70" s="81"/>
      <c r="ACA70" s="81"/>
      <c r="ACB70" s="81"/>
      <c r="ACC70" s="81"/>
      <c r="ACD70" s="81"/>
      <c r="ACE70" s="81"/>
      <c r="ACF70" s="81"/>
      <c r="ACG70" s="81"/>
      <c r="ACH70" s="81"/>
      <c r="ACI70" s="81"/>
      <c r="ACJ70" s="81"/>
      <c r="ACK70" s="81"/>
      <c r="ACL70" s="81"/>
      <c r="ACM70" s="81"/>
      <c r="ACN70" s="81"/>
      <c r="ACO70" s="81"/>
      <c r="ACP70" s="81"/>
      <c r="ACQ70" s="81"/>
      <c r="ACR70" s="81"/>
      <c r="ACS70" s="81"/>
      <c r="ACT70" s="81"/>
      <c r="ACU70" s="81"/>
      <c r="ACV70" s="81"/>
      <c r="ACW70" s="81"/>
      <c r="ACX70" s="81"/>
      <c r="ACY70" s="81"/>
      <c r="ACZ70" s="81"/>
      <c r="ADA70" s="81"/>
      <c r="ADB70" s="81"/>
      <c r="ADC70" s="81"/>
      <c r="ADD70" s="81"/>
      <c r="ADE70" s="81"/>
      <c r="ADF70" s="81"/>
      <c r="ADG70" s="81"/>
      <c r="ADH70" s="81"/>
      <c r="ADI70" s="81"/>
      <c r="ADJ70" s="81"/>
      <c r="ADK70" s="81"/>
      <c r="ADL70" s="81"/>
      <c r="ADM70" s="81"/>
      <c r="ADN70" s="81"/>
      <c r="ADO70" s="81"/>
      <c r="ADP70" s="81"/>
      <c r="ADQ70" s="81"/>
      <c r="ADR70" s="81"/>
      <c r="ADS70" s="81"/>
      <c r="ADT70" s="81"/>
      <c r="ADU70" s="81"/>
      <c r="ADV70" s="81"/>
      <c r="ADW70" s="81"/>
      <c r="ADX70" s="81"/>
      <c r="ADY70" s="81"/>
      <c r="ADZ70" s="81"/>
      <c r="AEA70" s="81"/>
      <c r="AEB70" s="81"/>
      <c r="AEC70" s="81"/>
      <c r="AED70" s="81"/>
      <c r="AEE70" s="81"/>
      <c r="AEF70" s="81"/>
      <c r="AEG70" s="81"/>
      <c r="AEH70" s="81"/>
      <c r="AEI70" s="81"/>
      <c r="AEJ70" s="81"/>
      <c r="AEK70" s="81"/>
      <c r="AEL70" s="81"/>
      <c r="AEM70" s="81"/>
      <c r="AEN70" s="81"/>
      <c r="AEO70" s="81"/>
      <c r="AEP70" s="81"/>
      <c r="AEQ70" s="81"/>
      <c r="AER70" s="81"/>
      <c r="AES70" s="81"/>
      <c r="AET70" s="81"/>
      <c r="AEU70" s="81"/>
      <c r="AEV70" s="81"/>
      <c r="AEW70" s="81"/>
      <c r="AEX70" s="81"/>
      <c r="AEY70" s="81"/>
      <c r="AEZ70" s="81"/>
      <c r="AFA70" s="81"/>
      <c r="AFB70" s="81"/>
      <c r="AFC70" s="81"/>
      <c r="AFD70" s="81"/>
      <c r="AFE70" s="81"/>
      <c r="AFF70" s="81"/>
      <c r="AFG70" s="81"/>
      <c r="AFH70" s="81"/>
      <c r="AFI70" s="81"/>
      <c r="AFJ70" s="81"/>
      <c r="AFK70" s="81"/>
      <c r="AFL70" s="81"/>
      <c r="AFM70" s="81"/>
      <c r="AFN70" s="81"/>
      <c r="AFO70" s="81"/>
      <c r="AFP70" s="81"/>
      <c r="AFQ70" s="81"/>
      <c r="AFR70" s="81"/>
      <c r="AFS70" s="81"/>
      <c r="AFT70" s="81"/>
      <c r="AFU70" s="81"/>
      <c r="AFV70" s="81"/>
      <c r="AFW70" s="81"/>
      <c r="AFX70" s="81"/>
      <c r="AFY70" s="81"/>
      <c r="AFZ70" s="81"/>
      <c r="AGA70" s="81"/>
      <c r="AGB70" s="81"/>
      <c r="AGC70" s="81"/>
      <c r="AGD70" s="81"/>
      <c r="AGE70" s="81"/>
      <c r="AGF70" s="81"/>
      <c r="AGG70" s="81"/>
      <c r="AGH70" s="81"/>
      <c r="AGI70" s="81"/>
      <c r="AGJ70" s="81"/>
      <c r="AGK70" s="81"/>
      <c r="AGL70" s="81"/>
      <c r="AGM70" s="81"/>
      <c r="AGN70" s="81"/>
      <c r="AGO70" s="81"/>
      <c r="AGP70" s="81"/>
      <c r="AGQ70" s="81"/>
      <c r="AGR70" s="81"/>
      <c r="AGS70" s="81"/>
      <c r="AGT70" s="81"/>
      <c r="AGU70" s="81"/>
      <c r="AGV70" s="81"/>
      <c r="AGW70" s="81"/>
      <c r="AGX70" s="81"/>
      <c r="AGY70" s="81"/>
      <c r="AGZ70" s="81"/>
      <c r="AHA70" s="81"/>
      <c r="AHB70" s="81"/>
      <c r="AHC70" s="81"/>
      <c r="AHD70" s="81"/>
      <c r="AHE70" s="81"/>
      <c r="AHF70" s="81"/>
      <c r="AHG70" s="81"/>
      <c r="AHH70" s="81"/>
      <c r="AHI70" s="81"/>
      <c r="AHJ70" s="81"/>
      <c r="AHK70" s="81"/>
      <c r="AHL70" s="81"/>
      <c r="AHM70" s="81"/>
      <c r="AHN70" s="81"/>
      <c r="AHO70" s="81"/>
      <c r="AHP70" s="81"/>
      <c r="AHQ70" s="81"/>
      <c r="AHR70" s="81"/>
      <c r="AHS70" s="81"/>
      <c r="AHT70" s="81"/>
      <c r="AHU70" s="81"/>
      <c r="AHV70" s="81"/>
      <c r="AHW70" s="81"/>
      <c r="AHX70" s="81"/>
      <c r="AHY70" s="81"/>
      <c r="AHZ70" s="81"/>
      <c r="AIA70" s="81"/>
      <c r="AIB70" s="81"/>
      <c r="AIC70" s="81"/>
      <c r="AID70" s="81"/>
      <c r="AIE70" s="81"/>
      <c r="AIF70" s="81"/>
      <c r="AIG70" s="81"/>
      <c r="AIH70" s="81"/>
      <c r="AII70" s="81"/>
      <c r="AIJ70" s="81"/>
      <c r="AIK70" s="81"/>
      <c r="AIL70" s="81"/>
      <c r="AIM70" s="81"/>
      <c r="AIN70" s="81"/>
      <c r="AIO70" s="81"/>
      <c r="AIP70" s="81"/>
      <c r="AIQ70" s="81"/>
      <c r="AIR70" s="81"/>
      <c r="AIS70" s="81"/>
      <c r="AIT70" s="81"/>
      <c r="AIU70" s="81"/>
      <c r="AIV70" s="81"/>
      <c r="AIW70" s="81"/>
      <c r="AIX70" s="81"/>
      <c r="AIY70" s="81"/>
      <c r="AIZ70" s="81"/>
      <c r="AJA70" s="81"/>
      <c r="AJB70" s="81"/>
      <c r="AJC70" s="81"/>
      <c r="AJD70" s="81"/>
      <c r="AJE70" s="81"/>
      <c r="AJF70" s="81"/>
      <c r="AJG70" s="81"/>
      <c r="AJH70" s="81"/>
      <c r="AJI70" s="81"/>
      <c r="AJJ70" s="81"/>
      <c r="AJK70" s="81"/>
      <c r="AJL70" s="81"/>
      <c r="AJM70" s="81"/>
      <c r="AJN70" s="81"/>
      <c r="AJO70" s="81"/>
      <c r="AJP70" s="81"/>
      <c r="AJQ70" s="81"/>
      <c r="AJR70" s="81"/>
      <c r="AJS70" s="81"/>
      <c r="AJT70" s="81"/>
      <c r="AJU70" s="81"/>
      <c r="AJV70" s="81"/>
      <c r="AJW70" s="81"/>
      <c r="AJX70" s="81"/>
      <c r="AJY70" s="81"/>
      <c r="AJZ70" s="81"/>
      <c r="AKA70" s="81"/>
      <c r="AKB70" s="81"/>
      <c r="AKC70" s="81"/>
      <c r="AKD70" s="81"/>
      <c r="AKE70" s="81"/>
      <c r="AKF70" s="81"/>
      <c r="AKG70" s="81"/>
      <c r="AKH70" s="81"/>
      <c r="AKI70" s="81"/>
      <c r="AKJ70" s="81"/>
      <c r="AKK70" s="81"/>
      <c r="AKL70" s="81"/>
      <c r="AKM70" s="81"/>
      <c r="AKN70" s="81"/>
      <c r="AKO70" s="81"/>
      <c r="AKP70" s="81"/>
      <c r="AKQ70" s="81"/>
      <c r="AKR70" s="81"/>
      <c r="AKS70" s="81"/>
      <c r="AKT70" s="81"/>
      <c r="AKU70" s="81"/>
      <c r="AKV70" s="81"/>
      <c r="AKW70" s="81"/>
      <c r="AKX70" s="81"/>
      <c r="AKY70" s="81"/>
      <c r="AKZ70" s="81"/>
      <c r="ALA70" s="81"/>
      <c r="ALB70" s="81"/>
      <c r="ALC70" s="81"/>
      <c r="ALD70" s="81"/>
      <c r="ALE70" s="81"/>
      <c r="ALF70" s="81"/>
      <c r="ALG70" s="81"/>
      <c r="ALH70" s="81"/>
      <c r="ALI70" s="81"/>
      <c r="ALJ70" s="81"/>
      <c r="ALK70" s="81"/>
      <c r="ALL70" s="81"/>
      <c r="ALM70" s="81"/>
      <c r="ALN70" s="81"/>
      <c r="ALO70" s="81"/>
      <c r="ALP70" s="81"/>
      <c r="ALQ70" s="81"/>
      <c r="ALR70" s="81"/>
      <c r="ALS70" s="81"/>
      <c r="ALT70" s="81"/>
      <c r="ALU70" s="81"/>
      <c r="ALV70" s="81"/>
      <c r="ALW70" s="81"/>
      <c r="ALX70" s="81"/>
      <c r="ALY70" s="81"/>
      <c r="ALZ70" s="81"/>
      <c r="AMA70" s="81"/>
      <c r="AMB70" s="81"/>
      <c r="AMC70" s="81"/>
      <c r="AMD70" s="81"/>
      <c r="AME70" s="81"/>
      <c r="AMF70" s="81"/>
      <c r="AMG70" s="81"/>
      <c r="AMH70" s="81"/>
      <c r="AMI70" s="81"/>
      <c r="AMJ70" s="8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71"/>
  <sheetViews>
    <sheetView tabSelected="1" zoomScale="160" zoomScaleNormal="160" zoomScalePageLayoutView="110" workbookViewId="0">
      <selection activeCell="J18" sqref="J18"/>
    </sheetView>
  </sheetViews>
  <sheetFormatPr baseColWidth="10" defaultColWidth="8.83203125" defaultRowHeight="15" x14ac:dyDescent="0.2"/>
  <cols>
    <col min="1" max="5" width="8.83203125" style="15"/>
    <col min="6" max="6" width="8.83203125" style="16"/>
    <col min="7" max="7" width="8.83203125" style="8"/>
    <col min="8" max="15" width="8.83203125" style="6"/>
    <col min="16" max="1025" width="8.83203125" style="8"/>
  </cols>
  <sheetData>
    <row r="1" spans="1:15" s="18" customFormat="1" ht="24" x14ac:dyDescent="0.15">
      <c r="A1" s="84" t="s">
        <v>5</v>
      </c>
      <c r="B1" s="84" t="s">
        <v>6</v>
      </c>
      <c r="C1" s="84" t="s">
        <v>7</v>
      </c>
      <c r="D1" s="85" t="s">
        <v>8</v>
      </c>
      <c r="E1" s="85" t="s">
        <v>304</v>
      </c>
      <c r="F1" s="17" t="s">
        <v>305</v>
      </c>
      <c r="G1" s="86" t="s">
        <v>306</v>
      </c>
      <c r="H1" s="46" t="s">
        <v>307</v>
      </c>
      <c r="I1" s="46" t="s">
        <v>308</v>
      </c>
      <c r="J1" s="46" t="s">
        <v>309</v>
      </c>
      <c r="K1" s="46" t="s">
        <v>310</v>
      </c>
      <c r="L1" s="46" t="s">
        <v>311</v>
      </c>
      <c r="M1" s="46" t="s">
        <v>312</v>
      </c>
      <c r="N1" s="46" t="s">
        <v>313</v>
      </c>
      <c r="O1" s="46" t="s">
        <v>314</v>
      </c>
    </row>
    <row r="2" spans="1:15" s="3" customFormat="1" ht="11" x14ac:dyDescent="0.15">
      <c r="A2" s="87"/>
      <c r="B2" s="87"/>
      <c r="C2" s="87"/>
      <c r="D2" s="87"/>
      <c r="E2" s="87"/>
      <c r="F2" s="19"/>
      <c r="G2" s="45"/>
      <c r="H2" s="52"/>
      <c r="I2" s="52"/>
      <c r="J2" s="52"/>
      <c r="K2" s="52"/>
      <c r="L2" s="52"/>
      <c r="M2" s="52"/>
      <c r="N2" s="52"/>
      <c r="O2" s="52"/>
    </row>
    <row r="3" spans="1:15" s="3" customFormat="1" ht="11" x14ac:dyDescent="0.15">
      <c r="A3" s="87"/>
      <c r="B3" s="87"/>
      <c r="C3" s="87"/>
      <c r="D3" s="87"/>
      <c r="E3" s="87"/>
      <c r="F3" s="19"/>
      <c r="G3" s="45"/>
      <c r="H3" s="52"/>
      <c r="I3" s="52"/>
      <c r="J3" s="52"/>
      <c r="K3" s="52"/>
      <c r="L3" s="52"/>
      <c r="M3" s="52"/>
      <c r="N3" s="52"/>
      <c r="O3" s="52"/>
    </row>
    <row r="4" spans="1:15" s="3" customFormat="1" ht="11" x14ac:dyDescent="0.15">
      <c r="A4" s="87"/>
      <c r="B4" s="87"/>
      <c r="C4" s="87"/>
      <c r="D4" s="87"/>
      <c r="E4" s="87"/>
      <c r="F4" s="19"/>
      <c r="G4" s="45"/>
      <c r="H4" s="52"/>
      <c r="I4" s="52"/>
      <c r="J4" s="52"/>
      <c r="K4" s="52"/>
      <c r="L4" s="52"/>
      <c r="M4" s="52"/>
      <c r="N4" s="52"/>
      <c r="O4" s="52"/>
    </row>
    <row r="5" spans="1:15" s="3" customFormat="1" ht="11" x14ac:dyDescent="0.15">
      <c r="A5" s="87"/>
      <c r="B5" s="87"/>
      <c r="C5" s="87"/>
      <c r="D5" s="87"/>
      <c r="E5" s="87"/>
      <c r="F5" s="19"/>
      <c r="G5" s="45"/>
      <c r="H5" s="52"/>
      <c r="I5" s="52"/>
      <c r="J5" s="52"/>
      <c r="K5" s="52"/>
      <c r="L5" s="52"/>
      <c r="M5" s="52"/>
      <c r="N5" s="52"/>
      <c r="O5" s="52"/>
    </row>
    <row r="6" spans="1:15" s="3" customFormat="1" ht="11" x14ac:dyDescent="0.15">
      <c r="A6" s="87"/>
      <c r="B6" s="87"/>
      <c r="C6" s="87"/>
      <c r="D6" s="87"/>
      <c r="E6" s="87"/>
      <c r="F6" s="19"/>
      <c r="G6" s="45"/>
      <c r="H6" s="52"/>
      <c r="I6" s="52"/>
      <c r="J6" s="52"/>
      <c r="K6" s="52"/>
      <c r="L6" s="52"/>
      <c r="M6" s="52"/>
      <c r="N6" s="52"/>
      <c r="O6" s="52"/>
    </row>
    <row r="7" spans="1:15" s="3" customFormat="1" ht="11" x14ac:dyDescent="0.15">
      <c r="A7" s="87"/>
      <c r="B7" s="87"/>
      <c r="C7" s="87"/>
      <c r="D7" s="87"/>
      <c r="E7" s="87"/>
      <c r="F7" s="19"/>
      <c r="G7" s="45"/>
      <c r="H7" s="52"/>
      <c r="I7" s="52"/>
      <c r="J7" s="52"/>
      <c r="K7" s="52"/>
      <c r="L7" s="52"/>
      <c r="M7" s="52"/>
      <c r="N7" s="52"/>
      <c r="O7" s="52"/>
    </row>
    <row r="8" spans="1:15" s="3" customFormat="1" ht="11" x14ac:dyDescent="0.15">
      <c r="A8" s="87"/>
      <c r="B8" s="87"/>
      <c r="C8" s="87"/>
      <c r="D8" s="87"/>
      <c r="E8" s="87"/>
      <c r="F8" s="19"/>
      <c r="G8" s="45"/>
      <c r="H8" s="52"/>
      <c r="I8" s="52"/>
      <c r="J8" s="52"/>
      <c r="K8" s="52"/>
      <c r="L8" s="52"/>
      <c r="M8" s="52"/>
      <c r="N8" s="52"/>
      <c r="O8" s="52"/>
    </row>
    <row r="9" spans="1:15" s="3" customFormat="1" ht="11" x14ac:dyDescent="0.15">
      <c r="A9" s="87"/>
      <c r="B9" s="87"/>
      <c r="C9" s="87"/>
      <c r="D9" s="87"/>
      <c r="E9" s="87"/>
      <c r="F9" s="19"/>
      <c r="G9" s="45"/>
      <c r="H9" s="52"/>
      <c r="I9" s="52"/>
      <c r="J9" s="52"/>
      <c r="K9" s="52"/>
      <c r="L9" s="52"/>
      <c r="M9" s="52"/>
      <c r="N9" s="52"/>
      <c r="O9" s="52"/>
    </row>
    <row r="10" spans="1:15" s="12" customFormat="1" ht="11" x14ac:dyDescent="0.15">
      <c r="A10" s="63"/>
      <c r="B10" s="63"/>
      <c r="C10" s="63"/>
      <c r="D10" s="63"/>
      <c r="E10" s="63"/>
      <c r="F10" s="20"/>
      <c r="G10" s="63"/>
      <c r="H10" s="58"/>
      <c r="I10" s="58"/>
      <c r="J10" s="58"/>
      <c r="K10" s="58"/>
      <c r="L10" s="58"/>
      <c r="M10" s="58"/>
      <c r="N10" s="58"/>
      <c r="O10" s="58"/>
    </row>
    <row r="11" spans="1:15" s="12" customFormat="1" ht="11" x14ac:dyDescent="0.15">
      <c r="A11" s="63"/>
      <c r="B11" s="63"/>
      <c r="C11" s="63"/>
      <c r="D11" s="63"/>
      <c r="E11" s="63"/>
      <c r="F11" s="20"/>
      <c r="G11" s="63"/>
      <c r="H11" s="58"/>
      <c r="I11" s="58"/>
      <c r="J11" s="58"/>
      <c r="K11" s="58"/>
      <c r="L11" s="58"/>
      <c r="M11" s="58"/>
      <c r="N11" s="58"/>
      <c r="O11" s="58"/>
    </row>
    <row r="12" spans="1:15" s="3" customFormat="1" ht="11" x14ac:dyDescent="0.15">
      <c r="A12" s="87"/>
      <c r="B12" s="87"/>
      <c r="C12" s="87"/>
      <c r="D12" s="87"/>
      <c r="E12" s="87"/>
      <c r="F12" s="19"/>
      <c r="G12" s="45"/>
      <c r="H12" s="52"/>
      <c r="I12" s="52"/>
      <c r="J12" s="52"/>
      <c r="K12" s="52"/>
      <c r="L12" s="52"/>
      <c r="M12" s="52"/>
      <c r="N12" s="52"/>
      <c r="O12" s="52"/>
    </row>
    <row r="13" spans="1:15" s="3" customFormat="1" ht="11" x14ac:dyDescent="0.15">
      <c r="A13" s="87"/>
      <c r="B13" s="87"/>
      <c r="C13" s="87"/>
      <c r="D13" s="87"/>
      <c r="E13" s="87"/>
      <c r="F13" s="19"/>
      <c r="G13" s="45"/>
      <c r="H13" s="52"/>
      <c r="I13" s="52"/>
      <c r="J13" s="52"/>
      <c r="K13" s="52"/>
      <c r="L13" s="52"/>
      <c r="M13" s="52"/>
      <c r="N13" s="52"/>
      <c r="O13" s="52"/>
    </row>
    <row r="14" spans="1:15" s="3" customFormat="1" ht="11" x14ac:dyDescent="0.15">
      <c r="A14" s="87">
        <v>13</v>
      </c>
      <c r="B14" s="87" t="s">
        <v>78</v>
      </c>
      <c r="C14" s="87" t="s">
        <v>75</v>
      </c>
      <c r="D14" s="87" t="s">
        <v>76</v>
      </c>
      <c r="E14" s="87" t="str">
        <f>Data!$J14</f>
        <v>mm</v>
      </c>
      <c r="F14" s="19" t="str">
        <f>Data!$U14</f>
        <v>NONE</v>
      </c>
      <c r="G14" s="45"/>
      <c r="H14" s="52" t="s">
        <v>65</v>
      </c>
      <c r="I14" s="52" t="s">
        <v>65</v>
      </c>
      <c r="J14" s="52" t="s">
        <v>65</v>
      </c>
      <c r="K14" s="52" t="s">
        <v>65</v>
      </c>
      <c r="L14" s="52" t="s">
        <v>65</v>
      </c>
      <c r="M14" s="52" t="s">
        <v>65</v>
      </c>
      <c r="N14" s="52" t="e">
        <f>2*Tests!$BA14*Tests!$AZ14/Tests!$BL14</f>
        <v>#DIV/0!</v>
      </c>
      <c r="O14" s="52" t="e">
        <f>2*Tests!$BA14*Tests!$AZ14/Tests!$BL14</f>
        <v>#DIV/0!</v>
      </c>
    </row>
    <row r="15" spans="1:15" s="3" customFormat="1" ht="11" x14ac:dyDescent="0.15">
      <c r="A15" s="87"/>
      <c r="B15" s="87"/>
      <c r="C15" s="87"/>
      <c r="D15" s="87"/>
      <c r="E15" s="87"/>
      <c r="F15" s="19"/>
      <c r="G15" s="45"/>
      <c r="H15" s="52"/>
      <c r="I15" s="52"/>
      <c r="J15" s="52"/>
      <c r="K15" s="52"/>
      <c r="L15" s="52"/>
      <c r="M15" s="52"/>
      <c r="N15" s="52"/>
      <c r="O15" s="52"/>
    </row>
    <row r="16" spans="1:15" s="3" customFormat="1" ht="11" x14ac:dyDescent="0.15">
      <c r="A16" s="87"/>
      <c r="B16" s="87"/>
      <c r="C16" s="87"/>
      <c r="D16" s="87"/>
      <c r="E16" s="87"/>
      <c r="F16" s="19"/>
      <c r="G16" s="45"/>
      <c r="H16" s="52"/>
      <c r="I16" s="52"/>
      <c r="J16" s="52"/>
      <c r="K16" s="52"/>
      <c r="L16" s="52"/>
      <c r="M16" s="52"/>
      <c r="N16" s="52"/>
      <c r="O16" s="52"/>
    </row>
    <row r="17" spans="1:15" s="3" customFormat="1" ht="11" x14ac:dyDescent="0.15">
      <c r="A17" s="87"/>
      <c r="B17" s="87"/>
      <c r="C17" s="87"/>
      <c r="D17" s="87"/>
      <c r="E17" s="87"/>
      <c r="F17" s="19"/>
      <c r="G17" s="45"/>
      <c r="H17" s="52"/>
      <c r="I17" s="52"/>
      <c r="J17" s="52"/>
      <c r="K17" s="52"/>
      <c r="L17" s="52"/>
      <c r="M17" s="52"/>
      <c r="N17" s="52"/>
      <c r="O17" s="52"/>
    </row>
    <row r="18" spans="1:15" s="3" customFormat="1" ht="11" x14ac:dyDescent="0.15">
      <c r="A18" s="87"/>
      <c r="B18" s="87"/>
      <c r="C18" s="87"/>
      <c r="D18" s="87"/>
      <c r="E18" s="87"/>
      <c r="F18" s="19"/>
      <c r="G18" s="45"/>
      <c r="H18" s="52"/>
      <c r="I18" s="52"/>
      <c r="J18" s="52"/>
      <c r="K18" s="52"/>
      <c r="L18" s="52"/>
      <c r="M18" s="52"/>
      <c r="N18" s="52"/>
      <c r="O18" s="52"/>
    </row>
    <row r="19" spans="1:15" s="3" customFormat="1" ht="11" x14ac:dyDescent="0.15">
      <c r="A19" s="87"/>
      <c r="B19" s="87"/>
      <c r="C19" s="87"/>
      <c r="D19" s="87"/>
      <c r="E19" s="87"/>
      <c r="F19" s="19"/>
      <c r="G19" s="45"/>
      <c r="H19" s="52"/>
      <c r="I19" s="52"/>
      <c r="J19" s="52"/>
      <c r="K19" s="52"/>
      <c r="L19" s="52"/>
      <c r="M19" s="52"/>
      <c r="N19" s="52"/>
      <c r="O19" s="52"/>
    </row>
    <row r="20" spans="1:15" s="12" customFormat="1" ht="11" x14ac:dyDescent="0.15">
      <c r="A20" s="63"/>
      <c r="B20" s="63"/>
      <c r="C20" s="63"/>
      <c r="D20" s="63"/>
      <c r="E20" s="63"/>
      <c r="F20" s="20"/>
      <c r="G20" s="63"/>
      <c r="H20" s="58"/>
      <c r="I20" s="58"/>
      <c r="J20" s="58"/>
      <c r="K20" s="58"/>
      <c r="L20" s="58"/>
      <c r="M20" s="58"/>
      <c r="N20" s="58"/>
      <c r="O20" s="58"/>
    </row>
    <row r="21" spans="1:15" s="12" customFormat="1" ht="11" x14ac:dyDescent="0.15">
      <c r="A21" s="63"/>
      <c r="B21" s="63"/>
      <c r="C21" s="63"/>
      <c r="D21" s="63"/>
      <c r="E21" s="63"/>
      <c r="F21" s="20"/>
      <c r="G21" s="63"/>
      <c r="H21" s="58"/>
      <c r="I21" s="58"/>
      <c r="J21" s="58"/>
      <c r="K21" s="58"/>
      <c r="L21" s="58"/>
      <c r="M21" s="58"/>
      <c r="N21" s="58"/>
      <c r="O21" s="58"/>
    </row>
    <row r="22" spans="1:15" s="3" customFormat="1" ht="11" x14ac:dyDescent="0.15">
      <c r="A22" s="87"/>
      <c r="B22" s="87"/>
      <c r="C22" s="87"/>
      <c r="D22" s="87"/>
      <c r="E22" s="87"/>
      <c r="F22" s="19"/>
      <c r="G22" s="45"/>
      <c r="H22" s="52"/>
      <c r="I22" s="52"/>
      <c r="J22" s="52"/>
      <c r="K22" s="52"/>
      <c r="L22" s="52"/>
      <c r="M22" s="52"/>
      <c r="N22" s="52"/>
      <c r="O22" s="52"/>
    </row>
    <row r="23" spans="1:15" s="3" customFormat="1" ht="11" x14ac:dyDescent="0.15">
      <c r="A23" s="87"/>
      <c r="B23" s="87"/>
      <c r="C23" s="87"/>
      <c r="D23" s="87"/>
      <c r="E23" s="87"/>
      <c r="F23" s="19"/>
      <c r="G23" s="45"/>
      <c r="H23" s="52"/>
      <c r="I23" s="52"/>
      <c r="J23" s="52"/>
      <c r="K23" s="52"/>
      <c r="L23" s="52"/>
      <c r="M23" s="52"/>
      <c r="N23" s="52"/>
      <c r="O23" s="52"/>
    </row>
    <row r="24" spans="1:15" s="3" customFormat="1" ht="11" x14ac:dyDescent="0.15">
      <c r="A24" s="87"/>
      <c r="B24" s="87"/>
      <c r="C24" s="87"/>
      <c r="D24" s="87"/>
      <c r="E24" s="87"/>
      <c r="F24" s="19"/>
      <c r="G24" s="45"/>
      <c r="H24" s="52"/>
      <c r="I24" s="52"/>
      <c r="J24" s="52"/>
      <c r="K24" s="52"/>
      <c r="L24" s="52"/>
      <c r="M24" s="52"/>
      <c r="N24" s="52"/>
      <c r="O24" s="52"/>
    </row>
    <row r="25" spans="1:15" s="3" customFormat="1" ht="11" x14ac:dyDescent="0.15">
      <c r="A25" s="87">
        <v>24</v>
      </c>
      <c r="B25" s="87" t="s">
        <v>95</v>
      </c>
      <c r="C25" s="87" t="s">
        <v>75</v>
      </c>
      <c r="D25" s="87" t="s">
        <v>76</v>
      </c>
      <c r="E25" s="87" t="str">
        <f>Data!$J25</f>
        <v>deg</v>
      </c>
      <c r="F25" s="19" t="str">
        <f>Data!$U25</f>
        <v>NONE</v>
      </c>
      <c r="G25" s="45"/>
      <c r="H25" s="52" t="s">
        <v>65</v>
      </c>
      <c r="I25" s="52" t="s">
        <v>65</v>
      </c>
      <c r="J25" s="52" t="s">
        <v>65</v>
      </c>
      <c r="K25" s="52" t="s">
        <v>65</v>
      </c>
      <c r="L25" s="52" t="s">
        <v>65</v>
      </c>
      <c r="M25" s="52" t="s">
        <v>65</v>
      </c>
      <c r="N25" s="52" t="e">
        <f>2*Tests!$BA25*Tests!$AZ25/Tests!$BL25</f>
        <v>#DIV/0!</v>
      </c>
      <c r="O25" s="52" t="e">
        <f>2*Tests!$BA25*Tests!$AZ25/Tests!$BL25</f>
        <v>#DIV/0!</v>
      </c>
    </row>
    <row r="26" spans="1:15" s="3" customFormat="1" ht="11" x14ac:dyDescent="0.15">
      <c r="A26" s="87"/>
      <c r="B26" s="87"/>
      <c r="C26" s="87"/>
      <c r="D26" s="87"/>
      <c r="E26" s="87"/>
      <c r="F26" s="19"/>
      <c r="G26" s="45"/>
      <c r="H26" s="52"/>
      <c r="I26" s="52"/>
      <c r="J26" s="52"/>
      <c r="K26" s="52"/>
      <c r="L26" s="52"/>
      <c r="M26" s="52"/>
      <c r="N26" s="52"/>
      <c r="O26" s="52"/>
    </row>
    <row r="27" spans="1:15" s="3" customFormat="1" ht="11" x14ac:dyDescent="0.15">
      <c r="A27" s="87"/>
      <c r="B27" s="87"/>
      <c r="C27" s="87"/>
      <c r="D27" s="87"/>
      <c r="E27" s="87"/>
      <c r="F27" s="19"/>
      <c r="G27" s="45"/>
      <c r="H27" s="52"/>
      <c r="I27" s="52"/>
      <c r="J27" s="52"/>
      <c r="K27" s="52"/>
      <c r="L27" s="52"/>
      <c r="M27" s="52"/>
      <c r="N27" s="52"/>
      <c r="O27" s="52"/>
    </row>
    <row r="28" spans="1:15" s="3" customFormat="1" ht="11" x14ac:dyDescent="0.15">
      <c r="A28" s="87"/>
      <c r="B28" s="87"/>
      <c r="C28" s="87"/>
      <c r="D28" s="87"/>
      <c r="E28" s="87"/>
      <c r="F28" s="19"/>
      <c r="G28" s="45"/>
      <c r="H28" s="52"/>
      <c r="I28" s="52"/>
      <c r="J28" s="52"/>
      <c r="K28" s="52"/>
      <c r="L28" s="52"/>
      <c r="M28" s="52"/>
      <c r="N28" s="52"/>
      <c r="O28" s="52"/>
    </row>
    <row r="29" spans="1:15" s="3" customFormat="1" ht="11" x14ac:dyDescent="0.15">
      <c r="A29" s="87"/>
      <c r="B29" s="87"/>
      <c r="C29" s="87"/>
      <c r="D29" s="87"/>
      <c r="E29" s="87"/>
      <c r="F29" s="19"/>
      <c r="G29" s="45"/>
      <c r="H29" s="52"/>
      <c r="I29" s="52"/>
      <c r="J29" s="52"/>
      <c r="K29" s="52"/>
      <c r="L29" s="52"/>
      <c r="M29" s="52"/>
      <c r="N29" s="52"/>
      <c r="O29" s="52"/>
    </row>
    <row r="30" spans="1:15" s="12" customFormat="1" ht="11" x14ac:dyDescent="0.15">
      <c r="A30" s="63"/>
      <c r="B30" s="63"/>
      <c r="C30" s="63"/>
      <c r="D30" s="63"/>
      <c r="E30" s="63"/>
      <c r="F30" s="20"/>
      <c r="G30" s="63"/>
      <c r="H30" s="58"/>
      <c r="I30" s="58"/>
      <c r="J30" s="58"/>
      <c r="K30" s="58"/>
      <c r="L30" s="58"/>
      <c r="M30" s="58"/>
      <c r="N30" s="58"/>
      <c r="O30" s="58"/>
    </row>
    <row r="31" spans="1:15" s="12" customFormat="1" ht="11" x14ac:dyDescent="0.15">
      <c r="A31" s="63"/>
      <c r="B31" s="63"/>
      <c r="C31" s="63"/>
      <c r="D31" s="63"/>
      <c r="E31" s="63"/>
      <c r="F31" s="20"/>
      <c r="G31" s="63"/>
      <c r="H31" s="58"/>
      <c r="I31" s="58"/>
      <c r="J31" s="58"/>
      <c r="K31" s="58"/>
      <c r="L31" s="58"/>
      <c r="M31" s="58"/>
      <c r="N31" s="58"/>
      <c r="O31" s="58"/>
    </row>
    <row r="32" spans="1:15" s="3" customFormat="1" ht="11" x14ac:dyDescent="0.15">
      <c r="A32" s="87"/>
      <c r="B32" s="87"/>
      <c r="C32" s="87"/>
      <c r="D32" s="87"/>
      <c r="E32" s="87"/>
      <c r="F32" s="19"/>
      <c r="G32" s="45"/>
      <c r="H32" s="52"/>
      <c r="I32" s="52"/>
      <c r="J32" s="52"/>
      <c r="K32" s="52"/>
      <c r="L32" s="52"/>
      <c r="M32" s="52"/>
      <c r="N32" s="52"/>
      <c r="O32" s="52"/>
    </row>
    <row r="33" spans="1:15" s="3" customFormat="1" ht="11" x14ac:dyDescent="0.15">
      <c r="A33" s="87"/>
      <c r="B33" s="87"/>
      <c r="C33" s="87"/>
      <c r="D33" s="87"/>
      <c r="E33" s="87"/>
      <c r="F33" s="19"/>
      <c r="G33" s="45"/>
      <c r="H33" s="52"/>
      <c r="I33" s="52"/>
      <c r="J33" s="52"/>
      <c r="K33" s="52"/>
      <c r="L33" s="52"/>
      <c r="M33" s="52"/>
      <c r="N33" s="52"/>
      <c r="O33" s="52"/>
    </row>
    <row r="34" spans="1:15" s="3" customFormat="1" ht="11" x14ac:dyDescent="0.15">
      <c r="A34" s="87"/>
      <c r="B34" s="87"/>
      <c r="C34" s="87"/>
      <c r="D34" s="87"/>
      <c r="E34" s="87"/>
      <c r="F34" s="19"/>
      <c r="G34" s="45"/>
      <c r="H34" s="52"/>
      <c r="I34" s="52"/>
      <c r="J34" s="52"/>
      <c r="K34" s="52"/>
      <c r="L34" s="52"/>
      <c r="M34" s="52"/>
      <c r="N34" s="52"/>
      <c r="O34" s="52"/>
    </row>
    <row r="35" spans="1:15" s="3" customFormat="1" ht="11" x14ac:dyDescent="0.15">
      <c r="A35" s="87"/>
      <c r="B35" s="87"/>
      <c r="C35" s="87"/>
      <c r="D35" s="87"/>
      <c r="E35" s="87"/>
      <c r="F35" s="19"/>
      <c r="G35" s="45"/>
      <c r="H35" s="52"/>
      <c r="I35" s="52"/>
      <c r="J35" s="52"/>
      <c r="K35" s="52"/>
      <c r="L35" s="52"/>
      <c r="M35" s="52"/>
      <c r="N35" s="52"/>
      <c r="O35" s="52"/>
    </row>
    <row r="36" spans="1:15" s="3" customFormat="1" ht="11" x14ac:dyDescent="0.15">
      <c r="A36" s="87"/>
      <c r="B36" s="87"/>
      <c r="C36" s="87"/>
      <c r="D36" s="87"/>
      <c r="E36" s="87"/>
      <c r="F36" s="19"/>
      <c r="G36" s="45"/>
      <c r="H36" s="52"/>
      <c r="I36" s="52"/>
      <c r="J36" s="52"/>
      <c r="K36" s="52"/>
      <c r="L36" s="52"/>
      <c r="M36" s="52"/>
      <c r="N36" s="52"/>
      <c r="O36" s="52"/>
    </row>
    <row r="37" spans="1:15" s="3" customFormat="1" ht="11" x14ac:dyDescent="0.15">
      <c r="A37" s="87"/>
      <c r="B37" s="87"/>
      <c r="C37" s="87"/>
      <c r="D37" s="87"/>
      <c r="E37" s="87"/>
      <c r="F37" s="19"/>
      <c r="G37" s="45"/>
      <c r="H37" s="52"/>
      <c r="I37" s="52"/>
      <c r="J37" s="52"/>
      <c r="K37" s="52"/>
      <c r="L37" s="52"/>
      <c r="M37" s="52"/>
      <c r="N37" s="52"/>
      <c r="O37" s="52"/>
    </row>
    <row r="38" spans="1:15" s="3" customFormat="1" ht="11" x14ac:dyDescent="0.15">
      <c r="A38" s="87"/>
      <c r="B38" s="87"/>
      <c r="C38" s="87"/>
      <c r="D38" s="87"/>
      <c r="E38" s="87"/>
      <c r="F38" s="19"/>
      <c r="G38" s="45"/>
      <c r="H38" s="52"/>
      <c r="I38" s="52"/>
      <c r="J38" s="52"/>
      <c r="K38" s="52"/>
      <c r="L38" s="52"/>
      <c r="M38" s="52"/>
      <c r="N38" s="52"/>
      <c r="O38" s="52"/>
    </row>
    <row r="39" spans="1:15" s="3" customFormat="1" ht="11" x14ac:dyDescent="0.15">
      <c r="A39" s="87"/>
      <c r="B39" s="87"/>
      <c r="C39" s="87"/>
      <c r="D39" s="87"/>
      <c r="E39" s="87"/>
      <c r="F39" s="19"/>
      <c r="G39" s="45"/>
      <c r="H39" s="52"/>
      <c r="I39" s="52"/>
      <c r="J39" s="52"/>
      <c r="K39" s="52"/>
      <c r="L39" s="52"/>
      <c r="M39" s="52"/>
      <c r="N39" s="52"/>
      <c r="O39" s="52"/>
    </row>
    <row r="40" spans="1:15" s="12" customFormat="1" ht="11" x14ac:dyDescent="0.15">
      <c r="A40" s="63"/>
      <c r="B40" s="63"/>
      <c r="C40" s="63"/>
      <c r="D40" s="63"/>
      <c r="E40" s="63"/>
      <c r="F40" s="20"/>
      <c r="G40" s="63"/>
      <c r="H40" s="58"/>
      <c r="I40" s="58"/>
      <c r="J40" s="58"/>
      <c r="K40" s="58"/>
      <c r="L40" s="58"/>
      <c r="M40" s="58"/>
      <c r="N40" s="58"/>
      <c r="O40" s="58"/>
    </row>
    <row r="41" spans="1:15" s="12" customFormat="1" ht="11" x14ac:dyDescent="0.15">
      <c r="A41" s="63"/>
      <c r="B41" s="63"/>
      <c r="C41" s="63"/>
      <c r="D41" s="63"/>
      <c r="E41" s="63"/>
      <c r="F41" s="20"/>
      <c r="G41" s="63"/>
      <c r="H41" s="58"/>
      <c r="I41" s="58"/>
      <c r="J41" s="58"/>
      <c r="K41" s="58"/>
      <c r="L41" s="58"/>
      <c r="M41" s="58"/>
      <c r="N41" s="58"/>
      <c r="O41" s="58"/>
    </row>
    <row r="42" spans="1:15" s="3" customFormat="1" ht="11" x14ac:dyDescent="0.15">
      <c r="A42" s="87"/>
      <c r="B42" s="87"/>
      <c r="C42" s="87"/>
      <c r="D42" s="87"/>
      <c r="E42" s="87"/>
      <c r="F42" s="19"/>
      <c r="G42" s="45"/>
      <c r="H42" s="52"/>
      <c r="I42" s="52"/>
      <c r="J42" s="52"/>
      <c r="K42" s="52"/>
      <c r="L42" s="52"/>
      <c r="M42" s="52"/>
      <c r="N42" s="52"/>
      <c r="O42" s="52"/>
    </row>
    <row r="43" spans="1:15" s="3" customFormat="1" ht="11" x14ac:dyDescent="0.15">
      <c r="A43" s="87"/>
      <c r="B43" s="87"/>
      <c r="C43" s="87"/>
      <c r="D43" s="87"/>
      <c r="E43" s="87"/>
      <c r="F43" s="19"/>
      <c r="G43" s="45"/>
      <c r="H43" s="52"/>
      <c r="I43" s="52"/>
      <c r="J43" s="52"/>
      <c r="K43" s="52"/>
      <c r="L43" s="52"/>
      <c r="M43" s="52"/>
      <c r="N43" s="52"/>
      <c r="O43" s="52"/>
    </row>
    <row r="44" spans="1:15" s="3" customFormat="1" ht="11" x14ac:dyDescent="0.15">
      <c r="A44" s="87"/>
      <c r="B44" s="87"/>
      <c r="C44" s="87"/>
      <c r="D44" s="87"/>
      <c r="E44" s="87"/>
      <c r="F44" s="19"/>
      <c r="G44" s="45"/>
      <c r="H44" s="52"/>
      <c r="I44" s="52"/>
      <c r="J44" s="52"/>
      <c r="K44" s="52"/>
      <c r="L44" s="52"/>
      <c r="M44" s="52"/>
      <c r="N44" s="52"/>
      <c r="O44" s="52"/>
    </row>
    <row r="45" spans="1:15" s="3" customFormat="1" ht="11" x14ac:dyDescent="0.15">
      <c r="A45" s="87"/>
      <c r="B45" s="87"/>
      <c r="C45" s="87"/>
      <c r="D45" s="87"/>
      <c r="E45" s="87"/>
      <c r="F45" s="19"/>
      <c r="G45" s="45"/>
      <c r="H45" s="52"/>
      <c r="I45" s="52"/>
      <c r="J45" s="52"/>
      <c r="K45" s="52"/>
      <c r="L45" s="52"/>
      <c r="M45" s="52"/>
      <c r="N45" s="52"/>
      <c r="O45" s="52"/>
    </row>
    <row r="46" spans="1:15" s="3" customFormat="1" ht="11" x14ac:dyDescent="0.15">
      <c r="A46" s="87"/>
      <c r="B46" s="87"/>
      <c r="C46" s="87"/>
      <c r="D46" s="87"/>
      <c r="E46" s="87"/>
      <c r="F46" s="19"/>
      <c r="G46" s="45"/>
      <c r="H46" s="52"/>
      <c r="I46" s="52"/>
      <c r="J46" s="52"/>
      <c r="K46" s="52"/>
      <c r="L46" s="52"/>
      <c r="M46" s="52"/>
      <c r="N46" s="52"/>
      <c r="O46" s="52"/>
    </row>
    <row r="47" spans="1:15" s="3" customFormat="1" ht="11" x14ac:dyDescent="0.15">
      <c r="A47" s="87"/>
      <c r="B47" s="87"/>
      <c r="C47" s="87"/>
      <c r="D47" s="87"/>
      <c r="E47" s="87"/>
      <c r="F47" s="19"/>
      <c r="G47" s="45"/>
      <c r="H47" s="52"/>
      <c r="I47" s="52"/>
      <c r="J47" s="52"/>
      <c r="K47" s="52"/>
      <c r="L47" s="52"/>
      <c r="M47" s="52"/>
      <c r="N47" s="52"/>
      <c r="O47" s="52"/>
    </row>
    <row r="48" spans="1:15" s="3" customFormat="1" ht="11" x14ac:dyDescent="0.15">
      <c r="A48" s="87"/>
      <c r="B48" s="87"/>
      <c r="C48" s="87"/>
      <c r="D48" s="87"/>
      <c r="E48" s="87"/>
      <c r="F48" s="19"/>
      <c r="G48" s="45"/>
      <c r="H48" s="52"/>
      <c r="I48" s="52"/>
      <c r="J48" s="52"/>
      <c r="K48" s="52"/>
      <c r="L48" s="52"/>
      <c r="M48" s="52"/>
      <c r="N48" s="52"/>
      <c r="O48" s="52"/>
    </row>
    <row r="49" spans="1:15" s="3" customFormat="1" ht="11" x14ac:dyDescent="0.15">
      <c r="A49" s="87"/>
      <c r="B49" s="87"/>
      <c r="C49" s="87"/>
      <c r="D49" s="87"/>
      <c r="E49" s="87"/>
      <c r="F49" s="19"/>
      <c r="G49" s="45"/>
      <c r="H49" s="52"/>
      <c r="I49" s="52"/>
      <c r="J49" s="52"/>
      <c r="K49" s="52"/>
      <c r="L49" s="52"/>
      <c r="M49" s="52"/>
      <c r="N49" s="52"/>
      <c r="O49" s="52"/>
    </row>
    <row r="50" spans="1:15" s="12" customFormat="1" ht="11" x14ac:dyDescent="0.15">
      <c r="A50" s="63"/>
      <c r="B50" s="63"/>
      <c r="C50" s="63"/>
      <c r="D50" s="63"/>
      <c r="E50" s="63"/>
      <c r="F50" s="20"/>
      <c r="G50" s="63"/>
      <c r="H50" s="58"/>
      <c r="I50" s="58"/>
      <c r="J50" s="58"/>
      <c r="K50" s="58"/>
      <c r="L50" s="58"/>
      <c r="M50" s="58"/>
      <c r="N50" s="58"/>
      <c r="O50" s="58"/>
    </row>
    <row r="51" spans="1:15" s="12" customFormat="1" ht="11" x14ac:dyDescent="0.15">
      <c r="A51" s="63"/>
      <c r="B51" s="63"/>
      <c r="C51" s="63"/>
      <c r="D51" s="63"/>
      <c r="E51" s="63"/>
      <c r="F51" s="20"/>
      <c r="G51" s="63"/>
      <c r="H51" s="58"/>
      <c r="I51" s="58"/>
      <c r="J51" s="58"/>
      <c r="K51" s="58"/>
      <c r="L51" s="58"/>
      <c r="M51" s="58"/>
      <c r="N51" s="58"/>
      <c r="O51" s="58"/>
    </row>
    <row r="52" spans="1:15" s="3" customFormat="1" ht="11" x14ac:dyDescent="0.15">
      <c r="A52" s="87"/>
      <c r="B52" s="87"/>
      <c r="C52" s="87"/>
      <c r="D52" s="87"/>
      <c r="E52" s="87"/>
      <c r="F52" s="19"/>
      <c r="G52" s="45"/>
      <c r="H52" s="52"/>
      <c r="I52" s="52"/>
      <c r="J52" s="52"/>
      <c r="K52" s="52"/>
      <c r="L52" s="52"/>
      <c r="M52" s="52"/>
      <c r="N52" s="52"/>
      <c r="O52" s="52"/>
    </row>
    <row r="53" spans="1:15" s="3" customFormat="1" ht="11" x14ac:dyDescent="0.15">
      <c r="A53" s="87"/>
      <c r="B53" s="87"/>
      <c r="C53" s="87"/>
      <c r="D53" s="87"/>
      <c r="E53" s="87"/>
      <c r="F53" s="19"/>
      <c r="G53" s="45"/>
      <c r="H53" s="52"/>
      <c r="I53" s="52"/>
      <c r="J53" s="52"/>
      <c r="K53" s="52"/>
      <c r="L53" s="52"/>
      <c r="M53" s="52"/>
      <c r="N53" s="52"/>
      <c r="O53" s="52"/>
    </row>
    <row r="54" spans="1:15" s="3" customFormat="1" ht="11" x14ac:dyDescent="0.15">
      <c r="A54" s="87"/>
      <c r="B54" s="87"/>
      <c r="C54" s="87"/>
      <c r="D54" s="87"/>
      <c r="E54" s="87"/>
      <c r="F54" s="19"/>
      <c r="G54" s="45"/>
      <c r="H54" s="52"/>
      <c r="I54" s="52"/>
      <c r="J54" s="52"/>
      <c r="K54" s="52"/>
      <c r="L54" s="52"/>
      <c r="M54" s="52"/>
      <c r="N54" s="52"/>
      <c r="O54" s="52"/>
    </row>
    <row r="55" spans="1:15" s="3" customFormat="1" ht="11" x14ac:dyDescent="0.15">
      <c r="A55" s="87"/>
      <c r="B55" s="87"/>
      <c r="C55" s="87"/>
      <c r="D55" s="87"/>
      <c r="E55" s="87"/>
      <c r="F55" s="19"/>
      <c r="G55" s="45"/>
      <c r="H55" s="52"/>
      <c r="I55" s="52"/>
      <c r="J55" s="52"/>
      <c r="K55" s="52"/>
      <c r="L55" s="52"/>
      <c r="M55" s="52"/>
      <c r="N55" s="52"/>
      <c r="O55" s="52"/>
    </row>
    <row r="56" spans="1:15" s="3" customFormat="1" ht="11" x14ac:dyDescent="0.15">
      <c r="A56" s="87"/>
      <c r="B56" s="87"/>
      <c r="C56" s="87"/>
      <c r="D56" s="87"/>
      <c r="E56" s="87"/>
      <c r="F56" s="19"/>
      <c r="G56" s="45"/>
      <c r="H56" s="52"/>
      <c r="I56" s="52"/>
      <c r="J56" s="52"/>
      <c r="K56" s="52"/>
      <c r="L56" s="52"/>
      <c r="M56" s="52"/>
      <c r="N56" s="52"/>
      <c r="O56" s="52"/>
    </row>
    <row r="57" spans="1:15" s="3" customFormat="1" ht="11" x14ac:dyDescent="0.15">
      <c r="A57" s="87"/>
      <c r="B57" s="87"/>
      <c r="C57" s="87"/>
      <c r="D57" s="87"/>
      <c r="E57" s="87"/>
      <c r="F57" s="19"/>
      <c r="G57" s="45"/>
      <c r="H57" s="52"/>
      <c r="I57" s="52"/>
      <c r="J57" s="52"/>
      <c r="K57" s="52"/>
      <c r="L57" s="52"/>
      <c r="M57" s="52"/>
      <c r="N57" s="52"/>
      <c r="O57" s="52"/>
    </row>
    <row r="58" spans="1:15" s="3" customFormat="1" ht="11" x14ac:dyDescent="0.15">
      <c r="A58" s="87"/>
      <c r="B58" s="87"/>
      <c r="C58" s="87"/>
      <c r="D58" s="87"/>
      <c r="E58" s="87"/>
      <c r="F58" s="19"/>
      <c r="G58" s="45"/>
      <c r="H58" s="52"/>
      <c r="I58" s="52"/>
      <c r="J58" s="52"/>
      <c r="K58" s="52"/>
      <c r="L58" s="52"/>
      <c r="M58" s="52"/>
      <c r="N58" s="52"/>
      <c r="O58" s="52"/>
    </row>
    <row r="59" spans="1:15" s="3" customFormat="1" ht="11" x14ac:dyDescent="0.15">
      <c r="A59" s="87"/>
      <c r="B59" s="87"/>
      <c r="C59" s="87"/>
      <c r="D59" s="87"/>
      <c r="E59" s="87"/>
      <c r="F59" s="19"/>
      <c r="G59" s="45"/>
      <c r="H59" s="52"/>
      <c r="I59" s="52"/>
      <c r="J59" s="52"/>
      <c r="K59" s="52"/>
      <c r="L59" s="52"/>
      <c r="M59" s="52"/>
      <c r="N59" s="52"/>
      <c r="O59" s="52"/>
    </row>
    <row r="60" spans="1:15" s="12" customFormat="1" ht="11" x14ac:dyDescent="0.15">
      <c r="A60" s="63"/>
      <c r="B60" s="63"/>
      <c r="C60" s="63"/>
      <c r="D60" s="63"/>
      <c r="E60" s="63"/>
      <c r="F60" s="20"/>
      <c r="G60" s="63"/>
      <c r="H60" s="58"/>
      <c r="I60" s="58"/>
      <c r="J60" s="58"/>
      <c r="K60" s="58"/>
      <c r="L60" s="58"/>
      <c r="M60" s="58"/>
      <c r="N60" s="58"/>
      <c r="O60" s="58"/>
    </row>
    <row r="61" spans="1:15" s="12" customFormat="1" ht="11" x14ac:dyDescent="0.15">
      <c r="A61" s="63"/>
      <c r="B61" s="63"/>
      <c r="C61" s="63"/>
      <c r="D61" s="63"/>
      <c r="E61" s="63"/>
      <c r="F61" s="20"/>
      <c r="G61" s="63"/>
      <c r="H61" s="58"/>
      <c r="I61" s="58"/>
      <c r="J61" s="58"/>
      <c r="K61" s="58"/>
      <c r="L61" s="58"/>
      <c r="M61" s="58"/>
      <c r="N61" s="58"/>
      <c r="O61" s="58"/>
    </row>
    <row r="62" spans="1:15" s="3" customFormat="1" ht="11" x14ac:dyDescent="0.15">
      <c r="A62" s="87"/>
      <c r="B62" s="87"/>
      <c r="C62" s="87"/>
      <c r="D62" s="87"/>
      <c r="E62" s="87"/>
      <c r="F62" s="19"/>
      <c r="G62" s="45"/>
      <c r="H62" s="52"/>
      <c r="I62" s="52"/>
      <c r="J62" s="52"/>
      <c r="K62" s="52"/>
      <c r="L62" s="52"/>
      <c r="M62" s="52"/>
      <c r="N62" s="52"/>
      <c r="O62" s="52"/>
    </row>
    <row r="63" spans="1:15" s="3" customFormat="1" ht="11" x14ac:dyDescent="0.15">
      <c r="A63" s="87"/>
      <c r="B63" s="87"/>
      <c r="C63" s="87"/>
      <c r="D63" s="87"/>
      <c r="E63" s="87"/>
      <c r="F63" s="19"/>
      <c r="G63" s="45"/>
      <c r="H63" s="52"/>
      <c r="I63" s="52"/>
      <c r="J63" s="52"/>
      <c r="K63" s="52"/>
      <c r="L63" s="52"/>
      <c r="M63" s="52"/>
      <c r="N63" s="52"/>
      <c r="O63" s="52"/>
    </row>
    <row r="64" spans="1:15" s="3" customFormat="1" ht="11" x14ac:dyDescent="0.15">
      <c r="A64" s="87"/>
      <c r="B64" s="87"/>
      <c r="C64" s="87"/>
      <c r="D64" s="87"/>
      <c r="E64" s="87"/>
      <c r="F64" s="19"/>
      <c r="G64" s="45"/>
      <c r="H64" s="52"/>
      <c r="I64" s="52"/>
      <c r="J64" s="52"/>
      <c r="K64" s="52"/>
      <c r="L64" s="52"/>
      <c r="M64" s="52"/>
      <c r="N64" s="52"/>
      <c r="O64" s="52"/>
    </row>
    <row r="65" spans="1:15" s="3" customFormat="1" ht="11" x14ac:dyDescent="0.15">
      <c r="A65" s="87"/>
      <c r="B65" s="87"/>
      <c r="C65" s="87"/>
      <c r="D65" s="87"/>
      <c r="E65" s="87"/>
      <c r="F65" s="19"/>
      <c r="G65" s="45"/>
      <c r="H65" s="52"/>
      <c r="I65" s="52"/>
      <c r="J65" s="52"/>
      <c r="K65" s="52"/>
      <c r="L65" s="52"/>
      <c r="M65" s="52"/>
      <c r="N65" s="52"/>
      <c r="O65" s="52"/>
    </row>
    <row r="66" spans="1:15" s="3" customFormat="1" ht="11" x14ac:dyDescent="0.15">
      <c r="A66" s="87"/>
      <c r="B66" s="87"/>
      <c r="C66" s="87"/>
      <c r="D66" s="87"/>
      <c r="E66" s="87"/>
      <c r="F66" s="19"/>
      <c r="G66" s="45"/>
      <c r="H66" s="52"/>
      <c r="I66" s="52"/>
      <c r="J66" s="52"/>
      <c r="K66" s="52"/>
      <c r="L66" s="52"/>
      <c r="M66" s="52"/>
      <c r="N66" s="52"/>
      <c r="O66" s="52"/>
    </row>
    <row r="67" spans="1:15" s="3" customFormat="1" ht="11" x14ac:dyDescent="0.15">
      <c r="A67" s="87"/>
      <c r="B67" s="87"/>
      <c r="C67" s="87"/>
      <c r="D67" s="87"/>
      <c r="E67" s="87"/>
      <c r="F67" s="19"/>
      <c r="G67" s="45"/>
      <c r="H67" s="52"/>
      <c r="I67" s="52"/>
      <c r="J67" s="52"/>
      <c r="K67" s="52"/>
      <c r="L67" s="52"/>
      <c r="M67" s="52"/>
      <c r="N67" s="52"/>
      <c r="O67" s="52"/>
    </row>
    <row r="68" spans="1:15" s="3" customFormat="1" ht="11" x14ac:dyDescent="0.15">
      <c r="A68" s="87"/>
      <c r="B68" s="87"/>
      <c r="C68" s="87"/>
      <c r="D68" s="87"/>
      <c r="E68" s="87"/>
      <c r="F68" s="19"/>
      <c r="G68" s="45"/>
      <c r="H68" s="52"/>
      <c r="I68" s="52"/>
      <c r="J68" s="52"/>
      <c r="K68" s="52"/>
      <c r="L68" s="52"/>
      <c r="M68" s="52"/>
      <c r="N68" s="52"/>
      <c r="O68" s="52"/>
    </row>
    <row r="69" spans="1:15" s="3" customFormat="1" ht="11" x14ac:dyDescent="0.15">
      <c r="A69" s="87"/>
      <c r="B69" s="87"/>
      <c r="C69" s="87"/>
      <c r="D69" s="87"/>
      <c r="E69" s="87"/>
      <c r="F69" s="19"/>
      <c r="G69" s="45"/>
      <c r="H69" s="52"/>
      <c r="I69" s="52"/>
      <c r="J69" s="52"/>
      <c r="K69" s="52"/>
      <c r="L69" s="52"/>
      <c r="M69" s="52"/>
      <c r="N69" s="52"/>
      <c r="O69" s="52"/>
    </row>
    <row r="70" spans="1:15" s="12" customFormat="1" ht="11" x14ac:dyDescent="0.15">
      <c r="A70" s="63"/>
      <c r="B70" s="63"/>
      <c r="C70" s="63"/>
      <c r="D70" s="63"/>
      <c r="E70" s="63">
        <f>Data!$J70</f>
        <v>0</v>
      </c>
      <c r="F70" s="20">
        <f>Data!$U70</f>
        <v>0</v>
      </c>
      <c r="G70" s="63"/>
      <c r="H70" s="64" t="s">
        <v>65</v>
      </c>
      <c r="I70" s="64" t="s">
        <v>65</v>
      </c>
      <c r="J70" s="64" t="s">
        <v>65</v>
      </c>
      <c r="K70" s="64" t="s">
        <v>65</v>
      </c>
      <c r="L70" s="64" t="s">
        <v>65</v>
      </c>
      <c r="M70" s="64" t="s">
        <v>65</v>
      </c>
      <c r="N70" s="64" t="e">
        <f>2*Tests!$BA70*Tests!$AZ70/Tests!$BL70</f>
        <v>#DIV/0!</v>
      </c>
      <c r="O70" s="64" t="e">
        <f>2*Tests!$BA70*Tests!$AZ70/Tests!$BL70</f>
        <v>#DIV/0!</v>
      </c>
    </row>
    <row r="71" spans="1:15" s="12" customFormat="1" ht="11" x14ac:dyDescent="0.15">
      <c r="A71" s="63"/>
      <c r="B71" s="63"/>
      <c r="C71" s="63"/>
      <c r="D71" s="63"/>
      <c r="E71" s="63">
        <f>Data!$J71</f>
        <v>0</v>
      </c>
      <c r="F71" s="20">
        <f>Data!$U71</f>
        <v>0</v>
      </c>
      <c r="G71" s="63"/>
      <c r="H71" s="64" t="s">
        <v>65</v>
      </c>
      <c r="I71" s="64" t="s">
        <v>65</v>
      </c>
      <c r="J71" s="64" t="s">
        <v>65</v>
      </c>
      <c r="K71" s="64" t="s">
        <v>65</v>
      </c>
      <c r="L71" s="64" t="s">
        <v>65</v>
      </c>
      <c r="M71" s="64" t="s">
        <v>65</v>
      </c>
      <c r="N71" s="64" t="e">
        <f>2*Tests!$BA71*Tests!$AZ71/Tests!$BL71</f>
        <v>#DIV/0!</v>
      </c>
      <c r="O71" s="64" t="e">
        <f>2*Tests!$BA71*Tests!$AZ71/Tests!$BL71</f>
        <v>#DIV/0!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71"/>
  <sheetViews>
    <sheetView zoomScale="77" zoomScaleNormal="77" zoomScalePageLayoutView="110" workbookViewId="0">
      <pane xSplit="8" ySplit="1" topLeftCell="I2" activePane="bottomRight" state="frozen"/>
      <selection pane="topRight" activeCell="A72" sqref="A72:XFD82"/>
      <selection pane="bottomLeft" activeCell="A72" sqref="A72:XFD82"/>
      <selection pane="bottomRight" activeCell="A26" sqref="A26:XFD69"/>
    </sheetView>
  </sheetViews>
  <sheetFormatPr baseColWidth="10" defaultColWidth="8.83203125" defaultRowHeight="15" x14ac:dyDescent="0.2"/>
  <cols>
    <col min="1" max="46" width="8.83203125" style="21"/>
    <col min="47" max="50" width="8.83203125" style="22"/>
    <col min="51" max="53" width="8.83203125" style="21"/>
    <col min="54" max="54" width="9.6640625" style="21" bestFit="1" customWidth="1"/>
    <col min="55" max="63" width="8.83203125" style="21"/>
    <col min="64" max="64" width="8.83203125" style="6"/>
    <col min="65" max="1025" width="8.83203125" style="21"/>
  </cols>
  <sheetData>
    <row r="1" spans="1:1024" s="23" customFormat="1" ht="108" x14ac:dyDescent="0.2">
      <c r="A1" s="88" t="s">
        <v>5</v>
      </c>
      <c r="B1" s="88" t="s">
        <v>6</v>
      </c>
      <c r="C1" s="88" t="s">
        <v>7</v>
      </c>
      <c r="D1" s="88" t="s">
        <v>8</v>
      </c>
      <c r="E1" s="88" t="s">
        <v>9</v>
      </c>
      <c r="F1" s="89" t="s">
        <v>11</v>
      </c>
      <c r="G1" s="89" t="s">
        <v>12</v>
      </c>
      <c r="H1" s="89" t="s">
        <v>315</v>
      </c>
      <c r="I1" s="88" t="s">
        <v>295</v>
      </c>
      <c r="J1" s="88" t="s">
        <v>316</v>
      </c>
      <c r="K1" s="88" t="s">
        <v>317</v>
      </c>
      <c r="L1" s="88" t="s">
        <v>318</v>
      </c>
      <c r="M1" s="90" t="s">
        <v>319</v>
      </c>
      <c r="N1" s="88" t="s">
        <v>320</v>
      </c>
      <c r="O1" s="88" t="s">
        <v>321</v>
      </c>
      <c r="P1" s="88" t="s">
        <v>322</v>
      </c>
      <c r="Q1" s="88" t="s">
        <v>323</v>
      </c>
      <c r="R1" s="90" t="s">
        <v>324</v>
      </c>
      <c r="S1" s="90" t="s">
        <v>325</v>
      </c>
      <c r="T1" s="91" t="s">
        <v>326</v>
      </c>
      <c r="U1" s="91" t="s">
        <v>327</v>
      </c>
      <c r="V1" s="91" t="s">
        <v>328</v>
      </c>
      <c r="W1" s="92" t="s">
        <v>329</v>
      </c>
      <c r="X1" s="92" t="s">
        <v>330</v>
      </c>
      <c r="Y1" s="92" t="s">
        <v>331</v>
      </c>
      <c r="Z1" s="92" t="s">
        <v>332</v>
      </c>
      <c r="AA1" s="92" t="s">
        <v>333</v>
      </c>
      <c r="AB1" s="93" t="s">
        <v>334</v>
      </c>
      <c r="AC1" s="93" t="s">
        <v>335</v>
      </c>
      <c r="AD1" s="93" t="s">
        <v>336</v>
      </c>
      <c r="AE1" s="93" t="s">
        <v>337</v>
      </c>
      <c r="AF1" s="94" t="s">
        <v>42</v>
      </c>
      <c r="AG1" s="93" t="s">
        <v>338</v>
      </c>
      <c r="AH1" s="95" t="s">
        <v>30</v>
      </c>
      <c r="AI1" s="95" t="s">
        <v>339</v>
      </c>
      <c r="AJ1" s="93" t="s">
        <v>340</v>
      </c>
      <c r="AK1" s="93" t="s">
        <v>341</v>
      </c>
      <c r="AL1" s="93" t="s">
        <v>342</v>
      </c>
      <c r="AM1" s="96" t="s">
        <v>343</v>
      </c>
      <c r="AN1" s="96" t="s">
        <v>344</v>
      </c>
      <c r="AO1" s="88" t="s">
        <v>345</v>
      </c>
      <c r="AP1" s="88" t="s">
        <v>346</v>
      </c>
      <c r="AQ1" s="97" t="s">
        <v>347</v>
      </c>
      <c r="AR1" s="97" t="s">
        <v>348</v>
      </c>
      <c r="AS1" s="97" t="s">
        <v>349</v>
      </c>
      <c r="AT1" s="97" t="s">
        <v>350</v>
      </c>
      <c r="AU1" s="98" t="s">
        <v>351</v>
      </c>
      <c r="AV1" s="98" t="s">
        <v>352</v>
      </c>
      <c r="AW1" s="99" t="s">
        <v>353</v>
      </c>
      <c r="AX1" s="99" t="s">
        <v>354</v>
      </c>
      <c r="AY1" s="93" t="s">
        <v>355</v>
      </c>
      <c r="AZ1" s="93" t="s">
        <v>356</v>
      </c>
      <c r="BA1" s="100" t="s">
        <v>357</v>
      </c>
      <c r="BB1" s="101" t="s">
        <v>358</v>
      </c>
      <c r="BC1" s="98" t="s">
        <v>359</v>
      </c>
      <c r="BD1" s="99" t="s">
        <v>360</v>
      </c>
      <c r="BE1" s="97" t="s">
        <v>361</v>
      </c>
      <c r="BF1" s="98" t="s">
        <v>362</v>
      </c>
      <c r="BG1" s="102" t="s">
        <v>363</v>
      </c>
      <c r="BH1" s="102" t="s">
        <v>364</v>
      </c>
      <c r="BI1" s="103" t="s">
        <v>304</v>
      </c>
      <c r="BJ1" s="102" t="s">
        <v>365</v>
      </c>
      <c r="BK1" s="104" t="s">
        <v>366</v>
      </c>
      <c r="BL1" s="105" t="s">
        <v>367</v>
      </c>
      <c r="BM1" s="106" t="s">
        <v>368</v>
      </c>
      <c r="BN1" s="107" t="s">
        <v>369</v>
      </c>
      <c r="BO1" s="108" t="s">
        <v>370</v>
      </c>
      <c r="BP1" s="109" t="s">
        <v>371</v>
      </c>
      <c r="BQ1" s="106" t="s">
        <v>372</v>
      </c>
      <c r="BR1" s="102" t="s">
        <v>373</v>
      </c>
      <c r="BS1" s="102" t="s">
        <v>374</v>
      </c>
      <c r="BT1" s="54" t="s">
        <v>375</v>
      </c>
      <c r="BU1" s="54" t="s">
        <v>376</v>
      </c>
      <c r="BV1" s="54" t="s">
        <v>377</v>
      </c>
      <c r="BW1" s="54" t="s">
        <v>378</v>
      </c>
      <c r="BX1" s="54" t="s">
        <v>379</v>
      </c>
      <c r="BY1" s="88" t="s">
        <v>41</v>
      </c>
      <c r="BZ1" s="100" t="s">
        <v>380</v>
      </c>
      <c r="CA1" s="110" t="s">
        <v>381</v>
      </c>
      <c r="CB1" s="110" t="s">
        <v>382</v>
      </c>
      <c r="CC1" s="100" t="s">
        <v>383</v>
      </c>
      <c r="CD1" s="93" t="s">
        <v>384</v>
      </c>
      <c r="CE1" s="93" t="s">
        <v>385</v>
      </c>
      <c r="CF1" s="93" t="s">
        <v>386</v>
      </c>
      <c r="CG1" s="102" t="s">
        <v>387</v>
      </c>
      <c r="CH1" s="102" t="s">
        <v>388</v>
      </c>
      <c r="CI1" s="54" t="s">
        <v>389</v>
      </c>
      <c r="CJ1" s="54" t="s">
        <v>390</v>
      </c>
      <c r="CK1" s="93" t="s">
        <v>391</v>
      </c>
      <c r="CL1" s="93" t="s">
        <v>392</v>
      </c>
      <c r="CM1" s="93" t="s">
        <v>393</v>
      </c>
      <c r="CN1" s="93" t="s">
        <v>394</v>
      </c>
      <c r="CO1" s="54" t="s">
        <v>395</v>
      </c>
      <c r="CP1" s="93" t="s">
        <v>396</v>
      </c>
      <c r="CQ1" s="93" t="s">
        <v>397</v>
      </c>
      <c r="CR1" s="93" t="s">
        <v>1</v>
      </c>
      <c r="CS1" s="54" t="s">
        <v>398</v>
      </c>
      <c r="CT1" s="111" t="s">
        <v>399</v>
      </c>
      <c r="CU1" s="111" t="s">
        <v>400</v>
      </c>
      <c r="CV1" s="112"/>
      <c r="CW1" s="113"/>
      <c r="CX1" s="112"/>
      <c r="CY1" s="112"/>
      <c r="CZ1" s="112"/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L1" s="112"/>
      <c r="DM1" s="112"/>
      <c r="DN1" s="112"/>
      <c r="DO1" s="112"/>
      <c r="DP1" s="112"/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2"/>
      <c r="EJ1" s="112"/>
      <c r="EK1" s="112"/>
      <c r="EL1" s="112"/>
      <c r="EM1" s="112"/>
      <c r="EN1" s="112"/>
      <c r="EO1" s="112"/>
      <c r="EP1" s="112"/>
      <c r="EQ1" s="112"/>
      <c r="ER1" s="112"/>
      <c r="ES1" s="112"/>
      <c r="ET1" s="112"/>
      <c r="EU1" s="112"/>
      <c r="EV1" s="112"/>
      <c r="EW1" s="112"/>
      <c r="EX1" s="112"/>
      <c r="EY1" s="112"/>
      <c r="EZ1" s="112"/>
      <c r="FA1" s="112"/>
      <c r="FB1" s="112"/>
      <c r="FC1" s="112"/>
      <c r="FD1" s="112"/>
      <c r="FE1" s="112"/>
      <c r="FF1" s="112"/>
      <c r="FG1" s="112"/>
      <c r="FH1" s="112"/>
      <c r="FI1" s="112"/>
      <c r="FJ1" s="112"/>
      <c r="FK1" s="112"/>
      <c r="FL1" s="112"/>
      <c r="FM1" s="112"/>
      <c r="FN1" s="112"/>
      <c r="FO1" s="112"/>
      <c r="FP1" s="112"/>
      <c r="FQ1" s="112"/>
      <c r="FR1" s="112"/>
      <c r="FS1" s="112"/>
      <c r="FT1" s="112"/>
      <c r="FU1" s="112"/>
      <c r="FV1" s="112"/>
      <c r="FW1" s="112"/>
      <c r="FX1" s="112"/>
      <c r="FY1" s="112"/>
      <c r="FZ1" s="112"/>
      <c r="GA1" s="112"/>
      <c r="GB1" s="112"/>
      <c r="GC1" s="112"/>
      <c r="GD1" s="112"/>
      <c r="GE1" s="112"/>
      <c r="GF1" s="112"/>
      <c r="GG1" s="112"/>
      <c r="GH1" s="112"/>
      <c r="GI1" s="112"/>
      <c r="GJ1" s="112"/>
      <c r="GK1" s="112"/>
      <c r="GL1" s="112"/>
      <c r="GM1" s="112"/>
      <c r="GN1" s="112"/>
      <c r="GO1" s="112"/>
      <c r="GP1" s="112"/>
      <c r="GQ1" s="112"/>
      <c r="GR1" s="112"/>
      <c r="GS1" s="112"/>
      <c r="GT1" s="112"/>
      <c r="GU1" s="112"/>
      <c r="GV1" s="112"/>
      <c r="GW1" s="112"/>
      <c r="GX1" s="112"/>
      <c r="GY1" s="112"/>
      <c r="GZ1" s="112"/>
      <c r="HA1" s="112"/>
      <c r="HB1" s="112"/>
      <c r="HC1" s="112"/>
      <c r="HD1" s="112"/>
      <c r="HE1" s="112"/>
      <c r="HF1" s="112"/>
      <c r="HG1" s="112"/>
      <c r="HH1" s="112"/>
      <c r="HI1" s="112"/>
      <c r="HJ1" s="112"/>
      <c r="HK1" s="112"/>
      <c r="HL1" s="112"/>
      <c r="HM1" s="112"/>
      <c r="HN1" s="112"/>
      <c r="HO1" s="112"/>
      <c r="HP1" s="112"/>
      <c r="HQ1" s="112"/>
      <c r="HR1" s="112"/>
      <c r="HS1" s="112"/>
      <c r="HT1" s="112"/>
      <c r="HU1" s="112"/>
      <c r="HV1" s="112"/>
      <c r="HW1" s="112"/>
      <c r="HX1" s="112"/>
      <c r="HY1" s="112"/>
      <c r="HZ1" s="112"/>
      <c r="IA1" s="112"/>
      <c r="IB1" s="112"/>
      <c r="IC1" s="112"/>
      <c r="ID1" s="112"/>
      <c r="IE1" s="112"/>
      <c r="IF1" s="112"/>
      <c r="IG1" s="112"/>
      <c r="IH1" s="112"/>
      <c r="II1" s="112"/>
      <c r="IJ1" s="112"/>
      <c r="IK1" s="112"/>
      <c r="IL1" s="112"/>
      <c r="IM1" s="112"/>
      <c r="IN1" s="112"/>
      <c r="IO1" s="112"/>
      <c r="IP1" s="112"/>
      <c r="IQ1" s="112"/>
      <c r="IR1" s="112"/>
      <c r="IS1" s="112"/>
      <c r="IT1" s="112"/>
      <c r="IU1" s="112"/>
      <c r="IV1" s="112"/>
      <c r="IW1" s="112"/>
      <c r="IX1" s="112"/>
      <c r="IY1" s="112"/>
      <c r="IZ1" s="112"/>
      <c r="JA1" s="112"/>
      <c r="JB1" s="112"/>
      <c r="JC1" s="112"/>
      <c r="JD1" s="112"/>
      <c r="JE1" s="112"/>
      <c r="JF1" s="112"/>
      <c r="JG1" s="112"/>
      <c r="JH1" s="112"/>
      <c r="JI1" s="112"/>
      <c r="JJ1" s="112"/>
      <c r="JK1" s="112"/>
      <c r="JL1" s="112"/>
      <c r="JM1" s="112"/>
      <c r="JN1" s="112"/>
      <c r="JO1" s="112"/>
      <c r="JP1" s="112"/>
      <c r="JQ1" s="112"/>
      <c r="JR1" s="112"/>
      <c r="JS1" s="112"/>
      <c r="JT1" s="112"/>
      <c r="JU1" s="112"/>
      <c r="JV1" s="112"/>
      <c r="JW1" s="112"/>
      <c r="JX1" s="112"/>
      <c r="JY1" s="112"/>
      <c r="JZ1" s="112"/>
      <c r="KA1" s="112"/>
      <c r="KB1" s="112"/>
      <c r="KC1" s="112"/>
      <c r="KD1" s="112"/>
      <c r="KE1" s="112"/>
      <c r="KF1" s="112"/>
      <c r="KG1" s="112"/>
      <c r="KH1" s="112"/>
      <c r="KI1" s="112"/>
      <c r="KJ1" s="112"/>
      <c r="KK1" s="112"/>
      <c r="KL1" s="112"/>
      <c r="KM1" s="112"/>
      <c r="KN1" s="112"/>
      <c r="KO1" s="112"/>
      <c r="KP1" s="112"/>
      <c r="KQ1" s="112"/>
      <c r="KR1" s="112"/>
      <c r="KS1" s="112"/>
      <c r="KT1" s="112"/>
      <c r="KU1" s="112"/>
      <c r="KV1" s="112"/>
      <c r="KW1" s="112"/>
      <c r="KX1" s="112"/>
      <c r="KY1" s="112"/>
      <c r="KZ1" s="112"/>
      <c r="LA1" s="112"/>
      <c r="LB1" s="112"/>
      <c r="LC1" s="112"/>
      <c r="LD1" s="112"/>
      <c r="LE1" s="112"/>
      <c r="LF1" s="112"/>
      <c r="LG1" s="112"/>
      <c r="LH1" s="112"/>
      <c r="LI1" s="112"/>
      <c r="LJ1" s="112"/>
      <c r="LK1" s="112"/>
      <c r="LL1" s="112"/>
      <c r="LM1" s="112"/>
      <c r="LN1" s="112"/>
      <c r="LO1" s="112"/>
      <c r="LP1" s="112"/>
      <c r="LQ1" s="112"/>
      <c r="LR1" s="112"/>
      <c r="LS1" s="112"/>
      <c r="LT1" s="112"/>
      <c r="LU1" s="112"/>
      <c r="LV1" s="112"/>
      <c r="LW1" s="112"/>
      <c r="LX1" s="112"/>
      <c r="LY1" s="112"/>
      <c r="LZ1" s="112"/>
      <c r="MA1" s="112"/>
      <c r="MB1" s="112"/>
      <c r="MC1" s="112"/>
      <c r="MD1" s="112"/>
      <c r="ME1" s="112"/>
      <c r="MF1" s="112"/>
      <c r="MG1" s="112"/>
      <c r="MH1" s="112"/>
      <c r="MI1" s="112"/>
      <c r="MJ1" s="112"/>
      <c r="MK1" s="112"/>
      <c r="ML1" s="112"/>
      <c r="MM1" s="112"/>
      <c r="MN1" s="112"/>
      <c r="MO1" s="112"/>
      <c r="MP1" s="112"/>
      <c r="MQ1" s="112"/>
      <c r="MR1" s="112"/>
      <c r="MS1" s="112"/>
      <c r="MT1" s="112"/>
      <c r="MU1" s="112"/>
      <c r="MV1" s="112"/>
      <c r="MW1" s="112"/>
      <c r="MX1" s="112"/>
      <c r="MY1" s="112"/>
      <c r="MZ1" s="112"/>
      <c r="NA1" s="112"/>
      <c r="NB1" s="112"/>
      <c r="NC1" s="112"/>
      <c r="ND1" s="112"/>
      <c r="NE1" s="112"/>
      <c r="NF1" s="112"/>
      <c r="NG1" s="112"/>
      <c r="NH1" s="112"/>
      <c r="NI1" s="112"/>
      <c r="NJ1" s="112"/>
      <c r="NK1" s="112"/>
      <c r="NL1" s="112"/>
      <c r="NM1" s="112"/>
      <c r="NN1" s="112"/>
      <c r="NO1" s="112"/>
      <c r="NP1" s="112"/>
      <c r="NQ1" s="112"/>
      <c r="NR1" s="112"/>
      <c r="NS1" s="112"/>
      <c r="NT1" s="112"/>
      <c r="NU1" s="112"/>
      <c r="NV1" s="112"/>
      <c r="NW1" s="112"/>
      <c r="NX1" s="112"/>
      <c r="NY1" s="112"/>
      <c r="NZ1" s="112"/>
      <c r="OA1" s="112"/>
      <c r="OB1" s="112"/>
      <c r="OC1" s="112"/>
      <c r="OD1" s="112"/>
      <c r="OE1" s="112"/>
      <c r="OF1" s="112"/>
      <c r="OG1" s="112"/>
      <c r="OH1" s="112"/>
      <c r="OI1" s="112"/>
      <c r="OJ1" s="112"/>
      <c r="OK1" s="112"/>
      <c r="OL1" s="112"/>
      <c r="OM1" s="112"/>
      <c r="ON1" s="112"/>
      <c r="OO1" s="112"/>
      <c r="OP1" s="112"/>
      <c r="OQ1" s="112"/>
      <c r="OR1" s="112"/>
      <c r="OS1" s="112"/>
      <c r="OT1" s="112"/>
      <c r="OU1" s="112"/>
      <c r="OV1" s="112"/>
      <c r="OW1" s="112"/>
      <c r="OX1" s="112"/>
      <c r="OY1" s="112"/>
      <c r="OZ1" s="112"/>
      <c r="PA1" s="112"/>
      <c r="PB1" s="112"/>
      <c r="PC1" s="112"/>
      <c r="PD1" s="112"/>
      <c r="PE1" s="112"/>
      <c r="PF1" s="112"/>
      <c r="PG1" s="112"/>
      <c r="PH1" s="112"/>
      <c r="PI1" s="112"/>
      <c r="PJ1" s="112"/>
      <c r="PK1" s="112"/>
      <c r="PL1" s="112"/>
      <c r="PM1" s="112"/>
      <c r="PN1" s="112"/>
      <c r="PO1" s="112"/>
      <c r="PP1" s="112"/>
      <c r="PQ1" s="112"/>
      <c r="PR1" s="112"/>
      <c r="PS1" s="112"/>
      <c r="PT1" s="112"/>
      <c r="PU1" s="112"/>
      <c r="PV1" s="112"/>
      <c r="PW1" s="112"/>
      <c r="PX1" s="112"/>
      <c r="PY1" s="112"/>
      <c r="PZ1" s="112"/>
      <c r="QA1" s="112"/>
      <c r="QB1" s="112"/>
      <c r="QC1" s="112"/>
      <c r="QD1" s="112"/>
      <c r="QE1" s="112"/>
      <c r="QF1" s="112"/>
      <c r="QG1" s="112"/>
      <c r="QH1" s="112"/>
      <c r="QI1" s="112"/>
      <c r="QJ1" s="112"/>
      <c r="QK1" s="112"/>
      <c r="QL1" s="112"/>
      <c r="QM1" s="112"/>
      <c r="QN1" s="112"/>
      <c r="QO1" s="112"/>
      <c r="QP1" s="112"/>
      <c r="QQ1" s="112"/>
      <c r="QR1" s="112"/>
      <c r="QS1" s="112"/>
      <c r="QT1" s="112"/>
      <c r="QU1" s="112"/>
      <c r="QV1" s="112"/>
      <c r="QW1" s="112"/>
      <c r="QX1" s="112"/>
      <c r="QY1" s="112"/>
      <c r="QZ1" s="112"/>
      <c r="RA1" s="112"/>
      <c r="RB1" s="112"/>
      <c r="RC1" s="112"/>
      <c r="RD1" s="112"/>
      <c r="RE1" s="112"/>
      <c r="RF1" s="112"/>
      <c r="RG1" s="112"/>
      <c r="RH1" s="112"/>
      <c r="RI1" s="112"/>
      <c r="RJ1" s="112"/>
      <c r="RK1" s="112"/>
      <c r="RL1" s="112"/>
      <c r="RM1" s="112"/>
      <c r="RN1" s="112"/>
      <c r="RO1" s="112"/>
      <c r="RP1" s="112"/>
      <c r="RQ1" s="112"/>
      <c r="RR1" s="112"/>
      <c r="RS1" s="112"/>
      <c r="RT1" s="112"/>
      <c r="RU1" s="112"/>
      <c r="RV1" s="112"/>
      <c r="RW1" s="112"/>
      <c r="RX1" s="112"/>
      <c r="RY1" s="112"/>
      <c r="RZ1" s="112"/>
      <c r="SA1" s="112"/>
      <c r="SB1" s="112"/>
      <c r="SC1" s="112"/>
      <c r="SD1" s="112"/>
      <c r="SE1" s="112"/>
      <c r="SF1" s="112"/>
      <c r="SG1" s="112"/>
      <c r="SH1" s="112"/>
      <c r="SI1" s="112"/>
      <c r="SJ1" s="112"/>
      <c r="SK1" s="112"/>
      <c r="SL1" s="112"/>
      <c r="SM1" s="112"/>
      <c r="SN1" s="112"/>
      <c r="SO1" s="112"/>
      <c r="SP1" s="112"/>
      <c r="SQ1" s="112"/>
      <c r="SR1" s="112"/>
      <c r="SS1" s="112"/>
      <c r="ST1" s="112"/>
      <c r="SU1" s="112"/>
      <c r="SV1" s="112"/>
      <c r="SW1" s="112"/>
      <c r="SX1" s="112"/>
      <c r="SY1" s="112"/>
      <c r="SZ1" s="112"/>
      <c r="TA1" s="112"/>
      <c r="TB1" s="112"/>
      <c r="TC1" s="112"/>
      <c r="TD1" s="112"/>
      <c r="TE1" s="112"/>
      <c r="TF1" s="112"/>
      <c r="TG1" s="112"/>
      <c r="TH1" s="112"/>
      <c r="TI1" s="112"/>
      <c r="TJ1" s="112"/>
      <c r="TK1" s="112"/>
      <c r="TL1" s="112"/>
      <c r="TM1" s="112"/>
      <c r="TN1" s="112"/>
      <c r="TO1" s="112"/>
      <c r="TP1" s="112"/>
      <c r="TQ1" s="112"/>
      <c r="TR1" s="112"/>
      <c r="TS1" s="112"/>
      <c r="TT1" s="112"/>
      <c r="TU1" s="112"/>
      <c r="TV1" s="112"/>
      <c r="TW1" s="112"/>
      <c r="TX1" s="112"/>
      <c r="TY1" s="112"/>
      <c r="TZ1" s="112"/>
      <c r="UA1" s="112"/>
      <c r="UB1" s="112"/>
      <c r="UC1" s="112"/>
      <c r="UD1" s="112"/>
      <c r="UE1" s="112"/>
      <c r="UF1" s="112"/>
      <c r="UG1" s="112"/>
      <c r="UH1" s="112"/>
      <c r="UI1" s="112"/>
      <c r="UJ1" s="112"/>
      <c r="UK1" s="112"/>
      <c r="UL1" s="112"/>
      <c r="UM1" s="112"/>
      <c r="UN1" s="112"/>
      <c r="UO1" s="112"/>
      <c r="UP1" s="112"/>
      <c r="UQ1" s="112"/>
      <c r="UR1" s="112"/>
      <c r="US1" s="112"/>
      <c r="UT1" s="112"/>
      <c r="UU1" s="112"/>
      <c r="UV1" s="112"/>
      <c r="UW1" s="112"/>
      <c r="UX1" s="112"/>
      <c r="UY1" s="112"/>
      <c r="UZ1" s="112"/>
      <c r="VA1" s="112"/>
      <c r="VB1" s="112"/>
      <c r="VC1" s="112"/>
      <c r="VD1" s="112"/>
      <c r="VE1" s="112"/>
      <c r="VF1" s="112"/>
      <c r="VG1" s="112"/>
      <c r="VH1" s="112"/>
      <c r="VI1" s="112"/>
      <c r="VJ1" s="112"/>
      <c r="VK1" s="112"/>
      <c r="VL1" s="112"/>
      <c r="VM1" s="112"/>
      <c r="VN1" s="112"/>
      <c r="VO1" s="112"/>
      <c r="VP1" s="112"/>
      <c r="VQ1" s="112"/>
      <c r="VR1" s="112"/>
      <c r="VS1" s="112"/>
      <c r="VT1" s="112"/>
      <c r="VU1" s="112"/>
      <c r="VV1" s="112"/>
      <c r="VW1" s="112"/>
      <c r="VX1" s="112"/>
      <c r="VY1" s="112"/>
      <c r="VZ1" s="112"/>
      <c r="WA1" s="112"/>
      <c r="WB1" s="112"/>
      <c r="WC1" s="112"/>
      <c r="WD1" s="112"/>
      <c r="WE1" s="112"/>
      <c r="WF1" s="112"/>
      <c r="WG1" s="112"/>
      <c r="WH1" s="112"/>
      <c r="WI1" s="112"/>
      <c r="WJ1" s="112"/>
      <c r="WK1" s="112"/>
      <c r="WL1" s="112"/>
      <c r="WM1" s="112"/>
      <c r="WN1" s="112"/>
      <c r="WO1" s="112"/>
      <c r="WP1" s="112"/>
      <c r="WQ1" s="112"/>
      <c r="WR1" s="112"/>
      <c r="WS1" s="112"/>
      <c r="WT1" s="112"/>
      <c r="WU1" s="112"/>
      <c r="WV1" s="112"/>
      <c r="WW1" s="112"/>
      <c r="WX1" s="112"/>
      <c r="WY1" s="112"/>
      <c r="WZ1" s="112"/>
      <c r="XA1" s="112"/>
      <c r="XB1" s="112"/>
      <c r="XC1" s="112"/>
      <c r="XD1" s="112"/>
      <c r="XE1" s="112"/>
      <c r="XF1" s="112"/>
      <c r="XG1" s="112"/>
      <c r="XH1" s="112"/>
      <c r="XI1" s="112"/>
      <c r="XJ1" s="112"/>
      <c r="XK1" s="112"/>
      <c r="XL1" s="112"/>
      <c r="XM1" s="112"/>
      <c r="XN1" s="112"/>
      <c r="XO1" s="112"/>
      <c r="XP1" s="112"/>
      <c r="XQ1" s="112"/>
      <c r="XR1" s="112"/>
      <c r="XS1" s="112"/>
      <c r="XT1" s="112"/>
      <c r="XU1" s="112"/>
      <c r="XV1" s="112"/>
      <c r="XW1" s="112"/>
      <c r="XX1" s="112"/>
      <c r="XY1" s="112"/>
      <c r="XZ1" s="112"/>
      <c r="YA1" s="112"/>
      <c r="YB1" s="112"/>
      <c r="YC1" s="112"/>
      <c r="YD1" s="112"/>
      <c r="YE1" s="112"/>
      <c r="YF1" s="112"/>
      <c r="YG1" s="112"/>
      <c r="YH1" s="112"/>
      <c r="YI1" s="112"/>
      <c r="YJ1" s="112"/>
      <c r="YK1" s="112"/>
      <c r="YL1" s="112"/>
      <c r="YM1" s="112"/>
      <c r="YN1" s="112"/>
      <c r="YO1" s="112"/>
      <c r="YP1" s="112"/>
      <c r="YQ1" s="112"/>
      <c r="YR1" s="112"/>
      <c r="YS1" s="112"/>
      <c r="YT1" s="112"/>
      <c r="YU1" s="112"/>
      <c r="YV1" s="112"/>
      <c r="YW1" s="112"/>
      <c r="YX1" s="112"/>
      <c r="YY1" s="112"/>
      <c r="YZ1" s="112"/>
      <c r="ZA1" s="112"/>
      <c r="ZB1" s="112"/>
      <c r="ZC1" s="112"/>
      <c r="ZD1" s="112"/>
      <c r="ZE1" s="112"/>
      <c r="ZF1" s="112"/>
      <c r="ZG1" s="112"/>
      <c r="ZH1" s="112"/>
      <c r="ZI1" s="112"/>
      <c r="ZJ1" s="112"/>
      <c r="ZK1" s="112"/>
      <c r="ZL1" s="112"/>
      <c r="ZM1" s="112"/>
      <c r="ZN1" s="112"/>
      <c r="ZO1" s="112"/>
      <c r="ZP1" s="112"/>
      <c r="ZQ1" s="112"/>
      <c r="ZR1" s="112"/>
      <c r="ZS1" s="112"/>
      <c r="ZT1" s="112"/>
      <c r="ZU1" s="112"/>
      <c r="ZV1" s="112"/>
      <c r="ZW1" s="112"/>
      <c r="ZX1" s="112"/>
      <c r="ZY1" s="112"/>
      <c r="ZZ1" s="112"/>
      <c r="AAA1" s="112"/>
      <c r="AAB1" s="112"/>
      <c r="AAC1" s="112"/>
      <c r="AAD1" s="112"/>
      <c r="AAE1" s="112"/>
      <c r="AAF1" s="112"/>
      <c r="AAG1" s="112"/>
      <c r="AAH1" s="112"/>
      <c r="AAI1" s="112"/>
      <c r="AAJ1" s="112"/>
      <c r="AAK1" s="112"/>
      <c r="AAL1" s="112"/>
      <c r="AAM1" s="112"/>
      <c r="AAN1" s="112"/>
      <c r="AAO1" s="112"/>
      <c r="AAP1" s="112"/>
      <c r="AAQ1" s="112"/>
      <c r="AAR1" s="112"/>
      <c r="AAS1" s="112"/>
      <c r="AAT1" s="112"/>
      <c r="AAU1" s="112"/>
      <c r="AAV1" s="112"/>
      <c r="AAW1" s="112"/>
      <c r="AAX1" s="112"/>
      <c r="AAY1" s="112"/>
      <c r="AAZ1" s="112"/>
      <c r="ABA1" s="112"/>
      <c r="ABB1" s="112"/>
      <c r="ABC1" s="112"/>
      <c r="ABD1" s="112"/>
      <c r="ABE1" s="112"/>
      <c r="ABF1" s="112"/>
      <c r="ABG1" s="112"/>
      <c r="ABH1" s="112"/>
      <c r="ABI1" s="112"/>
      <c r="ABJ1" s="112"/>
      <c r="ABK1" s="112"/>
      <c r="ABL1" s="112"/>
      <c r="ABM1" s="112"/>
      <c r="ABN1" s="112"/>
      <c r="ABO1" s="112"/>
      <c r="ABP1" s="112"/>
      <c r="ABQ1" s="112"/>
      <c r="ABR1" s="112"/>
      <c r="ABS1" s="112"/>
      <c r="ABT1" s="112"/>
      <c r="ABU1" s="112"/>
      <c r="ABV1" s="112"/>
      <c r="ABW1" s="112"/>
      <c r="ABX1" s="112"/>
      <c r="ABY1" s="112"/>
      <c r="ABZ1" s="112"/>
      <c r="ACA1" s="112"/>
      <c r="ACB1" s="112"/>
      <c r="ACC1" s="112"/>
      <c r="ACD1" s="112"/>
      <c r="ACE1" s="112"/>
      <c r="ACF1" s="112"/>
      <c r="ACG1" s="112"/>
      <c r="ACH1" s="112"/>
      <c r="ACI1" s="112"/>
      <c r="ACJ1" s="112"/>
      <c r="ACK1" s="112"/>
      <c r="ACL1" s="112"/>
      <c r="ACM1" s="112"/>
      <c r="ACN1" s="112"/>
      <c r="ACO1" s="112"/>
      <c r="ACP1" s="112"/>
      <c r="ACQ1" s="112"/>
      <c r="ACR1" s="112"/>
      <c r="ACS1" s="112"/>
      <c r="ACT1" s="112"/>
      <c r="ACU1" s="112"/>
      <c r="ACV1" s="112"/>
      <c r="ACW1" s="112"/>
      <c r="ACX1" s="112"/>
      <c r="ACY1" s="112"/>
      <c r="ACZ1" s="112"/>
      <c r="ADA1" s="112"/>
      <c r="ADB1" s="112"/>
      <c r="ADC1" s="112"/>
      <c r="ADD1" s="112"/>
      <c r="ADE1" s="112"/>
      <c r="ADF1" s="112"/>
      <c r="ADG1" s="112"/>
      <c r="ADH1" s="112"/>
      <c r="ADI1" s="112"/>
      <c r="ADJ1" s="112"/>
      <c r="ADK1" s="112"/>
      <c r="ADL1" s="112"/>
      <c r="ADM1" s="112"/>
      <c r="ADN1" s="112"/>
      <c r="ADO1" s="112"/>
      <c r="ADP1" s="112"/>
      <c r="ADQ1" s="112"/>
      <c r="ADR1" s="112"/>
      <c r="ADS1" s="112"/>
      <c r="ADT1" s="112"/>
      <c r="ADU1" s="112"/>
      <c r="ADV1" s="112"/>
      <c r="ADW1" s="112"/>
      <c r="ADX1" s="112"/>
      <c r="ADY1" s="112"/>
      <c r="ADZ1" s="112"/>
      <c r="AEA1" s="112"/>
      <c r="AEB1" s="112"/>
      <c r="AEC1" s="112"/>
      <c r="AED1" s="112"/>
      <c r="AEE1" s="112"/>
      <c r="AEF1" s="112"/>
      <c r="AEG1" s="112"/>
      <c r="AEH1" s="112"/>
      <c r="AEI1" s="112"/>
      <c r="AEJ1" s="112"/>
      <c r="AEK1" s="112"/>
      <c r="AEL1" s="112"/>
      <c r="AEM1" s="112"/>
      <c r="AEN1" s="112"/>
      <c r="AEO1" s="112"/>
      <c r="AEP1" s="112"/>
      <c r="AEQ1" s="112"/>
      <c r="AER1" s="112"/>
      <c r="AES1" s="112"/>
      <c r="AET1" s="112"/>
      <c r="AEU1" s="112"/>
      <c r="AEV1" s="112"/>
      <c r="AEW1" s="112"/>
      <c r="AEX1" s="112"/>
      <c r="AEY1" s="112"/>
      <c r="AEZ1" s="112"/>
      <c r="AFA1" s="112"/>
      <c r="AFB1" s="112"/>
      <c r="AFC1" s="112"/>
      <c r="AFD1" s="112"/>
      <c r="AFE1" s="112"/>
      <c r="AFF1" s="112"/>
      <c r="AFG1" s="112"/>
      <c r="AFH1" s="112"/>
      <c r="AFI1" s="112"/>
      <c r="AFJ1" s="112"/>
      <c r="AFK1" s="112"/>
      <c r="AFL1" s="112"/>
      <c r="AFM1" s="112"/>
      <c r="AFN1" s="112"/>
      <c r="AFO1" s="112"/>
      <c r="AFP1" s="112"/>
      <c r="AFQ1" s="112"/>
      <c r="AFR1" s="112"/>
      <c r="AFS1" s="112"/>
      <c r="AFT1" s="112"/>
      <c r="AFU1" s="112"/>
      <c r="AFV1" s="112"/>
      <c r="AFW1" s="112"/>
      <c r="AFX1" s="112"/>
      <c r="AFY1" s="112"/>
      <c r="AFZ1" s="112"/>
      <c r="AGA1" s="112"/>
      <c r="AGB1" s="112"/>
      <c r="AGC1" s="112"/>
      <c r="AGD1" s="112"/>
      <c r="AGE1" s="112"/>
      <c r="AGF1" s="112"/>
      <c r="AGG1" s="112"/>
      <c r="AGH1" s="112"/>
      <c r="AGI1" s="112"/>
      <c r="AGJ1" s="112"/>
      <c r="AGK1" s="112"/>
      <c r="AGL1" s="112"/>
      <c r="AGM1" s="112"/>
      <c r="AGN1" s="112"/>
      <c r="AGO1" s="112"/>
      <c r="AGP1" s="112"/>
      <c r="AGQ1" s="112"/>
      <c r="AGR1" s="112"/>
      <c r="AGS1" s="112"/>
      <c r="AGT1" s="112"/>
      <c r="AGU1" s="112"/>
      <c r="AGV1" s="112"/>
      <c r="AGW1" s="112"/>
      <c r="AGX1" s="112"/>
      <c r="AGY1" s="112"/>
      <c r="AGZ1" s="112"/>
      <c r="AHA1" s="112"/>
      <c r="AHB1" s="112"/>
      <c r="AHC1" s="112"/>
      <c r="AHD1" s="112"/>
      <c r="AHE1" s="112"/>
      <c r="AHF1" s="112"/>
      <c r="AHG1" s="112"/>
      <c r="AHH1" s="112"/>
      <c r="AHI1" s="112"/>
      <c r="AHJ1" s="112"/>
      <c r="AHK1" s="112"/>
      <c r="AHL1" s="112"/>
      <c r="AHM1" s="112"/>
      <c r="AHN1" s="112"/>
      <c r="AHO1" s="112"/>
      <c r="AHP1" s="112"/>
      <c r="AHQ1" s="112"/>
      <c r="AHR1" s="112"/>
      <c r="AHS1" s="112"/>
      <c r="AHT1" s="112"/>
      <c r="AHU1" s="112"/>
      <c r="AHV1" s="112"/>
      <c r="AHW1" s="112"/>
      <c r="AHX1" s="112"/>
      <c r="AHY1" s="112"/>
      <c r="AHZ1" s="112"/>
      <c r="AIA1" s="112"/>
      <c r="AIB1" s="112"/>
      <c r="AIC1" s="112"/>
      <c r="AID1" s="112"/>
      <c r="AIE1" s="112"/>
      <c r="AIF1" s="112"/>
      <c r="AIG1" s="112"/>
      <c r="AIH1" s="112"/>
      <c r="AII1" s="112"/>
      <c r="AIJ1" s="112"/>
      <c r="AIK1" s="112"/>
      <c r="AIL1" s="112"/>
      <c r="AIM1" s="112"/>
      <c r="AIN1" s="112"/>
      <c r="AIO1" s="112"/>
      <c r="AIP1" s="112"/>
      <c r="AIQ1" s="112"/>
      <c r="AIR1" s="112"/>
      <c r="AIS1" s="112"/>
      <c r="AIT1" s="112"/>
      <c r="AIU1" s="112"/>
      <c r="AIV1" s="112"/>
      <c r="AIW1" s="112"/>
      <c r="AIX1" s="112"/>
      <c r="AIY1" s="112"/>
      <c r="AIZ1" s="112"/>
      <c r="AJA1" s="112"/>
      <c r="AJB1" s="112"/>
      <c r="AJC1" s="112"/>
      <c r="AJD1" s="112"/>
      <c r="AJE1" s="112"/>
      <c r="AJF1" s="112"/>
      <c r="AJG1" s="112"/>
      <c r="AJH1" s="112"/>
      <c r="AJI1" s="112"/>
      <c r="AJJ1" s="112"/>
      <c r="AJK1" s="112"/>
      <c r="AJL1" s="112"/>
      <c r="AJM1" s="112"/>
      <c r="AJN1" s="112"/>
      <c r="AJO1" s="112"/>
      <c r="AJP1" s="112"/>
      <c r="AJQ1" s="112"/>
      <c r="AJR1" s="112"/>
      <c r="AJS1" s="112"/>
      <c r="AJT1" s="112"/>
      <c r="AJU1" s="112"/>
      <c r="AJV1" s="112"/>
      <c r="AJW1" s="112"/>
      <c r="AJX1" s="112"/>
      <c r="AJY1" s="112"/>
      <c r="AJZ1" s="112"/>
      <c r="AKA1" s="112"/>
      <c r="AKB1" s="112"/>
      <c r="AKC1" s="112"/>
      <c r="AKD1" s="112"/>
      <c r="AKE1" s="112"/>
      <c r="AKF1" s="112"/>
      <c r="AKG1" s="112"/>
      <c r="AKH1" s="112"/>
      <c r="AKI1" s="112"/>
      <c r="AKJ1" s="112"/>
      <c r="AKK1" s="112"/>
      <c r="AKL1" s="112"/>
      <c r="AKM1" s="112"/>
      <c r="AKN1" s="112"/>
      <c r="AKO1" s="112"/>
      <c r="AKP1" s="112"/>
      <c r="AKQ1" s="112"/>
      <c r="AKR1" s="112"/>
      <c r="AKS1" s="112"/>
      <c r="AKT1" s="112"/>
      <c r="AKU1" s="112"/>
      <c r="AKV1" s="112"/>
      <c r="AKW1" s="112"/>
      <c r="AKX1" s="112"/>
      <c r="AKY1" s="112"/>
      <c r="AKZ1" s="112"/>
      <c r="ALA1" s="112"/>
      <c r="ALB1" s="112"/>
      <c r="ALC1" s="112"/>
      <c r="ALD1" s="112"/>
      <c r="ALE1" s="112"/>
      <c r="ALF1" s="112"/>
      <c r="ALG1" s="112"/>
      <c r="ALH1" s="112"/>
      <c r="ALI1" s="112"/>
      <c r="ALJ1" s="112"/>
      <c r="ALK1" s="112"/>
      <c r="ALL1" s="112"/>
      <c r="ALM1" s="112"/>
      <c r="ALN1" s="112"/>
      <c r="ALO1" s="112"/>
      <c r="ALP1" s="112"/>
      <c r="ALQ1" s="112"/>
      <c r="ALR1" s="112"/>
      <c r="ALS1" s="112"/>
      <c r="ALT1" s="112"/>
      <c r="ALU1" s="112"/>
      <c r="ALV1" s="112"/>
      <c r="ALW1" s="112"/>
      <c r="ALX1" s="112"/>
      <c r="ALY1" s="112"/>
      <c r="ALZ1" s="112"/>
      <c r="AMA1" s="112"/>
      <c r="AMB1" s="112"/>
      <c r="AMC1" s="112"/>
      <c r="AMD1" s="112"/>
      <c r="AME1" s="112"/>
      <c r="AMF1" s="112"/>
      <c r="AMG1" s="112"/>
      <c r="AMH1" s="112"/>
      <c r="AMI1" s="112"/>
      <c r="AMJ1" s="112"/>
    </row>
    <row r="2" spans="1:1024" x14ac:dyDescent="0.2">
      <c r="A2" s="75"/>
      <c r="B2" s="75"/>
      <c r="C2" s="75"/>
      <c r="D2" s="75"/>
      <c r="E2" s="75"/>
      <c r="F2" s="114"/>
      <c r="G2" s="114"/>
      <c r="H2" s="114"/>
      <c r="I2" s="75"/>
      <c r="J2" s="75"/>
      <c r="K2" s="75"/>
      <c r="L2" s="75"/>
      <c r="M2" s="115"/>
      <c r="N2" s="75"/>
      <c r="O2" s="75"/>
      <c r="P2" s="75"/>
      <c r="Q2" s="75"/>
      <c r="R2" s="115"/>
      <c r="S2" s="115"/>
      <c r="T2" s="116"/>
      <c r="U2" s="116"/>
      <c r="V2" s="116"/>
      <c r="W2" s="117"/>
      <c r="X2" s="117"/>
      <c r="Y2" s="117"/>
      <c r="Z2" s="117"/>
      <c r="AA2" s="117"/>
      <c r="AB2" s="117"/>
      <c r="AC2" s="117"/>
      <c r="AD2" s="117"/>
      <c r="AE2" s="117"/>
      <c r="AF2" s="114"/>
      <c r="AG2" s="117"/>
      <c r="AH2" s="75"/>
      <c r="AI2" s="75"/>
      <c r="AJ2" s="118"/>
      <c r="AK2" s="118"/>
      <c r="AL2" s="117"/>
      <c r="AM2" s="119"/>
      <c r="AN2" s="119"/>
      <c r="AO2" s="75"/>
      <c r="AP2" s="75"/>
      <c r="AQ2" s="120"/>
      <c r="AR2" s="120"/>
      <c r="AS2" s="120"/>
      <c r="AT2" s="120"/>
      <c r="AU2" s="98"/>
      <c r="AV2" s="98"/>
      <c r="AW2" s="99"/>
      <c r="AX2" s="99"/>
      <c r="AY2" s="120"/>
      <c r="AZ2" s="120"/>
      <c r="BA2" s="118"/>
      <c r="BB2" s="121"/>
      <c r="BC2" s="122"/>
      <c r="BD2" s="121"/>
      <c r="BE2" s="120"/>
      <c r="BF2" s="122"/>
      <c r="BG2" s="123"/>
      <c r="BH2" s="123"/>
      <c r="BI2" s="124"/>
      <c r="BJ2" s="123"/>
      <c r="BK2" s="123"/>
      <c r="BL2" s="52"/>
      <c r="BM2" s="125"/>
      <c r="BN2" s="125"/>
      <c r="BO2" s="125"/>
      <c r="BP2" s="125"/>
      <c r="BQ2" s="125"/>
      <c r="BR2" s="123"/>
      <c r="BS2" s="123"/>
      <c r="BT2" s="126"/>
      <c r="BU2" s="126"/>
      <c r="BV2" s="126"/>
      <c r="BW2" s="126"/>
      <c r="BX2" s="126"/>
      <c r="BY2" s="75"/>
      <c r="BZ2" s="118"/>
      <c r="CA2" s="118"/>
      <c r="CB2" s="118"/>
      <c r="CC2" s="118"/>
      <c r="CD2" s="117"/>
      <c r="CE2" s="117"/>
      <c r="CF2" s="117"/>
      <c r="CG2" s="123"/>
      <c r="CH2" s="123"/>
      <c r="CI2" s="126"/>
      <c r="CJ2" s="126"/>
      <c r="CK2" s="117"/>
      <c r="CL2" s="117"/>
      <c r="CM2" s="117"/>
      <c r="CN2" s="117"/>
      <c r="CO2" s="126"/>
      <c r="CP2" s="117"/>
      <c r="CQ2" s="117"/>
      <c r="CR2" s="117"/>
      <c r="CS2" s="126"/>
      <c r="CT2" s="127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75"/>
      <c r="B3" s="75"/>
      <c r="C3" s="75"/>
      <c r="D3" s="75"/>
      <c r="E3" s="75"/>
      <c r="F3" s="114"/>
      <c r="G3" s="114"/>
      <c r="H3" s="114"/>
      <c r="I3" s="75"/>
      <c r="J3" s="75"/>
      <c r="K3" s="75"/>
      <c r="L3" s="75"/>
      <c r="M3" s="115"/>
      <c r="N3" s="75"/>
      <c r="O3" s="75"/>
      <c r="P3" s="75"/>
      <c r="Q3" s="75"/>
      <c r="R3" s="115"/>
      <c r="S3" s="115"/>
      <c r="T3" s="116"/>
      <c r="U3" s="116"/>
      <c r="V3" s="116"/>
      <c r="W3" s="117"/>
      <c r="X3" s="117"/>
      <c r="Y3" s="117"/>
      <c r="Z3" s="117"/>
      <c r="AA3" s="117"/>
      <c r="AB3" s="117"/>
      <c r="AC3" s="117"/>
      <c r="AD3" s="117"/>
      <c r="AE3" s="117"/>
      <c r="AF3" s="114"/>
      <c r="AG3" s="117"/>
      <c r="AH3" s="75"/>
      <c r="AI3" s="75"/>
      <c r="AJ3" s="118"/>
      <c r="AK3" s="118"/>
      <c r="AL3" s="117"/>
      <c r="AM3" s="119"/>
      <c r="AN3" s="119"/>
      <c r="AO3" s="75"/>
      <c r="AP3" s="75"/>
      <c r="AQ3" s="120"/>
      <c r="AR3" s="120"/>
      <c r="AS3" s="120"/>
      <c r="AT3" s="120"/>
      <c r="AU3" s="98"/>
      <c r="AV3" s="98"/>
      <c r="AW3" s="99"/>
      <c r="AX3" s="99"/>
      <c r="AY3" s="120"/>
      <c r="AZ3" s="120"/>
      <c r="BA3" s="118"/>
      <c r="BB3" s="121"/>
      <c r="BC3" s="122"/>
      <c r="BD3" s="121"/>
      <c r="BE3" s="120"/>
      <c r="BF3" s="122"/>
      <c r="BG3" s="123"/>
      <c r="BH3" s="123"/>
      <c r="BI3" s="124"/>
      <c r="BJ3" s="123"/>
      <c r="BK3" s="123"/>
      <c r="BL3" s="52"/>
      <c r="BM3" s="125"/>
      <c r="BN3" s="125"/>
      <c r="BO3" s="125"/>
      <c r="BP3" s="125"/>
      <c r="BQ3" s="125"/>
      <c r="BR3" s="123"/>
      <c r="BS3" s="123"/>
      <c r="BT3" s="126"/>
      <c r="BU3" s="126"/>
      <c r="BV3" s="126"/>
      <c r="BW3" s="126"/>
      <c r="BX3" s="126"/>
      <c r="BY3" s="75"/>
      <c r="BZ3" s="118"/>
      <c r="CA3" s="118"/>
      <c r="CB3" s="118"/>
      <c r="CC3" s="118"/>
      <c r="CD3" s="117"/>
      <c r="CE3" s="117"/>
      <c r="CF3" s="117"/>
      <c r="CG3" s="123"/>
      <c r="CH3" s="123"/>
      <c r="CI3" s="126"/>
      <c r="CJ3" s="126"/>
      <c r="CK3" s="117"/>
      <c r="CL3" s="117"/>
      <c r="CM3" s="117"/>
      <c r="CN3" s="117"/>
      <c r="CO3" s="126"/>
      <c r="CP3" s="117"/>
      <c r="CQ3" s="117"/>
      <c r="CR3" s="117"/>
      <c r="CS3" s="126"/>
      <c r="CT3" s="127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">
      <c r="A4" s="75"/>
      <c r="B4" s="75"/>
      <c r="C4" s="75"/>
      <c r="D4" s="75"/>
      <c r="E4" s="75"/>
      <c r="F4" s="114"/>
      <c r="G4" s="114"/>
      <c r="H4" s="114"/>
      <c r="I4" s="75"/>
      <c r="J4" s="75"/>
      <c r="K4" s="75"/>
      <c r="L4" s="75"/>
      <c r="M4" s="115"/>
      <c r="N4" s="75"/>
      <c r="O4" s="75"/>
      <c r="P4" s="75"/>
      <c r="Q4" s="75"/>
      <c r="R4" s="115"/>
      <c r="S4" s="115"/>
      <c r="T4" s="116"/>
      <c r="U4" s="116"/>
      <c r="V4" s="116"/>
      <c r="W4" s="117"/>
      <c r="X4" s="117"/>
      <c r="Y4" s="117"/>
      <c r="Z4" s="117"/>
      <c r="AA4" s="117"/>
      <c r="AB4" s="117"/>
      <c r="AC4" s="117"/>
      <c r="AD4" s="117"/>
      <c r="AE4" s="117"/>
      <c r="AF4" s="114"/>
      <c r="AG4" s="117"/>
      <c r="AH4" s="75"/>
      <c r="AI4" s="75"/>
      <c r="AJ4" s="118"/>
      <c r="AK4" s="118"/>
      <c r="AL4" s="117"/>
      <c r="AM4" s="119"/>
      <c r="AN4" s="119"/>
      <c r="AO4" s="75"/>
      <c r="AP4" s="75"/>
      <c r="AQ4" s="120"/>
      <c r="AR4" s="120"/>
      <c r="AS4" s="120"/>
      <c r="AT4" s="120"/>
      <c r="AU4" s="98"/>
      <c r="AV4" s="98"/>
      <c r="AW4" s="99"/>
      <c r="AX4" s="99"/>
      <c r="AY4" s="120"/>
      <c r="AZ4" s="120"/>
      <c r="BA4" s="118"/>
      <c r="BB4" s="121"/>
      <c r="BC4" s="122"/>
      <c r="BD4" s="121"/>
      <c r="BE4" s="120"/>
      <c r="BF4" s="122"/>
      <c r="BG4" s="123"/>
      <c r="BH4" s="123"/>
      <c r="BI4" s="124"/>
      <c r="BJ4" s="123"/>
      <c r="BK4" s="123"/>
      <c r="BL4" s="52"/>
      <c r="BM4" s="125"/>
      <c r="BN4" s="125"/>
      <c r="BO4" s="125"/>
      <c r="BP4" s="125"/>
      <c r="BQ4" s="125"/>
      <c r="BR4" s="123"/>
      <c r="BS4" s="123"/>
      <c r="BT4" s="126"/>
      <c r="BU4" s="126"/>
      <c r="BV4" s="126"/>
      <c r="BW4" s="126"/>
      <c r="BX4" s="126"/>
      <c r="BY4" s="75"/>
      <c r="BZ4" s="118"/>
      <c r="CA4" s="118"/>
      <c r="CB4" s="118"/>
      <c r="CC4" s="118"/>
      <c r="CD4" s="117"/>
      <c r="CE4" s="117"/>
      <c r="CF4" s="117"/>
      <c r="CG4" s="123"/>
      <c r="CH4" s="123"/>
      <c r="CI4" s="126"/>
      <c r="CJ4" s="126"/>
      <c r="CK4" s="117"/>
      <c r="CL4" s="117"/>
      <c r="CM4" s="117"/>
      <c r="CN4" s="117"/>
      <c r="CO4" s="126"/>
      <c r="CP4" s="117"/>
      <c r="CQ4" s="117"/>
      <c r="CR4" s="117"/>
      <c r="CS4" s="126"/>
      <c r="CT4" s="127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">
      <c r="A5" s="75"/>
      <c r="B5" s="75"/>
      <c r="C5" s="75"/>
      <c r="D5" s="75"/>
      <c r="E5" s="75"/>
      <c r="F5" s="114"/>
      <c r="G5" s="114"/>
      <c r="H5" s="114"/>
      <c r="I5" s="75"/>
      <c r="J5" s="75"/>
      <c r="K5" s="75"/>
      <c r="L5" s="75"/>
      <c r="M5" s="115"/>
      <c r="N5" s="75"/>
      <c r="O5" s="75"/>
      <c r="P5" s="75"/>
      <c r="Q5" s="75"/>
      <c r="R5" s="115"/>
      <c r="S5" s="115"/>
      <c r="T5" s="116"/>
      <c r="U5" s="116"/>
      <c r="V5" s="116"/>
      <c r="W5" s="117"/>
      <c r="X5" s="117"/>
      <c r="Y5" s="117"/>
      <c r="Z5" s="117"/>
      <c r="AA5" s="117"/>
      <c r="AB5" s="117"/>
      <c r="AC5" s="117"/>
      <c r="AD5" s="117"/>
      <c r="AE5" s="117"/>
      <c r="AF5" s="114"/>
      <c r="AG5" s="117"/>
      <c r="AH5" s="75"/>
      <c r="AI5" s="75"/>
      <c r="AJ5" s="118"/>
      <c r="AK5" s="118"/>
      <c r="AL5" s="117"/>
      <c r="AM5" s="119"/>
      <c r="AN5" s="119"/>
      <c r="AO5" s="75"/>
      <c r="AP5" s="75"/>
      <c r="AQ5" s="120"/>
      <c r="AR5" s="120"/>
      <c r="AS5" s="120"/>
      <c r="AT5" s="120"/>
      <c r="AU5" s="98"/>
      <c r="AV5" s="98"/>
      <c r="AW5" s="99"/>
      <c r="AX5" s="99"/>
      <c r="AY5" s="120"/>
      <c r="AZ5" s="120"/>
      <c r="BA5" s="118"/>
      <c r="BB5" s="121"/>
      <c r="BC5" s="122"/>
      <c r="BD5" s="121"/>
      <c r="BE5" s="120"/>
      <c r="BF5" s="122"/>
      <c r="BG5" s="123"/>
      <c r="BH5" s="123"/>
      <c r="BI5" s="124"/>
      <c r="BJ5" s="123"/>
      <c r="BK5" s="123"/>
      <c r="BL5" s="52"/>
      <c r="BM5" s="125"/>
      <c r="BN5" s="125"/>
      <c r="BO5" s="125"/>
      <c r="BP5" s="125"/>
      <c r="BQ5" s="125"/>
      <c r="BR5" s="123"/>
      <c r="BS5" s="123"/>
      <c r="BT5" s="126"/>
      <c r="BU5" s="126"/>
      <c r="BV5" s="126"/>
      <c r="BW5" s="126"/>
      <c r="BX5" s="126"/>
      <c r="BY5" s="75"/>
      <c r="BZ5" s="118"/>
      <c r="CA5" s="118"/>
      <c r="CB5" s="118"/>
      <c r="CC5" s="118"/>
      <c r="CD5" s="117"/>
      <c r="CE5" s="117"/>
      <c r="CF5" s="117"/>
      <c r="CG5" s="123"/>
      <c r="CH5" s="123"/>
      <c r="CI5" s="126"/>
      <c r="CJ5" s="126"/>
      <c r="CK5" s="117"/>
      <c r="CL5" s="117"/>
      <c r="CM5" s="117"/>
      <c r="CN5" s="117"/>
      <c r="CO5" s="126"/>
      <c r="CP5" s="117"/>
      <c r="CQ5" s="117"/>
      <c r="CR5" s="117"/>
      <c r="CS5" s="126"/>
      <c r="CT5" s="127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">
      <c r="A6" s="75"/>
      <c r="B6" s="75"/>
      <c r="C6" s="75"/>
      <c r="D6" s="75"/>
      <c r="E6" s="75"/>
      <c r="F6" s="114"/>
      <c r="G6" s="114"/>
      <c r="H6" s="114"/>
      <c r="I6" s="75"/>
      <c r="J6" s="75"/>
      <c r="K6" s="75"/>
      <c r="L6" s="75"/>
      <c r="M6" s="115"/>
      <c r="N6" s="75"/>
      <c r="O6" s="75"/>
      <c r="P6" s="75"/>
      <c r="Q6" s="75"/>
      <c r="R6" s="115"/>
      <c r="S6" s="115"/>
      <c r="T6" s="116"/>
      <c r="U6" s="116"/>
      <c r="V6" s="116"/>
      <c r="W6" s="117"/>
      <c r="X6" s="117"/>
      <c r="Y6" s="117"/>
      <c r="Z6" s="117"/>
      <c r="AA6" s="117"/>
      <c r="AB6" s="117"/>
      <c r="AC6" s="117"/>
      <c r="AD6" s="117"/>
      <c r="AE6" s="117"/>
      <c r="AF6" s="114"/>
      <c r="AG6" s="117"/>
      <c r="AH6" s="75"/>
      <c r="AI6" s="75"/>
      <c r="AJ6" s="118"/>
      <c r="AK6" s="118"/>
      <c r="AL6" s="117"/>
      <c r="AM6" s="119"/>
      <c r="AN6" s="119"/>
      <c r="AO6" s="75"/>
      <c r="AP6" s="75"/>
      <c r="AQ6" s="120"/>
      <c r="AR6" s="120"/>
      <c r="AS6" s="120"/>
      <c r="AT6" s="120"/>
      <c r="AU6" s="98"/>
      <c r="AV6" s="98"/>
      <c r="AW6" s="99"/>
      <c r="AX6" s="99"/>
      <c r="AY6" s="120"/>
      <c r="AZ6" s="120"/>
      <c r="BA6" s="118"/>
      <c r="BB6" s="121"/>
      <c r="BC6" s="122"/>
      <c r="BD6" s="121"/>
      <c r="BE6" s="120"/>
      <c r="BF6" s="122"/>
      <c r="BG6" s="123"/>
      <c r="BH6" s="123"/>
      <c r="BI6" s="124"/>
      <c r="BJ6" s="123"/>
      <c r="BK6" s="123"/>
      <c r="BL6" s="52"/>
      <c r="BM6" s="125"/>
      <c r="BN6" s="125"/>
      <c r="BO6" s="125"/>
      <c r="BP6" s="125"/>
      <c r="BQ6" s="125"/>
      <c r="BR6" s="123"/>
      <c r="BS6" s="123"/>
      <c r="BT6" s="126"/>
      <c r="BU6" s="126"/>
      <c r="BV6" s="126"/>
      <c r="BW6" s="126"/>
      <c r="BX6" s="126"/>
      <c r="BY6" s="75"/>
      <c r="BZ6" s="118"/>
      <c r="CA6" s="118"/>
      <c r="CB6" s="118"/>
      <c r="CC6" s="118"/>
      <c r="CD6" s="117"/>
      <c r="CE6" s="117"/>
      <c r="CF6" s="117"/>
      <c r="CG6" s="123"/>
      <c r="CH6" s="123"/>
      <c r="CI6" s="126"/>
      <c r="CJ6" s="126"/>
      <c r="CK6" s="117"/>
      <c r="CL6" s="117"/>
      <c r="CM6" s="117"/>
      <c r="CN6" s="117"/>
      <c r="CO6" s="126"/>
      <c r="CP6" s="117"/>
      <c r="CQ6" s="117"/>
      <c r="CR6" s="117"/>
      <c r="CS6" s="126"/>
      <c r="CT6" s="127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">
      <c r="A7" s="75"/>
      <c r="B7" s="75"/>
      <c r="C7" s="75"/>
      <c r="D7" s="75"/>
      <c r="E7" s="75"/>
      <c r="F7" s="114"/>
      <c r="G7" s="114"/>
      <c r="H7" s="114"/>
      <c r="I7" s="75"/>
      <c r="J7" s="75"/>
      <c r="K7" s="75"/>
      <c r="L7" s="75"/>
      <c r="M7" s="115"/>
      <c r="N7" s="75"/>
      <c r="O7" s="75"/>
      <c r="P7" s="75"/>
      <c r="Q7" s="75"/>
      <c r="R7" s="115"/>
      <c r="S7" s="115"/>
      <c r="T7" s="116"/>
      <c r="U7" s="116"/>
      <c r="V7" s="116"/>
      <c r="W7" s="117"/>
      <c r="X7" s="117"/>
      <c r="Y7" s="117"/>
      <c r="Z7" s="117"/>
      <c r="AA7" s="117"/>
      <c r="AB7" s="117"/>
      <c r="AC7" s="117"/>
      <c r="AD7" s="117"/>
      <c r="AE7" s="117"/>
      <c r="AF7" s="114"/>
      <c r="AG7" s="117"/>
      <c r="AH7" s="75"/>
      <c r="AI7" s="75"/>
      <c r="AJ7" s="118"/>
      <c r="AK7" s="118"/>
      <c r="AL7" s="117"/>
      <c r="AM7" s="119"/>
      <c r="AN7" s="119"/>
      <c r="AO7" s="75"/>
      <c r="AP7" s="75"/>
      <c r="AQ7" s="120"/>
      <c r="AR7" s="120"/>
      <c r="AS7" s="120"/>
      <c r="AT7" s="120"/>
      <c r="AU7" s="98"/>
      <c r="AV7" s="98"/>
      <c r="AW7" s="99"/>
      <c r="AX7" s="99"/>
      <c r="AY7" s="120"/>
      <c r="AZ7" s="120"/>
      <c r="BA7" s="118"/>
      <c r="BB7" s="121"/>
      <c r="BC7" s="122"/>
      <c r="BD7" s="121"/>
      <c r="BE7" s="120"/>
      <c r="BF7" s="122"/>
      <c r="BG7" s="123"/>
      <c r="BH7" s="123"/>
      <c r="BI7" s="124"/>
      <c r="BJ7" s="123"/>
      <c r="BK7" s="123"/>
      <c r="BL7" s="52"/>
      <c r="BM7" s="125"/>
      <c r="BN7" s="125"/>
      <c r="BO7" s="125"/>
      <c r="BP7" s="125"/>
      <c r="BQ7" s="125"/>
      <c r="BR7" s="123"/>
      <c r="BS7" s="123"/>
      <c r="BT7" s="126"/>
      <c r="BU7" s="126"/>
      <c r="BV7" s="126"/>
      <c r="BW7" s="126"/>
      <c r="BX7" s="126"/>
      <c r="BY7" s="75"/>
      <c r="BZ7" s="118"/>
      <c r="CA7" s="118"/>
      <c r="CB7" s="118"/>
      <c r="CC7" s="118"/>
      <c r="CD7" s="117"/>
      <c r="CE7" s="117"/>
      <c r="CF7" s="117"/>
      <c r="CG7" s="123"/>
      <c r="CH7" s="123"/>
      <c r="CI7" s="126"/>
      <c r="CJ7" s="126"/>
      <c r="CK7" s="117"/>
      <c r="CL7" s="117"/>
      <c r="CM7" s="117"/>
      <c r="CN7" s="117"/>
      <c r="CO7" s="126"/>
      <c r="CP7" s="117"/>
      <c r="CQ7" s="117"/>
      <c r="CR7" s="117"/>
      <c r="CS7" s="126"/>
      <c r="CT7" s="12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">
      <c r="A8" s="75"/>
      <c r="B8" s="75"/>
      <c r="C8" s="75"/>
      <c r="D8" s="75"/>
      <c r="E8" s="75"/>
      <c r="F8" s="114"/>
      <c r="G8" s="114"/>
      <c r="H8" s="114"/>
      <c r="I8" s="75"/>
      <c r="J8" s="75"/>
      <c r="K8" s="75"/>
      <c r="L8" s="75"/>
      <c r="M8" s="115"/>
      <c r="N8" s="75"/>
      <c r="O8" s="75"/>
      <c r="P8" s="75"/>
      <c r="Q8" s="75"/>
      <c r="R8" s="115"/>
      <c r="S8" s="115"/>
      <c r="T8" s="116"/>
      <c r="U8" s="116"/>
      <c r="V8" s="116"/>
      <c r="W8" s="117"/>
      <c r="X8" s="117"/>
      <c r="Y8" s="117"/>
      <c r="Z8" s="117"/>
      <c r="AA8" s="117"/>
      <c r="AB8" s="117"/>
      <c r="AC8" s="117"/>
      <c r="AD8" s="117"/>
      <c r="AE8" s="117"/>
      <c r="AF8" s="114"/>
      <c r="AG8" s="117"/>
      <c r="AH8" s="75"/>
      <c r="AI8" s="75"/>
      <c r="AJ8" s="118"/>
      <c r="AK8" s="118"/>
      <c r="AL8" s="117"/>
      <c r="AM8" s="119"/>
      <c r="AN8" s="119"/>
      <c r="AO8" s="75"/>
      <c r="AP8" s="75"/>
      <c r="AQ8" s="120"/>
      <c r="AR8" s="120"/>
      <c r="AS8" s="120"/>
      <c r="AT8" s="120"/>
      <c r="AU8" s="98"/>
      <c r="AV8" s="98"/>
      <c r="AW8" s="99"/>
      <c r="AX8" s="99"/>
      <c r="AY8" s="120"/>
      <c r="AZ8" s="120"/>
      <c r="BA8" s="118"/>
      <c r="BB8" s="121"/>
      <c r="BC8" s="122"/>
      <c r="BD8" s="121"/>
      <c r="BE8" s="120"/>
      <c r="BF8" s="122"/>
      <c r="BG8" s="123"/>
      <c r="BH8" s="123"/>
      <c r="BI8" s="124"/>
      <c r="BJ8" s="123"/>
      <c r="BK8" s="123"/>
      <c r="BL8" s="52"/>
      <c r="BM8" s="125"/>
      <c r="BN8" s="125"/>
      <c r="BO8" s="125"/>
      <c r="BP8" s="125"/>
      <c r="BQ8" s="125"/>
      <c r="BR8" s="123"/>
      <c r="BS8" s="123"/>
      <c r="BT8" s="126"/>
      <c r="BU8" s="126"/>
      <c r="BV8" s="126"/>
      <c r="BW8" s="126"/>
      <c r="BX8" s="126"/>
      <c r="BY8" s="75"/>
      <c r="BZ8" s="118"/>
      <c r="CA8" s="118"/>
      <c r="CB8" s="118"/>
      <c r="CC8" s="118"/>
      <c r="CD8" s="117"/>
      <c r="CE8" s="117"/>
      <c r="CF8" s="117"/>
      <c r="CG8" s="123"/>
      <c r="CH8" s="123"/>
      <c r="CI8" s="126"/>
      <c r="CJ8" s="126"/>
      <c r="CK8" s="117"/>
      <c r="CL8" s="117"/>
      <c r="CM8" s="117"/>
      <c r="CN8" s="117"/>
      <c r="CO8" s="126"/>
      <c r="CP8" s="117"/>
      <c r="CQ8" s="117"/>
      <c r="CR8" s="117"/>
      <c r="CS8" s="126"/>
      <c r="CT8" s="127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">
      <c r="A9" s="75"/>
      <c r="B9" s="75"/>
      <c r="C9" s="75"/>
      <c r="D9" s="75"/>
      <c r="E9" s="75"/>
      <c r="F9" s="114"/>
      <c r="G9" s="114"/>
      <c r="H9" s="114"/>
      <c r="I9" s="75"/>
      <c r="J9" s="75"/>
      <c r="K9" s="75"/>
      <c r="L9" s="75"/>
      <c r="M9" s="115"/>
      <c r="N9" s="75"/>
      <c r="O9" s="75"/>
      <c r="P9" s="75"/>
      <c r="Q9" s="75"/>
      <c r="R9" s="115"/>
      <c r="S9" s="115"/>
      <c r="T9" s="116"/>
      <c r="U9" s="116"/>
      <c r="V9" s="116"/>
      <c r="W9" s="117"/>
      <c r="X9" s="117"/>
      <c r="Y9" s="117"/>
      <c r="Z9" s="117"/>
      <c r="AA9" s="117"/>
      <c r="AB9" s="117"/>
      <c r="AC9" s="117"/>
      <c r="AD9" s="117"/>
      <c r="AE9" s="117"/>
      <c r="AF9" s="114"/>
      <c r="AG9" s="117"/>
      <c r="AH9" s="75"/>
      <c r="AI9" s="75"/>
      <c r="AJ9" s="118"/>
      <c r="AK9" s="118"/>
      <c r="AL9" s="117"/>
      <c r="AM9" s="119"/>
      <c r="AN9" s="119"/>
      <c r="AO9" s="75"/>
      <c r="AP9" s="75"/>
      <c r="AQ9" s="120"/>
      <c r="AR9" s="120"/>
      <c r="AS9" s="120"/>
      <c r="AT9" s="120"/>
      <c r="AU9" s="98"/>
      <c r="AV9" s="98"/>
      <c r="AW9" s="99"/>
      <c r="AX9" s="99"/>
      <c r="AY9" s="120"/>
      <c r="AZ9" s="120"/>
      <c r="BA9" s="118"/>
      <c r="BB9" s="121"/>
      <c r="BC9" s="122"/>
      <c r="BD9" s="121"/>
      <c r="BE9" s="120"/>
      <c r="BF9" s="122"/>
      <c r="BG9" s="123"/>
      <c r="BH9" s="123"/>
      <c r="BI9" s="124"/>
      <c r="BJ9" s="123"/>
      <c r="BK9" s="123"/>
      <c r="BL9" s="52"/>
      <c r="BM9" s="125"/>
      <c r="BN9" s="125"/>
      <c r="BO9" s="125"/>
      <c r="BP9" s="125"/>
      <c r="BQ9" s="125"/>
      <c r="BR9" s="123"/>
      <c r="BS9" s="123"/>
      <c r="BT9" s="126"/>
      <c r="BU9" s="126"/>
      <c r="BV9" s="126"/>
      <c r="BW9" s="126"/>
      <c r="BX9" s="126"/>
      <c r="BY9" s="75"/>
      <c r="BZ9" s="118"/>
      <c r="CA9" s="118"/>
      <c r="CB9" s="118"/>
      <c r="CC9" s="118"/>
      <c r="CD9" s="117"/>
      <c r="CE9" s="117"/>
      <c r="CF9" s="117"/>
      <c r="CG9" s="123"/>
      <c r="CH9" s="123"/>
      <c r="CI9" s="126"/>
      <c r="CJ9" s="126"/>
      <c r="CK9" s="117"/>
      <c r="CL9" s="117"/>
      <c r="CM9" s="117"/>
      <c r="CN9" s="117"/>
      <c r="CO9" s="126"/>
      <c r="CP9" s="117"/>
      <c r="CQ9" s="117"/>
      <c r="CR9" s="117"/>
      <c r="CS9" s="126"/>
      <c r="CT9" s="127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24" customFormat="1" ht="12" x14ac:dyDescent="0.15">
      <c r="A10" s="63"/>
      <c r="B10" s="63"/>
      <c r="C10" s="63"/>
      <c r="D10" s="63"/>
      <c r="E10" s="63"/>
      <c r="F10" s="128"/>
      <c r="G10" s="128"/>
      <c r="H10" s="128"/>
      <c r="I10" s="129"/>
      <c r="J10" s="129"/>
      <c r="K10" s="129"/>
      <c r="L10" s="129"/>
      <c r="M10" s="130"/>
      <c r="N10" s="129"/>
      <c r="O10" s="129"/>
      <c r="P10" s="129"/>
      <c r="Q10" s="129"/>
      <c r="R10" s="130"/>
      <c r="S10" s="130"/>
      <c r="T10" s="130"/>
      <c r="U10" s="130"/>
      <c r="V10" s="130"/>
      <c r="W10" s="131"/>
      <c r="X10" s="131"/>
      <c r="Y10" s="131"/>
      <c r="Z10" s="131"/>
      <c r="AA10" s="131"/>
      <c r="AB10" s="131"/>
      <c r="AC10" s="131"/>
      <c r="AD10" s="131"/>
      <c r="AE10" s="131"/>
      <c r="AF10" s="128"/>
      <c r="AG10" s="131"/>
      <c r="AH10" s="129"/>
      <c r="AI10" s="129"/>
      <c r="AJ10" s="129"/>
      <c r="AK10" s="129"/>
      <c r="AL10" s="131"/>
      <c r="AM10" s="130"/>
      <c r="AN10" s="130"/>
      <c r="AO10" s="129"/>
      <c r="AP10" s="129"/>
      <c r="AQ10" s="132"/>
      <c r="AR10" s="132"/>
      <c r="AS10" s="132"/>
      <c r="AT10" s="132"/>
      <c r="AU10" s="133"/>
      <c r="AV10" s="133"/>
      <c r="AW10" s="133"/>
      <c r="AX10" s="133"/>
      <c r="AY10" s="132"/>
      <c r="AZ10" s="132"/>
      <c r="BA10" s="129"/>
      <c r="BB10" s="121"/>
      <c r="BC10" s="132"/>
      <c r="BD10" s="132"/>
      <c r="BE10" s="132"/>
      <c r="BF10" s="132"/>
      <c r="BG10" s="134"/>
      <c r="BH10" s="134"/>
      <c r="BI10" s="135"/>
      <c r="BJ10" s="134"/>
      <c r="BK10" s="134"/>
      <c r="BL10" s="58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29"/>
      <c r="BZ10" s="129"/>
      <c r="CA10" s="129"/>
      <c r="CB10" s="129"/>
      <c r="CC10" s="129"/>
      <c r="CD10" s="131"/>
      <c r="CE10" s="131"/>
      <c r="CF10" s="131"/>
      <c r="CG10" s="134"/>
      <c r="CH10" s="134"/>
      <c r="CI10" s="134"/>
      <c r="CJ10" s="134"/>
      <c r="CK10" s="131"/>
      <c r="CL10" s="131"/>
      <c r="CM10" s="131"/>
      <c r="CN10" s="131"/>
      <c r="CO10" s="134"/>
      <c r="CP10" s="131"/>
      <c r="CQ10" s="131"/>
      <c r="CR10" s="131"/>
      <c r="CS10" s="134"/>
      <c r="CT10" s="127"/>
      <c r="CU10" s="127"/>
      <c r="CV10" s="136"/>
      <c r="CW10" s="137"/>
      <c r="CX10" s="136"/>
      <c r="CY10" s="136"/>
      <c r="CZ10" s="136"/>
      <c r="DA10" s="136"/>
      <c r="DB10" s="136"/>
      <c r="DC10" s="136"/>
      <c r="DD10" s="136"/>
      <c r="DE10" s="136"/>
      <c r="DF10" s="136"/>
      <c r="DG10" s="136"/>
      <c r="DH10" s="136"/>
      <c r="DI10" s="136"/>
      <c r="DJ10" s="136"/>
      <c r="DK10" s="136"/>
      <c r="DL10" s="136"/>
      <c r="DM10" s="136"/>
      <c r="DN10" s="136"/>
      <c r="DO10" s="136"/>
      <c r="DP10" s="136"/>
      <c r="DQ10" s="136"/>
      <c r="DR10" s="136"/>
      <c r="DS10" s="136"/>
      <c r="DT10" s="136"/>
      <c r="DU10" s="136"/>
      <c r="DV10" s="136"/>
      <c r="DW10" s="136"/>
      <c r="DX10" s="136"/>
      <c r="DY10" s="136"/>
      <c r="DZ10" s="136"/>
      <c r="EA10" s="136"/>
      <c r="EB10" s="136"/>
      <c r="EC10" s="136"/>
      <c r="ED10" s="136"/>
      <c r="EE10" s="136"/>
      <c r="EF10" s="136"/>
      <c r="EG10" s="136"/>
      <c r="EH10" s="136"/>
      <c r="EI10" s="136"/>
      <c r="EJ10" s="136"/>
      <c r="EK10" s="136"/>
      <c r="EL10" s="136"/>
      <c r="EM10" s="136"/>
      <c r="EN10" s="136"/>
      <c r="EO10" s="136"/>
      <c r="EP10" s="136"/>
      <c r="EQ10" s="136"/>
      <c r="ER10" s="136"/>
      <c r="ES10" s="136"/>
      <c r="ET10" s="136"/>
      <c r="EU10" s="136"/>
      <c r="EV10" s="136"/>
      <c r="EW10" s="136"/>
      <c r="EX10" s="136"/>
      <c r="EY10" s="136"/>
      <c r="EZ10" s="136"/>
      <c r="FA10" s="136"/>
      <c r="FB10" s="136"/>
      <c r="FC10" s="136"/>
      <c r="FD10" s="136"/>
      <c r="FE10" s="136"/>
      <c r="FF10" s="136"/>
      <c r="FG10" s="136"/>
      <c r="FH10" s="136"/>
      <c r="FI10" s="136"/>
      <c r="FJ10" s="136"/>
      <c r="FK10" s="136"/>
      <c r="FL10" s="136"/>
      <c r="FM10" s="136"/>
      <c r="FN10" s="136"/>
      <c r="FO10" s="136"/>
      <c r="FP10" s="136"/>
      <c r="FQ10" s="136"/>
      <c r="FR10" s="136"/>
      <c r="FS10" s="136"/>
      <c r="FT10" s="136"/>
      <c r="FU10" s="136"/>
      <c r="FV10" s="136"/>
      <c r="FW10" s="136"/>
      <c r="FX10" s="136"/>
      <c r="FY10" s="136"/>
      <c r="FZ10" s="136"/>
      <c r="GA10" s="136"/>
      <c r="GB10" s="136"/>
      <c r="GC10" s="136"/>
      <c r="GD10" s="136"/>
      <c r="GE10" s="136"/>
      <c r="GF10" s="136"/>
      <c r="GG10" s="136"/>
      <c r="GH10" s="136"/>
      <c r="GI10" s="136"/>
      <c r="GJ10" s="136"/>
      <c r="GK10" s="136"/>
      <c r="GL10" s="136"/>
      <c r="GM10" s="136"/>
      <c r="GN10" s="136"/>
      <c r="GO10" s="136"/>
      <c r="GP10" s="136"/>
      <c r="GQ10" s="136"/>
      <c r="GR10" s="136"/>
      <c r="GS10" s="136"/>
      <c r="GT10" s="136"/>
      <c r="GU10" s="136"/>
      <c r="GV10" s="136"/>
      <c r="GW10" s="136"/>
      <c r="GX10" s="136"/>
      <c r="GY10" s="136"/>
      <c r="GZ10" s="136"/>
      <c r="HA10" s="136"/>
      <c r="HB10" s="136"/>
      <c r="HC10" s="136"/>
      <c r="HD10" s="136"/>
      <c r="HE10" s="136"/>
      <c r="HF10" s="136"/>
      <c r="HG10" s="136"/>
      <c r="HH10" s="136"/>
      <c r="HI10" s="136"/>
      <c r="HJ10" s="136"/>
      <c r="HK10" s="136"/>
      <c r="HL10" s="136"/>
      <c r="HM10" s="136"/>
      <c r="HN10" s="136"/>
      <c r="HO10" s="136"/>
      <c r="HP10" s="136"/>
      <c r="HQ10" s="136"/>
      <c r="HR10" s="136"/>
      <c r="HS10" s="136"/>
      <c r="HT10" s="136"/>
      <c r="HU10" s="136"/>
      <c r="HV10" s="136"/>
      <c r="HW10" s="136"/>
      <c r="HX10" s="136"/>
      <c r="HY10" s="136"/>
      <c r="HZ10" s="136"/>
      <c r="IA10" s="136"/>
      <c r="IB10" s="136"/>
      <c r="IC10" s="136"/>
      <c r="ID10" s="136"/>
      <c r="IE10" s="136"/>
      <c r="IF10" s="136"/>
      <c r="IG10" s="136"/>
      <c r="IH10" s="136"/>
      <c r="II10" s="136"/>
      <c r="IJ10" s="136"/>
      <c r="IK10" s="136"/>
      <c r="IL10" s="136"/>
      <c r="IM10" s="136"/>
      <c r="IN10" s="136"/>
      <c r="IO10" s="136"/>
      <c r="IP10" s="136"/>
      <c r="IQ10" s="136"/>
      <c r="IR10" s="136"/>
      <c r="IS10" s="136"/>
      <c r="IT10" s="136"/>
      <c r="IU10" s="136"/>
      <c r="IV10" s="136"/>
      <c r="IW10" s="136"/>
      <c r="IX10" s="136"/>
      <c r="IY10" s="136"/>
      <c r="IZ10" s="136"/>
      <c r="JA10" s="136"/>
      <c r="JB10" s="136"/>
      <c r="JC10" s="136"/>
      <c r="JD10" s="136"/>
      <c r="JE10" s="136"/>
      <c r="JF10" s="136"/>
      <c r="JG10" s="136"/>
      <c r="JH10" s="136"/>
      <c r="JI10" s="136"/>
      <c r="JJ10" s="136"/>
      <c r="JK10" s="136"/>
      <c r="JL10" s="136"/>
      <c r="JM10" s="136"/>
      <c r="JN10" s="136"/>
      <c r="JO10" s="136"/>
      <c r="JP10" s="136"/>
      <c r="JQ10" s="136"/>
      <c r="JR10" s="136"/>
      <c r="JS10" s="136"/>
      <c r="JT10" s="136"/>
      <c r="JU10" s="136"/>
      <c r="JV10" s="136"/>
      <c r="JW10" s="136"/>
      <c r="JX10" s="136"/>
      <c r="JY10" s="136"/>
      <c r="JZ10" s="136"/>
      <c r="KA10" s="136"/>
      <c r="KB10" s="136"/>
      <c r="KC10" s="136"/>
      <c r="KD10" s="136"/>
      <c r="KE10" s="136"/>
      <c r="KF10" s="136"/>
      <c r="KG10" s="136"/>
      <c r="KH10" s="136"/>
      <c r="KI10" s="136"/>
      <c r="KJ10" s="136"/>
      <c r="KK10" s="136"/>
      <c r="KL10" s="136"/>
      <c r="KM10" s="136"/>
      <c r="KN10" s="136"/>
      <c r="KO10" s="136"/>
      <c r="KP10" s="136"/>
      <c r="KQ10" s="136"/>
      <c r="KR10" s="136"/>
      <c r="KS10" s="136"/>
      <c r="KT10" s="136"/>
      <c r="KU10" s="136"/>
      <c r="KV10" s="136"/>
      <c r="KW10" s="136"/>
      <c r="KX10" s="136"/>
      <c r="KY10" s="136"/>
      <c r="KZ10" s="136"/>
      <c r="LA10" s="136"/>
      <c r="LB10" s="136"/>
      <c r="LC10" s="136"/>
      <c r="LD10" s="136"/>
      <c r="LE10" s="136"/>
      <c r="LF10" s="136"/>
      <c r="LG10" s="136"/>
      <c r="LH10" s="136"/>
      <c r="LI10" s="136"/>
      <c r="LJ10" s="136"/>
      <c r="LK10" s="136"/>
      <c r="LL10" s="136"/>
      <c r="LM10" s="136"/>
      <c r="LN10" s="136"/>
      <c r="LO10" s="136"/>
      <c r="LP10" s="136"/>
      <c r="LQ10" s="136"/>
      <c r="LR10" s="136"/>
      <c r="LS10" s="136"/>
      <c r="LT10" s="136"/>
      <c r="LU10" s="136"/>
      <c r="LV10" s="136"/>
      <c r="LW10" s="136"/>
      <c r="LX10" s="136"/>
      <c r="LY10" s="136"/>
      <c r="LZ10" s="136"/>
      <c r="MA10" s="136"/>
      <c r="MB10" s="136"/>
      <c r="MC10" s="136"/>
      <c r="MD10" s="136"/>
      <c r="ME10" s="136"/>
      <c r="MF10" s="136"/>
      <c r="MG10" s="136"/>
      <c r="MH10" s="136"/>
      <c r="MI10" s="136"/>
      <c r="MJ10" s="136"/>
      <c r="MK10" s="136"/>
      <c r="ML10" s="136"/>
      <c r="MM10" s="136"/>
      <c r="MN10" s="136"/>
      <c r="MO10" s="136"/>
      <c r="MP10" s="136"/>
      <c r="MQ10" s="136"/>
      <c r="MR10" s="136"/>
      <c r="MS10" s="136"/>
      <c r="MT10" s="136"/>
      <c r="MU10" s="136"/>
      <c r="MV10" s="136"/>
      <c r="MW10" s="136"/>
      <c r="MX10" s="136"/>
      <c r="MY10" s="136"/>
      <c r="MZ10" s="136"/>
      <c r="NA10" s="136"/>
      <c r="NB10" s="136"/>
      <c r="NC10" s="136"/>
      <c r="ND10" s="136"/>
      <c r="NE10" s="136"/>
      <c r="NF10" s="136"/>
      <c r="NG10" s="136"/>
      <c r="NH10" s="136"/>
      <c r="NI10" s="136"/>
      <c r="NJ10" s="136"/>
      <c r="NK10" s="136"/>
      <c r="NL10" s="136"/>
      <c r="NM10" s="136"/>
      <c r="NN10" s="136"/>
      <c r="NO10" s="136"/>
      <c r="NP10" s="136"/>
      <c r="NQ10" s="136"/>
      <c r="NR10" s="136"/>
      <c r="NS10" s="136"/>
      <c r="NT10" s="136"/>
      <c r="NU10" s="136"/>
      <c r="NV10" s="136"/>
      <c r="NW10" s="136"/>
      <c r="NX10" s="136"/>
      <c r="NY10" s="136"/>
      <c r="NZ10" s="136"/>
      <c r="OA10" s="136"/>
      <c r="OB10" s="136"/>
      <c r="OC10" s="136"/>
      <c r="OD10" s="136"/>
      <c r="OE10" s="136"/>
      <c r="OF10" s="136"/>
      <c r="OG10" s="136"/>
      <c r="OH10" s="136"/>
      <c r="OI10" s="136"/>
      <c r="OJ10" s="136"/>
      <c r="OK10" s="136"/>
      <c r="OL10" s="136"/>
      <c r="OM10" s="136"/>
      <c r="ON10" s="136"/>
      <c r="OO10" s="136"/>
      <c r="OP10" s="136"/>
      <c r="OQ10" s="136"/>
      <c r="OR10" s="136"/>
      <c r="OS10" s="136"/>
      <c r="OT10" s="136"/>
      <c r="OU10" s="136"/>
      <c r="OV10" s="136"/>
      <c r="OW10" s="136"/>
      <c r="OX10" s="136"/>
      <c r="OY10" s="136"/>
      <c r="OZ10" s="136"/>
      <c r="PA10" s="136"/>
      <c r="PB10" s="136"/>
      <c r="PC10" s="136"/>
      <c r="PD10" s="136"/>
      <c r="PE10" s="136"/>
      <c r="PF10" s="136"/>
      <c r="PG10" s="136"/>
      <c r="PH10" s="136"/>
      <c r="PI10" s="136"/>
      <c r="PJ10" s="136"/>
      <c r="PK10" s="136"/>
      <c r="PL10" s="136"/>
      <c r="PM10" s="136"/>
      <c r="PN10" s="136"/>
      <c r="PO10" s="136"/>
      <c r="PP10" s="136"/>
      <c r="PQ10" s="136"/>
      <c r="PR10" s="136"/>
      <c r="PS10" s="136"/>
      <c r="PT10" s="136"/>
      <c r="PU10" s="136"/>
      <c r="PV10" s="136"/>
      <c r="PW10" s="136"/>
      <c r="PX10" s="136"/>
      <c r="PY10" s="136"/>
      <c r="PZ10" s="136"/>
      <c r="QA10" s="136"/>
      <c r="QB10" s="136"/>
      <c r="QC10" s="136"/>
      <c r="QD10" s="136"/>
      <c r="QE10" s="136"/>
      <c r="QF10" s="136"/>
      <c r="QG10" s="136"/>
      <c r="QH10" s="136"/>
      <c r="QI10" s="136"/>
      <c r="QJ10" s="136"/>
      <c r="QK10" s="136"/>
      <c r="QL10" s="136"/>
      <c r="QM10" s="136"/>
      <c r="QN10" s="136"/>
      <c r="QO10" s="136"/>
      <c r="QP10" s="136"/>
      <c r="QQ10" s="136"/>
      <c r="QR10" s="136"/>
      <c r="QS10" s="136"/>
      <c r="QT10" s="136"/>
      <c r="QU10" s="136"/>
      <c r="QV10" s="136"/>
      <c r="QW10" s="136"/>
      <c r="QX10" s="136"/>
      <c r="QY10" s="136"/>
      <c r="QZ10" s="136"/>
      <c r="RA10" s="136"/>
      <c r="RB10" s="136"/>
      <c r="RC10" s="136"/>
      <c r="RD10" s="136"/>
      <c r="RE10" s="136"/>
      <c r="RF10" s="136"/>
      <c r="RG10" s="136"/>
      <c r="RH10" s="136"/>
      <c r="RI10" s="136"/>
      <c r="RJ10" s="136"/>
      <c r="RK10" s="136"/>
      <c r="RL10" s="136"/>
      <c r="RM10" s="136"/>
      <c r="RN10" s="136"/>
      <c r="RO10" s="136"/>
      <c r="RP10" s="136"/>
      <c r="RQ10" s="136"/>
      <c r="RR10" s="136"/>
      <c r="RS10" s="136"/>
      <c r="RT10" s="136"/>
      <c r="RU10" s="136"/>
      <c r="RV10" s="136"/>
      <c r="RW10" s="136"/>
      <c r="RX10" s="136"/>
      <c r="RY10" s="136"/>
      <c r="RZ10" s="136"/>
      <c r="SA10" s="136"/>
      <c r="SB10" s="136"/>
      <c r="SC10" s="136"/>
      <c r="SD10" s="136"/>
      <c r="SE10" s="136"/>
      <c r="SF10" s="136"/>
      <c r="SG10" s="136"/>
      <c r="SH10" s="136"/>
      <c r="SI10" s="136"/>
      <c r="SJ10" s="136"/>
      <c r="SK10" s="136"/>
      <c r="SL10" s="136"/>
      <c r="SM10" s="136"/>
      <c r="SN10" s="136"/>
      <c r="SO10" s="136"/>
      <c r="SP10" s="136"/>
      <c r="SQ10" s="136"/>
      <c r="SR10" s="136"/>
      <c r="SS10" s="136"/>
      <c r="ST10" s="136"/>
      <c r="SU10" s="136"/>
      <c r="SV10" s="136"/>
      <c r="SW10" s="136"/>
      <c r="SX10" s="136"/>
      <c r="SY10" s="136"/>
      <c r="SZ10" s="136"/>
      <c r="TA10" s="136"/>
      <c r="TB10" s="136"/>
      <c r="TC10" s="136"/>
      <c r="TD10" s="136"/>
      <c r="TE10" s="136"/>
      <c r="TF10" s="136"/>
      <c r="TG10" s="136"/>
      <c r="TH10" s="136"/>
      <c r="TI10" s="136"/>
      <c r="TJ10" s="136"/>
      <c r="TK10" s="136"/>
      <c r="TL10" s="136"/>
      <c r="TM10" s="136"/>
      <c r="TN10" s="136"/>
      <c r="TO10" s="136"/>
      <c r="TP10" s="136"/>
      <c r="TQ10" s="136"/>
      <c r="TR10" s="136"/>
      <c r="TS10" s="136"/>
      <c r="TT10" s="136"/>
      <c r="TU10" s="136"/>
      <c r="TV10" s="136"/>
      <c r="TW10" s="136"/>
      <c r="TX10" s="136"/>
      <c r="TY10" s="136"/>
      <c r="TZ10" s="136"/>
      <c r="UA10" s="136"/>
      <c r="UB10" s="136"/>
      <c r="UC10" s="136"/>
      <c r="UD10" s="136"/>
      <c r="UE10" s="136"/>
      <c r="UF10" s="136"/>
      <c r="UG10" s="136"/>
      <c r="UH10" s="136"/>
      <c r="UI10" s="136"/>
      <c r="UJ10" s="136"/>
      <c r="UK10" s="136"/>
      <c r="UL10" s="136"/>
      <c r="UM10" s="136"/>
      <c r="UN10" s="136"/>
      <c r="UO10" s="136"/>
      <c r="UP10" s="136"/>
      <c r="UQ10" s="136"/>
      <c r="UR10" s="136"/>
      <c r="US10" s="136"/>
      <c r="UT10" s="136"/>
      <c r="UU10" s="136"/>
      <c r="UV10" s="136"/>
      <c r="UW10" s="136"/>
      <c r="UX10" s="136"/>
      <c r="UY10" s="136"/>
      <c r="UZ10" s="136"/>
      <c r="VA10" s="136"/>
      <c r="VB10" s="136"/>
      <c r="VC10" s="136"/>
      <c r="VD10" s="136"/>
      <c r="VE10" s="136"/>
      <c r="VF10" s="136"/>
      <c r="VG10" s="136"/>
      <c r="VH10" s="136"/>
      <c r="VI10" s="136"/>
      <c r="VJ10" s="136"/>
      <c r="VK10" s="136"/>
      <c r="VL10" s="136"/>
      <c r="VM10" s="136"/>
      <c r="VN10" s="136"/>
      <c r="VO10" s="136"/>
      <c r="VP10" s="136"/>
      <c r="VQ10" s="136"/>
      <c r="VR10" s="136"/>
      <c r="VS10" s="136"/>
      <c r="VT10" s="136"/>
      <c r="VU10" s="136"/>
      <c r="VV10" s="136"/>
      <c r="VW10" s="136"/>
      <c r="VX10" s="136"/>
      <c r="VY10" s="136"/>
      <c r="VZ10" s="136"/>
      <c r="WA10" s="136"/>
      <c r="WB10" s="136"/>
      <c r="WC10" s="136"/>
      <c r="WD10" s="136"/>
      <c r="WE10" s="136"/>
      <c r="WF10" s="136"/>
      <c r="WG10" s="136"/>
      <c r="WH10" s="136"/>
      <c r="WI10" s="136"/>
      <c r="WJ10" s="136"/>
      <c r="WK10" s="136"/>
      <c r="WL10" s="136"/>
      <c r="WM10" s="136"/>
      <c r="WN10" s="136"/>
      <c r="WO10" s="136"/>
      <c r="WP10" s="136"/>
      <c r="WQ10" s="136"/>
      <c r="WR10" s="136"/>
      <c r="WS10" s="136"/>
      <c r="WT10" s="136"/>
      <c r="WU10" s="136"/>
      <c r="WV10" s="136"/>
      <c r="WW10" s="136"/>
      <c r="WX10" s="136"/>
      <c r="WY10" s="136"/>
      <c r="WZ10" s="136"/>
      <c r="XA10" s="136"/>
      <c r="XB10" s="136"/>
      <c r="XC10" s="136"/>
      <c r="XD10" s="136"/>
      <c r="XE10" s="136"/>
      <c r="XF10" s="136"/>
      <c r="XG10" s="136"/>
      <c r="XH10" s="136"/>
      <c r="XI10" s="136"/>
      <c r="XJ10" s="136"/>
      <c r="XK10" s="136"/>
      <c r="XL10" s="136"/>
      <c r="XM10" s="136"/>
      <c r="XN10" s="136"/>
      <c r="XO10" s="136"/>
      <c r="XP10" s="136"/>
      <c r="XQ10" s="136"/>
      <c r="XR10" s="136"/>
      <c r="XS10" s="136"/>
      <c r="XT10" s="136"/>
      <c r="XU10" s="136"/>
      <c r="XV10" s="136"/>
      <c r="XW10" s="136"/>
      <c r="XX10" s="136"/>
      <c r="XY10" s="136"/>
      <c r="XZ10" s="136"/>
      <c r="YA10" s="136"/>
      <c r="YB10" s="136"/>
      <c r="YC10" s="136"/>
      <c r="YD10" s="136"/>
      <c r="YE10" s="136"/>
      <c r="YF10" s="136"/>
      <c r="YG10" s="136"/>
      <c r="YH10" s="136"/>
      <c r="YI10" s="136"/>
      <c r="YJ10" s="136"/>
      <c r="YK10" s="136"/>
      <c r="YL10" s="136"/>
      <c r="YM10" s="136"/>
      <c r="YN10" s="136"/>
      <c r="YO10" s="136"/>
      <c r="YP10" s="136"/>
      <c r="YQ10" s="136"/>
      <c r="YR10" s="136"/>
      <c r="YS10" s="136"/>
      <c r="YT10" s="136"/>
      <c r="YU10" s="136"/>
      <c r="YV10" s="136"/>
      <c r="YW10" s="136"/>
      <c r="YX10" s="136"/>
      <c r="YY10" s="136"/>
      <c r="YZ10" s="136"/>
      <c r="ZA10" s="136"/>
      <c r="ZB10" s="136"/>
      <c r="ZC10" s="136"/>
      <c r="ZD10" s="136"/>
      <c r="ZE10" s="136"/>
      <c r="ZF10" s="136"/>
      <c r="ZG10" s="136"/>
      <c r="ZH10" s="136"/>
      <c r="ZI10" s="136"/>
      <c r="ZJ10" s="136"/>
      <c r="ZK10" s="136"/>
      <c r="ZL10" s="136"/>
      <c r="ZM10" s="136"/>
      <c r="ZN10" s="136"/>
      <c r="ZO10" s="136"/>
      <c r="ZP10" s="136"/>
      <c r="ZQ10" s="136"/>
      <c r="ZR10" s="136"/>
      <c r="ZS10" s="136"/>
      <c r="ZT10" s="136"/>
      <c r="ZU10" s="136"/>
      <c r="ZV10" s="136"/>
      <c r="ZW10" s="136"/>
      <c r="ZX10" s="136"/>
      <c r="ZY10" s="136"/>
      <c r="ZZ10" s="136"/>
      <c r="AAA10" s="136"/>
      <c r="AAB10" s="136"/>
      <c r="AAC10" s="136"/>
      <c r="AAD10" s="136"/>
      <c r="AAE10" s="136"/>
      <c r="AAF10" s="136"/>
      <c r="AAG10" s="136"/>
      <c r="AAH10" s="136"/>
      <c r="AAI10" s="136"/>
      <c r="AAJ10" s="136"/>
      <c r="AAK10" s="136"/>
      <c r="AAL10" s="136"/>
      <c r="AAM10" s="136"/>
      <c r="AAN10" s="136"/>
      <c r="AAO10" s="136"/>
      <c r="AAP10" s="136"/>
      <c r="AAQ10" s="136"/>
      <c r="AAR10" s="136"/>
      <c r="AAS10" s="136"/>
      <c r="AAT10" s="136"/>
      <c r="AAU10" s="136"/>
      <c r="AAV10" s="136"/>
      <c r="AAW10" s="136"/>
      <c r="AAX10" s="136"/>
      <c r="AAY10" s="136"/>
      <c r="AAZ10" s="136"/>
      <c r="ABA10" s="136"/>
      <c r="ABB10" s="136"/>
      <c r="ABC10" s="136"/>
      <c r="ABD10" s="136"/>
      <c r="ABE10" s="136"/>
      <c r="ABF10" s="136"/>
      <c r="ABG10" s="136"/>
      <c r="ABH10" s="136"/>
      <c r="ABI10" s="136"/>
      <c r="ABJ10" s="136"/>
      <c r="ABK10" s="136"/>
      <c r="ABL10" s="136"/>
      <c r="ABM10" s="136"/>
      <c r="ABN10" s="136"/>
      <c r="ABO10" s="136"/>
      <c r="ABP10" s="136"/>
      <c r="ABQ10" s="136"/>
      <c r="ABR10" s="136"/>
      <c r="ABS10" s="136"/>
      <c r="ABT10" s="136"/>
      <c r="ABU10" s="136"/>
      <c r="ABV10" s="136"/>
      <c r="ABW10" s="136"/>
      <c r="ABX10" s="136"/>
      <c r="ABY10" s="136"/>
      <c r="ABZ10" s="136"/>
      <c r="ACA10" s="136"/>
      <c r="ACB10" s="136"/>
      <c r="ACC10" s="136"/>
      <c r="ACD10" s="136"/>
      <c r="ACE10" s="136"/>
      <c r="ACF10" s="136"/>
      <c r="ACG10" s="136"/>
      <c r="ACH10" s="136"/>
      <c r="ACI10" s="136"/>
      <c r="ACJ10" s="136"/>
      <c r="ACK10" s="136"/>
      <c r="ACL10" s="136"/>
      <c r="ACM10" s="136"/>
      <c r="ACN10" s="136"/>
      <c r="ACO10" s="136"/>
      <c r="ACP10" s="136"/>
      <c r="ACQ10" s="136"/>
      <c r="ACR10" s="136"/>
      <c r="ACS10" s="136"/>
      <c r="ACT10" s="136"/>
      <c r="ACU10" s="136"/>
      <c r="ACV10" s="136"/>
      <c r="ACW10" s="136"/>
      <c r="ACX10" s="136"/>
      <c r="ACY10" s="136"/>
      <c r="ACZ10" s="136"/>
      <c r="ADA10" s="136"/>
      <c r="ADB10" s="136"/>
      <c r="ADC10" s="136"/>
      <c r="ADD10" s="136"/>
      <c r="ADE10" s="136"/>
      <c r="ADF10" s="136"/>
      <c r="ADG10" s="136"/>
      <c r="ADH10" s="136"/>
      <c r="ADI10" s="136"/>
      <c r="ADJ10" s="136"/>
      <c r="ADK10" s="136"/>
      <c r="ADL10" s="136"/>
      <c r="ADM10" s="136"/>
      <c r="ADN10" s="136"/>
      <c r="ADO10" s="136"/>
      <c r="ADP10" s="136"/>
      <c r="ADQ10" s="136"/>
      <c r="ADR10" s="136"/>
      <c r="ADS10" s="136"/>
      <c r="ADT10" s="136"/>
      <c r="ADU10" s="136"/>
      <c r="ADV10" s="136"/>
      <c r="ADW10" s="136"/>
      <c r="ADX10" s="136"/>
      <c r="ADY10" s="136"/>
      <c r="ADZ10" s="136"/>
      <c r="AEA10" s="136"/>
      <c r="AEB10" s="136"/>
      <c r="AEC10" s="136"/>
      <c r="AED10" s="136"/>
      <c r="AEE10" s="136"/>
      <c r="AEF10" s="136"/>
      <c r="AEG10" s="136"/>
      <c r="AEH10" s="136"/>
      <c r="AEI10" s="136"/>
      <c r="AEJ10" s="136"/>
      <c r="AEK10" s="136"/>
      <c r="AEL10" s="136"/>
      <c r="AEM10" s="136"/>
      <c r="AEN10" s="136"/>
      <c r="AEO10" s="136"/>
      <c r="AEP10" s="136"/>
      <c r="AEQ10" s="136"/>
      <c r="AER10" s="136"/>
      <c r="AES10" s="136"/>
      <c r="AET10" s="136"/>
      <c r="AEU10" s="136"/>
      <c r="AEV10" s="136"/>
      <c r="AEW10" s="136"/>
      <c r="AEX10" s="136"/>
      <c r="AEY10" s="136"/>
      <c r="AEZ10" s="136"/>
      <c r="AFA10" s="136"/>
      <c r="AFB10" s="136"/>
      <c r="AFC10" s="136"/>
      <c r="AFD10" s="136"/>
      <c r="AFE10" s="136"/>
      <c r="AFF10" s="136"/>
      <c r="AFG10" s="136"/>
      <c r="AFH10" s="136"/>
      <c r="AFI10" s="136"/>
      <c r="AFJ10" s="136"/>
      <c r="AFK10" s="136"/>
      <c r="AFL10" s="136"/>
      <c r="AFM10" s="136"/>
      <c r="AFN10" s="136"/>
      <c r="AFO10" s="136"/>
      <c r="AFP10" s="136"/>
      <c r="AFQ10" s="136"/>
      <c r="AFR10" s="136"/>
      <c r="AFS10" s="136"/>
      <c r="AFT10" s="136"/>
      <c r="AFU10" s="136"/>
      <c r="AFV10" s="136"/>
      <c r="AFW10" s="136"/>
      <c r="AFX10" s="136"/>
      <c r="AFY10" s="136"/>
      <c r="AFZ10" s="136"/>
      <c r="AGA10" s="136"/>
      <c r="AGB10" s="136"/>
      <c r="AGC10" s="136"/>
      <c r="AGD10" s="136"/>
      <c r="AGE10" s="136"/>
      <c r="AGF10" s="136"/>
      <c r="AGG10" s="136"/>
      <c r="AGH10" s="136"/>
      <c r="AGI10" s="136"/>
      <c r="AGJ10" s="136"/>
      <c r="AGK10" s="136"/>
      <c r="AGL10" s="136"/>
      <c r="AGM10" s="136"/>
      <c r="AGN10" s="136"/>
      <c r="AGO10" s="136"/>
      <c r="AGP10" s="136"/>
      <c r="AGQ10" s="136"/>
      <c r="AGR10" s="136"/>
      <c r="AGS10" s="136"/>
      <c r="AGT10" s="136"/>
      <c r="AGU10" s="136"/>
      <c r="AGV10" s="136"/>
      <c r="AGW10" s="136"/>
      <c r="AGX10" s="136"/>
      <c r="AGY10" s="136"/>
      <c r="AGZ10" s="136"/>
      <c r="AHA10" s="136"/>
      <c r="AHB10" s="136"/>
      <c r="AHC10" s="136"/>
      <c r="AHD10" s="136"/>
      <c r="AHE10" s="136"/>
      <c r="AHF10" s="136"/>
      <c r="AHG10" s="136"/>
      <c r="AHH10" s="136"/>
      <c r="AHI10" s="136"/>
      <c r="AHJ10" s="136"/>
      <c r="AHK10" s="136"/>
      <c r="AHL10" s="136"/>
      <c r="AHM10" s="136"/>
      <c r="AHN10" s="136"/>
      <c r="AHO10" s="136"/>
      <c r="AHP10" s="136"/>
      <c r="AHQ10" s="136"/>
      <c r="AHR10" s="136"/>
      <c r="AHS10" s="136"/>
      <c r="AHT10" s="136"/>
      <c r="AHU10" s="136"/>
      <c r="AHV10" s="136"/>
      <c r="AHW10" s="136"/>
      <c r="AHX10" s="136"/>
      <c r="AHY10" s="136"/>
      <c r="AHZ10" s="136"/>
      <c r="AIA10" s="136"/>
      <c r="AIB10" s="136"/>
      <c r="AIC10" s="136"/>
      <c r="AID10" s="136"/>
      <c r="AIE10" s="136"/>
      <c r="AIF10" s="136"/>
      <c r="AIG10" s="136"/>
      <c r="AIH10" s="136"/>
      <c r="AII10" s="136"/>
      <c r="AIJ10" s="136"/>
      <c r="AIK10" s="136"/>
      <c r="AIL10" s="136"/>
      <c r="AIM10" s="136"/>
      <c r="AIN10" s="136"/>
      <c r="AIO10" s="136"/>
      <c r="AIP10" s="136"/>
      <c r="AIQ10" s="136"/>
      <c r="AIR10" s="136"/>
      <c r="AIS10" s="136"/>
      <c r="AIT10" s="136"/>
      <c r="AIU10" s="136"/>
      <c r="AIV10" s="136"/>
      <c r="AIW10" s="136"/>
      <c r="AIX10" s="136"/>
      <c r="AIY10" s="136"/>
      <c r="AIZ10" s="136"/>
      <c r="AJA10" s="136"/>
      <c r="AJB10" s="136"/>
      <c r="AJC10" s="136"/>
      <c r="AJD10" s="136"/>
      <c r="AJE10" s="136"/>
      <c r="AJF10" s="136"/>
      <c r="AJG10" s="136"/>
      <c r="AJH10" s="136"/>
      <c r="AJI10" s="136"/>
      <c r="AJJ10" s="136"/>
      <c r="AJK10" s="136"/>
      <c r="AJL10" s="136"/>
      <c r="AJM10" s="136"/>
      <c r="AJN10" s="136"/>
      <c r="AJO10" s="136"/>
      <c r="AJP10" s="136"/>
      <c r="AJQ10" s="136"/>
      <c r="AJR10" s="136"/>
      <c r="AJS10" s="136"/>
      <c r="AJT10" s="136"/>
      <c r="AJU10" s="136"/>
      <c r="AJV10" s="136"/>
      <c r="AJW10" s="136"/>
      <c r="AJX10" s="136"/>
      <c r="AJY10" s="136"/>
      <c r="AJZ10" s="136"/>
      <c r="AKA10" s="136"/>
      <c r="AKB10" s="136"/>
      <c r="AKC10" s="136"/>
      <c r="AKD10" s="136"/>
      <c r="AKE10" s="136"/>
      <c r="AKF10" s="136"/>
      <c r="AKG10" s="136"/>
      <c r="AKH10" s="136"/>
      <c r="AKI10" s="136"/>
      <c r="AKJ10" s="136"/>
      <c r="AKK10" s="136"/>
      <c r="AKL10" s="136"/>
      <c r="AKM10" s="136"/>
      <c r="AKN10" s="136"/>
      <c r="AKO10" s="136"/>
      <c r="AKP10" s="136"/>
      <c r="AKQ10" s="136"/>
      <c r="AKR10" s="136"/>
      <c r="AKS10" s="136"/>
      <c r="AKT10" s="136"/>
      <c r="AKU10" s="136"/>
      <c r="AKV10" s="136"/>
      <c r="AKW10" s="136"/>
      <c r="AKX10" s="136"/>
      <c r="AKY10" s="136"/>
      <c r="AKZ10" s="136"/>
      <c r="ALA10" s="136"/>
      <c r="ALB10" s="136"/>
      <c r="ALC10" s="136"/>
      <c r="ALD10" s="136"/>
      <c r="ALE10" s="136"/>
      <c r="ALF10" s="136"/>
      <c r="ALG10" s="136"/>
      <c r="ALH10" s="136"/>
      <c r="ALI10" s="136"/>
      <c r="ALJ10" s="136"/>
      <c r="ALK10" s="136"/>
      <c r="ALL10" s="136"/>
      <c r="ALM10" s="136"/>
      <c r="ALN10" s="136"/>
      <c r="ALO10" s="136"/>
      <c r="ALP10" s="136"/>
      <c r="ALQ10" s="136"/>
      <c r="ALR10" s="136"/>
      <c r="ALS10" s="136"/>
      <c r="ALT10" s="136"/>
      <c r="ALU10" s="136"/>
      <c r="ALV10" s="136"/>
      <c r="ALW10" s="136"/>
      <c r="ALX10" s="136"/>
      <c r="ALY10" s="136"/>
      <c r="ALZ10" s="136"/>
      <c r="AMA10" s="136"/>
      <c r="AMB10" s="136"/>
      <c r="AMC10" s="136"/>
      <c r="AMD10" s="136"/>
      <c r="AME10" s="136"/>
      <c r="AMF10" s="136"/>
      <c r="AMG10" s="136"/>
      <c r="AMH10" s="136"/>
      <c r="AMI10" s="136"/>
      <c r="AMJ10" s="136"/>
    </row>
    <row r="11" spans="1:1024" s="11" customFormat="1" x14ac:dyDescent="0.2">
      <c r="A11" s="63"/>
      <c r="B11" s="63"/>
      <c r="C11" s="63"/>
      <c r="D11" s="63"/>
      <c r="E11" s="63"/>
      <c r="F11" s="128"/>
      <c r="G11" s="128"/>
      <c r="H11" s="128"/>
      <c r="I11" s="129"/>
      <c r="J11" s="129"/>
      <c r="K11" s="129"/>
      <c r="L11" s="129"/>
      <c r="M11" s="130"/>
      <c r="N11" s="129"/>
      <c r="O11" s="129"/>
      <c r="P11" s="129"/>
      <c r="Q11" s="129"/>
      <c r="R11" s="130"/>
      <c r="S11" s="130"/>
      <c r="T11" s="130"/>
      <c r="U11" s="130"/>
      <c r="V11" s="130"/>
      <c r="W11" s="131"/>
      <c r="X11" s="131"/>
      <c r="Y11" s="131"/>
      <c r="Z11" s="131"/>
      <c r="AA11" s="131"/>
      <c r="AB11" s="131"/>
      <c r="AC11" s="131"/>
      <c r="AD11" s="131"/>
      <c r="AE11" s="131"/>
      <c r="AF11" s="128"/>
      <c r="AG11" s="131"/>
      <c r="AH11" s="129"/>
      <c r="AI11" s="129"/>
      <c r="AJ11" s="129"/>
      <c r="AK11" s="129"/>
      <c r="AL11" s="131"/>
      <c r="AM11" s="130"/>
      <c r="AN11" s="130"/>
      <c r="AO11" s="129"/>
      <c r="AP11" s="129"/>
      <c r="AQ11" s="132"/>
      <c r="AR11" s="132"/>
      <c r="AS11" s="132"/>
      <c r="AT11" s="132"/>
      <c r="AU11" s="133"/>
      <c r="AV11" s="133"/>
      <c r="AW11" s="133"/>
      <c r="AX11" s="133"/>
      <c r="AY11" s="132"/>
      <c r="AZ11" s="132"/>
      <c r="BA11" s="129"/>
      <c r="BB11" s="121"/>
      <c r="BC11" s="132"/>
      <c r="BD11" s="132"/>
      <c r="BE11" s="132"/>
      <c r="BF11" s="132"/>
      <c r="BG11" s="134"/>
      <c r="BH11" s="134"/>
      <c r="BI11" s="135"/>
      <c r="BJ11" s="134"/>
      <c r="BK11" s="134"/>
      <c r="BL11" s="58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29"/>
      <c r="BZ11" s="129"/>
      <c r="CA11" s="129"/>
      <c r="CB11" s="129"/>
      <c r="CC11" s="129"/>
      <c r="CD11" s="131"/>
      <c r="CE11" s="131"/>
      <c r="CF11" s="131"/>
      <c r="CG11" s="134"/>
      <c r="CH11" s="134"/>
      <c r="CI11" s="134"/>
      <c r="CJ11" s="134"/>
      <c r="CK11" s="131"/>
      <c r="CL11" s="131"/>
      <c r="CM11" s="131"/>
      <c r="CN11" s="131"/>
      <c r="CO11" s="134"/>
      <c r="CP11" s="131"/>
      <c r="CQ11" s="131"/>
      <c r="CR11" s="131"/>
      <c r="CS11" s="134"/>
      <c r="CT11" s="127"/>
      <c r="CU11"/>
      <c r="CV11" s="55"/>
      <c r="CW11" s="137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  <c r="EI11" s="55"/>
      <c r="EJ11" s="55"/>
      <c r="EK11" s="55"/>
      <c r="EL11" s="55"/>
      <c r="EM11" s="55"/>
      <c r="EN11" s="55"/>
      <c r="EO11" s="55"/>
      <c r="EP11" s="55"/>
      <c r="EQ11" s="55"/>
      <c r="ER11" s="55"/>
      <c r="ES11" s="55"/>
      <c r="ET11" s="55"/>
      <c r="EU11" s="55"/>
      <c r="EV11" s="55"/>
      <c r="EW11" s="55"/>
      <c r="EX11" s="55"/>
      <c r="EY11" s="55"/>
      <c r="EZ11" s="55"/>
      <c r="FA11" s="55"/>
      <c r="FB11" s="55"/>
      <c r="FC11" s="55"/>
      <c r="FD11" s="55"/>
      <c r="FE11" s="55"/>
      <c r="FF11" s="55"/>
      <c r="FG11" s="55"/>
      <c r="FH11" s="55"/>
      <c r="FI11" s="55"/>
      <c r="FJ11" s="55"/>
      <c r="FK11" s="55"/>
      <c r="FL11" s="55"/>
      <c r="FM11" s="55"/>
      <c r="FN11" s="55"/>
      <c r="FO11" s="55"/>
      <c r="FP11" s="55"/>
      <c r="FQ11" s="55"/>
      <c r="FR11" s="55"/>
      <c r="FS11" s="55"/>
      <c r="FT11" s="55"/>
      <c r="FU11" s="55"/>
      <c r="FV11" s="55"/>
      <c r="FW11" s="55"/>
      <c r="FX11" s="55"/>
      <c r="FY11" s="55"/>
      <c r="FZ11" s="55"/>
      <c r="GA11" s="55"/>
      <c r="GB11" s="55"/>
      <c r="GC11" s="55"/>
      <c r="GD11" s="55"/>
      <c r="GE11" s="55"/>
      <c r="GF11" s="55"/>
      <c r="GG11" s="55"/>
      <c r="GH11" s="55"/>
      <c r="GI11" s="55"/>
      <c r="GJ11" s="55"/>
      <c r="GK11" s="55"/>
      <c r="GL11" s="55"/>
      <c r="GM11" s="55"/>
      <c r="GN11" s="55"/>
      <c r="GO11" s="55"/>
      <c r="GP11" s="55"/>
      <c r="GQ11" s="55"/>
      <c r="GR11" s="55"/>
      <c r="GS11" s="55"/>
      <c r="GT11" s="55"/>
      <c r="GU11" s="55"/>
      <c r="GV11" s="55"/>
      <c r="GW11" s="55"/>
      <c r="GX11" s="55"/>
      <c r="GY11" s="55"/>
      <c r="GZ11" s="55"/>
      <c r="HA11" s="55"/>
      <c r="HB11" s="55"/>
      <c r="HC11" s="55"/>
      <c r="HD11" s="55"/>
      <c r="HE11" s="55"/>
      <c r="HF11" s="55"/>
      <c r="HG11" s="55"/>
      <c r="HH11" s="55"/>
      <c r="HI11" s="55"/>
      <c r="HJ11" s="55"/>
      <c r="HK11" s="55"/>
      <c r="HL11" s="55"/>
      <c r="HM11" s="55"/>
      <c r="HN11" s="55"/>
      <c r="HO11" s="55"/>
      <c r="HP11" s="55"/>
      <c r="HQ11" s="55"/>
      <c r="HR11" s="55"/>
      <c r="HS11" s="55"/>
      <c r="HT11" s="55"/>
      <c r="HU11" s="55"/>
      <c r="HV11" s="55"/>
      <c r="HW11" s="55"/>
      <c r="HX11" s="55"/>
      <c r="HY11" s="55"/>
      <c r="HZ11" s="55"/>
      <c r="IA11" s="55"/>
      <c r="IB11" s="55"/>
      <c r="IC11" s="55"/>
      <c r="ID11" s="55"/>
      <c r="IE11" s="55"/>
      <c r="IF11" s="55"/>
      <c r="IG11" s="55"/>
      <c r="IH11" s="55"/>
      <c r="II11" s="55"/>
      <c r="IJ11" s="55"/>
      <c r="IK11" s="55"/>
      <c r="IL11" s="55"/>
      <c r="IM11" s="55"/>
      <c r="IN11" s="55"/>
      <c r="IO11" s="55"/>
      <c r="IP11" s="55"/>
      <c r="IQ11" s="55"/>
      <c r="IR11" s="55"/>
      <c r="IS11" s="55"/>
      <c r="IT11" s="55"/>
      <c r="IU11" s="55"/>
      <c r="IV11" s="55"/>
      <c r="IW11" s="55"/>
      <c r="IX11" s="55"/>
      <c r="IY11" s="55"/>
      <c r="IZ11" s="55"/>
      <c r="JA11" s="55"/>
      <c r="JB11" s="55"/>
      <c r="JC11" s="55"/>
      <c r="JD11" s="55"/>
      <c r="JE11" s="55"/>
      <c r="JF11" s="55"/>
      <c r="JG11" s="55"/>
      <c r="JH11" s="55"/>
      <c r="JI11" s="55"/>
      <c r="JJ11" s="55"/>
      <c r="JK11" s="55"/>
      <c r="JL11" s="55"/>
      <c r="JM11" s="55"/>
      <c r="JN11" s="55"/>
      <c r="JO11" s="55"/>
      <c r="JP11" s="55"/>
      <c r="JQ11" s="55"/>
      <c r="JR11" s="55"/>
      <c r="JS11" s="55"/>
      <c r="JT11" s="55"/>
      <c r="JU11" s="55"/>
      <c r="JV11" s="55"/>
      <c r="JW11" s="55"/>
      <c r="JX11" s="55"/>
      <c r="JY11" s="55"/>
      <c r="JZ11" s="55"/>
      <c r="KA11" s="55"/>
      <c r="KB11" s="55"/>
      <c r="KC11" s="55"/>
      <c r="KD11" s="55"/>
      <c r="KE11" s="55"/>
      <c r="KF11" s="55"/>
      <c r="KG11" s="55"/>
      <c r="KH11" s="55"/>
      <c r="KI11" s="55"/>
      <c r="KJ11" s="55"/>
      <c r="KK11" s="55"/>
      <c r="KL11" s="55"/>
      <c r="KM11" s="55"/>
      <c r="KN11" s="55"/>
      <c r="KO11" s="55"/>
      <c r="KP11" s="55"/>
      <c r="KQ11" s="55"/>
      <c r="KR11" s="55"/>
      <c r="KS11" s="55"/>
      <c r="KT11" s="55"/>
      <c r="KU11" s="55"/>
      <c r="KV11" s="55"/>
      <c r="KW11" s="55"/>
      <c r="KX11" s="55"/>
      <c r="KY11" s="55"/>
      <c r="KZ11" s="55"/>
      <c r="LA11" s="55"/>
      <c r="LB11" s="55"/>
      <c r="LC11" s="55"/>
      <c r="LD11" s="55"/>
      <c r="LE11" s="55"/>
      <c r="LF11" s="55"/>
      <c r="LG11" s="55"/>
      <c r="LH11" s="55"/>
      <c r="LI11" s="55"/>
      <c r="LJ11" s="55"/>
      <c r="LK11" s="55"/>
      <c r="LL11" s="55"/>
      <c r="LM11" s="55"/>
      <c r="LN11" s="55"/>
      <c r="LO11" s="55"/>
      <c r="LP11" s="55"/>
      <c r="LQ11" s="55"/>
      <c r="LR11" s="55"/>
      <c r="LS11" s="55"/>
      <c r="LT11" s="55"/>
      <c r="LU11" s="55"/>
      <c r="LV11" s="55"/>
      <c r="LW11" s="55"/>
      <c r="LX11" s="55"/>
      <c r="LY11" s="55"/>
      <c r="LZ11" s="55"/>
      <c r="MA11" s="55"/>
      <c r="MB11" s="55"/>
      <c r="MC11" s="55"/>
      <c r="MD11" s="55"/>
      <c r="ME11" s="55"/>
      <c r="MF11" s="55"/>
      <c r="MG11" s="55"/>
      <c r="MH11" s="55"/>
      <c r="MI11" s="55"/>
      <c r="MJ11" s="55"/>
      <c r="MK11" s="55"/>
      <c r="ML11" s="55"/>
      <c r="MM11" s="55"/>
      <c r="MN11" s="55"/>
      <c r="MO11" s="55"/>
      <c r="MP11" s="55"/>
      <c r="MQ11" s="55"/>
      <c r="MR11" s="55"/>
      <c r="MS11" s="55"/>
      <c r="MT11" s="55"/>
      <c r="MU11" s="55"/>
      <c r="MV11" s="55"/>
      <c r="MW11" s="55"/>
      <c r="MX11" s="55"/>
      <c r="MY11" s="55"/>
      <c r="MZ11" s="55"/>
      <c r="NA11" s="55"/>
      <c r="NB11" s="55"/>
      <c r="NC11" s="55"/>
      <c r="ND11" s="55"/>
      <c r="NE11" s="55"/>
      <c r="NF11" s="55"/>
      <c r="NG11" s="55"/>
      <c r="NH11" s="55"/>
      <c r="NI11" s="55"/>
      <c r="NJ11" s="55"/>
      <c r="NK11" s="55"/>
      <c r="NL11" s="55"/>
      <c r="NM11" s="55"/>
      <c r="NN11" s="55"/>
      <c r="NO11" s="55"/>
      <c r="NP11" s="55"/>
      <c r="NQ11" s="55"/>
      <c r="NR11" s="55"/>
      <c r="NS11" s="55"/>
      <c r="NT11" s="55"/>
      <c r="NU11" s="55"/>
      <c r="NV11" s="55"/>
      <c r="NW11" s="55"/>
      <c r="NX11" s="55"/>
      <c r="NY11" s="55"/>
      <c r="NZ11" s="55"/>
      <c r="OA11" s="55"/>
      <c r="OB11" s="55"/>
      <c r="OC11" s="55"/>
      <c r="OD11" s="55"/>
      <c r="OE11" s="55"/>
      <c r="OF11" s="55"/>
      <c r="OG11" s="55"/>
      <c r="OH11" s="55"/>
      <c r="OI11" s="55"/>
      <c r="OJ11" s="55"/>
      <c r="OK11" s="55"/>
      <c r="OL11" s="55"/>
      <c r="OM11" s="55"/>
      <c r="ON11" s="55"/>
      <c r="OO11" s="55"/>
      <c r="OP11" s="55"/>
      <c r="OQ11" s="55"/>
      <c r="OR11" s="55"/>
      <c r="OS11" s="55"/>
      <c r="OT11" s="55"/>
      <c r="OU11" s="55"/>
      <c r="OV11" s="55"/>
      <c r="OW11" s="55"/>
      <c r="OX11" s="55"/>
      <c r="OY11" s="55"/>
      <c r="OZ11" s="55"/>
      <c r="PA11" s="55"/>
      <c r="PB11" s="55"/>
      <c r="PC11" s="55"/>
      <c r="PD11" s="55"/>
      <c r="PE11" s="55"/>
      <c r="PF11" s="55"/>
      <c r="PG11" s="55"/>
      <c r="PH11" s="55"/>
      <c r="PI11" s="55"/>
      <c r="PJ11" s="55"/>
      <c r="PK11" s="55"/>
      <c r="PL11" s="55"/>
      <c r="PM11" s="55"/>
      <c r="PN11" s="55"/>
      <c r="PO11" s="55"/>
      <c r="PP11" s="55"/>
      <c r="PQ11" s="55"/>
      <c r="PR11" s="55"/>
      <c r="PS11" s="55"/>
      <c r="PT11" s="55"/>
      <c r="PU11" s="55"/>
      <c r="PV11" s="55"/>
      <c r="PW11" s="55"/>
      <c r="PX11" s="55"/>
      <c r="PY11" s="55"/>
      <c r="PZ11" s="55"/>
      <c r="QA11" s="55"/>
      <c r="QB11" s="55"/>
      <c r="QC11" s="55"/>
      <c r="QD11" s="55"/>
      <c r="QE11" s="55"/>
      <c r="QF11" s="55"/>
      <c r="QG11" s="55"/>
      <c r="QH11" s="55"/>
      <c r="QI11" s="55"/>
      <c r="QJ11" s="55"/>
      <c r="QK11" s="55"/>
      <c r="QL11" s="55"/>
      <c r="QM11" s="55"/>
      <c r="QN11" s="55"/>
      <c r="QO11" s="55"/>
      <c r="QP11" s="55"/>
      <c r="QQ11" s="55"/>
      <c r="QR11" s="55"/>
      <c r="QS11" s="55"/>
      <c r="QT11" s="55"/>
      <c r="QU11" s="55"/>
      <c r="QV11" s="55"/>
      <c r="QW11" s="55"/>
      <c r="QX11" s="55"/>
      <c r="QY11" s="55"/>
      <c r="QZ11" s="55"/>
      <c r="RA11" s="55"/>
      <c r="RB11" s="55"/>
      <c r="RC11" s="55"/>
      <c r="RD11" s="55"/>
      <c r="RE11" s="55"/>
      <c r="RF11" s="55"/>
      <c r="RG11" s="55"/>
      <c r="RH11" s="55"/>
      <c r="RI11" s="55"/>
      <c r="RJ11" s="55"/>
      <c r="RK11" s="55"/>
      <c r="RL11" s="55"/>
      <c r="RM11" s="55"/>
      <c r="RN11" s="55"/>
      <c r="RO11" s="55"/>
      <c r="RP11" s="55"/>
      <c r="RQ11" s="55"/>
      <c r="RR11" s="55"/>
      <c r="RS11" s="55"/>
      <c r="RT11" s="55"/>
      <c r="RU11" s="55"/>
      <c r="RV11" s="55"/>
      <c r="RW11" s="55"/>
      <c r="RX11" s="55"/>
      <c r="RY11" s="55"/>
      <c r="RZ11" s="55"/>
      <c r="SA11" s="55"/>
      <c r="SB11" s="55"/>
      <c r="SC11" s="55"/>
      <c r="SD11" s="55"/>
      <c r="SE11" s="55"/>
      <c r="SF11" s="55"/>
      <c r="SG11" s="55"/>
      <c r="SH11" s="55"/>
      <c r="SI11" s="55"/>
      <c r="SJ11" s="55"/>
      <c r="SK11" s="55"/>
      <c r="SL11" s="55"/>
      <c r="SM11" s="55"/>
      <c r="SN11" s="55"/>
      <c r="SO11" s="55"/>
      <c r="SP11" s="55"/>
      <c r="SQ11" s="55"/>
      <c r="SR11" s="55"/>
      <c r="SS11" s="55"/>
      <c r="ST11" s="55"/>
      <c r="SU11" s="55"/>
      <c r="SV11" s="55"/>
      <c r="SW11" s="55"/>
      <c r="SX11" s="55"/>
      <c r="SY11" s="55"/>
      <c r="SZ11" s="55"/>
      <c r="TA11" s="55"/>
      <c r="TB11" s="55"/>
      <c r="TC11" s="55"/>
      <c r="TD11" s="55"/>
      <c r="TE11" s="55"/>
      <c r="TF11" s="55"/>
      <c r="TG11" s="55"/>
      <c r="TH11" s="55"/>
      <c r="TI11" s="55"/>
      <c r="TJ11" s="55"/>
      <c r="TK11" s="55"/>
      <c r="TL11" s="55"/>
      <c r="TM11" s="55"/>
      <c r="TN11" s="55"/>
      <c r="TO11" s="55"/>
      <c r="TP11" s="55"/>
      <c r="TQ11" s="55"/>
      <c r="TR11" s="55"/>
      <c r="TS11" s="55"/>
      <c r="TT11" s="55"/>
      <c r="TU11" s="55"/>
      <c r="TV11" s="55"/>
      <c r="TW11" s="55"/>
      <c r="TX11" s="55"/>
      <c r="TY11" s="55"/>
      <c r="TZ11" s="55"/>
      <c r="UA11" s="55"/>
      <c r="UB11" s="55"/>
      <c r="UC11" s="55"/>
      <c r="UD11" s="55"/>
      <c r="UE11" s="55"/>
      <c r="UF11" s="55"/>
      <c r="UG11" s="55"/>
      <c r="UH11" s="55"/>
      <c r="UI11" s="55"/>
      <c r="UJ11" s="55"/>
      <c r="UK11" s="55"/>
      <c r="UL11" s="55"/>
      <c r="UM11" s="55"/>
      <c r="UN11" s="55"/>
      <c r="UO11" s="55"/>
      <c r="UP11" s="55"/>
      <c r="UQ11" s="55"/>
      <c r="UR11" s="55"/>
      <c r="US11" s="55"/>
      <c r="UT11" s="55"/>
      <c r="UU11" s="55"/>
      <c r="UV11" s="55"/>
      <c r="UW11" s="55"/>
      <c r="UX11" s="55"/>
      <c r="UY11" s="55"/>
      <c r="UZ11" s="55"/>
      <c r="VA11" s="55"/>
      <c r="VB11" s="55"/>
      <c r="VC11" s="55"/>
      <c r="VD11" s="55"/>
      <c r="VE11" s="55"/>
      <c r="VF11" s="55"/>
      <c r="VG11" s="55"/>
      <c r="VH11" s="55"/>
      <c r="VI11" s="55"/>
      <c r="VJ11" s="55"/>
      <c r="VK11" s="55"/>
      <c r="VL11" s="55"/>
      <c r="VM11" s="55"/>
      <c r="VN11" s="55"/>
      <c r="VO11" s="55"/>
      <c r="VP11" s="55"/>
      <c r="VQ11" s="55"/>
      <c r="VR11" s="55"/>
      <c r="VS11" s="55"/>
      <c r="VT11" s="55"/>
      <c r="VU11" s="55"/>
      <c r="VV11" s="55"/>
      <c r="VW11" s="55"/>
      <c r="VX11" s="55"/>
      <c r="VY11" s="55"/>
      <c r="VZ11" s="55"/>
      <c r="WA11" s="55"/>
      <c r="WB11" s="55"/>
      <c r="WC11" s="55"/>
      <c r="WD11" s="55"/>
      <c r="WE11" s="55"/>
      <c r="WF11" s="55"/>
      <c r="WG11" s="55"/>
      <c r="WH11" s="55"/>
      <c r="WI11" s="55"/>
      <c r="WJ11" s="55"/>
      <c r="WK11" s="55"/>
      <c r="WL11" s="55"/>
      <c r="WM11" s="55"/>
      <c r="WN11" s="55"/>
      <c r="WO11" s="55"/>
      <c r="WP11" s="55"/>
      <c r="WQ11" s="55"/>
      <c r="WR11" s="55"/>
      <c r="WS11" s="55"/>
      <c r="WT11" s="55"/>
      <c r="WU11" s="55"/>
      <c r="WV11" s="55"/>
      <c r="WW11" s="55"/>
      <c r="WX11" s="55"/>
      <c r="WY11" s="55"/>
      <c r="WZ11" s="55"/>
      <c r="XA11" s="55"/>
      <c r="XB11" s="55"/>
      <c r="XC11" s="55"/>
      <c r="XD11" s="55"/>
      <c r="XE11" s="55"/>
      <c r="XF11" s="55"/>
      <c r="XG11" s="55"/>
      <c r="XH11" s="55"/>
      <c r="XI11" s="55"/>
      <c r="XJ11" s="55"/>
      <c r="XK11" s="55"/>
      <c r="XL11" s="55"/>
      <c r="XM11" s="55"/>
      <c r="XN11" s="55"/>
      <c r="XO11" s="55"/>
      <c r="XP11" s="55"/>
      <c r="XQ11" s="55"/>
      <c r="XR11" s="55"/>
      <c r="XS11" s="55"/>
      <c r="XT11" s="55"/>
      <c r="XU11" s="55"/>
      <c r="XV11" s="55"/>
      <c r="XW11" s="55"/>
      <c r="XX11" s="55"/>
      <c r="XY11" s="55"/>
      <c r="XZ11" s="55"/>
      <c r="YA11" s="55"/>
      <c r="YB11" s="55"/>
      <c r="YC11" s="55"/>
      <c r="YD11" s="55"/>
      <c r="YE11" s="55"/>
      <c r="YF11" s="55"/>
      <c r="YG11" s="55"/>
      <c r="YH11" s="55"/>
      <c r="YI11" s="55"/>
      <c r="YJ11" s="55"/>
      <c r="YK11" s="55"/>
      <c r="YL11" s="55"/>
      <c r="YM11" s="55"/>
      <c r="YN11" s="55"/>
      <c r="YO11" s="55"/>
      <c r="YP11" s="55"/>
      <c r="YQ11" s="55"/>
      <c r="YR11" s="55"/>
      <c r="YS11" s="55"/>
      <c r="YT11" s="55"/>
      <c r="YU11" s="55"/>
      <c r="YV11" s="55"/>
      <c r="YW11" s="55"/>
      <c r="YX11" s="55"/>
      <c r="YY11" s="55"/>
      <c r="YZ11" s="55"/>
      <c r="ZA11" s="55"/>
      <c r="ZB11" s="55"/>
      <c r="ZC11" s="55"/>
      <c r="ZD11" s="55"/>
      <c r="ZE11" s="55"/>
      <c r="ZF11" s="55"/>
      <c r="ZG11" s="55"/>
      <c r="ZH11" s="55"/>
      <c r="ZI11" s="55"/>
      <c r="ZJ11" s="55"/>
      <c r="ZK11" s="55"/>
      <c r="ZL11" s="55"/>
      <c r="ZM11" s="55"/>
      <c r="ZN11" s="55"/>
      <c r="ZO11" s="55"/>
      <c r="ZP11" s="55"/>
      <c r="ZQ11" s="55"/>
      <c r="ZR11" s="55"/>
      <c r="ZS11" s="55"/>
      <c r="ZT11" s="55"/>
      <c r="ZU11" s="55"/>
      <c r="ZV11" s="55"/>
      <c r="ZW11" s="55"/>
      <c r="ZX11" s="55"/>
      <c r="ZY11" s="55"/>
      <c r="ZZ11" s="55"/>
      <c r="AAA11" s="55"/>
      <c r="AAB11" s="55"/>
      <c r="AAC11" s="55"/>
      <c r="AAD11" s="55"/>
      <c r="AAE11" s="55"/>
      <c r="AAF11" s="55"/>
      <c r="AAG11" s="55"/>
      <c r="AAH11" s="55"/>
      <c r="AAI11" s="55"/>
      <c r="AAJ11" s="55"/>
      <c r="AAK11" s="55"/>
      <c r="AAL11" s="55"/>
      <c r="AAM11" s="55"/>
      <c r="AAN11" s="55"/>
      <c r="AAO11" s="55"/>
      <c r="AAP11" s="55"/>
      <c r="AAQ11" s="55"/>
      <c r="AAR11" s="55"/>
      <c r="AAS11" s="55"/>
      <c r="AAT11" s="55"/>
      <c r="AAU11" s="55"/>
      <c r="AAV11" s="55"/>
      <c r="AAW11" s="55"/>
      <c r="AAX11" s="55"/>
      <c r="AAY11" s="55"/>
      <c r="AAZ11" s="55"/>
      <c r="ABA11" s="55"/>
      <c r="ABB11" s="55"/>
      <c r="ABC11" s="55"/>
      <c r="ABD11" s="55"/>
      <c r="ABE11" s="55"/>
      <c r="ABF11" s="55"/>
      <c r="ABG11" s="55"/>
      <c r="ABH11" s="55"/>
      <c r="ABI11" s="55"/>
      <c r="ABJ11" s="55"/>
      <c r="ABK11" s="55"/>
      <c r="ABL11" s="55"/>
      <c r="ABM11" s="55"/>
      <c r="ABN11" s="55"/>
      <c r="ABO11" s="55"/>
      <c r="ABP11" s="55"/>
      <c r="ABQ11" s="55"/>
      <c r="ABR11" s="55"/>
      <c r="ABS11" s="55"/>
      <c r="ABT11" s="55"/>
      <c r="ABU11" s="55"/>
      <c r="ABV11" s="55"/>
      <c r="ABW11" s="55"/>
      <c r="ABX11" s="55"/>
      <c r="ABY11" s="55"/>
      <c r="ABZ11" s="55"/>
      <c r="ACA11" s="55"/>
      <c r="ACB11" s="55"/>
      <c r="ACC11" s="55"/>
      <c r="ACD11" s="55"/>
      <c r="ACE11" s="55"/>
      <c r="ACF11" s="55"/>
      <c r="ACG11" s="55"/>
      <c r="ACH11" s="55"/>
      <c r="ACI11" s="55"/>
      <c r="ACJ11" s="55"/>
      <c r="ACK11" s="55"/>
      <c r="ACL11" s="55"/>
      <c r="ACM11" s="55"/>
      <c r="ACN11" s="55"/>
      <c r="ACO11" s="55"/>
      <c r="ACP11" s="55"/>
      <c r="ACQ11" s="55"/>
      <c r="ACR11" s="55"/>
      <c r="ACS11" s="55"/>
      <c r="ACT11" s="55"/>
      <c r="ACU11" s="55"/>
      <c r="ACV11" s="55"/>
      <c r="ACW11" s="55"/>
      <c r="ACX11" s="55"/>
      <c r="ACY11" s="55"/>
      <c r="ACZ11" s="55"/>
      <c r="ADA11" s="55"/>
      <c r="ADB11" s="55"/>
      <c r="ADC11" s="55"/>
      <c r="ADD11" s="55"/>
      <c r="ADE11" s="55"/>
      <c r="ADF11" s="55"/>
      <c r="ADG11" s="55"/>
      <c r="ADH11" s="55"/>
      <c r="ADI11" s="55"/>
      <c r="ADJ11" s="55"/>
      <c r="ADK11" s="55"/>
      <c r="ADL11" s="55"/>
      <c r="ADM11" s="55"/>
      <c r="ADN11" s="55"/>
      <c r="ADO11" s="55"/>
      <c r="ADP11" s="55"/>
      <c r="ADQ11" s="55"/>
      <c r="ADR11" s="55"/>
      <c r="ADS11" s="55"/>
      <c r="ADT11" s="55"/>
      <c r="ADU11" s="55"/>
      <c r="ADV11" s="55"/>
      <c r="ADW11" s="55"/>
      <c r="ADX11" s="55"/>
      <c r="ADY11" s="55"/>
      <c r="ADZ11" s="55"/>
      <c r="AEA11" s="55"/>
      <c r="AEB11" s="55"/>
      <c r="AEC11" s="55"/>
      <c r="AED11" s="55"/>
      <c r="AEE11" s="55"/>
      <c r="AEF11" s="55"/>
      <c r="AEG11" s="55"/>
      <c r="AEH11" s="55"/>
      <c r="AEI11" s="55"/>
      <c r="AEJ11" s="55"/>
      <c r="AEK11" s="55"/>
      <c r="AEL11" s="55"/>
      <c r="AEM11" s="55"/>
      <c r="AEN11" s="55"/>
      <c r="AEO11" s="55"/>
      <c r="AEP11" s="55"/>
      <c r="AEQ11" s="55"/>
      <c r="AER11" s="55"/>
      <c r="AES11" s="55"/>
      <c r="AET11" s="55"/>
      <c r="AEU11" s="55"/>
      <c r="AEV11" s="55"/>
      <c r="AEW11" s="55"/>
      <c r="AEX11" s="55"/>
      <c r="AEY11" s="55"/>
      <c r="AEZ11" s="55"/>
      <c r="AFA11" s="55"/>
      <c r="AFB11" s="55"/>
      <c r="AFC11" s="55"/>
      <c r="AFD11" s="55"/>
      <c r="AFE11" s="55"/>
      <c r="AFF11" s="55"/>
      <c r="AFG11" s="55"/>
      <c r="AFH11" s="55"/>
      <c r="AFI11" s="55"/>
      <c r="AFJ11" s="55"/>
      <c r="AFK11" s="55"/>
      <c r="AFL11" s="55"/>
      <c r="AFM11" s="55"/>
      <c r="AFN11" s="55"/>
      <c r="AFO11" s="55"/>
      <c r="AFP11" s="55"/>
      <c r="AFQ11" s="55"/>
      <c r="AFR11" s="55"/>
      <c r="AFS11" s="55"/>
      <c r="AFT11" s="55"/>
      <c r="AFU11" s="55"/>
      <c r="AFV11" s="55"/>
      <c r="AFW11" s="55"/>
      <c r="AFX11" s="55"/>
      <c r="AFY11" s="55"/>
      <c r="AFZ11" s="55"/>
      <c r="AGA11" s="55"/>
      <c r="AGB11" s="55"/>
      <c r="AGC11" s="55"/>
      <c r="AGD11" s="55"/>
      <c r="AGE11" s="55"/>
      <c r="AGF11" s="55"/>
      <c r="AGG11" s="55"/>
      <c r="AGH11" s="55"/>
      <c r="AGI11" s="55"/>
      <c r="AGJ11" s="55"/>
      <c r="AGK11" s="55"/>
      <c r="AGL11" s="55"/>
      <c r="AGM11" s="55"/>
      <c r="AGN11" s="55"/>
      <c r="AGO11" s="55"/>
      <c r="AGP11" s="55"/>
      <c r="AGQ11" s="55"/>
      <c r="AGR11" s="55"/>
      <c r="AGS11" s="55"/>
      <c r="AGT11" s="55"/>
      <c r="AGU11" s="55"/>
      <c r="AGV11" s="55"/>
      <c r="AGW11" s="55"/>
      <c r="AGX11" s="55"/>
      <c r="AGY11" s="55"/>
      <c r="AGZ11" s="55"/>
      <c r="AHA11" s="55"/>
      <c r="AHB11" s="55"/>
      <c r="AHC11" s="55"/>
      <c r="AHD11" s="55"/>
      <c r="AHE11" s="55"/>
      <c r="AHF11" s="55"/>
      <c r="AHG11" s="55"/>
      <c r="AHH11" s="55"/>
      <c r="AHI11" s="55"/>
      <c r="AHJ11" s="55"/>
      <c r="AHK11" s="55"/>
      <c r="AHL11" s="55"/>
      <c r="AHM11" s="55"/>
      <c r="AHN11" s="55"/>
      <c r="AHO11" s="55"/>
      <c r="AHP11" s="55"/>
      <c r="AHQ11" s="55"/>
      <c r="AHR11" s="55"/>
      <c r="AHS11" s="55"/>
      <c r="AHT11" s="55"/>
      <c r="AHU11" s="55"/>
      <c r="AHV11" s="55"/>
      <c r="AHW11" s="55"/>
      <c r="AHX11" s="55"/>
      <c r="AHY11" s="55"/>
      <c r="AHZ11" s="55"/>
      <c r="AIA11" s="55"/>
      <c r="AIB11" s="55"/>
      <c r="AIC11" s="55"/>
      <c r="AID11" s="55"/>
      <c r="AIE11" s="55"/>
      <c r="AIF11" s="55"/>
      <c r="AIG11" s="55"/>
      <c r="AIH11" s="55"/>
      <c r="AII11" s="55"/>
      <c r="AIJ11" s="55"/>
      <c r="AIK11" s="55"/>
      <c r="AIL11" s="55"/>
      <c r="AIM11" s="55"/>
      <c r="AIN11" s="55"/>
      <c r="AIO11" s="55"/>
      <c r="AIP11" s="55"/>
      <c r="AIQ11" s="55"/>
      <c r="AIR11" s="55"/>
      <c r="AIS11" s="55"/>
      <c r="AIT11" s="55"/>
      <c r="AIU11" s="55"/>
      <c r="AIV11" s="55"/>
      <c r="AIW11" s="55"/>
      <c r="AIX11" s="55"/>
      <c r="AIY11" s="55"/>
      <c r="AIZ11" s="55"/>
      <c r="AJA11" s="55"/>
      <c r="AJB11" s="55"/>
      <c r="AJC11" s="55"/>
      <c r="AJD11" s="55"/>
      <c r="AJE11" s="55"/>
      <c r="AJF11" s="55"/>
      <c r="AJG11" s="55"/>
      <c r="AJH11" s="55"/>
      <c r="AJI11" s="55"/>
      <c r="AJJ11" s="55"/>
      <c r="AJK11" s="55"/>
      <c r="AJL11" s="55"/>
      <c r="AJM11" s="55"/>
      <c r="AJN11" s="55"/>
      <c r="AJO11" s="55"/>
      <c r="AJP11" s="55"/>
      <c r="AJQ11" s="55"/>
      <c r="AJR11" s="55"/>
      <c r="AJS11" s="55"/>
      <c r="AJT11" s="55"/>
      <c r="AJU11" s="55"/>
      <c r="AJV11" s="55"/>
      <c r="AJW11" s="55"/>
      <c r="AJX11" s="55"/>
      <c r="AJY11" s="55"/>
      <c r="AJZ11" s="55"/>
      <c r="AKA11" s="55"/>
      <c r="AKB11" s="55"/>
      <c r="AKC11" s="55"/>
      <c r="AKD11" s="55"/>
      <c r="AKE11" s="55"/>
      <c r="AKF11" s="55"/>
      <c r="AKG11" s="55"/>
      <c r="AKH11" s="55"/>
      <c r="AKI11" s="55"/>
      <c r="AKJ11" s="55"/>
      <c r="AKK11" s="55"/>
      <c r="AKL11" s="55"/>
      <c r="AKM11" s="55"/>
      <c r="AKN11" s="55"/>
      <c r="AKO11" s="55"/>
      <c r="AKP11" s="55"/>
      <c r="AKQ11" s="55"/>
      <c r="AKR11" s="55"/>
      <c r="AKS11" s="55"/>
      <c r="AKT11" s="55"/>
      <c r="AKU11" s="55"/>
      <c r="AKV11" s="55"/>
      <c r="AKW11" s="55"/>
      <c r="AKX11" s="55"/>
      <c r="AKY11" s="55"/>
      <c r="AKZ11" s="55"/>
      <c r="ALA11" s="55"/>
      <c r="ALB11" s="55"/>
      <c r="ALC11" s="55"/>
      <c r="ALD11" s="55"/>
      <c r="ALE11" s="55"/>
      <c r="ALF11" s="55"/>
      <c r="ALG11" s="55"/>
      <c r="ALH11" s="55"/>
      <c r="ALI11" s="55"/>
      <c r="ALJ11" s="55"/>
      <c r="ALK11" s="55"/>
      <c r="ALL11" s="55"/>
      <c r="ALM11" s="55"/>
      <c r="ALN11" s="55"/>
      <c r="ALO11" s="55"/>
      <c r="ALP11" s="55"/>
      <c r="ALQ11" s="55"/>
      <c r="ALR11" s="55"/>
      <c r="ALS11" s="55"/>
      <c r="ALT11" s="55"/>
      <c r="ALU11" s="55"/>
      <c r="ALV11" s="55"/>
      <c r="ALW11" s="55"/>
      <c r="ALX11" s="55"/>
      <c r="ALY11" s="55"/>
      <c r="ALZ11" s="55"/>
      <c r="AMA11" s="55"/>
      <c r="AMB11" s="55"/>
      <c r="AMC11" s="55"/>
      <c r="AMD11" s="55"/>
      <c r="AME11" s="55"/>
      <c r="AMF11" s="55"/>
      <c r="AMG11" s="55"/>
      <c r="AMH11" s="55"/>
      <c r="AMI11" s="55"/>
      <c r="AMJ11" s="55"/>
    </row>
    <row r="12" spans="1:1024" x14ac:dyDescent="0.2">
      <c r="A12" s="75"/>
      <c r="B12" s="75"/>
      <c r="C12" s="75"/>
      <c r="D12" s="75"/>
      <c r="E12" s="75"/>
      <c r="F12" s="114"/>
      <c r="G12" s="114"/>
      <c r="H12" s="114"/>
      <c r="I12" s="75"/>
      <c r="J12" s="75"/>
      <c r="K12" s="75"/>
      <c r="L12" s="75"/>
      <c r="M12" s="115"/>
      <c r="N12" s="75"/>
      <c r="O12" s="75"/>
      <c r="P12" s="75"/>
      <c r="Q12" s="75"/>
      <c r="R12" s="115"/>
      <c r="S12" s="115"/>
      <c r="T12" s="116"/>
      <c r="U12" s="116"/>
      <c r="V12" s="116"/>
      <c r="W12" s="117"/>
      <c r="X12" s="117"/>
      <c r="Y12" s="117"/>
      <c r="Z12" s="117"/>
      <c r="AA12" s="117"/>
      <c r="AB12" s="117"/>
      <c r="AC12" s="117"/>
      <c r="AD12" s="117"/>
      <c r="AE12" s="117"/>
      <c r="AF12" s="114"/>
      <c r="AG12" s="117"/>
      <c r="AH12" s="75"/>
      <c r="AI12" s="75"/>
      <c r="AJ12" s="118"/>
      <c r="AK12" s="118"/>
      <c r="AL12" s="117"/>
      <c r="AM12" s="119"/>
      <c r="AN12" s="119"/>
      <c r="AO12" s="75"/>
      <c r="AP12" s="75"/>
      <c r="AQ12" s="120"/>
      <c r="AR12" s="120"/>
      <c r="AS12" s="120"/>
      <c r="AT12" s="120"/>
      <c r="AU12" s="98"/>
      <c r="AV12" s="98"/>
      <c r="AW12" s="99"/>
      <c r="AX12" s="99"/>
      <c r="AY12" s="120"/>
      <c r="AZ12" s="120"/>
      <c r="BA12" s="118"/>
      <c r="BB12" s="121"/>
      <c r="BC12" s="122"/>
      <c r="BD12" s="121"/>
      <c r="BE12" s="120"/>
      <c r="BF12" s="122"/>
      <c r="BG12" s="123"/>
      <c r="BH12" s="123"/>
      <c r="BI12" s="124"/>
      <c r="BJ12" s="123"/>
      <c r="BK12" s="123"/>
      <c r="BL12" s="52"/>
      <c r="BM12" s="125"/>
      <c r="BN12" s="125"/>
      <c r="BO12" s="125"/>
      <c r="BP12" s="125"/>
      <c r="BQ12" s="125"/>
      <c r="BR12" s="123"/>
      <c r="BS12" s="123"/>
      <c r="BT12" s="126"/>
      <c r="BU12" s="126"/>
      <c r="BV12" s="126"/>
      <c r="BW12" s="126"/>
      <c r="BX12" s="126"/>
      <c r="BY12" s="75"/>
      <c r="BZ12" s="118"/>
      <c r="CA12" s="118"/>
      <c r="CB12" s="118"/>
      <c r="CC12" s="118"/>
      <c r="CD12" s="117"/>
      <c r="CE12" s="117"/>
      <c r="CF12" s="117"/>
      <c r="CG12" s="123"/>
      <c r="CH12" s="123"/>
      <c r="CI12" s="126"/>
      <c r="CJ12" s="126"/>
      <c r="CK12" s="117"/>
      <c r="CL12" s="117"/>
      <c r="CM12" s="117"/>
      <c r="CN12" s="117"/>
      <c r="CO12" s="126"/>
      <c r="CP12" s="117"/>
      <c r="CQ12" s="117"/>
      <c r="CR12" s="117"/>
      <c r="CS12" s="126"/>
      <c r="CT12" s="127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">
      <c r="A13" s="75"/>
      <c r="B13" s="75"/>
      <c r="C13" s="75"/>
      <c r="D13" s="75"/>
      <c r="E13" s="75"/>
      <c r="F13" s="114"/>
      <c r="G13" s="114"/>
      <c r="H13" s="114"/>
      <c r="I13" s="75"/>
      <c r="J13" s="75"/>
      <c r="K13" s="75"/>
      <c r="L13" s="75"/>
      <c r="M13" s="115"/>
      <c r="N13" s="75"/>
      <c r="O13" s="75"/>
      <c r="P13" s="75"/>
      <c r="Q13" s="75"/>
      <c r="R13" s="115"/>
      <c r="S13" s="115"/>
      <c r="T13" s="116"/>
      <c r="U13" s="116"/>
      <c r="V13" s="116"/>
      <c r="W13" s="117"/>
      <c r="X13" s="117"/>
      <c r="Y13" s="117"/>
      <c r="Z13" s="117"/>
      <c r="AA13" s="117"/>
      <c r="AB13" s="117"/>
      <c r="AC13" s="117"/>
      <c r="AD13" s="117"/>
      <c r="AE13" s="117"/>
      <c r="AF13" s="114"/>
      <c r="AG13" s="117"/>
      <c r="AH13" s="75"/>
      <c r="AI13" s="75"/>
      <c r="AJ13" s="118"/>
      <c r="AK13" s="118"/>
      <c r="AL13" s="117"/>
      <c r="AM13" s="119"/>
      <c r="AN13" s="119"/>
      <c r="AO13" s="75"/>
      <c r="AP13" s="75"/>
      <c r="AQ13" s="120"/>
      <c r="AR13" s="120"/>
      <c r="AS13" s="120"/>
      <c r="AT13" s="120"/>
      <c r="AU13" s="98"/>
      <c r="AV13" s="98"/>
      <c r="AW13" s="99"/>
      <c r="AX13" s="99"/>
      <c r="AY13" s="120"/>
      <c r="AZ13" s="120"/>
      <c r="BA13" s="118"/>
      <c r="BB13" s="121"/>
      <c r="BC13" s="122"/>
      <c r="BD13" s="121"/>
      <c r="BE13" s="120"/>
      <c r="BF13" s="122"/>
      <c r="BG13" s="123"/>
      <c r="BH13" s="123"/>
      <c r="BI13" s="124"/>
      <c r="BJ13" s="123"/>
      <c r="BK13" s="123"/>
      <c r="BL13" s="52"/>
      <c r="BM13" s="125"/>
      <c r="BN13" s="125"/>
      <c r="BO13" s="125"/>
      <c r="BP13" s="125"/>
      <c r="BQ13" s="125"/>
      <c r="BR13" s="123"/>
      <c r="BS13" s="123"/>
      <c r="BT13" s="126"/>
      <c r="BU13" s="126"/>
      <c r="BV13" s="126"/>
      <c r="BW13" s="126"/>
      <c r="BX13" s="126"/>
      <c r="BY13" s="75"/>
      <c r="BZ13" s="118"/>
      <c r="CA13" s="118"/>
      <c r="CB13" s="118"/>
      <c r="CC13" s="118"/>
      <c r="CD13" s="117"/>
      <c r="CE13" s="117"/>
      <c r="CF13" s="117"/>
      <c r="CG13" s="123"/>
      <c r="CH13" s="123"/>
      <c r="CI13" s="126"/>
      <c r="CJ13" s="126"/>
      <c r="CK13" s="117"/>
      <c r="CL13" s="117"/>
      <c r="CM13" s="117"/>
      <c r="CN13" s="117"/>
      <c r="CO13" s="126"/>
      <c r="CP13" s="117"/>
      <c r="CQ13" s="117"/>
      <c r="CR13" s="117"/>
      <c r="CS13" s="126"/>
      <c r="CT13" s="127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">
      <c r="A14" s="75">
        <f>Data!$A14</f>
        <v>13</v>
      </c>
      <c r="B14" s="75" t="str">
        <f>Data!$B14</f>
        <v>BSP02-E-CTL-STPMOT-03</v>
      </c>
      <c r="C14" s="75" t="str">
        <f>Data!$C14</f>
        <v>IcePAP Stepper motor</v>
      </c>
      <c r="D14" s="75" t="str">
        <f>Data!$D14</f>
        <v>MOTOR_ML</v>
      </c>
      <c r="E14" s="75" t="str">
        <f>Data!$E14</f>
        <v>e_sm1_len</v>
      </c>
      <c r="F14" s="114" t="str">
        <f>Data!$G14</f>
        <v>Y</v>
      </c>
      <c r="G14" s="114" t="str">
        <f>Data!$H14</f>
        <v>N</v>
      </c>
      <c r="H14" s="114">
        <f>Data!$AL14</f>
        <v>0</v>
      </c>
      <c r="I14" s="75" t="str">
        <f ca="1">INDEX(OFFSET(MOTION1!$A$2,0,0,SystemInfo!$B$1,1),MATCH(CONCATENATE(B14,D14),OFFSET(MOTION1!$J$2,0,0,SystemInfo!$B$1,1),0))</f>
        <v>W013335</v>
      </c>
      <c r="J14" s="75" t="str">
        <f ca="1">INDEX(OFFSET(MOTION3!$A$2,0,0,SystemInfo!$B$1,1),MATCH(CONCATENATE(B14,D14),OFFSET(MOTION3!$J$2,0,0,SystemInfo!$B$1,1),0))</f>
        <v>W013336</v>
      </c>
      <c r="K14" s="75"/>
      <c r="L14" s="75" t="e">
        <f ca="1">INDEX(OFFSET(DISABLE!$A$2,0,0,SystemInfo!$B$1,1),MATCH(CONCATENATE(B14,D14),OFFSET(DISABLE!$J$2,0,0,SystemInfo!$B$1,1),0))</f>
        <v>#N/A</v>
      </c>
      <c r="M14" s="115"/>
      <c r="N14" s="75" t="str">
        <f>Data!$F14</f>
        <v>Portescap 20DAMXXD2B-L</v>
      </c>
      <c r="O14" s="75">
        <f>Data!$Y14</f>
        <v>0</v>
      </c>
      <c r="P14" s="75">
        <f ca="1">Data!$O14</f>
        <v>40.799999999999997</v>
      </c>
      <c r="Q14" s="75">
        <f ca="1">Data!$N14</f>
        <v>115.2</v>
      </c>
      <c r="R14" s="115"/>
      <c r="S14" s="115"/>
      <c r="T14" s="116" t="str">
        <f t="shared" ref="T2:T34" ca="1" si="0">IF(Q14="","-",IF(S14="","-",S14-Q14))</f>
        <v>-</v>
      </c>
      <c r="U14" s="116">
        <f ca="1">Data!$M14*$S14</f>
        <v>0</v>
      </c>
      <c r="V14" s="116">
        <f ca="1">6.28*$R14*Data!$M14/8</f>
        <v>0</v>
      </c>
      <c r="W14" s="117"/>
      <c r="X14" s="117"/>
      <c r="Y14" s="117"/>
      <c r="Z14" s="117"/>
      <c r="AA14" s="117"/>
      <c r="AB14" s="117"/>
      <c r="AC14" s="117"/>
      <c r="AD14" s="117"/>
      <c r="AE14" s="117"/>
      <c r="AF14" s="114">
        <f>Data!$AL14</f>
        <v>0</v>
      </c>
      <c r="AG14" s="117"/>
      <c r="AH14" s="75">
        <f>Data!$Z14</f>
        <v>0</v>
      </c>
      <c r="AI14" s="75" t="str">
        <f>POSITIONS!$H14</f>
        <v>-</v>
      </c>
      <c r="AJ14" s="118"/>
      <c r="AK14" s="118"/>
      <c r="AL14" s="117"/>
      <c r="AM14" s="119">
        <f ca="1">Data!$R14</f>
        <v>39.344262295081968</v>
      </c>
      <c r="AN14" s="119">
        <f>Data!$W14</f>
        <v>0</v>
      </c>
      <c r="AO14" s="75">
        <f ca="1">Data!$P14</f>
        <v>24</v>
      </c>
      <c r="AP14" s="75">
        <f>Data!$L14</f>
        <v>2</v>
      </c>
      <c r="AQ14" s="120"/>
      <c r="AR14" s="120"/>
      <c r="AS14" s="120"/>
      <c r="AT14" s="120"/>
      <c r="AU14" s="98" t="str">
        <f>POSITIONS!$I14</f>
        <v>-</v>
      </c>
      <c r="AV14" s="98" t="str">
        <f>POSITIONS!$J14</f>
        <v>-</v>
      </c>
      <c r="AW14" s="99">
        <f t="shared" ref="AW2:AW34" si="1">AR14+AJ14</f>
        <v>0</v>
      </c>
      <c r="AX14" s="99">
        <f t="shared" ref="AX2:AX34" si="2">AT14+AJ14</f>
        <v>0</v>
      </c>
      <c r="AY14" s="120"/>
      <c r="AZ14" s="120"/>
      <c r="BA14" s="118"/>
      <c r="BB14" s="121" t="e">
        <f t="shared" ref="BB2:BB34" si="3">(AS14-AQ14)/AZ14</f>
        <v>#DIV/0!</v>
      </c>
      <c r="BC14" s="122">
        <f t="shared" ref="BC2:BC34" ca="1" si="4">IF(J14="-","-",(AN14/AM14)*AO14)</f>
        <v>0</v>
      </c>
      <c r="BD14" s="121" t="str">
        <f t="shared" ref="BD2:BD34" ca="1" si="5">IF(J14="-","-",IF(AR14="","",(AT14-AR14)*AO14*AP14/(AS14-AQ14)))</f>
        <v/>
      </c>
      <c r="BE14" s="120"/>
      <c r="BF14" s="122">
        <f>Data!$S14</f>
        <v>15</v>
      </c>
      <c r="BG14" s="123" t="str">
        <f t="shared" ref="BG2:BG34" si="6">IF(AQ14="","",(AS14-AQ14)/(AM14*AP14))</f>
        <v/>
      </c>
      <c r="BH14" s="123" t="str">
        <f t="shared" ref="BH2:BH34" ca="1" si="7">IF(J14="-","-",IF(AR14="","",(AT14-AR14)/AN14))</f>
        <v/>
      </c>
      <c r="BI14" s="124" t="str">
        <f>Data!$J14</f>
        <v>mm</v>
      </c>
      <c r="BJ14" s="123">
        <f t="shared" ref="BJ2:BJ34" ca="1" si="8">AM14*AP14</f>
        <v>78.688524590163937</v>
      </c>
      <c r="BK14" s="123">
        <f t="shared" ref="BK2:BK34" ca="1" si="9">IFERROR(($AO14*$AP14)/($BE14/$AN14),0)</f>
        <v>0</v>
      </c>
      <c r="BL14" s="52">
        <v>0</v>
      </c>
      <c r="BM14" s="125">
        <v>1</v>
      </c>
      <c r="BN14" s="125"/>
      <c r="BO14" s="125"/>
      <c r="BP14" s="125"/>
      <c r="BQ14" s="125">
        <v>0</v>
      </c>
      <c r="BR14" s="123" t="str">
        <f t="shared" ref="BR2:BR34" si="10">IFERROR($BM14*($AQ14/$BL14)+$BQ14,"")</f>
        <v/>
      </c>
      <c r="BS14" s="123" t="str">
        <f t="shared" ref="BS2:BS34" si="11">IFERROR($BM14*($AS14/$BL14)+$BQ14,"")</f>
        <v/>
      </c>
      <c r="BT14" s="126" t="str">
        <f>POSITIONS!$L14</f>
        <v>-</v>
      </c>
      <c r="BU14" s="126" t="str">
        <f>POSITIONS!$M14</f>
        <v>-</v>
      </c>
      <c r="BV14" s="126" t="str">
        <f>IFERROR($BM14*POSITIONS!$N14+$BR14,"")</f>
        <v/>
      </c>
      <c r="BW14" s="126" t="str">
        <f>IFERROR(-$BM14*POSITIONS!$O14+$BS14,"")</f>
        <v/>
      </c>
      <c r="BX14" s="126" t="str">
        <f>Data!$AJ14</f>
        <v>-</v>
      </c>
      <c r="BY14" s="75">
        <f>Data!$AK14</f>
        <v>0</v>
      </c>
      <c r="BZ14" s="118"/>
      <c r="CA14" s="118"/>
      <c r="CB14" s="118"/>
      <c r="CC14" s="118" t="s">
        <v>65</v>
      </c>
      <c r="CD14" s="117"/>
      <c r="CE14" s="117"/>
      <c r="CF14" s="117"/>
      <c r="CG14" s="123" t="e">
        <f t="shared" ref="CG2:CG34" si="12">$AY14/$AN14</f>
        <v>#DIV/0!</v>
      </c>
      <c r="CH14" s="123">
        <f t="shared" ref="CH2:CH34" ca="1" si="13">$CF14/($AP14*$AM14)</f>
        <v>0</v>
      </c>
      <c r="CI14" s="126">
        <f>Data!$AN14</f>
        <v>0</v>
      </c>
      <c r="CJ14" s="126">
        <f>Data!$AO14</f>
        <v>0</v>
      </c>
      <c r="CK14" s="117"/>
      <c r="CL14" s="117"/>
      <c r="CM14" s="117"/>
      <c r="CN14" s="117"/>
      <c r="CO14" s="126">
        <f>Data!$AP14</f>
        <v>0</v>
      </c>
      <c r="CP14" s="117"/>
      <c r="CQ14" s="117"/>
      <c r="CR14" s="117"/>
      <c r="CS14" s="126" t="str">
        <f t="shared" ref="CS2:CS34" si="14">"Step_per_unit:"&amp;$BL14&amp;";"&amp;"Offset:"&amp;$BQ14&amp;";"&amp;"Sign:"&amp;$BM14&amp;";"&amp;"EncoderSource:"&amp;$BN14&amp;";"&amp;"EncoderSourceFormula:"&amp;$BO14&amp;";"&amp;"UseEncoderSource:"&amp;$BP14</f>
        <v>Step_per_unit:0;Offset:0;Sign:1;EncoderSource:;EncoderSourceFormula:;UseEncoderSource:</v>
      </c>
      <c r="CT14" s="127" t="str">
        <f>IF(Data!$U14&lt;&gt;"NONE",IF(Data!$U14="ABSENC",CONCATENATE("EncoderSourceFormula:VALUE/",Data!$W14,";EncoderSource:attr://EncAbsEnc"),IF(Data!$U14="ENCIN",CONCATENATE("EncoderSourceFormula:VALUE/",Data!$W14,";EncoderSource:attr://EncEncIn"),"")),"")</f>
        <v/>
      </c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 s="75"/>
      <c r="B15" s="75"/>
      <c r="C15" s="75"/>
      <c r="D15" s="75"/>
      <c r="E15" s="75"/>
      <c r="F15" s="114"/>
      <c r="G15" s="114"/>
      <c r="H15" s="114"/>
      <c r="I15" s="75"/>
      <c r="J15" s="75"/>
      <c r="K15" s="75"/>
      <c r="L15" s="75"/>
      <c r="M15" s="115"/>
      <c r="N15" s="75"/>
      <c r="O15" s="75"/>
      <c r="P15" s="75"/>
      <c r="Q15" s="75"/>
      <c r="R15" s="115"/>
      <c r="S15" s="115"/>
      <c r="T15" s="116"/>
      <c r="U15" s="116"/>
      <c r="V15" s="116"/>
      <c r="W15" s="117"/>
      <c r="X15" s="117"/>
      <c r="Y15" s="117"/>
      <c r="Z15" s="117"/>
      <c r="AA15" s="117"/>
      <c r="AB15" s="117"/>
      <c r="AC15" s="117"/>
      <c r="AD15" s="117"/>
      <c r="AE15" s="117"/>
      <c r="AF15" s="114"/>
      <c r="AG15" s="117"/>
      <c r="AH15" s="75"/>
      <c r="AI15" s="75"/>
      <c r="AJ15" s="118"/>
      <c r="AK15" s="118"/>
      <c r="AL15" s="117"/>
      <c r="AM15" s="119"/>
      <c r="AN15" s="119"/>
      <c r="AO15" s="75"/>
      <c r="AP15" s="75"/>
      <c r="AQ15" s="120"/>
      <c r="AR15" s="120"/>
      <c r="AS15" s="120"/>
      <c r="AT15" s="120"/>
      <c r="AU15" s="98"/>
      <c r="AV15" s="98"/>
      <c r="AW15" s="99"/>
      <c r="AX15" s="99"/>
      <c r="AY15" s="120"/>
      <c r="AZ15" s="120"/>
      <c r="BA15" s="118"/>
      <c r="BB15" s="121"/>
      <c r="BC15" s="122"/>
      <c r="BD15" s="121"/>
      <c r="BE15" s="120"/>
      <c r="BF15" s="122"/>
      <c r="BG15" s="123"/>
      <c r="BH15" s="123"/>
      <c r="BI15" s="124"/>
      <c r="BJ15" s="123"/>
      <c r="BK15" s="123"/>
      <c r="BL15" s="52"/>
      <c r="BM15" s="125"/>
      <c r="BN15" s="125"/>
      <c r="BO15" s="125"/>
      <c r="BP15" s="125"/>
      <c r="BQ15" s="125"/>
      <c r="BR15" s="123"/>
      <c r="BS15" s="123"/>
      <c r="BT15" s="126"/>
      <c r="BU15" s="126"/>
      <c r="BV15" s="126"/>
      <c r="BW15" s="126"/>
      <c r="BX15" s="126"/>
      <c r="BY15" s="75"/>
      <c r="BZ15" s="118"/>
      <c r="CA15" s="118"/>
      <c r="CB15" s="118"/>
      <c r="CC15" s="118"/>
      <c r="CD15" s="117"/>
      <c r="CE15" s="117"/>
      <c r="CF15" s="117"/>
      <c r="CG15" s="123"/>
      <c r="CH15" s="123"/>
      <c r="CI15" s="126"/>
      <c r="CJ15" s="126"/>
      <c r="CK15" s="117"/>
      <c r="CL15" s="117"/>
      <c r="CM15" s="117"/>
      <c r="CN15" s="117"/>
      <c r="CO15" s="126"/>
      <c r="CP15" s="117"/>
      <c r="CQ15" s="117"/>
      <c r="CR15" s="117"/>
      <c r="CS15" s="126"/>
      <c r="CT15" s="127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">
      <c r="A16" s="75"/>
      <c r="B16" s="75"/>
      <c r="C16" s="75"/>
      <c r="D16" s="75"/>
      <c r="E16" s="75"/>
      <c r="F16" s="114"/>
      <c r="G16" s="114"/>
      <c r="H16" s="114"/>
      <c r="I16" s="75"/>
      <c r="J16" s="75"/>
      <c r="K16" s="75"/>
      <c r="L16" s="75"/>
      <c r="M16" s="115"/>
      <c r="N16" s="75"/>
      <c r="O16" s="75"/>
      <c r="P16" s="75"/>
      <c r="Q16" s="75"/>
      <c r="R16" s="115"/>
      <c r="S16" s="115"/>
      <c r="T16" s="116"/>
      <c r="U16" s="116"/>
      <c r="V16" s="116"/>
      <c r="W16" s="117"/>
      <c r="X16" s="117"/>
      <c r="Y16" s="117"/>
      <c r="Z16" s="117"/>
      <c r="AA16" s="117"/>
      <c r="AB16" s="117"/>
      <c r="AC16" s="117"/>
      <c r="AD16" s="117"/>
      <c r="AE16" s="117"/>
      <c r="AF16" s="114"/>
      <c r="AG16" s="117"/>
      <c r="AH16" s="75"/>
      <c r="AI16" s="75"/>
      <c r="AJ16" s="118"/>
      <c r="AK16" s="118"/>
      <c r="AL16" s="117"/>
      <c r="AM16" s="119"/>
      <c r="AN16" s="119"/>
      <c r="AO16" s="75"/>
      <c r="AP16" s="75"/>
      <c r="AQ16" s="120"/>
      <c r="AR16" s="120"/>
      <c r="AS16" s="120"/>
      <c r="AT16" s="120"/>
      <c r="AU16" s="98"/>
      <c r="AV16" s="98"/>
      <c r="AW16" s="99"/>
      <c r="AX16" s="99"/>
      <c r="AY16" s="120"/>
      <c r="AZ16" s="120"/>
      <c r="BA16" s="118"/>
      <c r="BB16" s="121"/>
      <c r="BC16" s="122"/>
      <c r="BD16" s="121"/>
      <c r="BE16" s="120"/>
      <c r="BF16" s="122"/>
      <c r="BG16" s="123"/>
      <c r="BH16" s="123"/>
      <c r="BI16" s="124"/>
      <c r="BJ16" s="123"/>
      <c r="BK16" s="123"/>
      <c r="BL16" s="52"/>
      <c r="BM16" s="125"/>
      <c r="BN16" s="125"/>
      <c r="BO16" s="125"/>
      <c r="BP16" s="125"/>
      <c r="BQ16" s="125"/>
      <c r="BR16" s="123"/>
      <c r="BS16" s="123"/>
      <c r="BT16" s="126"/>
      <c r="BU16" s="126"/>
      <c r="BV16" s="126"/>
      <c r="BW16" s="126"/>
      <c r="BX16" s="126"/>
      <c r="BY16" s="75"/>
      <c r="BZ16" s="118"/>
      <c r="CA16" s="118"/>
      <c r="CB16" s="118"/>
      <c r="CC16" s="118"/>
      <c r="CD16" s="117"/>
      <c r="CE16" s="117"/>
      <c r="CF16" s="117"/>
      <c r="CG16" s="123"/>
      <c r="CH16" s="123"/>
      <c r="CI16" s="126"/>
      <c r="CJ16" s="126"/>
      <c r="CK16" s="117"/>
      <c r="CL16" s="117"/>
      <c r="CM16" s="117"/>
      <c r="CN16" s="117"/>
      <c r="CO16" s="126"/>
      <c r="CP16" s="117"/>
      <c r="CQ16" s="117"/>
      <c r="CR16" s="117"/>
      <c r="CS16" s="126"/>
      <c r="CT16" s="127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">
      <c r="A17" s="75"/>
      <c r="B17" s="75"/>
      <c r="C17" s="75"/>
      <c r="D17" s="75"/>
      <c r="E17" s="75"/>
      <c r="F17" s="114"/>
      <c r="G17" s="114"/>
      <c r="H17" s="114"/>
      <c r="I17" s="75"/>
      <c r="J17" s="75"/>
      <c r="K17" s="75"/>
      <c r="L17" s="75"/>
      <c r="M17" s="115"/>
      <c r="N17" s="75"/>
      <c r="O17" s="75"/>
      <c r="P17" s="75"/>
      <c r="Q17" s="75"/>
      <c r="R17" s="115"/>
      <c r="S17" s="115"/>
      <c r="T17" s="116"/>
      <c r="U17" s="116"/>
      <c r="V17" s="116"/>
      <c r="W17" s="117"/>
      <c r="X17" s="117"/>
      <c r="Y17" s="117"/>
      <c r="Z17" s="117"/>
      <c r="AA17" s="117"/>
      <c r="AB17" s="117"/>
      <c r="AC17" s="117"/>
      <c r="AD17" s="117"/>
      <c r="AE17" s="117"/>
      <c r="AF17" s="114"/>
      <c r="AG17" s="117"/>
      <c r="AH17" s="75"/>
      <c r="AI17" s="75"/>
      <c r="AJ17" s="118"/>
      <c r="AK17" s="118"/>
      <c r="AL17" s="117"/>
      <c r="AM17" s="119"/>
      <c r="AN17" s="119"/>
      <c r="AO17" s="75"/>
      <c r="AP17" s="75"/>
      <c r="AQ17" s="120"/>
      <c r="AR17" s="120"/>
      <c r="AS17" s="120"/>
      <c r="AT17" s="120"/>
      <c r="AU17" s="98"/>
      <c r="AV17" s="98"/>
      <c r="AW17" s="99"/>
      <c r="AX17" s="99"/>
      <c r="AY17" s="120"/>
      <c r="AZ17" s="120"/>
      <c r="BA17" s="118"/>
      <c r="BB17" s="121"/>
      <c r="BC17" s="122"/>
      <c r="BD17" s="121"/>
      <c r="BE17" s="120"/>
      <c r="BF17" s="122"/>
      <c r="BG17" s="123"/>
      <c r="BH17" s="123"/>
      <c r="BI17" s="124"/>
      <c r="BJ17" s="123"/>
      <c r="BK17" s="123"/>
      <c r="BL17" s="52"/>
      <c r="BM17" s="125"/>
      <c r="BN17" s="125"/>
      <c r="BO17" s="125"/>
      <c r="BP17" s="125"/>
      <c r="BQ17" s="125"/>
      <c r="BR17" s="123"/>
      <c r="BS17" s="123"/>
      <c r="BT17" s="126"/>
      <c r="BU17" s="126"/>
      <c r="BV17" s="126"/>
      <c r="BW17" s="126"/>
      <c r="BX17" s="126"/>
      <c r="BY17" s="75"/>
      <c r="BZ17" s="118"/>
      <c r="CA17" s="118"/>
      <c r="CB17" s="118"/>
      <c r="CC17" s="118"/>
      <c r="CD17" s="117"/>
      <c r="CE17" s="117"/>
      <c r="CF17" s="117"/>
      <c r="CG17" s="123"/>
      <c r="CH17" s="123"/>
      <c r="CI17" s="126"/>
      <c r="CJ17" s="126"/>
      <c r="CK17" s="117"/>
      <c r="CL17" s="117"/>
      <c r="CM17" s="117"/>
      <c r="CN17" s="117"/>
      <c r="CO17" s="126"/>
      <c r="CP17" s="117"/>
      <c r="CQ17" s="117"/>
      <c r="CR17" s="117"/>
      <c r="CS17" s="126"/>
      <c r="CT17" s="12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">
      <c r="A18" s="75"/>
      <c r="B18" s="75"/>
      <c r="C18" s="75"/>
      <c r="D18" s="75"/>
      <c r="E18" s="75"/>
      <c r="F18" s="114"/>
      <c r="G18" s="114"/>
      <c r="H18" s="114"/>
      <c r="I18" s="75"/>
      <c r="J18" s="75"/>
      <c r="K18" s="75"/>
      <c r="L18" s="75"/>
      <c r="M18" s="115"/>
      <c r="N18" s="75"/>
      <c r="O18" s="75"/>
      <c r="P18" s="75"/>
      <c r="Q18" s="75"/>
      <c r="R18" s="115"/>
      <c r="S18" s="115"/>
      <c r="T18" s="116"/>
      <c r="U18" s="116"/>
      <c r="V18" s="116"/>
      <c r="W18" s="117"/>
      <c r="X18" s="117"/>
      <c r="Y18" s="117"/>
      <c r="Z18" s="117"/>
      <c r="AA18" s="117"/>
      <c r="AB18" s="117"/>
      <c r="AC18" s="117"/>
      <c r="AD18" s="117"/>
      <c r="AE18" s="117"/>
      <c r="AF18" s="114"/>
      <c r="AG18" s="117"/>
      <c r="AH18" s="75"/>
      <c r="AI18" s="75"/>
      <c r="AJ18" s="118"/>
      <c r="AK18" s="118"/>
      <c r="AL18" s="117"/>
      <c r="AM18" s="119"/>
      <c r="AN18" s="119"/>
      <c r="AO18" s="75"/>
      <c r="AP18" s="75"/>
      <c r="AQ18" s="120"/>
      <c r="AR18" s="120"/>
      <c r="AS18" s="120"/>
      <c r="AT18" s="120"/>
      <c r="AU18" s="98"/>
      <c r="AV18" s="98"/>
      <c r="AW18" s="99"/>
      <c r="AX18" s="99"/>
      <c r="AY18" s="120"/>
      <c r="AZ18" s="120"/>
      <c r="BA18" s="118"/>
      <c r="BB18" s="121"/>
      <c r="BC18" s="122"/>
      <c r="BD18" s="121"/>
      <c r="BE18" s="120"/>
      <c r="BF18" s="122"/>
      <c r="BG18" s="123"/>
      <c r="BH18" s="123"/>
      <c r="BI18" s="124"/>
      <c r="BJ18" s="123"/>
      <c r="BK18" s="123"/>
      <c r="BL18" s="52"/>
      <c r="BM18" s="125"/>
      <c r="BN18" s="125"/>
      <c r="BO18" s="125"/>
      <c r="BP18" s="125"/>
      <c r="BQ18" s="125"/>
      <c r="BR18" s="123"/>
      <c r="BS18" s="123"/>
      <c r="BT18" s="126"/>
      <c r="BU18" s="126"/>
      <c r="BV18" s="126"/>
      <c r="BW18" s="126"/>
      <c r="BX18" s="126"/>
      <c r="BY18" s="75"/>
      <c r="BZ18" s="118"/>
      <c r="CA18" s="118"/>
      <c r="CB18" s="118"/>
      <c r="CC18" s="118"/>
      <c r="CD18" s="117"/>
      <c r="CE18" s="117"/>
      <c r="CF18" s="117"/>
      <c r="CG18" s="123"/>
      <c r="CH18" s="123"/>
      <c r="CI18" s="126"/>
      <c r="CJ18" s="126"/>
      <c r="CK18" s="117"/>
      <c r="CL18" s="117"/>
      <c r="CM18" s="117"/>
      <c r="CN18" s="117"/>
      <c r="CO18" s="126"/>
      <c r="CP18" s="117"/>
      <c r="CQ18" s="117"/>
      <c r="CR18" s="117"/>
      <c r="CS18" s="126"/>
      <c r="CT18" s="127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">
      <c r="A19" s="75"/>
      <c r="B19" s="75"/>
      <c r="C19" s="75"/>
      <c r="D19" s="75"/>
      <c r="E19" s="75"/>
      <c r="F19" s="114"/>
      <c r="G19" s="114"/>
      <c r="H19" s="114"/>
      <c r="I19" s="75"/>
      <c r="J19" s="75"/>
      <c r="K19" s="75"/>
      <c r="L19" s="75"/>
      <c r="M19" s="115"/>
      <c r="N19" s="75"/>
      <c r="O19" s="75"/>
      <c r="P19" s="75"/>
      <c r="Q19" s="75"/>
      <c r="R19" s="115"/>
      <c r="S19" s="115"/>
      <c r="T19" s="116"/>
      <c r="U19" s="116"/>
      <c r="V19" s="116"/>
      <c r="W19" s="117"/>
      <c r="X19" s="117"/>
      <c r="Y19" s="117"/>
      <c r="Z19" s="117"/>
      <c r="AA19" s="117"/>
      <c r="AB19" s="117"/>
      <c r="AC19" s="117"/>
      <c r="AD19" s="117"/>
      <c r="AE19" s="117"/>
      <c r="AF19" s="114"/>
      <c r="AG19" s="117"/>
      <c r="AH19" s="75"/>
      <c r="AI19" s="75"/>
      <c r="AJ19" s="118"/>
      <c r="AK19" s="118"/>
      <c r="AL19" s="117"/>
      <c r="AM19" s="119"/>
      <c r="AN19" s="119"/>
      <c r="AO19" s="75"/>
      <c r="AP19" s="75"/>
      <c r="AQ19" s="120"/>
      <c r="AR19" s="120"/>
      <c r="AS19" s="120"/>
      <c r="AT19" s="120"/>
      <c r="AU19" s="98"/>
      <c r="AV19" s="98"/>
      <c r="AW19" s="99"/>
      <c r="AX19" s="99"/>
      <c r="AY19" s="120"/>
      <c r="AZ19" s="120"/>
      <c r="BA19" s="118"/>
      <c r="BB19" s="121"/>
      <c r="BC19" s="122"/>
      <c r="BD19" s="121"/>
      <c r="BE19" s="120"/>
      <c r="BF19" s="122"/>
      <c r="BG19" s="123"/>
      <c r="BH19" s="123"/>
      <c r="BI19" s="124"/>
      <c r="BJ19" s="123"/>
      <c r="BK19" s="123"/>
      <c r="BL19" s="52"/>
      <c r="BM19" s="125"/>
      <c r="BN19" s="125"/>
      <c r="BO19" s="125"/>
      <c r="BP19" s="125"/>
      <c r="BQ19" s="125"/>
      <c r="BR19" s="123"/>
      <c r="BS19" s="123"/>
      <c r="BT19" s="126"/>
      <c r="BU19" s="126"/>
      <c r="BV19" s="126"/>
      <c r="BW19" s="126"/>
      <c r="BX19" s="126"/>
      <c r="BY19" s="75"/>
      <c r="BZ19" s="118"/>
      <c r="CA19" s="118"/>
      <c r="CB19" s="118"/>
      <c r="CC19" s="118"/>
      <c r="CD19" s="117"/>
      <c r="CE19" s="117"/>
      <c r="CF19" s="117"/>
      <c r="CG19" s="123"/>
      <c r="CH19" s="123"/>
      <c r="CI19" s="126"/>
      <c r="CJ19" s="126"/>
      <c r="CK19" s="117"/>
      <c r="CL19" s="117"/>
      <c r="CM19" s="117"/>
      <c r="CN19" s="117"/>
      <c r="CO19" s="126"/>
      <c r="CP19" s="117"/>
      <c r="CQ19" s="117"/>
      <c r="CR19" s="117"/>
      <c r="CS19" s="126"/>
      <c r="CT19" s="127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24" customFormat="1" ht="12" x14ac:dyDescent="0.15">
      <c r="A20" s="63"/>
      <c r="B20" s="63"/>
      <c r="C20" s="63"/>
      <c r="D20" s="63"/>
      <c r="E20" s="63"/>
      <c r="F20" s="128"/>
      <c r="G20" s="128"/>
      <c r="H20" s="128"/>
      <c r="I20" s="129"/>
      <c r="J20" s="129"/>
      <c r="K20" s="129"/>
      <c r="L20" s="129"/>
      <c r="M20" s="130"/>
      <c r="N20" s="129"/>
      <c r="O20" s="129"/>
      <c r="P20" s="129"/>
      <c r="Q20" s="129"/>
      <c r="R20" s="130"/>
      <c r="S20" s="130"/>
      <c r="T20" s="130"/>
      <c r="U20" s="130"/>
      <c r="V20" s="130"/>
      <c r="W20" s="131"/>
      <c r="X20" s="131"/>
      <c r="Y20" s="131"/>
      <c r="Z20" s="131"/>
      <c r="AA20" s="131"/>
      <c r="AB20" s="131"/>
      <c r="AC20" s="131"/>
      <c r="AD20" s="131"/>
      <c r="AE20" s="131"/>
      <c r="AF20" s="128"/>
      <c r="AG20" s="131"/>
      <c r="AH20" s="129"/>
      <c r="AI20" s="129"/>
      <c r="AJ20" s="129"/>
      <c r="AK20" s="129"/>
      <c r="AL20" s="131"/>
      <c r="AM20" s="130"/>
      <c r="AN20" s="130"/>
      <c r="AO20" s="129"/>
      <c r="AP20" s="129"/>
      <c r="AQ20" s="132"/>
      <c r="AR20" s="132"/>
      <c r="AS20" s="132"/>
      <c r="AT20" s="132"/>
      <c r="AU20" s="133"/>
      <c r="AV20" s="133"/>
      <c r="AW20" s="133"/>
      <c r="AX20" s="133"/>
      <c r="AY20" s="132"/>
      <c r="AZ20" s="132"/>
      <c r="BA20" s="129"/>
      <c r="BB20" s="121"/>
      <c r="BC20" s="132"/>
      <c r="BD20" s="132"/>
      <c r="BE20" s="132"/>
      <c r="BF20" s="132"/>
      <c r="BG20" s="134"/>
      <c r="BH20" s="134"/>
      <c r="BI20" s="135"/>
      <c r="BJ20" s="134"/>
      <c r="BK20" s="134"/>
      <c r="BL20" s="58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29"/>
      <c r="BZ20" s="129"/>
      <c r="CA20" s="129"/>
      <c r="CB20" s="129"/>
      <c r="CC20" s="129"/>
      <c r="CD20" s="131"/>
      <c r="CE20" s="131"/>
      <c r="CF20" s="131"/>
      <c r="CG20" s="134"/>
      <c r="CH20" s="134"/>
      <c r="CI20" s="134"/>
      <c r="CJ20" s="134"/>
      <c r="CK20" s="131"/>
      <c r="CL20" s="131"/>
      <c r="CM20" s="131"/>
      <c r="CN20" s="131"/>
      <c r="CO20" s="134"/>
      <c r="CP20" s="131"/>
      <c r="CQ20" s="131"/>
      <c r="CR20" s="131"/>
      <c r="CS20" s="134"/>
      <c r="CT20" s="127"/>
      <c r="CU20" s="127"/>
      <c r="CV20" s="136"/>
      <c r="CW20" s="137"/>
      <c r="CX20" s="136"/>
      <c r="CY20" s="136"/>
      <c r="CZ20" s="136"/>
      <c r="DA20" s="136"/>
      <c r="DB20" s="136"/>
      <c r="DC20" s="136"/>
      <c r="DD20" s="136"/>
      <c r="DE20" s="136"/>
      <c r="DF20" s="136"/>
      <c r="DG20" s="136"/>
      <c r="DH20" s="136"/>
      <c r="DI20" s="136"/>
      <c r="DJ20" s="136"/>
      <c r="DK20" s="136"/>
      <c r="DL20" s="136"/>
      <c r="DM20" s="136"/>
      <c r="DN20" s="136"/>
      <c r="DO20" s="136"/>
      <c r="DP20" s="136"/>
      <c r="DQ20" s="136"/>
      <c r="DR20" s="136"/>
      <c r="DS20" s="136"/>
      <c r="DT20" s="136"/>
      <c r="DU20" s="136"/>
      <c r="DV20" s="136"/>
      <c r="DW20" s="136"/>
      <c r="DX20" s="136"/>
      <c r="DY20" s="136"/>
      <c r="DZ20" s="136"/>
      <c r="EA20" s="136"/>
      <c r="EB20" s="136"/>
      <c r="EC20" s="136"/>
      <c r="ED20" s="136"/>
      <c r="EE20" s="136"/>
      <c r="EF20" s="136"/>
      <c r="EG20" s="136"/>
      <c r="EH20" s="136"/>
      <c r="EI20" s="136"/>
      <c r="EJ20" s="136"/>
      <c r="EK20" s="136"/>
      <c r="EL20" s="136"/>
      <c r="EM20" s="136"/>
      <c r="EN20" s="136"/>
      <c r="EO20" s="136"/>
      <c r="EP20" s="136"/>
      <c r="EQ20" s="136"/>
      <c r="ER20" s="136"/>
      <c r="ES20" s="136"/>
      <c r="ET20" s="136"/>
      <c r="EU20" s="136"/>
      <c r="EV20" s="136"/>
      <c r="EW20" s="136"/>
      <c r="EX20" s="136"/>
      <c r="EY20" s="136"/>
      <c r="EZ20" s="136"/>
      <c r="FA20" s="136"/>
      <c r="FB20" s="136"/>
      <c r="FC20" s="136"/>
      <c r="FD20" s="136"/>
      <c r="FE20" s="136"/>
      <c r="FF20" s="136"/>
      <c r="FG20" s="136"/>
      <c r="FH20" s="136"/>
      <c r="FI20" s="136"/>
      <c r="FJ20" s="136"/>
      <c r="FK20" s="136"/>
      <c r="FL20" s="136"/>
      <c r="FM20" s="136"/>
      <c r="FN20" s="136"/>
      <c r="FO20" s="136"/>
      <c r="FP20" s="136"/>
      <c r="FQ20" s="136"/>
      <c r="FR20" s="136"/>
      <c r="FS20" s="136"/>
      <c r="FT20" s="136"/>
      <c r="FU20" s="136"/>
      <c r="FV20" s="136"/>
      <c r="FW20" s="136"/>
      <c r="FX20" s="136"/>
      <c r="FY20" s="136"/>
      <c r="FZ20" s="136"/>
      <c r="GA20" s="136"/>
      <c r="GB20" s="136"/>
      <c r="GC20" s="136"/>
      <c r="GD20" s="136"/>
      <c r="GE20" s="136"/>
      <c r="GF20" s="136"/>
      <c r="GG20" s="136"/>
      <c r="GH20" s="136"/>
      <c r="GI20" s="136"/>
      <c r="GJ20" s="136"/>
      <c r="GK20" s="136"/>
      <c r="GL20" s="136"/>
      <c r="GM20" s="136"/>
      <c r="GN20" s="136"/>
      <c r="GO20" s="136"/>
      <c r="GP20" s="136"/>
      <c r="GQ20" s="136"/>
      <c r="GR20" s="136"/>
      <c r="GS20" s="136"/>
      <c r="GT20" s="136"/>
      <c r="GU20" s="136"/>
      <c r="GV20" s="136"/>
      <c r="GW20" s="136"/>
      <c r="GX20" s="136"/>
      <c r="GY20" s="136"/>
      <c r="GZ20" s="136"/>
      <c r="HA20" s="136"/>
      <c r="HB20" s="136"/>
      <c r="HC20" s="136"/>
      <c r="HD20" s="136"/>
      <c r="HE20" s="136"/>
      <c r="HF20" s="136"/>
      <c r="HG20" s="136"/>
      <c r="HH20" s="136"/>
      <c r="HI20" s="136"/>
      <c r="HJ20" s="136"/>
      <c r="HK20" s="136"/>
      <c r="HL20" s="136"/>
      <c r="HM20" s="136"/>
      <c r="HN20" s="136"/>
      <c r="HO20" s="136"/>
      <c r="HP20" s="136"/>
      <c r="HQ20" s="136"/>
      <c r="HR20" s="136"/>
      <c r="HS20" s="136"/>
      <c r="HT20" s="136"/>
      <c r="HU20" s="136"/>
      <c r="HV20" s="136"/>
      <c r="HW20" s="136"/>
      <c r="HX20" s="136"/>
      <c r="HY20" s="136"/>
      <c r="HZ20" s="136"/>
      <c r="IA20" s="136"/>
      <c r="IB20" s="136"/>
      <c r="IC20" s="136"/>
      <c r="ID20" s="136"/>
      <c r="IE20" s="136"/>
      <c r="IF20" s="136"/>
      <c r="IG20" s="136"/>
      <c r="IH20" s="136"/>
      <c r="II20" s="136"/>
      <c r="IJ20" s="136"/>
      <c r="IK20" s="136"/>
      <c r="IL20" s="136"/>
      <c r="IM20" s="136"/>
      <c r="IN20" s="136"/>
      <c r="IO20" s="136"/>
      <c r="IP20" s="136"/>
      <c r="IQ20" s="136"/>
      <c r="IR20" s="136"/>
      <c r="IS20" s="136"/>
      <c r="IT20" s="136"/>
      <c r="IU20" s="136"/>
      <c r="IV20" s="136"/>
      <c r="IW20" s="136"/>
      <c r="IX20" s="136"/>
      <c r="IY20" s="136"/>
      <c r="IZ20" s="136"/>
      <c r="JA20" s="136"/>
      <c r="JB20" s="136"/>
      <c r="JC20" s="136"/>
      <c r="JD20" s="136"/>
      <c r="JE20" s="136"/>
      <c r="JF20" s="136"/>
      <c r="JG20" s="136"/>
      <c r="JH20" s="136"/>
      <c r="JI20" s="136"/>
      <c r="JJ20" s="136"/>
      <c r="JK20" s="136"/>
      <c r="JL20" s="136"/>
      <c r="JM20" s="136"/>
      <c r="JN20" s="136"/>
      <c r="JO20" s="136"/>
      <c r="JP20" s="136"/>
      <c r="JQ20" s="136"/>
      <c r="JR20" s="136"/>
      <c r="JS20" s="136"/>
      <c r="JT20" s="136"/>
      <c r="JU20" s="136"/>
      <c r="JV20" s="136"/>
      <c r="JW20" s="136"/>
      <c r="JX20" s="136"/>
      <c r="JY20" s="136"/>
      <c r="JZ20" s="136"/>
      <c r="KA20" s="136"/>
      <c r="KB20" s="136"/>
      <c r="KC20" s="136"/>
      <c r="KD20" s="136"/>
      <c r="KE20" s="136"/>
      <c r="KF20" s="136"/>
      <c r="KG20" s="136"/>
      <c r="KH20" s="136"/>
      <c r="KI20" s="136"/>
      <c r="KJ20" s="136"/>
      <c r="KK20" s="136"/>
      <c r="KL20" s="136"/>
      <c r="KM20" s="136"/>
      <c r="KN20" s="136"/>
      <c r="KO20" s="136"/>
      <c r="KP20" s="136"/>
      <c r="KQ20" s="136"/>
      <c r="KR20" s="136"/>
      <c r="KS20" s="136"/>
      <c r="KT20" s="136"/>
      <c r="KU20" s="136"/>
      <c r="KV20" s="136"/>
      <c r="KW20" s="136"/>
      <c r="KX20" s="136"/>
      <c r="KY20" s="136"/>
      <c r="KZ20" s="136"/>
      <c r="LA20" s="136"/>
      <c r="LB20" s="136"/>
      <c r="LC20" s="136"/>
      <c r="LD20" s="136"/>
      <c r="LE20" s="136"/>
      <c r="LF20" s="136"/>
      <c r="LG20" s="136"/>
      <c r="LH20" s="136"/>
      <c r="LI20" s="136"/>
      <c r="LJ20" s="136"/>
      <c r="LK20" s="136"/>
      <c r="LL20" s="136"/>
      <c r="LM20" s="136"/>
      <c r="LN20" s="136"/>
      <c r="LO20" s="136"/>
      <c r="LP20" s="136"/>
      <c r="LQ20" s="136"/>
      <c r="LR20" s="136"/>
      <c r="LS20" s="136"/>
      <c r="LT20" s="136"/>
      <c r="LU20" s="136"/>
      <c r="LV20" s="136"/>
      <c r="LW20" s="136"/>
      <c r="LX20" s="136"/>
      <c r="LY20" s="136"/>
      <c r="LZ20" s="136"/>
      <c r="MA20" s="136"/>
      <c r="MB20" s="136"/>
      <c r="MC20" s="136"/>
      <c r="MD20" s="136"/>
      <c r="ME20" s="136"/>
      <c r="MF20" s="136"/>
      <c r="MG20" s="136"/>
      <c r="MH20" s="136"/>
      <c r="MI20" s="136"/>
      <c r="MJ20" s="136"/>
      <c r="MK20" s="136"/>
      <c r="ML20" s="136"/>
      <c r="MM20" s="136"/>
      <c r="MN20" s="136"/>
      <c r="MO20" s="136"/>
      <c r="MP20" s="136"/>
      <c r="MQ20" s="136"/>
      <c r="MR20" s="136"/>
      <c r="MS20" s="136"/>
      <c r="MT20" s="136"/>
      <c r="MU20" s="136"/>
      <c r="MV20" s="136"/>
      <c r="MW20" s="136"/>
      <c r="MX20" s="136"/>
      <c r="MY20" s="136"/>
      <c r="MZ20" s="136"/>
      <c r="NA20" s="136"/>
      <c r="NB20" s="136"/>
      <c r="NC20" s="136"/>
      <c r="ND20" s="136"/>
      <c r="NE20" s="136"/>
      <c r="NF20" s="136"/>
      <c r="NG20" s="136"/>
      <c r="NH20" s="136"/>
      <c r="NI20" s="136"/>
      <c r="NJ20" s="136"/>
      <c r="NK20" s="136"/>
      <c r="NL20" s="136"/>
      <c r="NM20" s="136"/>
      <c r="NN20" s="136"/>
      <c r="NO20" s="136"/>
      <c r="NP20" s="136"/>
      <c r="NQ20" s="136"/>
      <c r="NR20" s="136"/>
      <c r="NS20" s="136"/>
      <c r="NT20" s="136"/>
      <c r="NU20" s="136"/>
      <c r="NV20" s="136"/>
      <c r="NW20" s="136"/>
      <c r="NX20" s="136"/>
      <c r="NY20" s="136"/>
      <c r="NZ20" s="136"/>
      <c r="OA20" s="136"/>
      <c r="OB20" s="136"/>
      <c r="OC20" s="136"/>
      <c r="OD20" s="136"/>
      <c r="OE20" s="136"/>
      <c r="OF20" s="136"/>
      <c r="OG20" s="136"/>
      <c r="OH20" s="136"/>
      <c r="OI20" s="136"/>
      <c r="OJ20" s="136"/>
      <c r="OK20" s="136"/>
      <c r="OL20" s="136"/>
      <c r="OM20" s="136"/>
      <c r="ON20" s="136"/>
      <c r="OO20" s="136"/>
      <c r="OP20" s="136"/>
      <c r="OQ20" s="136"/>
      <c r="OR20" s="136"/>
      <c r="OS20" s="136"/>
      <c r="OT20" s="136"/>
      <c r="OU20" s="136"/>
      <c r="OV20" s="136"/>
      <c r="OW20" s="136"/>
      <c r="OX20" s="136"/>
      <c r="OY20" s="136"/>
      <c r="OZ20" s="136"/>
      <c r="PA20" s="136"/>
      <c r="PB20" s="136"/>
      <c r="PC20" s="136"/>
      <c r="PD20" s="136"/>
      <c r="PE20" s="136"/>
      <c r="PF20" s="136"/>
      <c r="PG20" s="136"/>
      <c r="PH20" s="136"/>
      <c r="PI20" s="136"/>
      <c r="PJ20" s="136"/>
      <c r="PK20" s="136"/>
      <c r="PL20" s="136"/>
      <c r="PM20" s="136"/>
      <c r="PN20" s="136"/>
      <c r="PO20" s="136"/>
      <c r="PP20" s="136"/>
      <c r="PQ20" s="136"/>
      <c r="PR20" s="136"/>
      <c r="PS20" s="136"/>
      <c r="PT20" s="136"/>
      <c r="PU20" s="136"/>
      <c r="PV20" s="136"/>
      <c r="PW20" s="136"/>
      <c r="PX20" s="136"/>
      <c r="PY20" s="136"/>
      <c r="PZ20" s="136"/>
      <c r="QA20" s="136"/>
      <c r="QB20" s="136"/>
      <c r="QC20" s="136"/>
      <c r="QD20" s="136"/>
      <c r="QE20" s="136"/>
      <c r="QF20" s="136"/>
      <c r="QG20" s="136"/>
      <c r="QH20" s="136"/>
      <c r="QI20" s="136"/>
      <c r="QJ20" s="136"/>
      <c r="QK20" s="136"/>
      <c r="QL20" s="136"/>
      <c r="QM20" s="136"/>
      <c r="QN20" s="136"/>
      <c r="QO20" s="136"/>
      <c r="QP20" s="136"/>
      <c r="QQ20" s="136"/>
      <c r="QR20" s="136"/>
      <c r="QS20" s="136"/>
      <c r="QT20" s="136"/>
      <c r="QU20" s="136"/>
      <c r="QV20" s="136"/>
      <c r="QW20" s="136"/>
      <c r="QX20" s="136"/>
      <c r="QY20" s="136"/>
      <c r="QZ20" s="136"/>
      <c r="RA20" s="136"/>
      <c r="RB20" s="136"/>
      <c r="RC20" s="136"/>
      <c r="RD20" s="136"/>
      <c r="RE20" s="136"/>
      <c r="RF20" s="136"/>
      <c r="RG20" s="136"/>
      <c r="RH20" s="136"/>
      <c r="RI20" s="136"/>
      <c r="RJ20" s="136"/>
      <c r="RK20" s="136"/>
      <c r="RL20" s="136"/>
      <c r="RM20" s="136"/>
      <c r="RN20" s="136"/>
      <c r="RO20" s="136"/>
      <c r="RP20" s="136"/>
      <c r="RQ20" s="136"/>
      <c r="RR20" s="136"/>
      <c r="RS20" s="136"/>
      <c r="RT20" s="136"/>
      <c r="RU20" s="136"/>
      <c r="RV20" s="136"/>
      <c r="RW20" s="136"/>
      <c r="RX20" s="136"/>
      <c r="RY20" s="136"/>
      <c r="RZ20" s="136"/>
      <c r="SA20" s="136"/>
      <c r="SB20" s="136"/>
      <c r="SC20" s="136"/>
      <c r="SD20" s="136"/>
      <c r="SE20" s="136"/>
      <c r="SF20" s="136"/>
      <c r="SG20" s="136"/>
      <c r="SH20" s="136"/>
      <c r="SI20" s="136"/>
      <c r="SJ20" s="136"/>
      <c r="SK20" s="136"/>
      <c r="SL20" s="136"/>
      <c r="SM20" s="136"/>
      <c r="SN20" s="136"/>
      <c r="SO20" s="136"/>
      <c r="SP20" s="136"/>
      <c r="SQ20" s="136"/>
      <c r="SR20" s="136"/>
      <c r="SS20" s="136"/>
      <c r="ST20" s="136"/>
      <c r="SU20" s="136"/>
      <c r="SV20" s="136"/>
      <c r="SW20" s="136"/>
      <c r="SX20" s="136"/>
      <c r="SY20" s="136"/>
      <c r="SZ20" s="136"/>
      <c r="TA20" s="136"/>
      <c r="TB20" s="136"/>
      <c r="TC20" s="136"/>
      <c r="TD20" s="136"/>
      <c r="TE20" s="136"/>
      <c r="TF20" s="136"/>
      <c r="TG20" s="136"/>
      <c r="TH20" s="136"/>
      <c r="TI20" s="136"/>
      <c r="TJ20" s="136"/>
      <c r="TK20" s="136"/>
      <c r="TL20" s="136"/>
      <c r="TM20" s="136"/>
      <c r="TN20" s="136"/>
      <c r="TO20" s="136"/>
      <c r="TP20" s="136"/>
      <c r="TQ20" s="136"/>
      <c r="TR20" s="136"/>
      <c r="TS20" s="136"/>
      <c r="TT20" s="136"/>
      <c r="TU20" s="136"/>
      <c r="TV20" s="136"/>
      <c r="TW20" s="136"/>
      <c r="TX20" s="136"/>
      <c r="TY20" s="136"/>
      <c r="TZ20" s="136"/>
      <c r="UA20" s="136"/>
      <c r="UB20" s="136"/>
      <c r="UC20" s="136"/>
      <c r="UD20" s="136"/>
      <c r="UE20" s="136"/>
      <c r="UF20" s="136"/>
      <c r="UG20" s="136"/>
      <c r="UH20" s="136"/>
      <c r="UI20" s="136"/>
      <c r="UJ20" s="136"/>
      <c r="UK20" s="136"/>
      <c r="UL20" s="136"/>
      <c r="UM20" s="136"/>
      <c r="UN20" s="136"/>
      <c r="UO20" s="136"/>
      <c r="UP20" s="136"/>
      <c r="UQ20" s="136"/>
      <c r="UR20" s="136"/>
      <c r="US20" s="136"/>
      <c r="UT20" s="136"/>
      <c r="UU20" s="136"/>
      <c r="UV20" s="136"/>
      <c r="UW20" s="136"/>
      <c r="UX20" s="136"/>
      <c r="UY20" s="136"/>
      <c r="UZ20" s="136"/>
      <c r="VA20" s="136"/>
      <c r="VB20" s="136"/>
      <c r="VC20" s="136"/>
      <c r="VD20" s="136"/>
      <c r="VE20" s="136"/>
      <c r="VF20" s="136"/>
      <c r="VG20" s="136"/>
      <c r="VH20" s="136"/>
      <c r="VI20" s="136"/>
      <c r="VJ20" s="136"/>
      <c r="VK20" s="136"/>
      <c r="VL20" s="136"/>
      <c r="VM20" s="136"/>
      <c r="VN20" s="136"/>
      <c r="VO20" s="136"/>
      <c r="VP20" s="136"/>
      <c r="VQ20" s="136"/>
      <c r="VR20" s="136"/>
      <c r="VS20" s="136"/>
      <c r="VT20" s="136"/>
      <c r="VU20" s="136"/>
      <c r="VV20" s="136"/>
      <c r="VW20" s="136"/>
      <c r="VX20" s="136"/>
      <c r="VY20" s="136"/>
      <c r="VZ20" s="136"/>
      <c r="WA20" s="136"/>
      <c r="WB20" s="136"/>
      <c r="WC20" s="136"/>
      <c r="WD20" s="136"/>
      <c r="WE20" s="136"/>
      <c r="WF20" s="136"/>
      <c r="WG20" s="136"/>
      <c r="WH20" s="136"/>
      <c r="WI20" s="136"/>
      <c r="WJ20" s="136"/>
      <c r="WK20" s="136"/>
      <c r="WL20" s="136"/>
      <c r="WM20" s="136"/>
      <c r="WN20" s="136"/>
      <c r="WO20" s="136"/>
      <c r="WP20" s="136"/>
      <c r="WQ20" s="136"/>
      <c r="WR20" s="136"/>
      <c r="WS20" s="136"/>
      <c r="WT20" s="136"/>
      <c r="WU20" s="136"/>
      <c r="WV20" s="136"/>
      <c r="WW20" s="136"/>
      <c r="WX20" s="136"/>
      <c r="WY20" s="136"/>
      <c r="WZ20" s="136"/>
      <c r="XA20" s="136"/>
      <c r="XB20" s="136"/>
      <c r="XC20" s="136"/>
      <c r="XD20" s="136"/>
      <c r="XE20" s="136"/>
      <c r="XF20" s="136"/>
      <c r="XG20" s="136"/>
      <c r="XH20" s="136"/>
      <c r="XI20" s="136"/>
      <c r="XJ20" s="136"/>
      <c r="XK20" s="136"/>
      <c r="XL20" s="136"/>
      <c r="XM20" s="136"/>
      <c r="XN20" s="136"/>
      <c r="XO20" s="136"/>
      <c r="XP20" s="136"/>
      <c r="XQ20" s="136"/>
      <c r="XR20" s="136"/>
      <c r="XS20" s="136"/>
      <c r="XT20" s="136"/>
      <c r="XU20" s="136"/>
      <c r="XV20" s="136"/>
      <c r="XW20" s="136"/>
      <c r="XX20" s="136"/>
      <c r="XY20" s="136"/>
      <c r="XZ20" s="136"/>
      <c r="YA20" s="136"/>
      <c r="YB20" s="136"/>
      <c r="YC20" s="136"/>
      <c r="YD20" s="136"/>
      <c r="YE20" s="136"/>
      <c r="YF20" s="136"/>
      <c r="YG20" s="136"/>
      <c r="YH20" s="136"/>
      <c r="YI20" s="136"/>
      <c r="YJ20" s="136"/>
      <c r="YK20" s="136"/>
      <c r="YL20" s="136"/>
      <c r="YM20" s="136"/>
      <c r="YN20" s="136"/>
      <c r="YO20" s="136"/>
      <c r="YP20" s="136"/>
      <c r="YQ20" s="136"/>
      <c r="YR20" s="136"/>
      <c r="YS20" s="136"/>
      <c r="YT20" s="136"/>
      <c r="YU20" s="136"/>
      <c r="YV20" s="136"/>
      <c r="YW20" s="136"/>
      <c r="YX20" s="136"/>
      <c r="YY20" s="136"/>
      <c r="YZ20" s="136"/>
      <c r="ZA20" s="136"/>
      <c r="ZB20" s="136"/>
      <c r="ZC20" s="136"/>
      <c r="ZD20" s="136"/>
      <c r="ZE20" s="136"/>
      <c r="ZF20" s="136"/>
      <c r="ZG20" s="136"/>
      <c r="ZH20" s="136"/>
      <c r="ZI20" s="136"/>
      <c r="ZJ20" s="136"/>
      <c r="ZK20" s="136"/>
      <c r="ZL20" s="136"/>
      <c r="ZM20" s="136"/>
      <c r="ZN20" s="136"/>
      <c r="ZO20" s="136"/>
      <c r="ZP20" s="136"/>
      <c r="ZQ20" s="136"/>
      <c r="ZR20" s="136"/>
      <c r="ZS20" s="136"/>
      <c r="ZT20" s="136"/>
      <c r="ZU20" s="136"/>
      <c r="ZV20" s="136"/>
      <c r="ZW20" s="136"/>
      <c r="ZX20" s="136"/>
      <c r="ZY20" s="136"/>
      <c r="ZZ20" s="136"/>
      <c r="AAA20" s="136"/>
      <c r="AAB20" s="136"/>
      <c r="AAC20" s="136"/>
      <c r="AAD20" s="136"/>
      <c r="AAE20" s="136"/>
      <c r="AAF20" s="136"/>
      <c r="AAG20" s="136"/>
      <c r="AAH20" s="136"/>
      <c r="AAI20" s="136"/>
      <c r="AAJ20" s="136"/>
      <c r="AAK20" s="136"/>
      <c r="AAL20" s="136"/>
      <c r="AAM20" s="136"/>
      <c r="AAN20" s="136"/>
      <c r="AAO20" s="136"/>
      <c r="AAP20" s="136"/>
      <c r="AAQ20" s="136"/>
      <c r="AAR20" s="136"/>
      <c r="AAS20" s="136"/>
      <c r="AAT20" s="136"/>
      <c r="AAU20" s="136"/>
      <c r="AAV20" s="136"/>
      <c r="AAW20" s="136"/>
      <c r="AAX20" s="136"/>
      <c r="AAY20" s="136"/>
      <c r="AAZ20" s="136"/>
      <c r="ABA20" s="136"/>
      <c r="ABB20" s="136"/>
      <c r="ABC20" s="136"/>
      <c r="ABD20" s="136"/>
      <c r="ABE20" s="136"/>
      <c r="ABF20" s="136"/>
      <c r="ABG20" s="136"/>
      <c r="ABH20" s="136"/>
      <c r="ABI20" s="136"/>
      <c r="ABJ20" s="136"/>
      <c r="ABK20" s="136"/>
      <c r="ABL20" s="136"/>
      <c r="ABM20" s="136"/>
      <c r="ABN20" s="136"/>
      <c r="ABO20" s="136"/>
      <c r="ABP20" s="136"/>
      <c r="ABQ20" s="136"/>
      <c r="ABR20" s="136"/>
      <c r="ABS20" s="136"/>
      <c r="ABT20" s="136"/>
      <c r="ABU20" s="136"/>
      <c r="ABV20" s="136"/>
      <c r="ABW20" s="136"/>
      <c r="ABX20" s="136"/>
      <c r="ABY20" s="136"/>
      <c r="ABZ20" s="136"/>
      <c r="ACA20" s="136"/>
      <c r="ACB20" s="136"/>
      <c r="ACC20" s="136"/>
      <c r="ACD20" s="136"/>
      <c r="ACE20" s="136"/>
      <c r="ACF20" s="136"/>
      <c r="ACG20" s="136"/>
      <c r="ACH20" s="136"/>
      <c r="ACI20" s="136"/>
      <c r="ACJ20" s="136"/>
      <c r="ACK20" s="136"/>
      <c r="ACL20" s="136"/>
      <c r="ACM20" s="136"/>
      <c r="ACN20" s="136"/>
      <c r="ACO20" s="136"/>
      <c r="ACP20" s="136"/>
      <c r="ACQ20" s="136"/>
      <c r="ACR20" s="136"/>
      <c r="ACS20" s="136"/>
      <c r="ACT20" s="136"/>
      <c r="ACU20" s="136"/>
      <c r="ACV20" s="136"/>
      <c r="ACW20" s="136"/>
      <c r="ACX20" s="136"/>
      <c r="ACY20" s="136"/>
      <c r="ACZ20" s="136"/>
      <c r="ADA20" s="136"/>
      <c r="ADB20" s="136"/>
      <c r="ADC20" s="136"/>
      <c r="ADD20" s="136"/>
      <c r="ADE20" s="136"/>
      <c r="ADF20" s="136"/>
      <c r="ADG20" s="136"/>
      <c r="ADH20" s="136"/>
      <c r="ADI20" s="136"/>
      <c r="ADJ20" s="136"/>
      <c r="ADK20" s="136"/>
      <c r="ADL20" s="136"/>
      <c r="ADM20" s="136"/>
      <c r="ADN20" s="136"/>
      <c r="ADO20" s="136"/>
      <c r="ADP20" s="136"/>
      <c r="ADQ20" s="136"/>
      <c r="ADR20" s="136"/>
      <c r="ADS20" s="136"/>
      <c r="ADT20" s="136"/>
      <c r="ADU20" s="136"/>
      <c r="ADV20" s="136"/>
      <c r="ADW20" s="136"/>
      <c r="ADX20" s="136"/>
      <c r="ADY20" s="136"/>
      <c r="ADZ20" s="136"/>
      <c r="AEA20" s="136"/>
      <c r="AEB20" s="136"/>
      <c r="AEC20" s="136"/>
      <c r="AED20" s="136"/>
      <c r="AEE20" s="136"/>
      <c r="AEF20" s="136"/>
      <c r="AEG20" s="136"/>
      <c r="AEH20" s="136"/>
      <c r="AEI20" s="136"/>
      <c r="AEJ20" s="136"/>
      <c r="AEK20" s="136"/>
      <c r="AEL20" s="136"/>
      <c r="AEM20" s="136"/>
      <c r="AEN20" s="136"/>
      <c r="AEO20" s="136"/>
      <c r="AEP20" s="136"/>
      <c r="AEQ20" s="136"/>
      <c r="AER20" s="136"/>
      <c r="AES20" s="136"/>
      <c r="AET20" s="136"/>
      <c r="AEU20" s="136"/>
      <c r="AEV20" s="136"/>
      <c r="AEW20" s="136"/>
      <c r="AEX20" s="136"/>
      <c r="AEY20" s="136"/>
      <c r="AEZ20" s="136"/>
      <c r="AFA20" s="136"/>
      <c r="AFB20" s="136"/>
      <c r="AFC20" s="136"/>
      <c r="AFD20" s="136"/>
      <c r="AFE20" s="136"/>
      <c r="AFF20" s="136"/>
      <c r="AFG20" s="136"/>
      <c r="AFH20" s="136"/>
      <c r="AFI20" s="136"/>
      <c r="AFJ20" s="136"/>
      <c r="AFK20" s="136"/>
      <c r="AFL20" s="136"/>
      <c r="AFM20" s="136"/>
      <c r="AFN20" s="136"/>
      <c r="AFO20" s="136"/>
      <c r="AFP20" s="136"/>
      <c r="AFQ20" s="136"/>
      <c r="AFR20" s="136"/>
      <c r="AFS20" s="136"/>
      <c r="AFT20" s="136"/>
      <c r="AFU20" s="136"/>
      <c r="AFV20" s="136"/>
      <c r="AFW20" s="136"/>
      <c r="AFX20" s="136"/>
      <c r="AFY20" s="136"/>
      <c r="AFZ20" s="136"/>
      <c r="AGA20" s="136"/>
      <c r="AGB20" s="136"/>
      <c r="AGC20" s="136"/>
      <c r="AGD20" s="136"/>
      <c r="AGE20" s="136"/>
      <c r="AGF20" s="136"/>
      <c r="AGG20" s="136"/>
      <c r="AGH20" s="136"/>
      <c r="AGI20" s="136"/>
      <c r="AGJ20" s="136"/>
      <c r="AGK20" s="136"/>
      <c r="AGL20" s="136"/>
      <c r="AGM20" s="136"/>
      <c r="AGN20" s="136"/>
      <c r="AGO20" s="136"/>
      <c r="AGP20" s="136"/>
      <c r="AGQ20" s="136"/>
      <c r="AGR20" s="136"/>
      <c r="AGS20" s="136"/>
      <c r="AGT20" s="136"/>
      <c r="AGU20" s="136"/>
      <c r="AGV20" s="136"/>
      <c r="AGW20" s="136"/>
      <c r="AGX20" s="136"/>
      <c r="AGY20" s="136"/>
      <c r="AGZ20" s="136"/>
      <c r="AHA20" s="136"/>
      <c r="AHB20" s="136"/>
      <c r="AHC20" s="136"/>
      <c r="AHD20" s="136"/>
      <c r="AHE20" s="136"/>
      <c r="AHF20" s="136"/>
      <c r="AHG20" s="136"/>
      <c r="AHH20" s="136"/>
      <c r="AHI20" s="136"/>
      <c r="AHJ20" s="136"/>
      <c r="AHK20" s="136"/>
      <c r="AHL20" s="136"/>
      <c r="AHM20" s="136"/>
      <c r="AHN20" s="136"/>
      <c r="AHO20" s="136"/>
      <c r="AHP20" s="136"/>
      <c r="AHQ20" s="136"/>
      <c r="AHR20" s="136"/>
      <c r="AHS20" s="136"/>
      <c r="AHT20" s="136"/>
      <c r="AHU20" s="136"/>
      <c r="AHV20" s="136"/>
      <c r="AHW20" s="136"/>
      <c r="AHX20" s="136"/>
      <c r="AHY20" s="136"/>
      <c r="AHZ20" s="136"/>
      <c r="AIA20" s="136"/>
      <c r="AIB20" s="136"/>
      <c r="AIC20" s="136"/>
      <c r="AID20" s="136"/>
      <c r="AIE20" s="136"/>
      <c r="AIF20" s="136"/>
      <c r="AIG20" s="136"/>
      <c r="AIH20" s="136"/>
      <c r="AII20" s="136"/>
      <c r="AIJ20" s="136"/>
      <c r="AIK20" s="136"/>
      <c r="AIL20" s="136"/>
      <c r="AIM20" s="136"/>
      <c r="AIN20" s="136"/>
      <c r="AIO20" s="136"/>
      <c r="AIP20" s="136"/>
      <c r="AIQ20" s="136"/>
      <c r="AIR20" s="136"/>
      <c r="AIS20" s="136"/>
      <c r="AIT20" s="136"/>
      <c r="AIU20" s="136"/>
      <c r="AIV20" s="136"/>
      <c r="AIW20" s="136"/>
      <c r="AIX20" s="136"/>
      <c r="AIY20" s="136"/>
      <c r="AIZ20" s="136"/>
      <c r="AJA20" s="136"/>
      <c r="AJB20" s="136"/>
      <c r="AJC20" s="136"/>
      <c r="AJD20" s="136"/>
      <c r="AJE20" s="136"/>
      <c r="AJF20" s="136"/>
      <c r="AJG20" s="136"/>
      <c r="AJH20" s="136"/>
      <c r="AJI20" s="136"/>
      <c r="AJJ20" s="136"/>
      <c r="AJK20" s="136"/>
      <c r="AJL20" s="136"/>
      <c r="AJM20" s="136"/>
      <c r="AJN20" s="136"/>
      <c r="AJO20" s="136"/>
      <c r="AJP20" s="136"/>
      <c r="AJQ20" s="136"/>
      <c r="AJR20" s="136"/>
      <c r="AJS20" s="136"/>
      <c r="AJT20" s="136"/>
      <c r="AJU20" s="136"/>
      <c r="AJV20" s="136"/>
      <c r="AJW20" s="136"/>
      <c r="AJX20" s="136"/>
      <c r="AJY20" s="136"/>
      <c r="AJZ20" s="136"/>
      <c r="AKA20" s="136"/>
      <c r="AKB20" s="136"/>
      <c r="AKC20" s="136"/>
      <c r="AKD20" s="136"/>
      <c r="AKE20" s="136"/>
      <c r="AKF20" s="136"/>
      <c r="AKG20" s="136"/>
      <c r="AKH20" s="136"/>
      <c r="AKI20" s="136"/>
      <c r="AKJ20" s="136"/>
      <c r="AKK20" s="136"/>
      <c r="AKL20" s="136"/>
      <c r="AKM20" s="136"/>
      <c r="AKN20" s="136"/>
      <c r="AKO20" s="136"/>
      <c r="AKP20" s="136"/>
      <c r="AKQ20" s="136"/>
      <c r="AKR20" s="136"/>
      <c r="AKS20" s="136"/>
      <c r="AKT20" s="136"/>
      <c r="AKU20" s="136"/>
      <c r="AKV20" s="136"/>
      <c r="AKW20" s="136"/>
      <c r="AKX20" s="136"/>
      <c r="AKY20" s="136"/>
      <c r="AKZ20" s="136"/>
      <c r="ALA20" s="136"/>
      <c r="ALB20" s="136"/>
      <c r="ALC20" s="136"/>
      <c r="ALD20" s="136"/>
      <c r="ALE20" s="136"/>
      <c r="ALF20" s="136"/>
      <c r="ALG20" s="136"/>
      <c r="ALH20" s="136"/>
      <c r="ALI20" s="136"/>
      <c r="ALJ20" s="136"/>
      <c r="ALK20" s="136"/>
      <c r="ALL20" s="136"/>
      <c r="ALM20" s="136"/>
      <c r="ALN20" s="136"/>
      <c r="ALO20" s="136"/>
      <c r="ALP20" s="136"/>
      <c r="ALQ20" s="136"/>
      <c r="ALR20" s="136"/>
      <c r="ALS20" s="136"/>
      <c r="ALT20" s="136"/>
      <c r="ALU20" s="136"/>
      <c r="ALV20" s="136"/>
      <c r="ALW20" s="136"/>
      <c r="ALX20" s="136"/>
      <c r="ALY20" s="136"/>
      <c r="ALZ20" s="136"/>
      <c r="AMA20" s="136"/>
      <c r="AMB20" s="136"/>
      <c r="AMC20" s="136"/>
      <c r="AMD20" s="136"/>
      <c r="AME20" s="136"/>
      <c r="AMF20" s="136"/>
      <c r="AMG20" s="136"/>
      <c r="AMH20" s="136"/>
      <c r="AMI20" s="136"/>
      <c r="AMJ20" s="136"/>
    </row>
    <row r="21" spans="1:1024" s="11" customFormat="1" x14ac:dyDescent="0.2">
      <c r="A21" s="63"/>
      <c r="B21" s="63"/>
      <c r="C21" s="63"/>
      <c r="D21" s="63"/>
      <c r="E21" s="63"/>
      <c r="F21" s="128"/>
      <c r="G21" s="128"/>
      <c r="H21" s="128"/>
      <c r="I21" s="129"/>
      <c r="J21" s="129"/>
      <c r="K21" s="129"/>
      <c r="L21" s="129"/>
      <c r="M21" s="130"/>
      <c r="N21" s="129"/>
      <c r="O21" s="129"/>
      <c r="P21" s="129"/>
      <c r="Q21" s="129"/>
      <c r="R21" s="130"/>
      <c r="S21" s="130"/>
      <c r="T21" s="130"/>
      <c r="U21" s="130"/>
      <c r="V21" s="130"/>
      <c r="W21" s="131"/>
      <c r="X21" s="131"/>
      <c r="Y21" s="131"/>
      <c r="Z21" s="131"/>
      <c r="AA21" s="131"/>
      <c r="AB21" s="131"/>
      <c r="AC21" s="131"/>
      <c r="AD21" s="131"/>
      <c r="AE21" s="131"/>
      <c r="AF21" s="128"/>
      <c r="AG21" s="131"/>
      <c r="AH21" s="129"/>
      <c r="AI21" s="129"/>
      <c r="AJ21" s="129"/>
      <c r="AK21" s="129"/>
      <c r="AL21" s="131"/>
      <c r="AM21" s="130"/>
      <c r="AN21" s="130"/>
      <c r="AO21" s="129"/>
      <c r="AP21" s="129"/>
      <c r="AQ21" s="132"/>
      <c r="AR21" s="132"/>
      <c r="AS21" s="132"/>
      <c r="AT21" s="132"/>
      <c r="AU21" s="133"/>
      <c r="AV21" s="133"/>
      <c r="AW21" s="133"/>
      <c r="AX21" s="133"/>
      <c r="AY21" s="132"/>
      <c r="AZ21" s="132"/>
      <c r="BA21" s="129"/>
      <c r="BB21" s="121"/>
      <c r="BC21" s="132"/>
      <c r="BD21" s="132"/>
      <c r="BE21" s="132"/>
      <c r="BF21" s="132"/>
      <c r="BG21" s="134"/>
      <c r="BH21" s="134"/>
      <c r="BI21" s="135"/>
      <c r="BJ21" s="134"/>
      <c r="BK21" s="134"/>
      <c r="BL21" s="58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29"/>
      <c r="BZ21" s="129"/>
      <c r="CA21" s="129"/>
      <c r="CB21" s="129"/>
      <c r="CC21" s="129"/>
      <c r="CD21" s="131"/>
      <c r="CE21" s="131"/>
      <c r="CF21" s="131"/>
      <c r="CG21" s="134"/>
      <c r="CH21" s="134"/>
      <c r="CI21" s="134"/>
      <c r="CJ21" s="134"/>
      <c r="CK21" s="131"/>
      <c r="CL21" s="131"/>
      <c r="CM21" s="131"/>
      <c r="CN21" s="131"/>
      <c r="CO21" s="134"/>
      <c r="CP21" s="131"/>
      <c r="CQ21" s="131"/>
      <c r="CR21" s="131"/>
      <c r="CS21" s="134"/>
      <c r="CT21" s="127"/>
      <c r="CU21"/>
      <c r="CV21" s="55"/>
      <c r="CW21" s="137"/>
      <c r="CX21" s="55"/>
      <c r="CY21" s="55"/>
      <c r="CZ21" s="55"/>
      <c r="DA21" s="55"/>
      <c r="DB21" s="55"/>
      <c r="DC21" s="55"/>
      <c r="DD21" s="55"/>
      <c r="DE21" s="55"/>
      <c r="DF21" s="55"/>
      <c r="DG21" s="55"/>
      <c r="DH21" s="55"/>
      <c r="DI21" s="55"/>
      <c r="DJ21" s="55"/>
      <c r="DK21" s="55"/>
      <c r="DL21" s="55"/>
      <c r="DM21" s="55"/>
      <c r="DN21" s="55"/>
      <c r="DO21" s="55"/>
      <c r="DP21" s="55"/>
      <c r="DQ21" s="55"/>
      <c r="DR21" s="55"/>
      <c r="DS21" s="55"/>
      <c r="DT21" s="55"/>
      <c r="DU21" s="55"/>
      <c r="DV21" s="55"/>
      <c r="DW21" s="55"/>
      <c r="DX21" s="55"/>
      <c r="DY21" s="55"/>
      <c r="DZ21" s="55"/>
      <c r="EA21" s="55"/>
      <c r="EB21" s="55"/>
      <c r="EC21" s="55"/>
      <c r="ED21" s="55"/>
      <c r="EE21" s="55"/>
      <c r="EF21" s="55"/>
      <c r="EG21" s="55"/>
      <c r="EH21" s="55"/>
      <c r="EI21" s="55"/>
      <c r="EJ21" s="55"/>
      <c r="EK21" s="55"/>
      <c r="EL21" s="55"/>
      <c r="EM21" s="55"/>
      <c r="EN21" s="55"/>
      <c r="EO21" s="55"/>
      <c r="EP21" s="55"/>
      <c r="EQ21" s="55"/>
      <c r="ER21" s="55"/>
      <c r="ES21" s="55"/>
      <c r="ET21" s="55"/>
      <c r="EU21" s="55"/>
      <c r="EV21" s="55"/>
      <c r="EW21" s="55"/>
      <c r="EX21" s="55"/>
      <c r="EY21" s="55"/>
      <c r="EZ21" s="55"/>
      <c r="FA21" s="55"/>
      <c r="FB21" s="55"/>
      <c r="FC21" s="55"/>
      <c r="FD21" s="55"/>
      <c r="FE21" s="55"/>
      <c r="FF21" s="55"/>
      <c r="FG21" s="55"/>
      <c r="FH21" s="55"/>
      <c r="FI21" s="55"/>
      <c r="FJ21" s="55"/>
      <c r="FK21" s="55"/>
      <c r="FL21" s="55"/>
      <c r="FM21" s="55"/>
      <c r="FN21" s="55"/>
      <c r="FO21" s="55"/>
      <c r="FP21" s="55"/>
      <c r="FQ21" s="55"/>
      <c r="FR21" s="55"/>
      <c r="FS21" s="55"/>
      <c r="FT21" s="55"/>
      <c r="FU21" s="55"/>
      <c r="FV21" s="55"/>
      <c r="FW21" s="55"/>
      <c r="FX21" s="55"/>
      <c r="FY21" s="55"/>
      <c r="FZ21" s="55"/>
      <c r="GA21" s="55"/>
      <c r="GB21" s="55"/>
      <c r="GC21" s="55"/>
      <c r="GD21" s="55"/>
      <c r="GE21" s="55"/>
      <c r="GF21" s="55"/>
      <c r="GG21" s="55"/>
      <c r="GH21" s="55"/>
      <c r="GI21" s="55"/>
      <c r="GJ21" s="55"/>
      <c r="GK21" s="55"/>
      <c r="GL21" s="55"/>
      <c r="GM21" s="55"/>
      <c r="GN21" s="55"/>
      <c r="GO21" s="55"/>
      <c r="GP21" s="55"/>
      <c r="GQ21" s="55"/>
      <c r="GR21" s="55"/>
      <c r="GS21" s="55"/>
      <c r="GT21" s="55"/>
      <c r="GU21" s="55"/>
      <c r="GV21" s="55"/>
      <c r="GW21" s="55"/>
      <c r="GX21" s="55"/>
      <c r="GY21" s="55"/>
      <c r="GZ21" s="55"/>
      <c r="HA21" s="55"/>
      <c r="HB21" s="55"/>
      <c r="HC21" s="55"/>
      <c r="HD21" s="55"/>
      <c r="HE21" s="55"/>
      <c r="HF21" s="55"/>
      <c r="HG21" s="55"/>
      <c r="HH21" s="55"/>
      <c r="HI21" s="55"/>
      <c r="HJ21" s="55"/>
      <c r="HK21" s="55"/>
      <c r="HL21" s="55"/>
      <c r="HM21" s="55"/>
      <c r="HN21" s="55"/>
      <c r="HO21" s="55"/>
      <c r="HP21" s="55"/>
      <c r="HQ21" s="55"/>
      <c r="HR21" s="55"/>
      <c r="HS21" s="55"/>
      <c r="HT21" s="55"/>
      <c r="HU21" s="55"/>
      <c r="HV21" s="55"/>
      <c r="HW21" s="55"/>
      <c r="HX21" s="55"/>
      <c r="HY21" s="55"/>
      <c r="HZ21" s="55"/>
      <c r="IA21" s="55"/>
      <c r="IB21" s="55"/>
      <c r="IC21" s="55"/>
      <c r="ID21" s="55"/>
      <c r="IE21" s="55"/>
      <c r="IF21" s="55"/>
      <c r="IG21" s="55"/>
      <c r="IH21" s="55"/>
      <c r="II21" s="55"/>
      <c r="IJ21" s="55"/>
      <c r="IK21" s="55"/>
      <c r="IL21" s="55"/>
      <c r="IM21" s="55"/>
      <c r="IN21" s="55"/>
      <c r="IO21" s="55"/>
      <c r="IP21" s="55"/>
      <c r="IQ21" s="55"/>
      <c r="IR21" s="55"/>
      <c r="IS21" s="55"/>
      <c r="IT21" s="55"/>
      <c r="IU21" s="55"/>
      <c r="IV21" s="55"/>
      <c r="IW21" s="55"/>
      <c r="IX21" s="55"/>
      <c r="IY21" s="55"/>
      <c r="IZ21" s="55"/>
      <c r="JA21" s="55"/>
      <c r="JB21" s="55"/>
      <c r="JC21" s="55"/>
      <c r="JD21" s="55"/>
      <c r="JE21" s="55"/>
      <c r="JF21" s="55"/>
      <c r="JG21" s="55"/>
      <c r="JH21" s="55"/>
      <c r="JI21" s="55"/>
      <c r="JJ21" s="55"/>
      <c r="JK21" s="55"/>
      <c r="JL21" s="55"/>
      <c r="JM21" s="55"/>
      <c r="JN21" s="55"/>
      <c r="JO21" s="55"/>
      <c r="JP21" s="55"/>
      <c r="JQ21" s="55"/>
      <c r="JR21" s="55"/>
      <c r="JS21" s="55"/>
      <c r="JT21" s="55"/>
      <c r="JU21" s="55"/>
      <c r="JV21" s="55"/>
      <c r="JW21" s="55"/>
      <c r="JX21" s="55"/>
      <c r="JY21" s="55"/>
      <c r="JZ21" s="55"/>
      <c r="KA21" s="55"/>
      <c r="KB21" s="55"/>
      <c r="KC21" s="55"/>
      <c r="KD21" s="55"/>
      <c r="KE21" s="55"/>
      <c r="KF21" s="55"/>
      <c r="KG21" s="55"/>
      <c r="KH21" s="55"/>
      <c r="KI21" s="55"/>
      <c r="KJ21" s="55"/>
      <c r="KK21" s="55"/>
      <c r="KL21" s="55"/>
      <c r="KM21" s="55"/>
      <c r="KN21" s="55"/>
      <c r="KO21" s="55"/>
      <c r="KP21" s="55"/>
      <c r="KQ21" s="55"/>
      <c r="KR21" s="55"/>
      <c r="KS21" s="55"/>
      <c r="KT21" s="55"/>
      <c r="KU21" s="55"/>
      <c r="KV21" s="55"/>
      <c r="KW21" s="55"/>
      <c r="KX21" s="55"/>
      <c r="KY21" s="55"/>
      <c r="KZ21" s="55"/>
      <c r="LA21" s="55"/>
      <c r="LB21" s="55"/>
      <c r="LC21" s="55"/>
      <c r="LD21" s="55"/>
      <c r="LE21" s="55"/>
      <c r="LF21" s="55"/>
      <c r="LG21" s="55"/>
      <c r="LH21" s="55"/>
      <c r="LI21" s="55"/>
      <c r="LJ21" s="55"/>
      <c r="LK21" s="55"/>
      <c r="LL21" s="55"/>
      <c r="LM21" s="55"/>
      <c r="LN21" s="55"/>
      <c r="LO21" s="55"/>
      <c r="LP21" s="55"/>
      <c r="LQ21" s="55"/>
      <c r="LR21" s="55"/>
      <c r="LS21" s="55"/>
      <c r="LT21" s="55"/>
      <c r="LU21" s="55"/>
      <c r="LV21" s="55"/>
      <c r="LW21" s="55"/>
      <c r="LX21" s="55"/>
      <c r="LY21" s="55"/>
      <c r="LZ21" s="55"/>
      <c r="MA21" s="55"/>
      <c r="MB21" s="55"/>
      <c r="MC21" s="55"/>
      <c r="MD21" s="55"/>
      <c r="ME21" s="55"/>
      <c r="MF21" s="55"/>
      <c r="MG21" s="55"/>
      <c r="MH21" s="55"/>
      <c r="MI21" s="55"/>
      <c r="MJ21" s="55"/>
      <c r="MK21" s="55"/>
      <c r="ML21" s="55"/>
      <c r="MM21" s="55"/>
      <c r="MN21" s="55"/>
      <c r="MO21" s="55"/>
      <c r="MP21" s="55"/>
      <c r="MQ21" s="55"/>
      <c r="MR21" s="55"/>
      <c r="MS21" s="55"/>
      <c r="MT21" s="55"/>
      <c r="MU21" s="55"/>
      <c r="MV21" s="55"/>
      <c r="MW21" s="55"/>
      <c r="MX21" s="55"/>
      <c r="MY21" s="55"/>
      <c r="MZ21" s="55"/>
      <c r="NA21" s="55"/>
      <c r="NB21" s="55"/>
      <c r="NC21" s="55"/>
      <c r="ND21" s="55"/>
      <c r="NE21" s="55"/>
      <c r="NF21" s="55"/>
      <c r="NG21" s="55"/>
      <c r="NH21" s="55"/>
      <c r="NI21" s="55"/>
      <c r="NJ21" s="55"/>
      <c r="NK21" s="55"/>
      <c r="NL21" s="55"/>
      <c r="NM21" s="55"/>
      <c r="NN21" s="55"/>
      <c r="NO21" s="55"/>
      <c r="NP21" s="55"/>
      <c r="NQ21" s="55"/>
      <c r="NR21" s="55"/>
      <c r="NS21" s="55"/>
      <c r="NT21" s="55"/>
      <c r="NU21" s="55"/>
      <c r="NV21" s="55"/>
      <c r="NW21" s="55"/>
      <c r="NX21" s="55"/>
      <c r="NY21" s="55"/>
      <c r="NZ21" s="55"/>
      <c r="OA21" s="55"/>
      <c r="OB21" s="55"/>
      <c r="OC21" s="55"/>
      <c r="OD21" s="55"/>
      <c r="OE21" s="55"/>
      <c r="OF21" s="55"/>
      <c r="OG21" s="55"/>
      <c r="OH21" s="55"/>
      <c r="OI21" s="55"/>
      <c r="OJ21" s="55"/>
      <c r="OK21" s="55"/>
      <c r="OL21" s="55"/>
      <c r="OM21" s="55"/>
      <c r="ON21" s="55"/>
      <c r="OO21" s="55"/>
      <c r="OP21" s="55"/>
      <c r="OQ21" s="55"/>
      <c r="OR21" s="55"/>
      <c r="OS21" s="55"/>
      <c r="OT21" s="55"/>
      <c r="OU21" s="55"/>
      <c r="OV21" s="55"/>
      <c r="OW21" s="55"/>
      <c r="OX21" s="55"/>
      <c r="OY21" s="55"/>
      <c r="OZ21" s="55"/>
      <c r="PA21" s="55"/>
      <c r="PB21" s="55"/>
      <c r="PC21" s="55"/>
      <c r="PD21" s="55"/>
      <c r="PE21" s="55"/>
      <c r="PF21" s="55"/>
      <c r="PG21" s="55"/>
      <c r="PH21" s="55"/>
      <c r="PI21" s="55"/>
      <c r="PJ21" s="55"/>
      <c r="PK21" s="55"/>
      <c r="PL21" s="55"/>
      <c r="PM21" s="55"/>
      <c r="PN21" s="55"/>
      <c r="PO21" s="55"/>
      <c r="PP21" s="55"/>
      <c r="PQ21" s="55"/>
      <c r="PR21" s="55"/>
      <c r="PS21" s="55"/>
      <c r="PT21" s="55"/>
      <c r="PU21" s="55"/>
      <c r="PV21" s="55"/>
      <c r="PW21" s="55"/>
      <c r="PX21" s="55"/>
      <c r="PY21" s="55"/>
      <c r="PZ21" s="55"/>
      <c r="QA21" s="55"/>
      <c r="QB21" s="55"/>
      <c r="QC21" s="55"/>
      <c r="QD21" s="55"/>
      <c r="QE21" s="55"/>
      <c r="QF21" s="55"/>
      <c r="QG21" s="55"/>
      <c r="QH21" s="55"/>
      <c r="QI21" s="55"/>
      <c r="QJ21" s="55"/>
      <c r="QK21" s="55"/>
      <c r="QL21" s="55"/>
      <c r="QM21" s="55"/>
      <c r="QN21" s="55"/>
      <c r="QO21" s="55"/>
      <c r="QP21" s="55"/>
      <c r="QQ21" s="55"/>
      <c r="QR21" s="55"/>
      <c r="QS21" s="55"/>
      <c r="QT21" s="55"/>
      <c r="QU21" s="55"/>
      <c r="QV21" s="55"/>
      <c r="QW21" s="55"/>
      <c r="QX21" s="55"/>
      <c r="QY21" s="55"/>
      <c r="QZ21" s="55"/>
      <c r="RA21" s="55"/>
      <c r="RB21" s="55"/>
      <c r="RC21" s="55"/>
      <c r="RD21" s="55"/>
      <c r="RE21" s="55"/>
      <c r="RF21" s="55"/>
      <c r="RG21" s="55"/>
      <c r="RH21" s="55"/>
      <c r="RI21" s="55"/>
      <c r="RJ21" s="55"/>
      <c r="RK21" s="55"/>
      <c r="RL21" s="55"/>
      <c r="RM21" s="55"/>
      <c r="RN21" s="55"/>
      <c r="RO21" s="55"/>
      <c r="RP21" s="55"/>
      <c r="RQ21" s="55"/>
      <c r="RR21" s="55"/>
      <c r="RS21" s="55"/>
      <c r="RT21" s="55"/>
      <c r="RU21" s="55"/>
      <c r="RV21" s="55"/>
      <c r="RW21" s="55"/>
      <c r="RX21" s="55"/>
      <c r="RY21" s="55"/>
      <c r="RZ21" s="55"/>
      <c r="SA21" s="55"/>
      <c r="SB21" s="55"/>
      <c r="SC21" s="55"/>
      <c r="SD21" s="55"/>
      <c r="SE21" s="55"/>
      <c r="SF21" s="55"/>
      <c r="SG21" s="55"/>
      <c r="SH21" s="55"/>
      <c r="SI21" s="55"/>
      <c r="SJ21" s="55"/>
      <c r="SK21" s="55"/>
      <c r="SL21" s="55"/>
      <c r="SM21" s="55"/>
      <c r="SN21" s="55"/>
      <c r="SO21" s="55"/>
      <c r="SP21" s="55"/>
      <c r="SQ21" s="55"/>
      <c r="SR21" s="55"/>
      <c r="SS21" s="55"/>
      <c r="ST21" s="55"/>
      <c r="SU21" s="55"/>
      <c r="SV21" s="55"/>
      <c r="SW21" s="55"/>
      <c r="SX21" s="55"/>
      <c r="SY21" s="55"/>
      <c r="SZ21" s="55"/>
      <c r="TA21" s="55"/>
      <c r="TB21" s="55"/>
      <c r="TC21" s="55"/>
      <c r="TD21" s="55"/>
      <c r="TE21" s="55"/>
      <c r="TF21" s="55"/>
      <c r="TG21" s="55"/>
      <c r="TH21" s="55"/>
      <c r="TI21" s="55"/>
      <c r="TJ21" s="55"/>
      <c r="TK21" s="55"/>
      <c r="TL21" s="55"/>
      <c r="TM21" s="55"/>
      <c r="TN21" s="55"/>
      <c r="TO21" s="55"/>
      <c r="TP21" s="55"/>
      <c r="TQ21" s="55"/>
      <c r="TR21" s="55"/>
      <c r="TS21" s="55"/>
      <c r="TT21" s="55"/>
      <c r="TU21" s="55"/>
      <c r="TV21" s="55"/>
      <c r="TW21" s="55"/>
      <c r="TX21" s="55"/>
      <c r="TY21" s="55"/>
      <c r="TZ21" s="55"/>
      <c r="UA21" s="55"/>
      <c r="UB21" s="55"/>
      <c r="UC21" s="55"/>
      <c r="UD21" s="55"/>
      <c r="UE21" s="55"/>
      <c r="UF21" s="55"/>
      <c r="UG21" s="55"/>
      <c r="UH21" s="55"/>
      <c r="UI21" s="55"/>
      <c r="UJ21" s="55"/>
      <c r="UK21" s="55"/>
      <c r="UL21" s="55"/>
      <c r="UM21" s="55"/>
      <c r="UN21" s="55"/>
      <c r="UO21" s="55"/>
      <c r="UP21" s="55"/>
      <c r="UQ21" s="55"/>
      <c r="UR21" s="55"/>
      <c r="US21" s="55"/>
      <c r="UT21" s="55"/>
      <c r="UU21" s="55"/>
      <c r="UV21" s="55"/>
      <c r="UW21" s="55"/>
      <c r="UX21" s="55"/>
      <c r="UY21" s="55"/>
      <c r="UZ21" s="55"/>
      <c r="VA21" s="55"/>
      <c r="VB21" s="55"/>
      <c r="VC21" s="55"/>
      <c r="VD21" s="55"/>
      <c r="VE21" s="55"/>
      <c r="VF21" s="55"/>
      <c r="VG21" s="55"/>
      <c r="VH21" s="55"/>
      <c r="VI21" s="55"/>
      <c r="VJ21" s="55"/>
      <c r="VK21" s="55"/>
      <c r="VL21" s="55"/>
      <c r="VM21" s="55"/>
      <c r="VN21" s="55"/>
      <c r="VO21" s="55"/>
      <c r="VP21" s="55"/>
      <c r="VQ21" s="55"/>
      <c r="VR21" s="55"/>
      <c r="VS21" s="55"/>
      <c r="VT21" s="55"/>
      <c r="VU21" s="55"/>
      <c r="VV21" s="55"/>
      <c r="VW21" s="55"/>
      <c r="VX21" s="55"/>
      <c r="VY21" s="55"/>
      <c r="VZ21" s="55"/>
      <c r="WA21" s="55"/>
      <c r="WB21" s="55"/>
      <c r="WC21" s="55"/>
      <c r="WD21" s="55"/>
      <c r="WE21" s="55"/>
      <c r="WF21" s="55"/>
      <c r="WG21" s="55"/>
      <c r="WH21" s="55"/>
      <c r="WI21" s="55"/>
      <c r="WJ21" s="55"/>
      <c r="WK21" s="55"/>
      <c r="WL21" s="55"/>
      <c r="WM21" s="55"/>
      <c r="WN21" s="55"/>
      <c r="WO21" s="55"/>
      <c r="WP21" s="55"/>
      <c r="WQ21" s="55"/>
      <c r="WR21" s="55"/>
      <c r="WS21" s="55"/>
      <c r="WT21" s="55"/>
      <c r="WU21" s="55"/>
      <c r="WV21" s="55"/>
      <c r="WW21" s="55"/>
      <c r="WX21" s="55"/>
      <c r="WY21" s="55"/>
      <c r="WZ21" s="55"/>
      <c r="XA21" s="55"/>
      <c r="XB21" s="55"/>
      <c r="XC21" s="55"/>
      <c r="XD21" s="55"/>
      <c r="XE21" s="55"/>
      <c r="XF21" s="55"/>
      <c r="XG21" s="55"/>
      <c r="XH21" s="55"/>
      <c r="XI21" s="55"/>
      <c r="XJ21" s="55"/>
      <c r="XK21" s="55"/>
      <c r="XL21" s="55"/>
      <c r="XM21" s="55"/>
      <c r="XN21" s="55"/>
      <c r="XO21" s="55"/>
      <c r="XP21" s="55"/>
      <c r="XQ21" s="55"/>
      <c r="XR21" s="55"/>
      <c r="XS21" s="55"/>
      <c r="XT21" s="55"/>
      <c r="XU21" s="55"/>
      <c r="XV21" s="55"/>
      <c r="XW21" s="55"/>
      <c r="XX21" s="55"/>
      <c r="XY21" s="55"/>
      <c r="XZ21" s="55"/>
      <c r="YA21" s="55"/>
      <c r="YB21" s="55"/>
      <c r="YC21" s="55"/>
      <c r="YD21" s="55"/>
      <c r="YE21" s="55"/>
      <c r="YF21" s="55"/>
      <c r="YG21" s="55"/>
      <c r="YH21" s="55"/>
      <c r="YI21" s="55"/>
      <c r="YJ21" s="55"/>
      <c r="YK21" s="55"/>
      <c r="YL21" s="55"/>
      <c r="YM21" s="55"/>
      <c r="YN21" s="55"/>
      <c r="YO21" s="55"/>
      <c r="YP21" s="55"/>
      <c r="YQ21" s="55"/>
      <c r="YR21" s="55"/>
      <c r="YS21" s="55"/>
      <c r="YT21" s="55"/>
      <c r="YU21" s="55"/>
      <c r="YV21" s="55"/>
      <c r="YW21" s="55"/>
      <c r="YX21" s="55"/>
      <c r="YY21" s="55"/>
      <c r="YZ21" s="55"/>
      <c r="ZA21" s="55"/>
      <c r="ZB21" s="55"/>
      <c r="ZC21" s="55"/>
      <c r="ZD21" s="55"/>
      <c r="ZE21" s="55"/>
      <c r="ZF21" s="55"/>
      <c r="ZG21" s="55"/>
      <c r="ZH21" s="55"/>
      <c r="ZI21" s="55"/>
      <c r="ZJ21" s="55"/>
      <c r="ZK21" s="55"/>
      <c r="ZL21" s="55"/>
      <c r="ZM21" s="55"/>
      <c r="ZN21" s="55"/>
      <c r="ZO21" s="55"/>
      <c r="ZP21" s="55"/>
      <c r="ZQ21" s="55"/>
      <c r="ZR21" s="55"/>
      <c r="ZS21" s="55"/>
      <c r="ZT21" s="55"/>
      <c r="ZU21" s="55"/>
      <c r="ZV21" s="55"/>
      <c r="ZW21" s="55"/>
      <c r="ZX21" s="55"/>
      <c r="ZY21" s="55"/>
      <c r="ZZ21" s="55"/>
      <c r="AAA21" s="55"/>
      <c r="AAB21" s="55"/>
      <c r="AAC21" s="55"/>
      <c r="AAD21" s="55"/>
      <c r="AAE21" s="55"/>
      <c r="AAF21" s="55"/>
      <c r="AAG21" s="55"/>
      <c r="AAH21" s="55"/>
      <c r="AAI21" s="55"/>
      <c r="AAJ21" s="55"/>
      <c r="AAK21" s="55"/>
      <c r="AAL21" s="55"/>
      <c r="AAM21" s="55"/>
      <c r="AAN21" s="55"/>
      <c r="AAO21" s="55"/>
      <c r="AAP21" s="55"/>
      <c r="AAQ21" s="55"/>
      <c r="AAR21" s="55"/>
      <c r="AAS21" s="55"/>
      <c r="AAT21" s="55"/>
      <c r="AAU21" s="55"/>
      <c r="AAV21" s="55"/>
      <c r="AAW21" s="55"/>
      <c r="AAX21" s="55"/>
      <c r="AAY21" s="55"/>
      <c r="AAZ21" s="55"/>
      <c r="ABA21" s="55"/>
      <c r="ABB21" s="55"/>
      <c r="ABC21" s="55"/>
      <c r="ABD21" s="55"/>
      <c r="ABE21" s="55"/>
      <c r="ABF21" s="55"/>
      <c r="ABG21" s="55"/>
      <c r="ABH21" s="55"/>
      <c r="ABI21" s="55"/>
      <c r="ABJ21" s="55"/>
      <c r="ABK21" s="55"/>
      <c r="ABL21" s="55"/>
      <c r="ABM21" s="55"/>
      <c r="ABN21" s="55"/>
      <c r="ABO21" s="55"/>
      <c r="ABP21" s="55"/>
      <c r="ABQ21" s="55"/>
      <c r="ABR21" s="55"/>
      <c r="ABS21" s="55"/>
      <c r="ABT21" s="55"/>
      <c r="ABU21" s="55"/>
      <c r="ABV21" s="55"/>
      <c r="ABW21" s="55"/>
      <c r="ABX21" s="55"/>
      <c r="ABY21" s="55"/>
      <c r="ABZ21" s="55"/>
      <c r="ACA21" s="55"/>
      <c r="ACB21" s="55"/>
      <c r="ACC21" s="55"/>
      <c r="ACD21" s="55"/>
      <c r="ACE21" s="55"/>
      <c r="ACF21" s="55"/>
      <c r="ACG21" s="55"/>
      <c r="ACH21" s="55"/>
      <c r="ACI21" s="55"/>
      <c r="ACJ21" s="55"/>
      <c r="ACK21" s="55"/>
      <c r="ACL21" s="55"/>
      <c r="ACM21" s="55"/>
      <c r="ACN21" s="55"/>
      <c r="ACO21" s="55"/>
      <c r="ACP21" s="55"/>
      <c r="ACQ21" s="55"/>
      <c r="ACR21" s="55"/>
      <c r="ACS21" s="55"/>
      <c r="ACT21" s="55"/>
      <c r="ACU21" s="55"/>
      <c r="ACV21" s="55"/>
      <c r="ACW21" s="55"/>
      <c r="ACX21" s="55"/>
      <c r="ACY21" s="55"/>
      <c r="ACZ21" s="55"/>
      <c r="ADA21" s="55"/>
      <c r="ADB21" s="55"/>
      <c r="ADC21" s="55"/>
      <c r="ADD21" s="55"/>
      <c r="ADE21" s="55"/>
      <c r="ADF21" s="55"/>
      <c r="ADG21" s="55"/>
      <c r="ADH21" s="55"/>
      <c r="ADI21" s="55"/>
      <c r="ADJ21" s="55"/>
      <c r="ADK21" s="55"/>
      <c r="ADL21" s="55"/>
      <c r="ADM21" s="55"/>
      <c r="ADN21" s="55"/>
      <c r="ADO21" s="55"/>
      <c r="ADP21" s="55"/>
      <c r="ADQ21" s="55"/>
      <c r="ADR21" s="55"/>
      <c r="ADS21" s="55"/>
      <c r="ADT21" s="55"/>
      <c r="ADU21" s="55"/>
      <c r="ADV21" s="55"/>
      <c r="ADW21" s="55"/>
      <c r="ADX21" s="55"/>
      <c r="ADY21" s="55"/>
      <c r="ADZ21" s="55"/>
      <c r="AEA21" s="55"/>
      <c r="AEB21" s="55"/>
      <c r="AEC21" s="55"/>
      <c r="AED21" s="55"/>
      <c r="AEE21" s="55"/>
      <c r="AEF21" s="55"/>
      <c r="AEG21" s="55"/>
      <c r="AEH21" s="55"/>
      <c r="AEI21" s="55"/>
      <c r="AEJ21" s="55"/>
      <c r="AEK21" s="55"/>
      <c r="AEL21" s="55"/>
      <c r="AEM21" s="55"/>
      <c r="AEN21" s="55"/>
      <c r="AEO21" s="55"/>
      <c r="AEP21" s="55"/>
      <c r="AEQ21" s="55"/>
      <c r="AER21" s="55"/>
      <c r="AES21" s="55"/>
      <c r="AET21" s="55"/>
      <c r="AEU21" s="55"/>
      <c r="AEV21" s="55"/>
      <c r="AEW21" s="55"/>
      <c r="AEX21" s="55"/>
      <c r="AEY21" s="55"/>
      <c r="AEZ21" s="55"/>
      <c r="AFA21" s="55"/>
      <c r="AFB21" s="55"/>
      <c r="AFC21" s="55"/>
      <c r="AFD21" s="55"/>
      <c r="AFE21" s="55"/>
      <c r="AFF21" s="55"/>
      <c r="AFG21" s="55"/>
      <c r="AFH21" s="55"/>
      <c r="AFI21" s="55"/>
      <c r="AFJ21" s="55"/>
      <c r="AFK21" s="55"/>
      <c r="AFL21" s="55"/>
      <c r="AFM21" s="55"/>
      <c r="AFN21" s="55"/>
      <c r="AFO21" s="55"/>
      <c r="AFP21" s="55"/>
      <c r="AFQ21" s="55"/>
      <c r="AFR21" s="55"/>
      <c r="AFS21" s="55"/>
      <c r="AFT21" s="55"/>
      <c r="AFU21" s="55"/>
      <c r="AFV21" s="55"/>
      <c r="AFW21" s="55"/>
      <c r="AFX21" s="55"/>
      <c r="AFY21" s="55"/>
      <c r="AFZ21" s="55"/>
      <c r="AGA21" s="55"/>
      <c r="AGB21" s="55"/>
      <c r="AGC21" s="55"/>
      <c r="AGD21" s="55"/>
      <c r="AGE21" s="55"/>
      <c r="AGF21" s="55"/>
      <c r="AGG21" s="55"/>
      <c r="AGH21" s="55"/>
      <c r="AGI21" s="55"/>
      <c r="AGJ21" s="55"/>
      <c r="AGK21" s="55"/>
      <c r="AGL21" s="55"/>
      <c r="AGM21" s="55"/>
      <c r="AGN21" s="55"/>
      <c r="AGO21" s="55"/>
      <c r="AGP21" s="55"/>
      <c r="AGQ21" s="55"/>
      <c r="AGR21" s="55"/>
      <c r="AGS21" s="55"/>
      <c r="AGT21" s="55"/>
      <c r="AGU21" s="55"/>
      <c r="AGV21" s="55"/>
      <c r="AGW21" s="55"/>
      <c r="AGX21" s="55"/>
      <c r="AGY21" s="55"/>
      <c r="AGZ21" s="55"/>
      <c r="AHA21" s="55"/>
      <c r="AHB21" s="55"/>
      <c r="AHC21" s="55"/>
      <c r="AHD21" s="55"/>
      <c r="AHE21" s="55"/>
      <c r="AHF21" s="55"/>
      <c r="AHG21" s="55"/>
      <c r="AHH21" s="55"/>
      <c r="AHI21" s="55"/>
      <c r="AHJ21" s="55"/>
      <c r="AHK21" s="55"/>
      <c r="AHL21" s="55"/>
      <c r="AHM21" s="55"/>
      <c r="AHN21" s="55"/>
      <c r="AHO21" s="55"/>
      <c r="AHP21" s="55"/>
      <c r="AHQ21" s="55"/>
      <c r="AHR21" s="55"/>
      <c r="AHS21" s="55"/>
      <c r="AHT21" s="55"/>
      <c r="AHU21" s="55"/>
      <c r="AHV21" s="55"/>
      <c r="AHW21" s="55"/>
      <c r="AHX21" s="55"/>
      <c r="AHY21" s="55"/>
      <c r="AHZ21" s="55"/>
      <c r="AIA21" s="55"/>
      <c r="AIB21" s="55"/>
      <c r="AIC21" s="55"/>
      <c r="AID21" s="55"/>
      <c r="AIE21" s="55"/>
      <c r="AIF21" s="55"/>
      <c r="AIG21" s="55"/>
      <c r="AIH21" s="55"/>
      <c r="AII21" s="55"/>
      <c r="AIJ21" s="55"/>
      <c r="AIK21" s="55"/>
      <c r="AIL21" s="55"/>
      <c r="AIM21" s="55"/>
      <c r="AIN21" s="55"/>
      <c r="AIO21" s="55"/>
      <c r="AIP21" s="55"/>
      <c r="AIQ21" s="55"/>
      <c r="AIR21" s="55"/>
      <c r="AIS21" s="55"/>
      <c r="AIT21" s="55"/>
      <c r="AIU21" s="55"/>
      <c r="AIV21" s="55"/>
      <c r="AIW21" s="55"/>
      <c r="AIX21" s="55"/>
      <c r="AIY21" s="55"/>
      <c r="AIZ21" s="55"/>
      <c r="AJA21" s="55"/>
      <c r="AJB21" s="55"/>
      <c r="AJC21" s="55"/>
      <c r="AJD21" s="55"/>
      <c r="AJE21" s="55"/>
      <c r="AJF21" s="55"/>
      <c r="AJG21" s="55"/>
      <c r="AJH21" s="55"/>
      <c r="AJI21" s="55"/>
      <c r="AJJ21" s="55"/>
      <c r="AJK21" s="55"/>
      <c r="AJL21" s="55"/>
      <c r="AJM21" s="55"/>
      <c r="AJN21" s="55"/>
      <c r="AJO21" s="55"/>
      <c r="AJP21" s="55"/>
      <c r="AJQ21" s="55"/>
      <c r="AJR21" s="55"/>
      <c r="AJS21" s="55"/>
      <c r="AJT21" s="55"/>
      <c r="AJU21" s="55"/>
      <c r="AJV21" s="55"/>
      <c r="AJW21" s="55"/>
      <c r="AJX21" s="55"/>
      <c r="AJY21" s="55"/>
      <c r="AJZ21" s="55"/>
      <c r="AKA21" s="55"/>
      <c r="AKB21" s="55"/>
      <c r="AKC21" s="55"/>
      <c r="AKD21" s="55"/>
      <c r="AKE21" s="55"/>
      <c r="AKF21" s="55"/>
      <c r="AKG21" s="55"/>
      <c r="AKH21" s="55"/>
      <c r="AKI21" s="55"/>
      <c r="AKJ21" s="55"/>
      <c r="AKK21" s="55"/>
      <c r="AKL21" s="55"/>
      <c r="AKM21" s="55"/>
      <c r="AKN21" s="55"/>
      <c r="AKO21" s="55"/>
      <c r="AKP21" s="55"/>
      <c r="AKQ21" s="55"/>
      <c r="AKR21" s="55"/>
      <c r="AKS21" s="55"/>
      <c r="AKT21" s="55"/>
      <c r="AKU21" s="55"/>
      <c r="AKV21" s="55"/>
      <c r="AKW21" s="55"/>
      <c r="AKX21" s="55"/>
      <c r="AKY21" s="55"/>
      <c r="AKZ21" s="55"/>
      <c r="ALA21" s="55"/>
      <c r="ALB21" s="55"/>
      <c r="ALC21" s="55"/>
      <c r="ALD21" s="55"/>
      <c r="ALE21" s="55"/>
      <c r="ALF21" s="55"/>
      <c r="ALG21" s="55"/>
      <c r="ALH21" s="55"/>
      <c r="ALI21" s="55"/>
      <c r="ALJ21" s="55"/>
      <c r="ALK21" s="55"/>
      <c r="ALL21" s="55"/>
      <c r="ALM21" s="55"/>
      <c r="ALN21" s="55"/>
      <c r="ALO21" s="55"/>
      <c r="ALP21" s="55"/>
      <c r="ALQ21" s="55"/>
      <c r="ALR21" s="55"/>
      <c r="ALS21" s="55"/>
      <c r="ALT21" s="55"/>
      <c r="ALU21" s="55"/>
      <c r="ALV21" s="55"/>
      <c r="ALW21" s="55"/>
      <c r="ALX21" s="55"/>
      <c r="ALY21" s="55"/>
      <c r="ALZ21" s="55"/>
      <c r="AMA21" s="55"/>
      <c r="AMB21" s="55"/>
      <c r="AMC21" s="55"/>
      <c r="AMD21" s="55"/>
      <c r="AME21" s="55"/>
      <c r="AMF21" s="55"/>
      <c r="AMG21" s="55"/>
      <c r="AMH21" s="55"/>
      <c r="AMI21" s="55"/>
      <c r="AMJ21" s="55"/>
    </row>
    <row r="22" spans="1:1024" x14ac:dyDescent="0.2">
      <c r="A22" s="75"/>
      <c r="B22" s="75"/>
      <c r="C22" s="75"/>
      <c r="D22" s="75"/>
      <c r="E22" s="75"/>
      <c r="F22" s="114"/>
      <c r="G22" s="114"/>
      <c r="H22" s="114"/>
      <c r="I22" s="75"/>
      <c r="J22" s="75"/>
      <c r="K22" s="75"/>
      <c r="L22" s="75"/>
      <c r="M22" s="115"/>
      <c r="N22" s="75"/>
      <c r="O22" s="75"/>
      <c r="P22" s="75"/>
      <c r="Q22" s="75"/>
      <c r="R22" s="115"/>
      <c r="S22" s="115"/>
      <c r="T22" s="116"/>
      <c r="U22" s="116"/>
      <c r="V22" s="116"/>
      <c r="W22" s="117"/>
      <c r="X22" s="117"/>
      <c r="Y22" s="117"/>
      <c r="Z22" s="117"/>
      <c r="AA22" s="117"/>
      <c r="AB22" s="117"/>
      <c r="AC22" s="117"/>
      <c r="AD22" s="117"/>
      <c r="AE22" s="117"/>
      <c r="AF22" s="114"/>
      <c r="AG22" s="117"/>
      <c r="AH22" s="75"/>
      <c r="AI22" s="75"/>
      <c r="AJ22" s="118"/>
      <c r="AK22" s="118"/>
      <c r="AL22" s="117"/>
      <c r="AM22" s="119"/>
      <c r="AN22" s="119"/>
      <c r="AO22" s="75"/>
      <c r="AP22" s="75"/>
      <c r="AQ22" s="120"/>
      <c r="AR22" s="120"/>
      <c r="AS22" s="120"/>
      <c r="AT22" s="120"/>
      <c r="AU22" s="98"/>
      <c r="AV22" s="98"/>
      <c r="AW22" s="99"/>
      <c r="AX22" s="99"/>
      <c r="AY22" s="120"/>
      <c r="AZ22" s="120"/>
      <c r="BA22" s="118"/>
      <c r="BB22" s="121"/>
      <c r="BC22" s="122"/>
      <c r="BD22" s="121"/>
      <c r="BE22" s="120"/>
      <c r="BF22" s="122"/>
      <c r="BG22" s="123"/>
      <c r="BH22" s="123"/>
      <c r="BI22" s="124"/>
      <c r="BJ22" s="123"/>
      <c r="BK22" s="123"/>
      <c r="BL22" s="52"/>
      <c r="BM22" s="125"/>
      <c r="BN22" s="125"/>
      <c r="BO22" s="125"/>
      <c r="BP22" s="125"/>
      <c r="BQ22" s="125"/>
      <c r="BR22" s="123"/>
      <c r="BS22" s="123"/>
      <c r="BT22" s="126"/>
      <c r="BU22" s="126"/>
      <c r="BV22" s="126"/>
      <c r="BW22" s="126"/>
      <c r="BX22" s="126"/>
      <c r="BY22" s="75"/>
      <c r="BZ22" s="118"/>
      <c r="CA22" s="118"/>
      <c r="CB22" s="118"/>
      <c r="CC22" s="118"/>
      <c r="CD22" s="117"/>
      <c r="CE22" s="117"/>
      <c r="CF22" s="117"/>
      <c r="CG22" s="123"/>
      <c r="CH22" s="123"/>
      <c r="CI22" s="126"/>
      <c r="CJ22" s="126"/>
      <c r="CK22" s="117"/>
      <c r="CL22" s="117"/>
      <c r="CM22" s="117"/>
      <c r="CN22" s="117"/>
      <c r="CO22" s="126"/>
      <c r="CP22" s="117"/>
      <c r="CQ22" s="117"/>
      <c r="CR22" s="117"/>
      <c r="CS22" s="126"/>
      <c r="CT22" s="127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">
      <c r="A23" s="75"/>
      <c r="B23" s="75"/>
      <c r="C23" s="75"/>
      <c r="D23" s="75"/>
      <c r="E23" s="75"/>
      <c r="F23" s="114"/>
      <c r="G23" s="114"/>
      <c r="H23" s="114"/>
      <c r="I23" s="75"/>
      <c r="J23" s="75"/>
      <c r="K23" s="75"/>
      <c r="L23" s="75"/>
      <c r="M23" s="115"/>
      <c r="N23" s="75"/>
      <c r="O23" s="75"/>
      <c r="P23" s="75"/>
      <c r="Q23" s="75"/>
      <c r="R23" s="115"/>
      <c r="S23" s="115"/>
      <c r="T23" s="116"/>
      <c r="U23" s="116"/>
      <c r="V23" s="116"/>
      <c r="W23" s="117"/>
      <c r="X23" s="117"/>
      <c r="Y23" s="117"/>
      <c r="Z23" s="117"/>
      <c r="AA23" s="117"/>
      <c r="AB23" s="117"/>
      <c r="AC23" s="117"/>
      <c r="AD23" s="117"/>
      <c r="AE23" s="117"/>
      <c r="AF23" s="114"/>
      <c r="AG23" s="117"/>
      <c r="AH23" s="75"/>
      <c r="AI23" s="75"/>
      <c r="AJ23" s="118"/>
      <c r="AK23" s="118"/>
      <c r="AL23" s="117"/>
      <c r="AM23" s="119"/>
      <c r="AN23" s="119"/>
      <c r="AO23" s="75"/>
      <c r="AP23" s="75"/>
      <c r="AQ23" s="120"/>
      <c r="AR23" s="120"/>
      <c r="AS23" s="120"/>
      <c r="AT23" s="120"/>
      <c r="AU23" s="98"/>
      <c r="AV23" s="98"/>
      <c r="AW23" s="99"/>
      <c r="AX23" s="99"/>
      <c r="AY23" s="120"/>
      <c r="AZ23" s="120"/>
      <c r="BA23" s="118"/>
      <c r="BB23" s="121"/>
      <c r="BC23" s="122"/>
      <c r="BD23" s="121"/>
      <c r="BE23" s="120"/>
      <c r="BF23" s="122"/>
      <c r="BG23" s="123"/>
      <c r="BH23" s="123"/>
      <c r="BI23" s="124"/>
      <c r="BJ23" s="123"/>
      <c r="BK23" s="123"/>
      <c r="BL23" s="52"/>
      <c r="BM23" s="125"/>
      <c r="BN23" s="125"/>
      <c r="BO23" s="125"/>
      <c r="BP23" s="125"/>
      <c r="BQ23" s="125"/>
      <c r="BR23" s="123"/>
      <c r="BS23" s="123"/>
      <c r="BT23" s="126"/>
      <c r="BU23" s="126"/>
      <c r="BV23" s="126"/>
      <c r="BW23" s="126"/>
      <c r="BX23" s="126"/>
      <c r="BY23" s="75"/>
      <c r="BZ23" s="118"/>
      <c r="CA23" s="118"/>
      <c r="CB23" s="118"/>
      <c r="CC23" s="118"/>
      <c r="CD23" s="117"/>
      <c r="CE23" s="117"/>
      <c r="CF23" s="117"/>
      <c r="CG23" s="123"/>
      <c r="CH23" s="123"/>
      <c r="CI23" s="126"/>
      <c r="CJ23" s="126"/>
      <c r="CK23" s="117"/>
      <c r="CL23" s="117"/>
      <c r="CM23" s="117"/>
      <c r="CN23" s="117"/>
      <c r="CO23" s="126"/>
      <c r="CP23" s="117"/>
      <c r="CQ23" s="117"/>
      <c r="CR23" s="117"/>
      <c r="CS23" s="126"/>
      <c r="CT23" s="127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">
      <c r="A24" s="75"/>
      <c r="B24" s="75"/>
      <c r="C24" s="75"/>
      <c r="D24" s="75"/>
      <c r="E24" s="75"/>
      <c r="F24" s="114"/>
      <c r="G24" s="114"/>
      <c r="H24" s="114"/>
      <c r="I24" s="75"/>
      <c r="J24" s="75"/>
      <c r="K24" s="75"/>
      <c r="L24" s="75"/>
      <c r="M24" s="115"/>
      <c r="N24" s="75"/>
      <c r="O24" s="75"/>
      <c r="P24" s="75"/>
      <c r="Q24" s="75"/>
      <c r="R24" s="115"/>
      <c r="S24" s="115"/>
      <c r="T24" s="116"/>
      <c r="U24" s="116"/>
      <c r="V24" s="116"/>
      <c r="W24" s="117"/>
      <c r="X24" s="117"/>
      <c r="Y24" s="117"/>
      <c r="Z24" s="117"/>
      <c r="AA24" s="117"/>
      <c r="AB24" s="117"/>
      <c r="AC24" s="117"/>
      <c r="AD24" s="117"/>
      <c r="AE24" s="117"/>
      <c r="AF24" s="114"/>
      <c r="AG24" s="117"/>
      <c r="AH24" s="75"/>
      <c r="AI24" s="75"/>
      <c r="AJ24" s="118"/>
      <c r="AK24" s="118"/>
      <c r="AL24" s="117"/>
      <c r="AM24" s="119"/>
      <c r="AN24" s="119"/>
      <c r="AO24" s="75"/>
      <c r="AP24" s="75"/>
      <c r="AQ24" s="120"/>
      <c r="AR24" s="120"/>
      <c r="AS24" s="120"/>
      <c r="AT24" s="120"/>
      <c r="AU24" s="98"/>
      <c r="AV24" s="98"/>
      <c r="AW24" s="99"/>
      <c r="AX24" s="99"/>
      <c r="AY24" s="120"/>
      <c r="AZ24" s="120"/>
      <c r="BA24" s="118"/>
      <c r="BB24" s="121"/>
      <c r="BC24" s="122"/>
      <c r="BD24" s="121"/>
      <c r="BE24" s="120"/>
      <c r="BF24" s="122"/>
      <c r="BG24" s="123"/>
      <c r="BH24" s="123"/>
      <c r="BI24" s="124"/>
      <c r="BJ24" s="123"/>
      <c r="BK24" s="123"/>
      <c r="BL24" s="52"/>
      <c r="BM24" s="125"/>
      <c r="BN24" s="125"/>
      <c r="BO24" s="125"/>
      <c r="BP24" s="125"/>
      <c r="BQ24" s="125"/>
      <c r="BR24" s="123"/>
      <c r="BS24" s="123"/>
      <c r="BT24" s="126"/>
      <c r="BU24" s="126"/>
      <c r="BV24" s="126"/>
      <c r="BW24" s="126"/>
      <c r="BX24" s="126"/>
      <c r="BY24" s="75"/>
      <c r="BZ24" s="118"/>
      <c r="CA24" s="118"/>
      <c r="CB24" s="118"/>
      <c r="CC24" s="118"/>
      <c r="CD24" s="117"/>
      <c r="CE24" s="117"/>
      <c r="CF24" s="117"/>
      <c r="CG24" s="123"/>
      <c r="CH24" s="123"/>
      <c r="CI24" s="126"/>
      <c r="CJ24" s="126"/>
      <c r="CK24" s="117"/>
      <c r="CL24" s="117"/>
      <c r="CM24" s="117"/>
      <c r="CN24" s="117"/>
      <c r="CO24" s="126"/>
      <c r="CP24" s="117"/>
      <c r="CQ24" s="117"/>
      <c r="CR24" s="117"/>
      <c r="CS24" s="126"/>
      <c r="CT24" s="127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">
      <c r="A25" s="75">
        <f>Data!$A25</f>
        <v>24</v>
      </c>
      <c r="B25" s="75" t="str">
        <f>Data!$B25</f>
        <v>BSP02-E-CTL-STPMOT-12</v>
      </c>
      <c r="C25" s="75" t="str">
        <f>Data!$C25</f>
        <v>IcePAP Stepper motor</v>
      </c>
      <c r="D25" s="75" t="str">
        <f>Data!$D25</f>
        <v>MOTOR_ML</v>
      </c>
      <c r="E25" s="75" t="str">
        <f>Data!$E25</f>
        <v>e_sm1_yaw</v>
      </c>
      <c r="F25" s="114" t="str">
        <f>Data!$G25</f>
        <v>Y</v>
      </c>
      <c r="G25" s="114" t="str">
        <f>Data!$H25</f>
        <v>N</v>
      </c>
      <c r="H25" s="114">
        <f>Data!$AL25</f>
        <v>0</v>
      </c>
      <c r="I25" s="75" t="str">
        <f ca="1">INDEX(OFFSET(MOTION1!$A$2,0,0,SystemInfo!$B$1,1),MATCH(CONCATENATE(B25,D25),OFFSET(MOTION1!$J$2,0,0,SystemInfo!$B$1,1),0))</f>
        <v>W013353</v>
      </c>
      <c r="J25" s="75" t="str">
        <f ca="1">INDEX(OFFSET(MOTION3!$A$2,0,0,SystemInfo!$B$1,1),MATCH(CONCATENATE(B25,D25),OFFSET(MOTION3!$J$2,0,0,SystemInfo!$B$1,1),0))</f>
        <v>W013354</v>
      </c>
      <c r="K25" s="75"/>
      <c r="L25" s="75" t="e">
        <f ca="1">INDEX(OFFSET(DISABLE!$A$2,0,0,SystemInfo!$B$1,1),MATCH(CONCATENATE(B25,D25),OFFSET(DISABLE!$J$2,0,0,SystemInfo!$B$1,1),0))</f>
        <v>#N/A</v>
      </c>
      <c r="M25" s="115"/>
      <c r="N25" s="75" t="str">
        <f>Data!$F25</f>
        <v>Phytron ZSS 33-200-1.8E</v>
      </c>
      <c r="O25" s="75">
        <f>Data!$Y25</f>
        <v>0</v>
      </c>
      <c r="P25" s="75">
        <f ca="1">Data!$O25</f>
        <v>2.13</v>
      </c>
      <c r="Q25" s="75">
        <f ca="1">Data!$N25</f>
        <v>3.6</v>
      </c>
      <c r="R25" s="115"/>
      <c r="S25" s="115"/>
      <c r="T25" s="116" t="str">
        <f t="shared" ca="1" si="0"/>
        <v>-</v>
      </c>
      <c r="U25" s="116">
        <f ca="1">Data!$M25*$S25</f>
        <v>0</v>
      </c>
      <c r="V25" s="116">
        <f ca="1">6.28*$R25*Data!$M25/8</f>
        <v>0</v>
      </c>
      <c r="W25" s="117"/>
      <c r="X25" s="117"/>
      <c r="Y25" s="117"/>
      <c r="Z25" s="117"/>
      <c r="AA25" s="117"/>
      <c r="AB25" s="117"/>
      <c r="AC25" s="117"/>
      <c r="AD25" s="117"/>
      <c r="AE25" s="117"/>
      <c r="AF25" s="114">
        <f>Data!$AL25</f>
        <v>0</v>
      </c>
      <c r="AG25" s="117"/>
      <c r="AH25" s="75">
        <f>Data!$Z25</f>
        <v>0</v>
      </c>
      <c r="AI25" s="75" t="str">
        <f>POSITIONS!$H25</f>
        <v>-</v>
      </c>
      <c r="AJ25" s="118"/>
      <c r="AK25" s="118"/>
      <c r="AL25" s="117"/>
      <c r="AM25" s="119">
        <f ca="1">Data!$R25</f>
        <v>0.55555555555555558</v>
      </c>
      <c r="AN25" s="119">
        <f>Data!$W25</f>
        <v>0</v>
      </c>
      <c r="AO25" s="75">
        <f ca="1">Data!$P25</f>
        <v>200</v>
      </c>
      <c r="AP25" s="75">
        <f>Data!$L25</f>
        <v>2</v>
      </c>
      <c r="AQ25" s="120"/>
      <c r="AR25" s="120"/>
      <c r="AS25" s="120"/>
      <c r="AT25" s="120"/>
      <c r="AU25" s="98" t="str">
        <f>POSITIONS!$I25</f>
        <v>-</v>
      </c>
      <c r="AV25" s="98" t="str">
        <f>POSITIONS!$J25</f>
        <v>-</v>
      </c>
      <c r="AW25" s="99">
        <f t="shared" si="1"/>
        <v>0</v>
      </c>
      <c r="AX25" s="99">
        <f t="shared" si="2"/>
        <v>0</v>
      </c>
      <c r="AY25" s="120"/>
      <c r="AZ25" s="120"/>
      <c r="BA25" s="118"/>
      <c r="BB25" s="121" t="e">
        <f t="shared" si="3"/>
        <v>#DIV/0!</v>
      </c>
      <c r="BC25" s="122">
        <f t="shared" ca="1" si="4"/>
        <v>0</v>
      </c>
      <c r="BD25" s="121" t="str">
        <f t="shared" ca="1" si="5"/>
        <v/>
      </c>
      <c r="BE25" s="120"/>
      <c r="BF25" s="122" t="str">
        <f>Data!$S25</f>
        <v>360</v>
      </c>
      <c r="BG25" s="123" t="str">
        <f t="shared" si="6"/>
        <v/>
      </c>
      <c r="BH25" s="123" t="str">
        <f t="shared" ca="1" si="7"/>
        <v/>
      </c>
      <c r="BI25" s="124" t="str">
        <f>Data!$J25</f>
        <v>deg</v>
      </c>
      <c r="BJ25" s="123">
        <f t="shared" ca="1" si="8"/>
        <v>1.1111111111111112</v>
      </c>
      <c r="BK25" s="123">
        <f t="shared" ca="1" si="9"/>
        <v>0</v>
      </c>
      <c r="BL25" s="52">
        <v>0</v>
      </c>
      <c r="BM25" s="125">
        <v>1</v>
      </c>
      <c r="BN25" s="125"/>
      <c r="BO25" s="125"/>
      <c r="BP25" s="125"/>
      <c r="BQ25" s="125">
        <v>0</v>
      </c>
      <c r="BR25" s="123" t="str">
        <f t="shared" si="10"/>
        <v/>
      </c>
      <c r="BS25" s="123" t="str">
        <f t="shared" si="11"/>
        <v/>
      </c>
      <c r="BT25" s="126" t="str">
        <f>POSITIONS!$L25</f>
        <v>-</v>
      </c>
      <c r="BU25" s="126" t="str">
        <f>POSITIONS!$M25</f>
        <v>-</v>
      </c>
      <c r="BV25" s="126" t="str">
        <f>IFERROR($BM25*POSITIONS!$N25+$BR25,"")</f>
        <v/>
      </c>
      <c r="BW25" s="126" t="str">
        <f>IFERROR(-$BM25*POSITIONS!$O25+$BS25,"")</f>
        <v/>
      </c>
      <c r="BX25" s="126" t="str">
        <f>Data!$AJ25</f>
        <v>-</v>
      </c>
      <c r="BY25" s="75">
        <f>Data!$AK25</f>
        <v>0</v>
      </c>
      <c r="BZ25" s="118"/>
      <c r="CA25" s="118"/>
      <c r="CB25" s="118"/>
      <c r="CC25" s="118" t="s">
        <v>65</v>
      </c>
      <c r="CD25" s="117"/>
      <c r="CE25" s="117"/>
      <c r="CF25" s="117"/>
      <c r="CG25" s="123" t="e">
        <f t="shared" si="12"/>
        <v>#DIV/0!</v>
      </c>
      <c r="CH25" s="123">
        <f t="shared" ca="1" si="13"/>
        <v>0</v>
      </c>
      <c r="CI25" s="126">
        <f>Data!$AN25</f>
        <v>0</v>
      </c>
      <c r="CJ25" s="126">
        <f>Data!$AO25</f>
        <v>0</v>
      </c>
      <c r="CK25" s="117"/>
      <c r="CL25" s="117"/>
      <c r="CM25" s="117"/>
      <c r="CN25" s="117"/>
      <c r="CO25" s="126">
        <f>Data!$AP25</f>
        <v>0</v>
      </c>
      <c r="CP25" s="117"/>
      <c r="CQ25" s="117"/>
      <c r="CR25" s="117"/>
      <c r="CS25" s="126" t="str">
        <f t="shared" si="14"/>
        <v>Step_per_unit:0;Offset:0;Sign:1;EncoderSource:;EncoderSourceFormula:;UseEncoderSource:</v>
      </c>
      <c r="CT25" s="127" t="str">
        <f>IF(Data!$U25&lt;&gt;"NONE",IF(Data!$U25="ABSENC",CONCATENATE("EncoderSourceFormula:VALUE/",Data!$W25,";EncoderSource:attr://EncAbsEnc"),IF(Data!$U25="ENCIN",CONCATENATE("EncoderSourceFormula:VALUE/",Data!$W25,";EncoderSource:attr://EncEncIn"),"")),"")</f>
        <v/>
      </c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">
      <c r="A26" s="75"/>
      <c r="B26" s="75"/>
      <c r="C26" s="75"/>
      <c r="D26" s="75"/>
      <c r="E26" s="75"/>
      <c r="F26" s="114"/>
      <c r="G26" s="114"/>
      <c r="H26" s="114"/>
      <c r="I26" s="75"/>
      <c r="J26" s="75"/>
      <c r="K26" s="75"/>
      <c r="L26" s="75"/>
      <c r="M26" s="115"/>
      <c r="N26" s="75"/>
      <c r="O26" s="75"/>
      <c r="P26" s="75"/>
      <c r="Q26" s="75"/>
      <c r="R26" s="115"/>
      <c r="S26" s="115"/>
      <c r="T26" s="116"/>
      <c r="U26" s="116"/>
      <c r="V26" s="116"/>
      <c r="W26" s="117"/>
      <c r="X26" s="117"/>
      <c r="Y26" s="117"/>
      <c r="Z26" s="117"/>
      <c r="AA26" s="117"/>
      <c r="AB26" s="117"/>
      <c r="AC26" s="117"/>
      <c r="AD26" s="117"/>
      <c r="AE26" s="117"/>
      <c r="AF26" s="114"/>
      <c r="AG26" s="117"/>
      <c r="AH26" s="75"/>
      <c r="AI26" s="75"/>
      <c r="AJ26" s="118"/>
      <c r="AK26" s="118"/>
      <c r="AL26" s="117"/>
      <c r="AM26" s="119"/>
      <c r="AN26" s="119"/>
      <c r="AO26" s="75"/>
      <c r="AP26" s="75"/>
      <c r="AQ26" s="120"/>
      <c r="AR26" s="120"/>
      <c r="AS26" s="120"/>
      <c r="AT26" s="120"/>
      <c r="AU26" s="98"/>
      <c r="AV26" s="98"/>
      <c r="AW26" s="99"/>
      <c r="AX26" s="99"/>
      <c r="AY26" s="120"/>
      <c r="AZ26" s="120"/>
      <c r="BA26" s="118"/>
      <c r="BB26" s="121"/>
      <c r="BC26" s="122"/>
      <c r="BD26" s="121"/>
      <c r="BE26" s="120"/>
      <c r="BF26" s="122"/>
      <c r="BG26" s="123"/>
      <c r="BH26" s="123"/>
      <c r="BI26" s="124"/>
      <c r="BJ26" s="123"/>
      <c r="BK26" s="123"/>
      <c r="BL26" s="52"/>
      <c r="BM26" s="125"/>
      <c r="BN26" s="125"/>
      <c r="BO26" s="125"/>
      <c r="BP26" s="125"/>
      <c r="BQ26" s="125"/>
      <c r="BR26" s="123"/>
      <c r="BS26" s="123"/>
      <c r="BT26" s="126"/>
      <c r="BU26" s="126"/>
      <c r="BV26" s="126"/>
      <c r="BW26" s="126"/>
      <c r="BX26" s="126"/>
      <c r="BY26" s="75"/>
      <c r="BZ26" s="118"/>
      <c r="CA26" s="118"/>
      <c r="CB26" s="118"/>
      <c r="CC26" s="118"/>
      <c r="CD26" s="117"/>
      <c r="CE26" s="117"/>
      <c r="CF26" s="117"/>
      <c r="CG26" s="123"/>
      <c r="CH26" s="123"/>
      <c r="CI26" s="126"/>
      <c r="CJ26" s="126"/>
      <c r="CK26" s="117"/>
      <c r="CL26" s="117"/>
      <c r="CM26" s="117"/>
      <c r="CN26" s="117"/>
      <c r="CO26" s="126"/>
      <c r="CP26" s="117"/>
      <c r="CQ26" s="117"/>
      <c r="CR26" s="117"/>
      <c r="CS26" s="126"/>
      <c r="CT26" s="127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">
      <c r="A27" s="75"/>
      <c r="B27" s="75"/>
      <c r="C27" s="75"/>
      <c r="D27" s="75"/>
      <c r="E27" s="75"/>
      <c r="F27" s="114"/>
      <c r="G27" s="114"/>
      <c r="H27" s="114"/>
      <c r="I27" s="75"/>
      <c r="J27" s="75"/>
      <c r="K27" s="75"/>
      <c r="L27" s="75"/>
      <c r="M27" s="115"/>
      <c r="N27" s="75"/>
      <c r="O27" s="75"/>
      <c r="P27" s="75"/>
      <c r="Q27" s="75"/>
      <c r="R27" s="115"/>
      <c r="S27" s="115"/>
      <c r="T27" s="116"/>
      <c r="U27" s="116"/>
      <c r="V27" s="116"/>
      <c r="W27" s="117"/>
      <c r="X27" s="117"/>
      <c r="Y27" s="117"/>
      <c r="Z27" s="117"/>
      <c r="AA27" s="117"/>
      <c r="AB27" s="117"/>
      <c r="AC27" s="117"/>
      <c r="AD27" s="117"/>
      <c r="AE27" s="117"/>
      <c r="AF27" s="114"/>
      <c r="AG27" s="117"/>
      <c r="AH27" s="75"/>
      <c r="AI27" s="75"/>
      <c r="AJ27" s="118"/>
      <c r="AK27" s="118"/>
      <c r="AL27" s="117"/>
      <c r="AM27" s="119"/>
      <c r="AN27" s="119"/>
      <c r="AO27" s="75"/>
      <c r="AP27" s="75"/>
      <c r="AQ27" s="120"/>
      <c r="AR27" s="120"/>
      <c r="AS27" s="120"/>
      <c r="AT27" s="120"/>
      <c r="AU27" s="98"/>
      <c r="AV27" s="98"/>
      <c r="AW27" s="99"/>
      <c r="AX27" s="99"/>
      <c r="AY27" s="120"/>
      <c r="AZ27" s="120"/>
      <c r="BA27" s="118"/>
      <c r="BB27" s="121"/>
      <c r="BC27" s="122"/>
      <c r="BD27" s="121"/>
      <c r="BE27" s="120"/>
      <c r="BF27" s="122"/>
      <c r="BG27" s="123"/>
      <c r="BH27" s="123"/>
      <c r="BI27" s="124"/>
      <c r="BJ27" s="123"/>
      <c r="BK27" s="123"/>
      <c r="BL27" s="52"/>
      <c r="BM27" s="125"/>
      <c r="BN27" s="125"/>
      <c r="BO27" s="125"/>
      <c r="BP27" s="125"/>
      <c r="BQ27" s="125"/>
      <c r="BR27" s="123"/>
      <c r="BS27" s="123"/>
      <c r="BT27" s="126"/>
      <c r="BU27" s="126"/>
      <c r="BV27" s="126"/>
      <c r="BW27" s="126"/>
      <c r="BX27" s="126"/>
      <c r="BY27" s="75"/>
      <c r="BZ27" s="118"/>
      <c r="CA27" s="118"/>
      <c r="CB27" s="118"/>
      <c r="CC27" s="118"/>
      <c r="CD27" s="117"/>
      <c r="CE27" s="117"/>
      <c r="CF27" s="117"/>
      <c r="CG27" s="123"/>
      <c r="CH27" s="123"/>
      <c r="CI27" s="126"/>
      <c r="CJ27" s="126"/>
      <c r="CK27" s="117"/>
      <c r="CL27" s="117"/>
      <c r="CM27" s="117"/>
      <c r="CN27" s="117"/>
      <c r="CO27" s="126"/>
      <c r="CP27" s="117"/>
      <c r="CQ27" s="117"/>
      <c r="CR27" s="117"/>
      <c r="CS27" s="126"/>
      <c r="CT27" s="1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">
      <c r="A28" s="75"/>
      <c r="B28" s="75"/>
      <c r="C28" s="75"/>
      <c r="D28" s="75"/>
      <c r="E28" s="75"/>
      <c r="F28" s="114"/>
      <c r="G28" s="114"/>
      <c r="H28" s="114"/>
      <c r="I28" s="75"/>
      <c r="J28" s="75"/>
      <c r="K28" s="75"/>
      <c r="L28" s="75"/>
      <c r="M28" s="115"/>
      <c r="N28" s="75"/>
      <c r="O28" s="75"/>
      <c r="P28" s="75"/>
      <c r="Q28" s="75"/>
      <c r="R28" s="115"/>
      <c r="S28" s="115"/>
      <c r="T28" s="116"/>
      <c r="U28" s="116"/>
      <c r="V28" s="116"/>
      <c r="W28" s="117"/>
      <c r="X28" s="117"/>
      <c r="Y28" s="117"/>
      <c r="Z28" s="117"/>
      <c r="AA28" s="117"/>
      <c r="AB28" s="117"/>
      <c r="AC28" s="117"/>
      <c r="AD28" s="117"/>
      <c r="AE28" s="117"/>
      <c r="AF28" s="114"/>
      <c r="AG28" s="117"/>
      <c r="AH28" s="75"/>
      <c r="AI28" s="75"/>
      <c r="AJ28" s="118"/>
      <c r="AK28" s="118"/>
      <c r="AL28" s="117"/>
      <c r="AM28" s="119"/>
      <c r="AN28" s="119"/>
      <c r="AO28" s="75"/>
      <c r="AP28" s="75"/>
      <c r="AQ28" s="120"/>
      <c r="AR28" s="120"/>
      <c r="AS28" s="120"/>
      <c r="AT28" s="120"/>
      <c r="AU28" s="98"/>
      <c r="AV28" s="98"/>
      <c r="AW28" s="99"/>
      <c r="AX28" s="99"/>
      <c r="AY28" s="120"/>
      <c r="AZ28" s="120"/>
      <c r="BA28" s="118"/>
      <c r="BB28" s="121"/>
      <c r="BC28" s="122"/>
      <c r="BD28" s="121"/>
      <c r="BE28" s="120"/>
      <c r="BF28" s="122"/>
      <c r="BG28" s="123"/>
      <c r="BH28" s="123"/>
      <c r="BI28" s="124"/>
      <c r="BJ28" s="123"/>
      <c r="BK28" s="123"/>
      <c r="BL28" s="52"/>
      <c r="BM28" s="125"/>
      <c r="BN28" s="125"/>
      <c r="BO28" s="125"/>
      <c r="BP28" s="125"/>
      <c r="BQ28" s="125"/>
      <c r="BR28" s="123"/>
      <c r="BS28" s="123"/>
      <c r="BT28" s="126"/>
      <c r="BU28" s="126"/>
      <c r="BV28" s="126"/>
      <c r="BW28" s="126"/>
      <c r="BX28" s="126"/>
      <c r="BY28" s="75"/>
      <c r="BZ28" s="118"/>
      <c r="CA28" s="118"/>
      <c r="CB28" s="118"/>
      <c r="CC28" s="118"/>
      <c r="CD28" s="117"/>
      <c r="CE28" s="117"/>
      <c r="CF28" s="117"/>
      <c r="CG28" s="123"/>
      <c r="CH28" s="123"/>
      <c r="CI28" s="126"/>
      <c r="CJ28" s="126"/>
      <c r="CK28" s="117"/>
      <c r="CL28" s="117"/>
      <c r="CM28" s="117"/>
      <c r="CN28" s="117"/>
      <c r="CO28" s="126"/>
      <c r="CP28" s="117"/>
      <c r="CQ28" s="117"/>
      <c r="CR28" s="117"/>
      <c r="CS28" s="126"/>
      <c r="CT28" s="127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">
      <c r="A29" s="75"/>
      <c r="B29" s="75"/>
      <c r="C29" s="75"/>
      <c r="D29" s="75"/>
      <c r="E29" s="75"/>
      <c r="F29" s="114"/>
      <c r="G29" s="114"/>
      <c r="H29" s="114"/>
      <c r="I29" s="75"/>
      <c r="J29" s="75"/>
      <c r="K29" s="75"/>
      <c r="L29" s="75"/>
      <c r="M29" s="115"/>
      <c r="N29" s="75"/>
      <c r="O29" s="75"/>
      <c r="P29" s="75"/>
      <c r="Q29" s="75"/>
      <c r="R29" s="115"/>
      <c r="S29" s="115"/>
      <c r="T29" s="116"/>
      <c r="U29" s="116"/>
      <c r="V29" s="116"/>
      <c r="W29" s="117"/>
      <c r="X29" s="117"/>
      <c r="Y29" s="117"/>
      <c r="Z29" s="117"/>
      <c r="AA29" s="117"/>
      <c r="AB29" s="117"/>
      <c r="AC29" s="117"/>
      <c r="AD29" s="117"/>
      <c r="AE29" s="117"/>
      <c r="AF29" s="114"/>
      <c r="AG29" s="117"/>
      <c r="AH29" s="75"/>
      <c r="AI29" s="75"/>
      <c r="AJ29" s="118"/>
      <c r="AK29" s="118"/>
      <c r="AL29" s="117"/>
      <c r="AM29" s="119"/>
      <c r="AN29" s="119"/>
      <c r="AO29" s="75"/>
      <c r="AP29" s="75"/>
      <c r="AQ29" s="120"/>
      <c r="AR29" s="120"/>
      <c r="AS29" s="120"/>
      <c r="AT29" s="120"/>
      <c r="AU29" s="98"/>
      <c r="AV29" s="98"/>
      <c r="AW29" s="99"/>
      <c r="AX29" s="99"/>
      <c r="AY29" s="120"/>
      <c r="AZ29" s="120"/>
      <c r="BA29" s="118"/>
      <c r="BB29" s="121"/>
      <c r="BC29" s="122"/>
      <c r="BD29" s="121"/>
      <c r="BE29" s="120"/>
      <c r="BF29" s="122"/>
      <c r="BG29" s="123"/>
      <c r="BH29" s="123"/>
      <c r="BI29" s="124"/>
      <c r="BJ29" s="123"/>
      <c r="BK29" s="123"/>
      <c r="BL29" s="52"/>
      <c r="BM29" s="125"/>
      <c r="BN29" s="125"/>
      <c r="BO29" s="125"/>
      <c r="BP29" s="125"/>
      <c r="BQ29" s="125"/>
      <c r="BR29" s="123"/>
      <c r="BS29" s="123"/>
      <c r="BT29" s="126"/>
      <c r="BU29" s="126"/>
      <c r="BV29" s="126"/>
      <c r="BW29" s="126"/>
      <c r="BX29" s="126"/>
      <c r="BY29" s="75"/>
      <c r="BZ29" s="118"/>
      <c r="CA29" s="118"/>
      <c r="CB29" s="118"/>
      <c r="CC29" s="118"/>
      <c r="CD29" s="117"/>
      <c r="CE29" s="117"/>
      <c r="CF29" s="117"/>
      <c r="CG29" s="123"/>
      <c r="CH29" s="123"/>
      <c r="CI29" s="126"/>
      <c r="CJ29" s="126"/>
      <c r="CK29" s="117"/>
      <c r="CL29" s="117"/>
      <c r="CM29" s="117"/>
      <c r="CN29" s="117"/>
      <c r="CO29" s="126"/>
      <c r="CP29" s="117"/>
      <c r="CQ29" s="117"/>
      <c r="CR29" s="117"/>
      <c r="CS29" s="126"/>
      <c r="CT29" s="127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s="24" customFormat="1" ht="12" x14ac:dyDescent="0.15">
      <c r="A30" s="63"/>
      <c r="B30" s="63"/>
      <c r="C30" s="63"/>
      <c r="D30" s="63"/>
      <c r="E30" s="63"/>
      <c r="F30" s="128"/>
      <c r="G30" s="128"/>
      <c r="H30" s="128"/>
      <c r="I30" s="129"/>
      <c r="J30" s="129"/>
      <c r="K30" s="129"/>
      <c r="L30" s="129"/>
      <c r="M30" s="130"/>
      <c r="N30" s="129"/>
      <c r="O30" s="129"/>
      <c r="P30" s="129"/>
      <c r="Q30" s="129"/>
      <c r="R30" s="130"/>
      <c r="S30" s="130"/>
      <c r="T30" s="130"/>
      <c r="U30" s="130"/>
      <c r="V30" s="130"/>
      <c r="W30" s="131"/>
      <c r="X30" s="131"/>
      <c r="Y30" s="131"/>
      <c r="Z30" s="131"/>
      <c r="AA30" s="131"/>
      <c r="AB30" s="131"/>
      <c r="AC30" s="131"/>
      <c r="AD30" s="131"/>
      <c r="AE30" s="131"/>
      <c r="AF30" s="128"/>
      <c r="AG30" s="131"/>
      <c r="AH30" s="129"/>
      <c r="AI30" s="129"/>
      <c r="AJ30" s="129"/>
      <c r="AK30" s="129"/>
      <c r="AL30" s="131"/>
      <c r="AM30" s="130"/>
      <c r="AN30" s="130"/>
      <c r="AO30" s="129"/>
      <c r="AP30" s="129"/>
      <c r="AQ30" s="132"/>
      <c r="AR30" s="132"/>
      <c r="AS30" s="132"/>
      <c r="AT30" s="132"/>
      <c r="AU30" s="133"/>
      <c r="AV30" s="133"/>
      <c r="AW30" s="133"/>
      <c r="AX30" s="133"/>
      <c r="AY30" s="132"/>
      <c r="AZ30" s="132"/>
      <c r="BA30" s="129"/>
      <c r="BB30" s="121"/>
      <c r="BC30" s="132"/>
      <c r="BD30" s="132"/>
      <c r="BE30" s="132"/>
      <c r="BF30" s="132"/>
      <c r="BG30" s="134"/>
      <c r="BH30" s="134"/>
      <c r="BI30" s="135"/>
      <c r="BJ30" s="134"/>
      <c r="BK30" s="134"/>
      <c r="BL30" s="58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29"/>
      <c r="BZ30" s="129"/>
      <c r="CA30" s="129"/>
      <c r="CB30" s="129"/>
      <c r="CC30" s="129"/>
      <c r="CD30" s="131"/>
      <c r="CE30" s="131"/>
      <c r="CF30" s="131"/>
      <c r="CG30" s="134"/>
      <c r="CH30" s="134"/>
      <c r="CI30" s="134"/>
      <c r="CJ30" s="134"/>
      <c r="CK30" s="131"/>
      <c r="CL30" s="131"/>
      <c r="CM30" s="131"/>
      <c r="CN30" s="131"/>
      <c r="CO30" s="134"/>
      <c r="CP30" s="131"/>
      <c r="CQ30" s="131"/>
      <c r="CR30" s="131"/>
      <c r="CS30" s="134"/>
      <c r="CT30" s="127"/>
      <c r="CU30" s="127"/>
      <c r="CV30" s="136"/>
      <c r="CW30" s="137"/>
      <c r="CX30" s="136"/>
      <c r="CY30" s="136"/>
      <c r="CZ30" s="136"/>
      <c r="DA30" s="136"/>
      <c r="DB30" s="136"/>
      <c r="DC30" s="136"/>
      <c r="DD30" s="136"/>
      <c r="DE30" s="136"/>
      <c r="DF30" s="136"/>
      <c r="DG30" s="136"/>
      <c r="DH30" s="136"/>
      <c r="DI30" s="136"/>
      <c r="DJ30" s="136"/>
      <c r="DK30" s="136"/>
      <c r="DL30" s="136"/>
      <c r="DM30" s="136"/>
      <c r="DN30" s="136"/>
      <c r="DO30" s="136"/>
      <c r="DP30" s="136"/>
      <c r="DQ30" s="136"/>
      <c r="DR30" s="136"/>
      <c r="DS30" s="136"/>
      <c r="DT30" s="136"/>
      <c r="DU30" s="136"/>
      <c r="DV30" s="136"/>
      <c r="DW30" s="136"/>
      <c r="DX30" s="136"/>
      <c r="DY30" s="136"/>
      <c r="DZ30" s="136"/>
      <c r="EA30" s="136"/>
      <c r="EB30" s="136"/>
      <c r="EC30" s="136"/>
      <c r="ED30" s="136"/>
      <c r="EE30" s="136"/>
      <c r="EF30" s="136"/>
      <c r="EG30" s="136"/>
      <c r="EH30" s="136"/>
      <c r="EI30" s="136"/>
      <c r="EJ30" s="136"/>
      <c r="EK30" s="136"/>
      <c r="EL30" s="136"/>
      <c r="EM30" s="136"/>
      <c r="EN30" s="136"/>
      <c r="EO30" s="136"/>
      <c r="EP30" s="136"/>
      <c r="EQ30" s="136"/>
      <c r="ER30" s="136"/>
      <c r="ES30" s="136"/>
      <c r="ET30" s="136"/>
      <c r="EU30" s="136"/>
      <c r="EV30" s="136"/>
      <c r="EW30" s="136"/>
      <c r="EX30" s="136"/>
      <c r="EY30" s="136"/>
      <c r="EZ30" s="136"/>
      <c r="FA30" s="136"/>
      <c r="FB30" s="136"/>
      <c r="FC30" s="136"/>
      <c r="FD30" s="136"/>
      <c r="FE30" s="136"/>
      <c r="FF30" s="136"/>
      <c r="FG30" s="136"/>
      <c r="FH30" s="136"/>
      <c r="FI30" s="136"/>
      <c r="FJ30" s="136"/>
      <c r="FK30" s="136"/>
      <c r="FL30" s="136"/>
      <c r="FM30" s="136"/>
      <c r="FN30" s="136"/>
      <c r="FO30" s="136"/>
      <c r="FP30" s="136"/>
      <c r="FQ30" s="136"/>
      <c r="FR30" s="136"/>
      <c r="FS30" s="136"/>
      <c r="FT30" s="136"/>
      <c r="FU30" s="136"/>
      <c r="FV30" s="136"/>
      <c r="FW30" s="136"/>
      <c r="FX30" s="136"/>
      <c r="FY30" s="136"/>
      <c r="FZ30" s="136"/>
      <c r="GA30" s="136"/>
      <c r="GB30" s="136"/>
      <c r="GC30" s="136"/>
      <c r="GD30" s="136"/>
      <c r="GE30" s="136"/>
      <c r="GF30" s="136"/>
      <c r="GG30" s="136"/>
      <c r="GH30" s="136"/>
      <c r="GI30" s="136"/>
      <c r="GJ30" s="136"/>
      <c r="GK30" s="136"/>
      <c r="GL30" s="136"/>
      <c r="GM30" s="136"/>
      <c r="GN30" s="136"/>
      <c r="GO30" s="136"/>
      <c r="GP30" s="136"/>
      <c r="GQ30" s="136"/>
      <c r="GR30" s="136"/>
      <c r="GS30" s="136"/>
      <c r="GT30" s="136"/>
      <c r="GU30" s="136"/>
      <c r="GV30" s="136"/>
      <c r="GW30" s="136"/>
      <c r="GX30" s="136"/>
      <c r="GY30" s="136"/>
      <c r="GZ30" s="136"/>
      <c r="HA30" s="136"/>
      <c r="HB30" s="136"/>
      <c r="HC30" s="136"/>
      <c r="HD30" s="136"/>
      <c r="HE30" s="136"/>
      <c r="HF30" s="136"/>
      <c r="HG30" s="136"/>
      <c r="HH30" s="136"/>
      <c r="HI30" s="136"/>
      <c r="HJ30" s="136"/>
      <c r="HK30" s="136"/>
      <c r="HL30" s="136"/>
      <c r="HM30" s="136"/>
      <c r="HN30" s="136"/>
      <c r="HO30" s="136"/>
      <c r="HP30" s="136"/>
      <c r="HQ30" s="136"/>
      <c r="HR30" s="136"/>
      <c r="HS30" s="136"/>
      <c r="HT30" s="136"/>
      <c r="HU30" s="136"/>
      <c r="HV30" s="136"/>
      <c r="HW30" s="136"/>
      <c r="HX30" s="136"/>
      <c r="HY30" s="136"/>
      <c r="HZ30" s="136"/>
      <c r="IA30" s="136"/>
      <c r="IB30" s="136"/>
      <c r="IC30" s="136"/>
      <c r="ID30" s="136"/>
      <c r="IE30" s="136"/>
      <c r="IF30" s="136"/>
      <c r="IG30" s="136"/>
      <c r="IH30" s="136"/>
      <c r="II30" s="136"/>
      <c r="IJ30" s="136"/>
      <c r="IK30" s="136"/>
      <c r="IL30" s="136"/>
      <c r="IM30" s="136"/>
      <c r="IN30" s="136"/>
      <c r="IO30" s="136"/>
      <c r="IP30" s="136"/>
      <c r="IQ30" s="136"/>
      <c r="IR30" s="136"/>
      <c r="IS30" s="136"/>
      <c r="IT30" s="136"/>
      <c r="IU30" s="136"/>
      <c r="IV30" s="136"/>
      <c r="IW30" s="136"/>
      <c r="IX30" s="136"/>
      <c r="IY30" s="136"/>
      <c r="IZ30" s="136"/>
      <c r="JA30" s="136"/>
      <c r="JB30" s="136"/>
      <c r="JC30" s="136"/>
      <c r="JD30" s="136"/>
      <c r="JE30" s="136"/>
      <c r="JF30" s="136"/>
      <c r="JG30" s="136"/>
      <c r="JH30" s="136"/>
      <c r="JI30" s="136"/>
      <c r="JJ30" s="136"/>
      <c r="JK30" s="136"/>
      <c r="JL30" s="136"/>
      <c r="JM30" s="136"/>
      <c r="JN30" s="136"/>
      <c r="JO30" s="136"/>
      <c r="JP30" s="136"/>
      <c r="JQ30" s="136"/>
      <c r="JR30" s="136"/>
      <c r="JS30" s="136"/>
      <c r="JT30" s="136"/>
      <c r="JU30" s="136"/>
      <c r="JV30" s="136"/>
      <c r="JW30" s="136"/>
      <c r="JX30" s="136"/>
      <c r="JY30" s="136"/>
      <c r="JZ30" s="136"/>
      <c r="KA30" s="136"/>
      <c r="KB30" s="136"/>
      <c r="KC30" s="136"/>
      <c r="KD30" s="136"/>
      <c r="KE30" s="136"/>
      <c r="KF30" s="136"/>
      <c r="KG30" s="136"/>
      <c r="KH30" s="136"/>
      <c r="KI30" s="136"/>
      <c r="KJ30" s="136"/>
      <c r="KK30" s="136"/>
      <c r="KL30" s="136"/>
      <c r="KM30" s="136"/>
      <c r="KN30" s="136"/>
      <c r="KO30" s="136"/>
      <c r="KP30" s="136"/>
      <c r="KQ30" s="136"/>
      <c r="KR30" s="136"/>
      <c r="KS30" s="136"/>
      <c r="KT30" s="136"/>
      <c r="KU30" s="136"/>
      <c r="KV30" s="136"/>
      <c r="KW30" s="136"/>
      <c r="KX30" s="136"/>
      <c r="KY30" s="136"/>
      <c r="KZ30" s="136"/>
      <c r="LA30" s="136"/>
      <c r="LB30" s="136"/>
      <c r="LC30" s="136"/>
      <c r="LD30" s="136"/>
      <c r="LE30" s="136"/>
      <c r="LF30" s="136"/>
      <c r="LG30" s="136"/>
      <c r="LH30" s="136"/>
      <c r="LI30" s="136"/>
      <c r="LJ30" s="136"/>
      <c r="LK30" s="136"/>
      <c r="LL30" s="136"/>
      <c r="LM30" s="136"/>
      <c r="LN30" s="136"/>
      <c r="LO30" s="136"/>
      <c r="LP30" s="136"/>
      <c r="LQ30" s="136"/>
      <c r="LR30" s="136"/>
      <c r="LS30" s="136"/>
      <c r="LT30" s="136"/>
      <c r="LU30" s="136"/>
      <c r="LV30" s="136"/>
      <c r="LW30" s="136"/>
      <c r="LX30" s="136"/>
      <c r="LY30" s="136"/>
      <c r="LZ30" s="136"/>
      <c r="MA30" s="136"/>
      <c r="MB30" s="136"/>
      <c r="MC30" s="136"/>
      <c r="MD30" s="136"/>
      <c r="ME30" s="136"/>
      <c r="MF30" s="136"/>
      <c r="MG30" s="136"/>
      <c r="MH30" s="136"/>
      <c r="MI30" s="136"/>
      <c r="MJ30" s="136"/>
      <c r="MK30" s="136"/>
      <c r="ML30" s="136"/>
      <c r="MM30" s="136"/>
      <c r="MN30" s="136"/>
      <c r="MO30" s="136"/>
      <c r="MP30" s="136"/>
      <c r="MQ30" s="136"/>
      <c r="MR30" s="136"/>
      <c r="MS30" s="136"/>
      <c r="MT30" s="136"/>
      <c r="MU30" s="136"/>
      <c r="MV30" s="136"/>
      <c r="MW30" s="136"/>
      <c r="MX30" s="136"/>
      <c r="MY30" s="136"/>
      <c r="MZ30" s="136"/>
      <c r="NA30" s="136"/>
      <c r="NB30" s="136"/>
      <c r="NC30" s="136"/>
      <c r="ND30" s="136"/>
      <c r="NE30" s="136"/>
      <c r="NF30" s="136"/>
      <c r="NG30" s="136"/>
      <c r="NH30" s="136"/>
      <c r="NI30" s="136"/>
      <c r="NJ30" s="136"/>
      <c r="NK30" s="136"/>
      <c r="NL30" s="136"/>
      <c r="NM30" s="136"/>
      <c r="NN30" s="136"/>
      <c r="NO30" s="136"/>
      <c r="NP30" s="136"/>
      <c r="NQ30" s="136"/>
      <c r="NR30" s="136"/>
      <c r="NS30" s="136"/>
      <c r="NT30" s="136"/>
      <c r="NU30" s="136"/>
      <c r="NV30" s="136"/>
      <c r="NW30" s="136"/>
      <c r="NX30" s="136"/>
      <c r="NY30" s="136"/>
      <c r="NZ30" s="136"/>
      <c r="OA30" s="136"/>
      <c r="OB30" s="136"/>
      <c r="OC30" s="136"/>
      <c r="OD30" s="136"/>
      <c r="OE30" s="136"/>
      <c r="OF30" s="136"/>
      <c r="OG30" s="136"/>
      <c r="OH30" s="136"/>
      <c r="OI30" s="136"/>
      <c r="OJ30" s="136"/>
      <c r="OK30" s="136"/>
      <c r="OL30" s="136"/>
      <c r="OM30" s="136"/>
      <c r="ON30" s="136"/>
      <c r="OO30" s="136"/>
      <c r="OP30" s="136"/>
      <c r="OQ30" s="136"/>
      <c r="OR30" s="136"/>
      <c r="OS30" s="136"/>
      <c r="OT30" s="136"/>
      <c r="OU30" s="136"/>
      <c r="OV30" s="136"/>
      <c r="OW30" s="136"/>
      <c r="OX30" s="136"/>
      <c r="OY30" s="136"/>
      <c r="OZ30" s="136"/>
      <c r="PA30" s="136"/>
      <c r="PB30" s="136"/>
      <c r="PC30" s="136"/>
      <c r="PD30" s="136"/>
      <c r="PE30" s="136"/>
      <c r="PF30" s="136"/>
      <c r="PG30" s="136"/>
      <c r="PH30" s="136"/>
      <c r="PI30" s="136"/>
      <c r="PJ30" s="136"/>
      <c r="PK30" s="136"/>
      <c r="PL30" s="136"/>
      <c r="PM30" s="136"/>
      <c r="PN30" s="136"/>
      <c r="PO30" s="136"/>
      <c r="PP30" s="136"/>
      <c r="PQ30" s="136"/>
      <c r="PR30" s="136"/>
      <c r="PS30" s="136"/>
      <c r="PT30" s="136"/>
      <c r="PU30" s="136"/>
      <c r="PV30" s="136"/>
      <c r="PW30" s="136"/>
      <c r="PX30" s="136"/>
      <c r="PY30" s="136"/>
      <c r="PZ30" s="136"/>
      <c r="QA30" s="136"/>
      <c r="QB30" s="136"/>
      <c r="QC30" s="136"/>
      <c r="QD30" s="136"/>
      <c r="QE30" s="136"/>
      <c r="QF30" s="136"/>
      <c r="QG30" s="136"/>
      <c r="QH30" s="136"/>
      <c r="QI30" s="136"/>
      <c r="QJ30" s="136"/>
      <c r="QK30" s="136"/>
      <c r="QL30" s="136"/>
      <c r="QM30" s="136"/>
      <c r="QN30" s="136"/>
      <c r="QO30" s="136"/>
      <c r="QP30" s="136"/>
      <c r="QQ30" s="136"/>
      <c r="QR30" s="136"/>
      <c r="QS30" s="136"/>
      <c r="QT30" s="136"/>
      <c r="QU30" s="136"/>
      <c r="QV30" s="136"/>
      <c r="QW30" s="136"/>
      <c r="QX30" s="136"/>
      <c r="QY30" s="136"/>
      <c r="QZ30" s="136"/>
      <c r="RA30" s="136"/>
      <c r="RB30" s="136"/>
      <c r="RC30" s="136"/>
      <c r="RD30" s="136"/>
      <c r="RE30" s="136"/>
      <c r="RF30" s="136"/>
      <c r="RG30" s="136"/>
      <c r="RH30" s="136"/>
      <c r="RI30" s="136"/>
      <c r="RJ30" s="136"/>
      <c r="RK30" s="136"/>
      <c r="RL30" s="136"/>
      <c r="RM30" s="136"/>
      <c r="RN30" s="136"/>
      <c r="RO30" s="136"/>
      <c r="RP30" s="136"/>
      <c r="RQ30" s="136"/>
      <c r="RR30" s="136"/>
      <c r="RS30" s="136"/>
      <c r="RT30" s="136"/>
      <c r="RU30" s="136"/>
      <c r="RV30" s="136"/>
      <c r="RW30" s="136"/>
      <c r="RX30" s="136"/>
      <c r="RY30" s="136"/>
      <c r="RZ30" s="136"/>
      <c r="SA30" s="136"/>
      <c r="SB30" s="136"/>
      <c r="SC30" s="136"/>
      <c r="SD30" s="136"/>
      <c r="SE30" s="136"/>
      <c r="SF30" s="136"/>
      <c r="SG30" s="136"/>
      <c r="SH30" s="136"/>
      <c r="SI30" s="136"/>
      <c r="SJ30" s="136"/>
      <c r="SK30" s="136"/>
      <c r="SL30" s="136"/>
      <c r="SM30" s="136"/>
      <c r="SN30" s="136"/>
      <c r="SO30" s="136"/>
      <c r="SP30" s="136"/>
      <c r="SQ30" s="136"/>
      <c r="SR30" s="136"/>
      <c r="SS30" s="136"/>
      <c r="ST30" s="136"/>
      <c r="SU30" s="136"/>
      <c r="SV30" s="136"/>
      <c r="SW30" s="136"/>
      <c r="SX30" s="136"/>
      <c r="SY30" s="136"/>
      <c r="SZ30" s="136"/>
      <c r="TA30" s="136"/>
      <c r="TB30" s="136"/>
      <c r="TC30" s="136"/>
      <c r="TD30" s="136"/>
      <c r="TE30" s="136"/>
      <c r="TF30" s="136"/>
      <c r="TG30" s="136"/>
      <c r="TH30" s="136"/>
      <c r="TI30" s="136"/>
      <c r="TJ30" s="136"/>
      <c r="TK30" s="136"/>
      <c r="TL30" s="136"/>
      <c r="TM30" s="136"/>
      <c r="TN30" s="136"/>
      <c r="TO30" s="136"/>
      <c r="TP30" s="136"/>
      <c r="TQ30" s="136"/>
      <c r="TR30" s="136"/>
      <c r="TS30" s="136"/>
      <c r="TT30" s="136"/>
      <c r="TU30" s="136"/>
      <c r="TV30" s="136"/>
      <c r="TW30" s="136"/>
      <c r="TX30" s="136"/>
      <c r="TY30" s="136"/>
      <c r="TZ30" s="136"/>
      <c r="UA30" s="136"/>
      <c r="UB30" s="136"/>
      <c r="UC30" s="136"/>
      <c r="UD30" s="136"/>
      <c r="UE30" s="136"/>
      <c r="UF30" s="136"/>
      <c r="UG30" s="136"/>
      <c r="UH30" s="136"/>
      <c r="UI30" s="136"/>
      <c r="UJ30" s="136"/>
      <c r="UK30" s="136"/>
      <c r="UL30" s="136"/>
      <c r="UM30" s="136"/>
      <c r="UN30" s="136"/>
      <c r="UO30" s="136"/>
      <c r="UP30" s="136"/>
      <c r="UQ30" s="136"/>
      <c r="UR30" s="136"/>
      <c r="US30" s="136"/>
      <c r="UT30" s="136"/>
      <c r="UU30" s="136"/>
      <c r="UV30" s="136"/>
      <c r="UW30" s="136"/>
      <c r="UX30" s="136"/>
      <c r="UY30" s="136"/>
      <c r="UZ30" s="136"/>
      <c r="VA30" s="136"/>
      <c r="VB30" s="136"/>
      <c r="VC30" s="136"/>
      <c r="VD30" s="136"/>
      <c r="VE30" s="136"/>
      <c r="VF30" s="136"/>
      <c r="VG30" s="136"/>
      <c r="VH30" s="136"/>
      <c r="VI30" s="136"/>
      <c r="VJ30" s="136"/>
      <c r="VK30" s="136"/>
      <c r="VL30" s="136"/>
      <c r="VM30" s="136"/>
      <c r="VN30" s="136"/>
      <c r="VO30" s="136"/>
      <c r="VP30" s="136"/>
      <c r="VQ30" s="136"/>
      <c r="VR30" s="136"/>
      <c r="VS30" s="136"/>
      <c r="VT30" s="136"/>
      <c r="VU30" s="136"/>
      <c r="VV30" s="136"/>
      <c r="VW30" s="136"/>
      <c r="VX30" s="136"/>
      <c r="VY30" s="136"/>
      <c r="VZ30" s="136"/>
      <c r="WA30" s="136"/>
      <c r="WB30" s="136"/>
      <c r="WC30" s="136"/>
      <c r="WD30" s="136"/>
      <c r="WE30" s="136"/>
      <c r="WF30" s="136"/>
      <c r="WG30" s="136"/>
      <c r="WH30" s="136"/>
      <c r="WI30" s="136"/>
      <c r="WJ30" s="136"/>
      <c r="WK30" s="136"/>
      <c r="WL30" s="136"/>
      <c r="WM30" s="136"/>
      <c r="WN30" s="136"/>
      <c r="WO30" s="136"/>
      <c r="WP30" s="136"/>
      <c r="WQ30" s="136"/>
      <c r="WR30" s="136"/>
      <c r="WS30" s="136"/>
      <c r="WT30" s="136"/>
      <c r="WU30" s="136"/>
      <c r="WV30" s="136"/>
      <c r="WW30" s="136"/>
      <c r="WX30" s="136"/>
      <c r="WY30" s="136"/>
      <c r="WZ30" s="136"/>
      <c r="XA30" s="136"/>
      <c r="XB30" s="136"/>
      <c r="XC30" s="136"/>
      <c r="XD30" s="136"/>
      <c r="XE30" s="136"/>
      <c r="XF30" s="136"/>
      <c r="XG30" s="136"/>
      <c r="XH30" s="136"/>
      <c r="XI30" s="136"/>
      <c r="XJ30" s="136"/>
      <c r="XK30" s="136"/>
      <c r="XL30" s="136"/>
      <c r="XM30" s="136"/>
      <c r="XN30" s="136"/>
      <c r="XO30" s="136"/>
      <c r="XP30" s="136"/>
      <c r="XQ30" s="136"/>
      <c r="XR30" s="136"/>
      <c r="XS30" s="136"/>
      <c r="XT30" s="136"/>
      <c r="XU30" s="136"/>
      <c r="XV30" s="136"/>
      <c r="XW30" s="136"/>
      <c r="XX30" s="136"/>
      <c r="XY30" s="136"/>
      <c r="XZ30" s="136"/>
      <c r="YA30" s="136"/>
      <c r="YB30" s="136"/>
      <c r="YC30" s="136"/>
      <c r="YD30" s="136"/>
      <c r="YE30" s="136"/>
      <c r="YF30" s="136"/>
      <c r="YG30" s="136"/>
      <c r="YH30" s="136"/>
      <c r="YI30" s="136"/>
      <c r="YJ30" s="136"/>
      <c r="YK30" s="136"/>
      <c r="YL30" s="136"/>
      <c r="YM30" s="136"/>
      <c r="YN30" s="136"/>
      <c r="YO30" s="136"/>
      <c r="YP30" s="136"/>
      <c r="YQ30" s="136"/>
      <c r="YR30" s="136"/>
      <c r="YS30" s="136"/>
      <c r="YT30" s="136"/>
      <c r="YU30" s="136"/>
      <c r="YV30" s="136"/>
      <c r="YW30" s="136"/>
      <c r="YX30" s="136"/>
      <c r="YY30" s="136"/>
      <c r="YZ30" s="136"/>
      <c r="ZA30" s="136"/>
      <c r="ZB30" s="136"/>
      <c r="ZC30" s="136"/>
      <c r="ZD30" s="136"/>
      <c r="ZE30" s="136"/>
      <c r="ZF30" s="136"/>
      <c r="ZG30" s="136"/>
      <c r="ZH30" s="136"/>
      <c r="ZI30" s="136"/>
      <c r="ZJ30" s="136"/>
      <c r="ZK30" s="136"/>
      <c r="ZL30" s="136"/>
      <c r="ZM30" s="136"/>
      <c r="ZN30" s="136"/>
      <c r="ZO30" s="136"/>
      <c r="ZP30" s="136"/>
      <c r="ZQ30" s="136"/>
      <c r="ZR30" s="136"/>
      <c r="ZS30" s="136"/>
      <c r="ZT30" s="136"/>
      <c r="ZU30" s="136"/>
      <c r="ZV30" s="136"/>
      <c r="ZW30" s="136"/>
      <c r="ZX30" s="136"/>
      <c r="ZY30" s="136"/>
      <c r="ZZ30" s="136"/>
      <c r="AAA30" s="136"/>
      <c r="AAB30" s="136"/>
      <c r="AAC30" s="136"/>
      <c r="AAD30" s="136"/>
      <c r="AAE30" s="136"/>
      <c r="AAF30" s="136"/>
      <c r="AAG30" s="136"/>
      <c r="AAH30" s="136"/>
      <c r="AAI30" s="136"/>
      <c r="AAJ30" s="136"/>
      <c r="AAK30" s="136"/>
      <c r="AAL30" s="136"/>
      <c r="AAM30" s="136"/>
      <c r="AAN30" s="136"/>
      <c r="AAO30" s="136"/>
      <c r="AAP30" s="136"/>
      <c r="AAQ30" s="136"/>
      <c r="AAR30" s="136"/>
      <c r="AAS30" s="136"/>
      <c r="AAT30" s="136"/>
      <c r="AAU30" s="136"/>
      <c r="AAV30" s="136"/>
      <c r="AAW30" s="136"/>
      <c r="AAX30" s="136"/>
      <c r="AAY30" s="136"/>
      <c r="AAZ30" s="136"/>
      <c r="ABA30" s="136"/>
      <c r="ABB30" s="136"/>
      <c r="ABC30" s="136"/>
      <c r="ABD30" s="136"/>
      <c r="ABE30" s="136"/>
      <c r="ABF30" s="136"/>
      <c r="ABG30" s="136"/>
      <c r="ABH30" s="136"/>
      <c r="ABI30" s="136"/>
      <c r="ABJ30" s="136"/>
      <c r="ABK30" s="136"/>
      <c r="ABL30" s="136"/>
      <c r="ABM30" s="136"/>
      <c r="ABN30" s="136"/>
      <c r="ABO30" s="136"/>
      <c r="ABP30" s="136"/>
      <c r="ABQ30" s="136"/>
      <c r="ABR30" s="136"/>
      <c r="ABS30" s="136"/>
      <c r="ABT30" s="136"/>
      <c r="ABU30" s="136"/>
      <c r="ABV30" s="136"/>
      <c r="ABW30" s="136"/>
      <c r="ABX30" s="136"/>
      <c r="ABY30" s="136"/>
      <c r="ABZ30" s="136"/>
      <c r="ACA30" s="136"/>
      <c r="ACB30" s="136"/>
      <c r="ACC30" s="136"/>
      <c r="ACD30" s="136"/>
      <c r="ACE30" s="136"/>
      <c r="ACF30" s="136"/>
      <c r="ACG30" s="136"/>
      <c r="ACH30" s="136"/>
      <c r="ACI30" s="136"/>
      <c r="ACJ30" s="136"/>
      <c r="ACK30" s="136"/>
      <c r="ACL30" s="136"/>
      <c r="ACM30" s="136"/>
      <c r="ACN30" s="136"/>
      <c r="ACO30" s="136"/>
      <c r="ACP30" s="136"/>
      <c r="ACQ30" s="136"/>
      <c r="ACR30" s="136"/>
      <c r="ACS30" s="136"/>
      <c r="ACT30" s="136"/>
      <c r="ACU30" s="136"/>
      <c r="ACV30" s="136"/>
      <c r="ACW30" s="136"/>
      <c r="ACX30" s="136"/>
      <c r="ACY30" s="136"/>
      <c r="ACZ30" s="136"/>
      <c r="ADA30" s="136"/>
      <c r="ADB30" s="136"/>
      <c r="ADC30" s="136"/>
      <c r="ADD30" s="136"/>
      <c r="ADE30" s="136"/>
      <c r="ADF30" s="136"/>
      <c r="ADG30" s="136"/>
      <c r="ADH30" s="136"/>
      <c r="ADI30" s="136"/>
      <c r="ADJ30" s="136"/>
      <c r="ADK30" s="136"/>
      <c r="ADL30" s="136"/>
      <c r="ADM30" s="136"/>
      <c r="ADN30" s="136"/>
      <c r="ADO30" s="136"/>
      <c r="ADP30" s="136"/>
      <c r="ADQ30" s="136"/>
      <c r="ADR30" s="136"/>
      <c r="ADS30" s="136"/>
      <c r="ADT30" s="136"/>
      <c r="ADU30" s="136"/>
      <c r="ADV30" s="136"/>
      <c r="ADW30" s="136"/>
      <c r="ADX30" s="136"/>
      <c r="ADY30" s="136"/>
      <c r="ADZ30" s="136"/>
      <c r="AEA30" s="136"/>
      <c r="AEB30" s="136"/>
      <c r="AEC30" s="136"/>
      <c r="AED30" s="136"/>
      <c r="AEE30" s="136"/>
      <c r="AEF30" s="136"/>
      <c r="AEG30" s="136"/>
      <c r="AEH30" s="136"/>
      <c r="AEI30" s="136"/>
      <c r="AEJ30" s="136"/>
      <c r="AEK30" s="136"/>
      <c r="AEL30" s="136"/>
      <c r="AEM30" s="136"/>
      <c r="AEN30" s="136"/>
      <c r="AEO30" s="136"/>
      <c r="AEP30" s="136"/>
      <c r="AEQ30" s="136"/>
      <c r="AER30" s="136"/>
      <c r="AES30" s="136"/>
      <c r="AET30" s="136"/>
      <c r="AEU30" s="136"/>
      <c r="AEV30" s="136"/>
      <c r="AEW30" s="136"/>
      <c r="AEX30" s="136"/>
      <c r="AEY30" s="136"/>
      <c r="AEZ30" s="136"/>
      <c r="AFA30" s="136"/>
      <c r="AFB30" s="136"/>
      <c r="AFC30" s="136"/>
      <c r="AFD30" s="136"/>
      <c r="AFE30" s="136"/>
      <c r="AFF30" s="136"/>
      <c r="AFG30" s="136"/>
      <c r="AFH30" s="136"/>
      <c r="AFI30" s="136"/>
      <c r="AFJ30" s="136"/>
      <c r="AFK30" s="136"/>
      <c r="AFL30" s="136"/>
      <c r="AFM30" s="136"/>
      <c r="AFN30" s="136"/>
      <c r="AFO30" s="136"/>
      <c r="AFP30" s="136"/>
      <c r="AFQ30" s="136"/>
      <c r="AFR30" s="136"/>
      <c r="AFS30" s="136"/>
      <c r="AFT30" s="136"/>
      <c r="AFU30" s="136"/>
      <c r="AFV30" s="136"/>
      <c r="AFW30" s="136"/>
      <c r="AFX30" s="136"/>
      <c r="AFY30" s="136"/>
      <c r="AFZ30" s="136"/>
      <c r="AGA30" s="136"/>
      <c r="AGB30" s="136"/>
      <c r="AGC30" s="136"/>
      <c r="AGD30" s="136"/>
      <c r="AGE30" s="136"/>
      <c r="AGF30" s="136"/>
      <c r="AGG30" s="136"/>
      <c r="AGH30" s="136"/>
      <c r="AGI30" s="136"/>
      <c r="AGJ30" s="136"/>
      <c r="AGK30" s="136"/>
      <c r="AGL30" s="136"/>
      <c r="AGM30" s="136"/>
      <c r="AGN30" s="136"/>
      <c r="AGO30" s="136"/>
      <c r="AGP30" s="136"/>
      <c r="AGQ30" s="136"/>
      <c r="AGR30" s="136"/>
      <c r="AGS30" s="136"/>
      <c r="AGT30" s="136"/>
      <c r="AGU30" s="136"/>
      <c r="AGV30" s="136"/>
      <c r="AGW30" s="136"/>
      <c r="AGX30" s="136"/>
      <c r="AGY30" s="136"/>
      <c r="AGZ30" s="136"/>
      <c r="AHA30" s="136"/>
      <c r="AHB30" s="136"/>
      <c r="AHC30" s="136"/>
      <c r="AHD30" s="136"/>
      <c r="AHE30" s="136"/>
      <c r="AHF30" s="136"/>
      <c r="AHG30" s="136"/>
      <c r="AHH30" s="136"/>
      <c r="AHI30" s="136"/>
      <c r="AHJ30" s="136"/>
      <c r="AHK30" s="136"/>
      <c r="AHL30" s="136"/>
      <c r="AHM30" s="136"/>
      <c r="AHN30" s="136"/>
      <c r="AHO30" s="136"/>
      <c r="AHP30" s="136"/>
      <c r="AHQ30" s="136"/>
      <c r="AHR30" s="136"/>
      <c r="AHS30" s="136"/>
      <c r="AHT30" s="136"/>
      <c r="AHU30" s="136"/>
      <c r="AHV30" s="136"/>
      <c r="AHW30" s="136"/>
      <c r="AHX30" s="136"/>
      <c r="AHY30" s="136"/>
      <c r="AHZ30" s="136"/>
      <c r="AIA30" s="136"/>
      <c r="AIB30" s="136"/>
      <c r="AIC30" s="136"/>
      <c r="AID30" s="136"/>
      <c r="AIE30" s="136"/>
      <c r="AIF30" s="136"/>
      <c r="AIG30" s="136"/>
      <c r="AIH30" s="136"/>
      <c r="AII30" s="136"/>
      <c r="AIJ30" s="136"/>
      <c r="AIK30" s="136"/>
      <c r="AIL30" s="136"/>
      <c r="AIM30" s="136"/>
      <c r="AIN30" s="136"/>
      <c r="AIO30" s="136"/>
      <c r="AIP30" s="136"/>
      <c r="AIQ30" s="136"/>
      <c r="AIR30" s="136"/>
      <c r="AIS30" s="136"/>
      <c r="AIT30" s="136"/>
      <c r="AIU30" s="136"/>
      <c r="AIV30" s="136"/>
      <c r="AIW30" s="136"/>
      <c r="AIX30" s="136"/>
      <c r="AIY30" s="136"/>
      <c r="AIZ30" s="136"/>
      <c r="AJA30" s="136"/>
      <c r="AJB30" s="136"/>
      <c r="AJC30" s="136"/>
      <c r="AJD30" s="136"/>
      <c r="AJE30" s="136"/>
      <c r="AJF30" s="136"/>
      <c r="AJG30" s="136"/>
      <c r="AJH30" s="136"/>
      <c r="AJI30" s="136"/>
      <c r="AJJ30" s="136"/>
      <c r="AJK30" s="136"/>
      <c r="AJL30" s="136"/>
      <c r="AJM30" s="136"/>
      <c r="AJN30" s="136"/>
      <c r="AJO30" s="136"/>
      <c r="AJP30" s="136"/>
      <c r="AJQ30" s="136"/>
      <c r="AJR30" s="136"/>
      <c r="AJS30" s="136"/>
      <c r="AJT30" s="136"/>
      <c r="AJU30" s="136"/>
      <c r="AJV30" s="136"/>
      <c r="AJW30" s="136"/>
      <c r="AJX30" s="136"/>
      <c r="AJY30" s="136"/>
      <c r="AJZ30" s="136"/>
      <c r="AKA30" s="136"/>
      <c r="AKB30" s="136"/>
      <c r="AKC30" s="136"/>
      <c r="AKD30" s="136"/>
      <c r="AKE30" s="136"/>
      <c r="AKF30" s="136"/>
      <c r="AKG30" s="136"/>
      <c r="AKH30" s="136"/>
      <c r="AKI30" s="136"/>
      <c r="AKJ30" s="136"/>
      <c r="AKK30" s="136"/>
      <c r="AKL30" s="136"/>
      <c r="AKM30" s="136"/>
      <c r="AKN30" s="136"/>
      <c r="AKO30" s="136"/>
      <c r="AKP30" s="136"/>
      <c r="AKQ30" s="136"/>
      <c r="AKR30" s="136"/>
      <c r="AKS30" s="136"/>
      <c r="AKT30" s="136"/>
      <c r="AKU30" s="136"/>
      <c r="AKV30" s="136"/>
      <c r="AKW30" s="136"/>
      <c r="AKX30" s="136"/>
      <c r="AKY30" s="136"/>
      <c r="AKZ30" s="136"/>
      <c r="ALA30" s="136"/>
      <c r="ALB30" s="136"/>
      <c r="ALC30" s="136"/>
      <c r="ALD30" s="136"/>
      <c r="ALE30" s="136"/>
      <c r="ALF30" s="136"/>
      <c r="ALG30" s="136"/>
      <c r="ALH30" s="136"/>
      <c r="ALI30" s="136"/>
      <c r="ALJ30" s="136"/>
      <c r="ALK30" s="136"/>
      <c r="ALL30" s="136"/>
      <c r="ALM30" s="136"/>
      <c r="ALN30" s="136"/>
      <c r="ALO30" s="136"/>
      <c r="ALP30" s="136"/>
      <c r="ALQ30" s="136"/>
      <c r="ALR30" s="136"/>
      <c r="ALS30" s="136"/>
      <c r="ALT30" s="136"/>
      <c r="ALU30" s="136"/>
      <c r="ALV30" s="136"/>
      <c r="ALW30" s="136"/>
      <c r="ALX30" s="136"/>
      <c r="ALY30" s="136"/>
      <c r="ALZ30" s="136"/>
      <c r="AMA30" s="136"/>
      <c r="AMB30" s="136"/>
      <c r="AMC30" s="136"/>
      <c r="AMD30" s="136"/>
      <c r="AME30" s="136"/>
      <c r="AMF30" s="136"/>
      <c r="AMG30" s="136"/>
      <c r="AMH30" s="136"/>
      <c r="AMI30" s="136"/>
      <c r="AMJ30" s="136"/>
    </row>
    <row r="31" spans="1:1024" s="11" customFormat="1" x14ac:dyDescent="0.2">
      <c r="A31" s="63"/>
      <c r="B31" s="63"/>
      <c r="C31" s="63"/>
      <c r="D31" s="63"/>
      <c r="E31" s="63"/>
      <c r="F31" s="128"/>
      <c r="G31" s="128"/>
      <c r="H31" s="128"/>
      <c r="I31" s="129"/>
      <c r="J31" s="129"/>
      <c r="K31" s="129"/>
      <c r="L31" s="129"/>
      <c r="M31" s="130"/>
      <c r="N31" s="129"/>
      <c r="O31" s="129"/>
      <c r="P31" s="129"/>
      <c r="Q31" s="129"/>
      <c r="R31" s="130"/>
      <c r="S31" s="130"/>
      <c r="T31" s="130"/>
      <c r="U31" s="130"/>
      <c r="V31" s="130"/>
      <c r="W31" s="131"/>
      <c r="X31" s="131"/>
      <c r="Y31" s="131"/>
      <c r="Z31" s="131"/>
      <c r="AA31" s="131"/>
      <c r="AB31" s="131"/>
      <c r="AC31" s="131"/>
      <c r="AD31" s="131"/>
      <c r="AE31" s="131"/>
      <c r="AF31" s="128"/>
      <c r="AG31" s="131"/>
      <c r="AH31" s="129"/>
      <c r="AI31" s="129"/>
      <c r="AJ31" s="129"/>
      <c r="AK31" s="129"/>
      <c r="AL31" s="131"/>
      <c r="AM31" s="130"/>
      <c r="AN31" s="130"/>
      <c r="AO31" s="129"/>
      <c r="AP31" s="129"/>
      <c r="AQ31" s="132"/>
      <c r="AR31" s="132"/>
      <c r="AS31" s="132"/>
      <c r="AT31" s="132"/>
      <c r="AU31" s="133"/>
      <c r="AV31" s="133"/>
      <c r="AW31" s="133"/>
      <c r="AX31" s="133"/>
      <c r="AY31" s="132"/>
      <c r="AZ31" s="132"/>
      <c r="BA31" s="129"/>
      <c r="BB31" s="121"/>
      <c r="BC31" s="132"/>
      <c r="BD31" s="132"/>
      <c r="BE31" s="132"/>
      <c r="BF31" s="132"/>
      <c r="BG31" s="134"/>
      <c r="BH31" s="134"/>
      <c r="BI31" s="135"/>
      <c r="BJ31" s="134"/>
      <c r="BK31" s="134"/>
      <c r="BL31" s="58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29"/>
      <c r="BZ31" s="129"/>
      <c r="CA31" s="129"/>
      <c r="CB31" s="129"/>
      <c r="CC31" s="129"/>
      <c r="CD31" s="131"/>
      <c r="CE31" s="131"/>
      <c r="CF31" s="131"/>
      <c r="CG31" s="134"/>
      <c r="CH31" s="134"/>
      <c r="CI31" s="134"/>
      <c r="CJ31" s="134"/>
      <c r="CK31" s="131"/>
      <c r="CL31" s="131"/>
      <c r="CM31" s="131"/>
      <c r="CN31" s="131"/>
      <c r="CO31" s="134"/>
      <c r="CP31" s="131"/>
      <c r="CQ31" s="131"/>
      <c r="CR31" s="131"/>
      <c r="CS31" s="134"/>
      <c r="CT31" s="127"/>
      <c r="CU31"/>
      <c r="CV31" s="55"/>
      <c r="CW31" s="137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5"/>
      <c r="FB31" s="55"/>
      <c r="FC31" s="55"/>
      <c r="FD31" s="55"/>
      <c r="FE31" s="55"/>
      <c r="FF31" s="55"/>
      <c r="FG31" s="55"/>
      <c r="FH31" s="55"/>
      <c r="FI31" s="55"/>
      <c r="FJ31" s="55"/>
      <c r="FK31" s="55"/>
      <c r="FL31" s="55"/>
      <c r="FM31" s="55"/>
      <c r="FN31" s="55"/>
      <c r="FO31" s="55"/>
      <c r="FP31" s="55"/>
      <c r="FQ31" s="55"/>
      <c r="FR31" s="55"/>
      <c r="FS31" s="55"/>
      <c r="FT31" s="55"/>
      <c r="FU31" s="55"/>
      <c r="FV31" s="55"/>
      <c r="FW31" s="55"/>
      <c r="FX31" s="55"/>
      <c r="FY31" s="55"/>
      <c r="FZ31" s="55"/>
      <c r="GA31" s="55"/>
      <c r="GB31" s="55"/>
      <c r="GC31" s="55"/>
      <c r="GD31" s="55"/>
      <c r="GE31" s="55"/>
      <c r="GF31" s="55"/>
      <c r="GG31" s="55"/>
      <c r="GH31" s="55"/>
      <c r="GI31" s="55"/>
      <c r="GJ31" s="55"/>
      <c r="GK31" s="55"/>
      <c r="GL31" s="55"/>
      <c r="GM31" s="55"/>
      <c r="GN31" s="55"/>
      <c r="GO31" s="55"/>
      <c r="GP31" s="55"/>
      <c r="GQ31" s="55"/>
      <c r="GR31" s="55"/>
      <c r="GS31" s="55"/>
      <c r="GT31" s="55"/>
      <c r="GU31" s="55"/>
      <c r="GV31" s="55"/>
      <c r="GW31" s="55"/>
      <c r="GX31" s="55"/>
      <c r="GY31" s="55"/>
      <c r="GZ31" s="55"/>
      <c r="HA31" s="55"/>
      <c r="HB31" s="55"/>
      <c r="HC31" s="55"/>
      <c r="HD31" s="55"/>
      <c r="HE31" s="55"/>
      <c r="HF31" s="55"/>
      <c r="HG31" s="55"/>
      <c r="HH31" s="55"/>
      <c r="HI31" s="55"/>
      <c r="HJ31" s="55"/>
      <c r="HK31" s="55"/>
      <c r="HL31" s="55"/>
      <c r="HM31" s="55"/>
      <c r="HN31" s="55"/>
      <c r="HO31" s="55"/>
      <c r="HP31" s="55"/>
      <c r="HQ31" s="55"/>
      <c r="HR31" s="55"/>
      <c r="HS31" s="55"/>
      <c r="HT31" s="55"/>
      <c r="HU31" s="55"/>
      <c r="HV31" s="55"/>
      <c r="HW31" s="55"/>
      <c r="HX31" s="55"/>
      <c r="HY31" s="55"/>
      <c r="HZ31" s="55"/>
      <c r="IA31" s="55"/>
      <c r="IB31" s="55"/>
      <c r="IC31" s="55"/>
      <c r="ID31" s="55"/>
      <c r="IE31" s="55"/>
      <c r="IF31" s="55"/>
      <c r="IG31" s="55"/>
      <c r="IH31" s="55"/>
      <c r="II31" s="55"/>
      <c r="IJ31" s="55"/>
      <c r="IK31" s="55"/>
      <c r="IL31" s="55"/>
      <c r="IM31" s="55"/>
      <c r="IN31" s="55"/>
      <c r="IO31" s="55"/>
      <c r="IP31" s="55"/>
      <c r="IQ31" s="55"/>
      <c r="IR31" s="55"/>
      <c r="IS31" s="55"/>
      <c r="IT31" s="55"/>
      <c r="IU31" s="55"/>
      <c r="IV31" s="55"/>
      <c r="IW31" s="55"/>
      <c r="IX31" s="55"/>
      <c r="IY31" s="55"/>
      <c r="IZ31" s="55"/>
      <c r="JA31" s="55"/>
      <c r="JB31" s="55"/>
      <c r="JC31" s="55"/>
      <c r="JD31" s="55"/>
      <c r="JE31" s="55"/>
      <c r="JF31" s="55"/>
      <c r="JG31" s="55"/>
      <c r="JH31" s="55"/>
      <c r="JI31" s="55"/>
      <c r="JJ31" s="55"/>
      <c r="JK31" s="55"/>
      <c r="JL31" s="55"/>
      <c r="JM31" s="55"/>
      <c r="JN31" s="55"/>
      <c r="JO31" s="55"/>
      <c r="JP31" s="55"/>
      <c r="JQ31" s="55"/>
      <c r="JR31" s="55"/>
      <c r="JS31" s="55"/>
      <c r="JT31" s="55"/>
      <c r="JU31" s="55"/>
      <c r="JV31" s="55"/>
      <c r="JW31" s="55"/>
      <c r="JX31" s="55"/>
      <c r="JY31" s="55"/>
      <c r="JZ31" s="55"/>
      <c r="KA31" s="55"/>
      <c r="KB31" s="55"/>
      <c r="KC31" s="55"/>
      <c r="KD31" s="55"/>
      <c r="KE31" s="55"/>
      <c r="KF31" s="55"/>
      <c r="KG31" s="55"/>
      <c r="KH31" s="55"/>
      <c r="KI31" s="55"/>
      <c r="KJ31" s="55"/>
      <c r="KK31" s="55"/>
      <c r="KL31" s="55"/>
      <c r="KM31" s="55"/>
      <c r="KN31" s="55"/>
      <c r="KO31" s="55"/>
      <c r="KP31" s="55"/>
      <c r="KQ31" s="55"/>
      <c r="KR31" s="55"/>
      <c r="KS31" s="55"/>
      <c r="KT31" s="55"/>
      <c r="KU31" s="55"/>
      <c r="KV31" s="55"/>
      <c r="KW31" s="55"/>
      <c r="KX31" s="55"/>
      <c r="KY31" s="55"/>
      <c r="KZ31" s="55"/>
      <c r="LA31" s="55"/>
      <c r="LB31" s="55"/>
      <c r="LC31" s="55"/>
      <c r="LD31" s="55"/>
      <c r="LE31" s="55"/>
      <c r="LF31" s="55"/>
      <c r="LG31" s="55"/>
      <c r="LH31" s="55"/>
      <c r="LI31" s="55"/>
      <c r="LJ31" s="55"/>
      <c r="LK31" s="55"/>
      <c r="LL31" s="55"/>
      <c r="LM31" s="55"/>
      <c r="LN31" s="55"/>
      <c r="LO31" s="55"/>
      <c r="LP31" s="55"/>
      <c r="LQ31" s="55"/>
      <c r="LR31" s="55"/>
      <c r="LS31" s="55"/>
      <c r="LT31" s="55"/>
      <c r="LU31" s="55"/>
      <c r="LV31" s="55"/>
      <c r="LW31" s="55"/>
      <c r="LX31" s="55"/>
      <c r="LY31" s="55"/>
      <c r="LZ31" s="55"/>
      <c r="MA31" s="55"/>
      <c r="MB31" s="55"/>
      <c r="MC31" s="55"/>
      <c r="MD31" s="55"/>
      <c r="ME31" s="55"/>
      <c r="MF31" s="55"/>
      <c r="MG31" s="55"/>
      <c r="MH31" s="55"/>
      <c r="MI31" s="55"/>
      <c r="MJ31" s="55"/>
      <c r="MK31" s="55"/>
      <c r="ML31" s="55"/>
      <c r="MM31" s="55"/>
      <c r="MN31" s="55"/>
      <c r="MO31" s="55"/>
      <c r="MP31" s="55"/>
      <c r="MQ31" s="55"/>
      <c r="MR31" s="55"/>
      <c r="MS31" s="55"/>
      <c r="MT31" s="55"/>
      <c r="MU31" s="55"/>
      <c r="MV31" s="55"/>
      <c r="MW31" s="55"/>
      <c r="MX31" s="55"/>
      <c r="MY31" s="55"/>
      <c r="MZ31" s="55"/>
      <c r="NA31" s="55"/>
      <c r="NB31" s="55"/>
      <c r="NC31" s="55"/>
      <c r="ND31" s="55"/>
      <c r="NE31" s="55"/>
      <c r="NF31" s="55"/>
      <c r="NG31" s="55"/>
      <c r="NH31" s="55"/>
      <c r="NI31" s="55"/>
      <c r="NJ31" s="55"/>
      <c r="NK31" s="55"/>
      <c r="NL31" s="55"/>
      <c r="NM31" s="55"/>
      <c r="NN31" s="55"/>
      <c r="NO31" s="55"/>
      <c r="NP31" s="55"/>
      <c r="NQ31" s="55"/>
      <c r="NR31" s="55"/>
      <c r="NS31" s="55"/>
      <c r="NT31" s="55"/>
      <c r="NU31" s="55"/>
      <c r="NV31" s="55"/>
      <c r="NW31" s="55"/>
      <c r="NX31" s="55"/>
      <c r="NY31" s="55"/>
      <c r="NZ31" s="55"/>
      <c r="OA31" s="55"/>
      <c r="OB31" s="55"/>
      <c r="OC31" s="55"/>
      <c r="OD31" s="55"/>
      <c r="OE31" s="55"/>
      <c r="OF31" s="55"/>
      <c r="OG31" s="55"/>
      <c r="OH31" s="55"/>
      <c r="OI31" s="55"/>
      <c r="OJ31" s="55"/>
      <c r="OK31" s="55"/>
      <c r="OL31" s="55"/>
      <c r="OM31" s="55"/>
      <c r="ON31" s="55"/>
      <c r="OO31" s="55"/>
      <c r="OP31" s="55"/>
      <c r="OQ31" s="55"/>
      <c r="OR31" s="55"/>
      <c r="OS31" s="55"/>
      <c r="OT31" s="55"/>
      <c r="OU31" s="55"/>
      <c r="OV31" s="55"/>
      <c r="OW31" s="55"/>
      <c r="OX31" s="55"/>
      <c r="OY31" s="55"/>
      <c r="OZ31" s="55"/>
      <c r="PA31" s="55"/>
      <c r="PB31" s="55"/>
      <c r="PC31" s="55"/>
      <c r="PD31" s="55"/>
      <c r="PE31" s="55"/>
      <c r="PF31" s="55"/>
      <c r="PG31" s="55"/>
      <c r="PH31" s="55"/>
      <c r="PI31" s="55"/>
      <c r="PJ31" s="55"/>
      <c r="PK31" s="55"/>
      <c r="PL31" s="55"/>
      <c r="PM31" s="55"/>
      <c r="PN31" s="55"/>
      <c r="PO31" s="55"/>
      <c r="PP31" s="55"/>
      <c r="PQ31" s="55"/>
      <c r="PR31" s="55"/>
      <c r="PS31" s="55"/>
      <c r="PT31" s="55"/>
      <c r="PU31" s="55"/>
      <c r="PV31" s="55"/>
      <c r="PW31" s="55"/>
      <c r="PX31" s="55"/>
      <c r="PY31" s="55"/>
      <c r="PZ31" s="55"/>
      <c r="QA31" s="55"/>
      <c r="QB31" s="55"/>
      <c r="QC31" s="55"/>
      <c r="QD31" s="55"/>
      <c r="QE31" s="55"/>
      <c r="QF31" s="55"/>
      <c r="QG31" s="55"/>
      <c r="QH31" s="55"/>
      <c r="QI31" s="55"/>
      <c r="QJ31" s="55"/>
      <c r="QK31" s="55"/>
      <c r="QL31" s="55"/>
      <c r="QM31" s="55"/>
      <c r="QN31" s="55"/>
      <c r="QO31" s="55"/>
      <c r="QP31" s="55"/>
      <c r="QQ31" s="55"/>
      <c r="QR31" s="55"/>
      <c r="QS31" s="55"/>
      <c r="QT31" s="55"/>
      <c r="QU31" s="55"/>
      <c r="QV31" s="55"/>
      <c r="QW31" s="55"/>
      <c r="QX31" s="55"/>
      <c r="QY31" s="55"/>
      <c r="QZ31" s="55"/>
      <c r="RA31" s="55"/>
      <c r="RB31" s="55"/>
      <c r="RC31" s="55"/>
      <c r="RD31" s="55"/>
      <c r="RE31" s="55"/>
      <c r="RF31" s="55"/>
      <c r="RG31" s="55"/>
      <c r="RH31" s="55"/>
      <c r="RI31" s="55"/>
      <c r="RJ31" s="55"/>
      <c r="RK31" s="55"/>
      <c r="RL31" s="55"/>
      <c r="RM31" s="55"/>
      <c r="RN31" s="55"/>
      <c r="RO31" s="55"/>
      <c r="RP31" s="55"/>
      <c r="RQ31" s="55"/>
      <c r="RR31" s="55"/>
      <c r="RS31" s="55"/>
      <c r="RT31" s="55"/>
      <c r="RU31" s="55"/>
      <c r="RV31" s="55"/>
      <c r="RW31" s="55"/>
      <c r="RX31" s="55"/>
      <c r="RY31" s="55"/>
      <c r="RZ31" s="55"/>
      <c r="SA31" s="55"/>
      <c r="SB31" s="55"/>
      <c r="SC31" s="55"/>
      <c r="SD31" s="55"/>
      <c r="SE31" s="55"/>
      <c r="SF31" s="55"/>
      <c r="SG31" s="55"/>
      <c r="SH31" s="55"/>
      <c r="SI31" s="55"/>
      <c r="SJ31" s="55"/>
      <c r="SK31" s="55"/>
      <c r="SL31" s="55"/>
      <c r="SM31" s="55"/>
      <c r="SN31" s="55"/>
      <c r="SO31" s="55"/>
      <c r="SP31" s="55"/>
      <c r="SQ31" s="55"/>
      <c r="SR31" s="55"/>
      <c r="SS31" s="55"/>
      <c r="ST31" s="55"/>
      <c r="SU31" s="55"/>
      <c r="SV31" s="55"/>
      <c r="SW31" s="55"/>
      <c r="SX31" s="55"/>
      <c r="SY31" s="55"/>
      <c r="SZ31" s="55"/>
      <c r="TA31" s="55"/>
      <c r="TB31" s="55"/>
      <c r="TC31" s="55"/>
      <c r="TD31" s="55"/>
      <c r="TE31" s="55"/>
      <c r="TF31" s="55"/>
      <c r="TG31" s="55"/>
      <c r="TH31" s="55"/>
      <c r="TI31" s="55"/>
      <c r="TJ31" s="55"/>
      <c r="TK31" s="55"/>
      <c r="TL31" s="55"/>
      <c r="TM31" s="55"/>
      <c r="TN31" s="55"/>
      <c r="TO31" s="55"/>
      <c r="TP31" s="55"/>
      <c r="TQ31" s="55"/>
      <c r="TR31" s="55"/>
      <c r="TS31" s="55"/>
      <c r="TT31" s="55"/>
      <c r="TU31" s="55"/>
      <c r="TV31" s="55"/>
      <c r="TW31" s="55"/>
      <c r="TX31" s="55"/>
      <c r="TY31" s="55"/>
      <c r="TZ31" s="55"/>
      <c r="UA31" s="55"/>
      <c r="UB31" s="55"/>
      <c r="UC31" s="55"/>
      <c r="UD31" s="55"/>
      <c r="UE31" s="55"/>
      <c r="UF31" s="55"/>
      <c r="UG31" s="55"/>
      <c r="UH31" s="55"/>
      <c r="UI31" s="55"/>
      <c r="UJ31" s="55"/>
      <c r="UK31" s="55"/>
      <c r="UL31" s="55"/>
      <c r="UM31" s="55"/>
      <c r="UN31" s="55"/>
      <c r="UO31" s="55"/>
      <c r="UP31" s="55"/>
      <c r="UQ31" s="55"/>
      <c r="UR31" s="55"/>
      <c r="US31" s="55"/>
      <c r="UT31" s="55"/>
      <c r="UU31" s="55"/>
      <c r="UV31" s="55"/>
      <c r="UW31" s="55"/>
      <c r="UX31" s="55"/>
      <c r="UY31" s="55"/>
      <c r="UZ31" s="55"/>
      <c r="VA31" s="55"/>
      <c r="VB31" s="55"/>
      <c r="VC31" s="55"/>
      <c r="VD31" s="55"/>
      <c r="VE31" s="55"/>
      <c r="VF31" s="55"/>
      <c r="VG31" s="55"/>
      <c r="VH31" s="55"/>
      <c r="VI31" s="55"/>
      <c r="VJ31" s="55"/>
      <c r="VK31" s="55"/>
      <c r="VL31" s="55"/>
      <c r="VM31" s="55"/>
      <c r="VN31" s="55"/>
      <c r="VO31" s="55"/>
      <c r="VP31" s="55"/>
      <c r="VQ31" s="55"/>
      <c r="VR31" s="55"/>
      <c r="VS31" s="55"/>
      <c r="VT31" s="55"/>
      <c r="VU31" s="55"/>
      <c r="VV31" s="55"/>
      <c r="VW31" s="55"/>
      <c r="VX31" s="55"/>
      <c r="VY31" s="55"/>
      <c r="VZ31" s="55"/>
      <c r="WA31" s="55"/>
      <c r="WB31" s="55"/>
      <c r="WC31" s="55"/>
      <c r="WD31" s="55"/>
      <c r="WE31" s="55"/>
      <c r="WF31" s="55"/>
      <c r="WG31" s="55"/>
      <c r="WH31" s="55"/>
      <c r="WI31" s="55"/>
      <c r="WJ31" s="55"/>
      <c r="WK31" s="55"/>
      <c r="WL31" s="55"/>
      <c r="WM31" s="55"/>
      <c r="WN31" s="55"/>
      <c r="WO31" s="55"/>
      <c r="WP31" s="55"/>
      <c r="WQ31" s="55"/>
      <c r="WR31" s="55"/>
      <c r="WS31" s="55"/>
      <c r="WT31" s="55"/>
      <c r="WU31" s="55"/>
      <c r="WV31" s="55"/>
      <c r="WW31" s="55"/>
      <c r="WX31" s="55"/>
      <c r="WY31" s="55"/>
      <c r="WZ31" s="55"/>
      <c r="XA31" s="55"/>
      <c r="XB31" s="55"/>
      <c r="XC31" s="55"/>
      <c r="XD31" s="55"/>
      <c r="XE31" s="55"/>
      <c r="XF31" s="55"/>
      <c r="XG31" s="55"/>
      <c r="XH31" s="55"/>
      <c r="XI31" s="55"/>
      <c r="XJ31" s="55"/>
      <c r="XK31" s="55"/>
      <c r="XL31" s="55"/>
      <c r="XM31" s="55"/>
      <c r="XN31" s="55"/>
      <c r="XO31" s="55"/>
      <c r="XP31" s="55"/>
      <c r="XQ31" s="55"/>
      <c r="XR31" s="55"/>
      <c r="XS31" s="55"/>
      <c r="XT31" s="55"/>
      <c r="XU31" s="55"/>
      <c r="XV31" s="55"/>
      <c r="XW31" s="55"/>
      <c r="XX31" s="55"/>
      <c r="XY31" s="55"/>
      <c r="XZ31" s="55"/>
      <c r="YA31" s="55"/>
      <c r="YB31" s="55"/>
      <c r="YC31" s="55"/>
      <c r="YD31" s="55"/>
      <c r="YE31" s="55"/>
      <c r="YF31" s="55"/>
      <c r="YG31" s="55"/>
      <c r="YH31" s="55"/>
      <c r="YI31" s="55"/>
      <c r="YJ31" s="55"/>
      <c r="YK31" s="55"/>
      <c r="YL31" s="55"/>
      <c r="YM31" s="55"/>
      <c r="YN31" s="55"/>
      <c r="YO31" s="55"/>
      <c r="YP31" s="55"/>
      <c r="YQ31" s="55"/>
      <c r="YR31" s="55"/>
      <c r="YS31" s="55"/>
      <c r="YT31" s="55"/>
      <c r="YU31" s="55"/>
      <c r="YV31" s="55"/>
      <c r="YW31" s="55"/>
      <c r="YX31" s="55"/>
      <c r="YY31" s="55"/>
      <c r="YZ31" s="55"/>
      <c r="ZA31" s="55"/>
      <c r="ZB31" s="55"/>
      <c r="ZC31" s="55"/>
      <c r="ZD31" s="55"/>
      <c r="ZE31" s="55"/>
      <c r="ZF31" s="55"/>
      <c r="ZG31" s="55"/>
      <c r="ZH31" s="55"/>
      <c r="ZI31" s="55"/>
      <c r="ZJ31" s="55"/>
      <c r="ZK31" s="55"/>
      <c r="ZL31" s="55"/>
      <c r="ZM31" s="55"/>
      <c r="ZN31" s="55"/>
      <c r="ZO31" s="55"/>
      <c r="ZP31" s="55"/>
      <c r="ZQ31" s="55"/>
      <c r="ZR31" s="55"/>
      <c r="ZS31" s="55"/>
      <c r="ZT31" s="55"/>
      <c r="ZU31" s="55"/>
      <c r="ZV31" s="55"/>
      <c r="ZW31" s="55"/>
      <c r="ZX31" s="55"/>
      <c r="ZY31" s="55"/>
      <c r="ZZ31" s="55"/>
      <c r="AAA31" s="55"/>
      <c r="AAB31" s="55"/>
      <c r="AAC31" s="55"/>
      <c r="AAD31" s="55"/>
      <c r="AAE31" s="55"/>
      <c r="AAF31" s="55"/>
      <c r="AAG31" s="55"/>
      <c r="AAH31" s="55"/>
      <c r="AAI31" s="55"/>
      <c r="AAJ31" s="55"/>
      <c r="AAK31" s="55"/>
      <c r="AAL31" s="55"/>
      <c r="AAM31" s="55"/>
      <c r="AAN31" s="55"/>
      <c r="AAO31" s="55"/>
      <c r="AAP31" s="55"/>
      <c r="AAQ31" s="55"/>
      <c r="AAR31" s="55"/>
      <c r="AAS31" s="55"/>
      <c r="AAT31" s="55"/>
      <c r="AAU31" s="55"/>
      <c r="AAV31" s="55"/>
      <c r="AAW31" s="55"/>
      <c r="AAX31" s="55"/>
      <c r="AAY31" s="55"/>
      <c r="AAZ31" s="55"/>
      <c r="ABA31" s="55"/>
      <c r="ABB31" s="55"/>
      <c r="ABC31" s="55"/>
      <c r="ABD31" s="55"/>
      <c r="ABE31" s="55"/>
      <c r="ABF31" s="55"/>
      <c r="ABG31" s="55"/>
      <c r="ABH31" s="55"/>
      <c r="ABI31" s="55"/>
      <c r="ABJ31" s="55"/>
      <c r="ABK31" s="55"/>
      <c r="ABL31" s="55"/>
      <c r="ABM31" s="55"/>
      <c r="ABN31" s="55"/>
      <c r="ABO31" s="55"/>
      <c r="ABP31" s="55"/>
      <c r="ABQ31" s="55"/>
      <c r="ABR31" s="55"/>
      <c r="ABS31" s="55"/>
      <c r="ABT31" s="55"/>
      <c r="ABU31" s="55"/>
      <c r="ABV31" s="55"/>
      <c r="ABW31" s="55"/>
      <c r="ABX31" s="55"/>
      <c r="ABY31" s="55"/>
      <c r="ABZ31" s="55"/>
      <c r="ACA31" s="55"/>
      <c r="ACB31" s="55"/>
      <c r="ACC31" s="55"/>
      <c r="ACD31" s="55"/>
      <c r="ACE31" s="55"/>
      <c r="ACF31" s="55"/>
      <c r="ACG31" s="55"/>
      <c r="ACH31" s="55"/>
      <c r="ACI31" s="55"/>
      <c r="ACJ31" s="55"/>
      <c r="ACK31" s="55"/>
      <c r="ACL31" s="55"/>
      <c r="ACM31" s="55"/>
      <c r="ACN31" s="55"/>
      <c r="ACO31" s="55"/>
      <c r="ACP31" s="55"/>
      <c r="ACQ31" s="55"/>
      <c r="ACR31" s="55"/>
      <c r="ACS31" s="55"/>
      <c r="ACT31" s="55"/>
      <c r="ACU31" s="55"/>
      <c r="ACV31" s="55"/>
      <c r="ACW31" s="55"/>
      <c r="ACX31" s="55"/>
      <c r="ACY31" s="55"/>
      <c r="ACZ31" s="55"/>
      <c r="ADA31" s="55"/>
      <c r="ADB31" s="55"/>
      <c r="ADC31" s="55"/>
      <c r="ADD31" s="55"/>
      <c r="ADE31" s="55"/>
      <c r="ADF31" s="55"/>
      <c r="ADG31" s="55"/>
      <c r="ADH31" s="55"/>
      <c r="ADI31" s="55"/>
      <c r="ADJ31" s="55"/>
      <c r="ADK31" s="55"/>
      <c r="ADL31" s="55"/>
      <c r="ADM31" s="55"/>
      <c r="ADN31" s="55"/>
      <c r="ADO31" s="55"/>
      <c r="ADP31" s="55"/>
      <c r="ADQ31" s="55"/>
      <c r="ADR31" s="55"/>
      <c r="ADS31" s="55"/>
      <c r="ADT31" s="55"/>
      <c r="ADU31" s="55"/>
      <c r="ADV31" s="55"/>
      <c r="ADW31" s="55"/>
      <c r="ADX31" s="55"/>
      <c r="ADY31" s="55"/>
      <c r="ADZ31" s="55"/>
      <c r="AEA31" s="55"/>
      <c r="AEB31" s="55"/>
      <c r="AEC31" s="55"/>
      <c r="AED31" s="55"/>
      <c r="AEE31" s="55"/>
      <c r="AEF31" s="55"/>
      <c r="AEG31" s="55"/>
      <c r="AEH31" s="55"/>
      <c r="AEI31" s="55"/>
      <c r="AEJ31" s="55"/>
      <c r="AEK31" s="55"/>
      <c r="AEL31" s="55"/>
      <c r="AEM31" s="55"/>
      <c r="AEN31" s="55"/>
      <c r="AEO31" s="55"/>
      <c r="AEP31" s="55"/>
      <c r="AEQ31" s="55"/>
      <c r="AER31" s="55"/>
      <c r="AES31" s="55"/>
      <c r="AET31" s="55"/>
      <c r="AEU31" s="55"/>
      <c r="AEV31" s="55"/>
      <c r="AEW31" s="55"/>
      <c r="AEX31" s="55"/>
      <c r="AEY31" s="55"/>
      <c r="AEZ31" s="55"/>
      <c r="AFA31" s="55"/>
      <c r="AFB31" s="55"/>
      <c r="AFC31" s="55"/>
      <c r="AFD31" s="55"/>
      <c r="AFE31" s="55"/>
      <c r="AFF31" s="55"/>
      <c r="AFG31" s="55"/>
      <c r="AFH31" s="55"/>
      <c r="AFI31" s="55"/>
      <c r="AFJ31" s="55"/>
      <c r="AFK31" s="55"/>
      <c r="AFL31" s="55"/>
      <c r="AFM31" s="55"/>
      <c r="AFN31" s="55"/>
      <c r="AFO31" s="55"/>
      <c r="AFP31" s="55"/>
      <c r="AFQ31" s="55"/>
      <c r="AFR31" s="55"/>
      <c r="AFS31" s="55"/>
      <c r="AFT31" s="55"/>
      <c r="AFU31" s="55"/>
      <c r="AFV31" s="55"/>
      <c r="AFW31" s="55"/>
      <c r="AFX31" s="55"/>
      <c r="AFY31" s="55"/>
      <c r="AFZ31" s="55"/>
      <c r="AGA31" s="55"/>
      <c r="AGB31" s="55"/>
      <c r="AGC31" s="55"/>
      <c r="AGD31" s="55"/>
      <c r="AGE31" s="55"/>
      <c r="AGF31" s="55"/>
      <c r="AGG31" s="55"/>
      <c r="AGH31" s="55"/>
      <c r="AGI31" s="55"/>
      <c r="AGJ31" s="55"/>
      <c r="AGK31" s="55"/>
      <c r="AGL31" s="55"/>
      <c r="AGM31" s="55"/>
      <c r="AGN31" s="55"/>
      <c r="AGO31" s="55"/>
      <c r="AGP31" s="55"/>
      <c r="AGQ31" s="55"/>
      <c r="AGR31" s="55"/>
      <c r="AGS31" s="55"/>
      <c r="AGT31" s="55"/>
      <c r="AGU31" s="55"/>
      <c r="AGV31" s="55"/>
      <c r="AGW31" s="55"/>
      <c r="AGX31" s="55"/>
      <c r="AGY31" s="55"/>
      <c r="AGZ31" s="55"/>
      <c r="AHA31" s="55"/>
      <c r="AHB31" s="55"/>
      <c r="AHC31" s="55"/>
      <c r="AHD31" s="55"/>
      <c r="AHE31" s="55"/>
      <c r="AHF31" s="55"/>
      <c r="AHG31" s="55"/>
      <c r="AHH31" s="55"/>
      <c r="AHI31" s="55"/>
      <c r="AHJ31" s="55"/>
      <c r="AHK31" s="55"/>
      <c r="AHL31" s="55"/>
      <c r="AHM31" s="55"/>
      <c r="AHN31" s="55"/>
      <c r="AHO31" s="55"/>
      <c r="AHP31" s="55"/>
      <c r="AHQ31" s="55"/>
      <c r="AHR31" s="55"/>
      <c r="AHS31" s="55"/>
      <c r="AHT31" s="55"/>
      <c r="AHU31" s="55"/>
      <c r="AHV31" s="55"/>
      <c r="AHW31" s="55"/>
      <c r="AHX31" s="55"/>
      <c r="AHY31" s="55"/>
      <c r="AHZ31" s="55"/>
      <c r="AIA31" s="55"/>
      <c r="AIB31" s="55"/>
      <c r="AIC31" s="55"/>
      <c r="AID31" s="55"/>
      <c r="AIE31" s="55"/>
      <c r="AIF31" s="55"/>
      <c r="AIG31" s="55"/>
      <c r="AIH31" s="55"/>
      <c r="AII31" s="55"/>
      <c r="AIJ31" s="55"/>
      <c r="AIK31" s="55"/>
      <c r="AIL31" s="55"/>
      <c r="AIM31" s="55"/>
      <c r="AIN31" s="55"/>
      <c r="AIO31" s="55"/>
      <c r="AIP31" s="55"/>
      <c r="AIQ31" s="55"/>
      <c r="AIR31" s="55"/>
      <c r="AIS31" s="55"/>
      <c r="AIT31" s="55"/>
      <c r="AIU31" s="55"/>
      <c r="AIV31" s="55"/>
      <c r="AIW31" s="55"/>
      <c r="AIX31" s="55"/>
      <c r="AIY31" s="55"/>
      <c r="AIZ31" s="55"/>
      <c r="AJA31" s="55"/>
      <c r="AJB31" s="55"/>
      <c r="AJC31" s="55"/>
      <c r="AJD31" s="55"/>
      <c r="AJE31" s="55"/>
      <c r="AJF31" s="55"/>
      <c r="AJG31" s="55"/>
      <c r="AJH31" s="55"/>
      <c r="AJI31" s="55"/>
      <c r="AJJ31" s="55"/>
      <c r="AJK31" s="55"/>
      <c r="AJL31" s="55"/>
      <c r="AJM31" s="55"/>
      <c r="AJN31" s="55"/>
      <c r="AJO31" s="55"/>
      <c r="AJP31" s="55"/>
      <c r="AJQ31" s="55"/>
      <c r="AJR31" s="55"/>
      <c r="AJS31" s="55"/>
      <c r="AJT31" s="55"/>
      <c r="AJU31" s="55"/>
      <c r="AJV31" s="55"/>
      <c r="AJW31" s="55"/>
      <c r="AJX31" s="55"/>
      <c r="AJY31" s="55"/>
      <c r="AJZ31" s="55"/>
      <c r="AKA31" s="55"/>
      <c r="AKB31" s="55"/>
      <c r="AKC31" s="55"/>
      <c r="AKD31" s="55"/>
      <c r="AKE31" s="55"/>
      <c r="AKF31" s="55"/>
      <c r="AKG31" s="55"/>
      <c r="AKH31" s="55"/>
      <c r="AKI31" s="55"/>
      <c r="AKJ31" s="55"/>
      <c r="AKK31" s="55"/>
      <c r="AKL31" s="55"/>
      <c r="AKM31" s="55"/>
      <c r="AKN31" s="55"/>
      <c r="AKO31" s="55"/>
      <c r="AKP31" s="55"/>
      <c r="AKQ31" s="55"/>
      <c r="AKR31" s="55"/>
      <c r="AKS31" s="55"/>
      <c r="AKT31" s="55"/>
      <c r="AKU31" s="55"/>
      <c r="AKV31" s="55"/>
      <c r="AKW31" s="55"/>
      <c r="AKX31" s="55"/>
      <c r="AKY31" s="55"/>
      <c r="AKZ31" s="55"/>
      <c r="ALA31" s="55"/>
      <c r="ALB31" s="55"/>
      <c r="ALC31" s="55"/>
      <c r="ALD31" s="55"/>
      <c r="ALE31" s="55"/>
      <c r="ALF31" s="55"/>
      <c r="ALG31" s="55"/>
      <c r="ALH31" s="55"/>
      <c r="ALI31" s="55"/>
      <c r="ALJ31" s="55"/>
      <c r="ALK31" s="55"/>
      <c r="ALL31" s="55"/>
      <c r="ALM31" s="55"/>
      <c r="ALN31" s="55"/>
      <c r="ALO31" s="55"/>
      <c r="ALP31" s="55"/>
      <c r="ALQ31" s="55"/>
      <c r="ALR31" s="55"/>
      <c r="ALS31" s="55"/>
      <c r="ALT31" s="55"/>
      <c r="ALU31" s="55"/>
      <c r="ALV31" s="55"/>
      <c r="ALW31" s="55"/>
      <c r="ALX31" s="55"/>
      <c r="ALY31" s="55"/>
      <c r="ALZ31" s="55"/>
      <c r="AMA31" s="55"/>
      <c r="AMB31" s="55"/>
      <c r="AMC31" s="55"/>
      <c r="AMD31" s="55"/>
      <c r="AME31" s="55"/>
      <c r="AMF31" s="55"/>
      <c r="AMG31" s="55"/>
      <c r="AMH31" s="55"/>
      <c r="AMI31" s="55"/>
      <c r="AMJ31" s="55"/>
    </row>
    <row r="32" spans="1:1024" x14ac:dyDescent="0.2">
      <c r="A32" s="75"/>
      <c r="B32" s="75"/>
      <c r="C32" s="75"/>
      <c r="D32" s="75"/>
      <c r="E32" s="75"/>
      <c r="F32" s="114"/>
      <c r="G32" s="114"/>
      <c r="H32" s="114"/>
      <c r="I32" s="75"/>
      <c r="J32" s="75"/>
      <c r="K32" s="75"/>
      <c r="L32" s="75"/>
      <c r="M32" s="115"/>
      <c r="N32" s="75"/>
      <c r="O32" s="75"/>
      <c r="P32" s="75"/>
      <c r="Q32" s="75"/>
      <c r="R32" s="115"/>
      <c r="S32" s="115"/>
      <c r="T32" s="116"/>
      <c r="U32" s="116"/>
      <c r="V32" s="116"/>
      <c r="W32" s="117"/>
      <c r="X32" s="117"/>
      <c r="Y32" s="117"/>
      <c r="Z32" s="117"/>
      <c r="AA32" s="117"/>
      <c r="AB32" s="117"/>
      <c r="AC32" s="117"/>
      <c r="AD32" s="117"/>
      <c r="AE32" s="117"/>
      <c r="AF32" s="114"/>
      <c r="AG32" s="117"/>
      <c r="AH32" s="75"/>
      <c r="AI32" s="75"/>
      <c r="AJ32" s="118"/>
      <c r="AK32" s="118"/>
      <c r="AL32" s="117"/>
      <c r="AM32" s="119"/>
      <c r="AN32" s="119"/>
      <c r="AO32" s="75"/>
      <c r="AP32" s="75"/>
      <c r="AQ32" s="120"/>
      <c r="AR32" s="120"/>
      <c r="AS32" s="120"/>
      <c r="AT32" s="120"/>
      <c r="AU32" s="98"/>
      <c r="AV32" s="98"/>
      <c r="AW32" s="99"/>
      <c r="AX32" s="99"/>
      <c r="AY32" s="120"/>
      <c r="AZ32" s="120"/>
      <c r="BA32" s="118"/>
      <c r="BB32" s="121"/>
      <c r="BC32" s="122"/>
      <c r="BD32" s="121"/>
      <c r="BE32" s="120"/>
      <c r="BF32" s="122"/>
      <c r="BG32" s="123"/>
      <c r="BH32" s="123"/>
      <c r="BI32" s="124"/>
      <c r="BJ32" s="123"/>
      <c r="BK32" s="123"/>
      <c r="BL32" s="52"/>
      <c r="BM32" s="125"/>
      <c r="BN32" s="125"/>
      <c r="BO32" s="125"/>
      <c r="BP32" s="125"/>
      <c r="BQ32" s="125"/>
      <c r="BR32" s="123"/>
      <c r="BS32" s="123"/>
      <c r="BT32" s="126"/>
      <c r="BU32" s="126"/>
      <c r="BV32" s="126"/>
      <c r="BW32" s="126"/>
      <c r="BX32" s="126"/>
      <c r="BY32" s="75"/>
      <c r="BZ32" s="118"/>
      <c r="CA32" s="118"/>
      <c r="CB32" s="118"/>
      <c r="CC32" s="118"/>
      <c r="CD32" s="117"/>
      <c r="CE32" s="117"/>
      <c r="CF32" s="117"/>
      <c r="CG32" s="123"/>
      <c r="CH32" s="123"/>
      <c r="CI32" s="126"/>
      <c r="CJ32" s="126"/>
      <c r="CK32" s="117"/>
      <c r="CL32" s="117"/>
      <c r="CM32" s="117"/>
      <c r="CN32" s="117"/>
      <c r="CO32" s="126"/>
      <c r="CP32" s="117"/>
      <c r="CQ32" s="117"/>
      <c r="CR32" s="117"/>
      <c r="CS32" s="126"/>
      <c r="CT32" s="127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">
      <c r="A33" s="75"/>
      <c r="B33" s="75"/>
      <c r="C33" s="75"/>
      <c r="D33" s="75"/>
      <c r="E33" s="75"/>
      <c r="F33" s="114"/>
      <c r="G33" s="114"/>
      <c r="H33" s="114"/>
      <c r="I33" s="75"/>
      <c r="J33" s="75"/>
      <c r="K33" s="75"/>
      <c r="L33" s="75"/>
      <c r="M33" s="115"/>
      <c r="N33" s="75"/>
      <c r="O33" s="75"/>
      <c r="P33" s="75"/>
      <c r="Q33" s="75"/>
      <c r="R33" s="115"/>
      <c r="S33" s="115"/>
      <c r="T33" s="116"/>
      <c r="U33" s="116"/>
      <c r="V33" s="116"/>
      <c r="W33" s="117"/>
      <c r="X33" s="117"/>
      <c r="Y33" s="117"/>
      <c r="Z33" s="117"/>
      <c r="AA33" s="117"/>
      <c r="AB33" s="117"/>
      <c r="AC33" s="117"/>
      <c r="AD33" s="117"/>
      <c r="AE33" s="117"/>
      <c r="AF33" s="114"/>
      <c r="AG33" s="117"/>
      <c r="AH33" s="75"/>
      <c r="AI33" s="75"/>
      <c r="AJ33" s="118"/>
      <c r="AK33" s="118"/>
      <c r="AL33" s="117"/>
      <c r="AM33" s="119"/>
      <c r="AN33" s="119"/>
      <c r="AO33" s="75"/>
      <c r="AP33" s="75"/>
      <c r="AQ33" s="120"/>
      <c r="AR33" s="120"/>
      <c r="AS33" s="120"/>
      <c r="AT33" s="120"/>
      <c r="AU33" s="98"/>
      <c r="AV33" s="98"/>
      <c r="AW33" s="99"/>
      <c r="AX33" s="99"/>
      <c r="AY33" s="120"/>
      <c r="AZ33" s="120"/>
      <c r="BA33" s="118"/>
      <c r="BB33" s="121"/>
      <c r="BC33" s="122"/>
      <c r="BD33" s="121"/>
      <c r="BE33" s="120"/>
      <c r="BF33" s="122"/>
      <c r="BG33" s="123"/>
      <c r="BH33" s="123"/>
      <c r="BI33" s="124"/>
      <c r="BJ33" s="123"/>
      <c r="BK33" s="123"/>
      <c r="BL33" s="52"/>
      <c r="BM33" s="125"/>
      <c r="BN33" s="125"/>
      <c r="BO33" s="125"/>
      <c r="BP33" s="125"/>
      <c r="BQ33" s="125"/>
      <c r="BR33" s="123"/>
      <c r="BS33" s="123"/>
      <c r="BT33" s="126"/>
      <c r="BU33" s="126"/>
      <c r="BV33" s="126"/>
      <c r="BW33" s="126"/>
      <c r="BX33" s="126"/>
      <c r="BY33" s="75"/>
      <c r="BZ33" s="118"/>
      <c r="CA33" s="118"/>
      <c r="CB33" s="118"/>
      <c r="CC33" s="118"/>
      <c r="CD33" s="117"/>
      <c r="CE33" s="117"/>
      <c r="CF33" s="117"/>
      <c r="CG33" s="123"/>
      <c r="CH33" s="123"/>
      <c r="CI33" s="126"/>
      <c r="CJ33" s="126"/>
      <c r="CK33" s="117"/>
      <c r="CL33" s="117"/>
      <c r="CM33" s="117"/>
      <c r="CN33" s="117"/>
      <c r="CO33" s="126"/>
      <c r="CP33" s="117"/>
      <c r="CQ33" s="117"/>
      <c r="CR33" s="117"/>
      <c r="CS33" s="126"/>
      <c r="CT33" s="127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">
      <c r="A34" s="75"/>
      <c r="B34" s="75"/>
      <c r="C34" s="75"/>
      <c r="D34" s="75"/>
      <c r="E34" s="75"/>
      <c r="F34" s="114"/>
      <c r="G34" s="114"/>
      <c r="H34" s="114"/>
      <c r="I34" s="75"/>
      <c r="J34" s="75"/>
      <c r="K34" s="75"/>
      <c r="L34" s="75"/>
      <c r="M34" s="115"/>
      <c r="N34" s="75"/>
      <c r="O34" s="75"/>
      <c r="P34" s="75"/>
      <c r="Q34" s="75"/>
      <c r="R34" s="115"/>
      <c r="S34" s="115"/>
      <c r="T34" s="116"/>
      <c r="U34" s="116"/>
      <c r="V34" s="116"/>
      <c r="W34" s="117"/>
      <c r="X34" s="117"/>
      <c r="Y34" s="117"/>
      <c r="Z34" s="117"/>
      <c r="AA34" s="117"/>
      <c r="AB34" s="117"/>
      <c r="AC34" s="117"/>
      <c r="AD34" s="117"/>
      <c r="AE34" s="117"/>
      <c r="AF34" s="114"/>
      <c r="AG34" s="117"/>
      <c r="AH34" s="75"/>
      <c r="AI34" s="75"/>
      <c r="AJ34" s="118"/>
      <c r="AK34" s="118"/>
      <c r="AL34" s="117"/>
      <c r="AM34" s="119"/>
      <c r="AN34" s="119"/>
      <c r="AO34" s="75"/>
      <c r="AP34" s="75"/>
      <c r="AQ34" s="120"/>
      <c r="AR34" s="120"/>
      <c r="AS34" s="120"/>
      <c r="AT34" s="120"/>
      <c r="AU34" s="98"/>
      <c r="AV34" s="98"/>
      <c r="AW34" s="99"/>
      <c r="AX34" s="99"/>
      <c r="AY34" s="120"/>
      <c r="AZ34" s="120"/>
      <c r="BA34" s="118"/>
      <c r="BB34" s="121"/>
      <c r="BC34" s="122"/>
      <c r="BD34" s="121"/>
      <c r="BE34" s="120"/>
      <c r="BF34" s="122"/>
      <c r="BG34" s="123"/>
      <c r="BH34" s="123"/>
      <c r="BI34" s="124"/>
      <c r="BJ34" s="123"/>
      <c r="BK34" s="123"/>
      <c r="BL34" s="52"/>
      <c r="BM34" s="125"/>
      <c r="BN34" s="125"/>
      <c r="BO34" s="125"/>
      <c r="BP34" s="125"/>
      <c r="BQ34" s="125"/>
      <c r="BR34" s="123"/>
      <c r="BS34" s="123"/>
      <c r="BT34" s="126"/>
      <c r="BU34" s="126"/>
      <c r="BV34" s="126"/>
      <c r="BW34" s="126"/>
      <c r="BX34" s="126"/>
      <c r="BY34" s="75"/>
      <c r="BZ34" s="118"/>
      <c r="CA34" s="118"/>
      <c r="CB34" s="118"/>
      <c r="CC34" s="118"/>
      <c r="CD34" s="117"/>
      <c r="CE34" s="117"/>
      <c r="CF34" s="117"/>
      <c r="CG34" s="123"/>
      <c r="CH34" s="123"/>
      <c r="CI34" s="126"/>
      <c r="CJ34" s="126"/>
      <c r="CK34" s="117"/>
      <c r="CL34" s="117"/>
      <c r="CM34" s="117"/>
      <c r="CN34" s="117"/>
      <c r="CO34" s="126"/>
      <c r="CP34" s="117"/>
      <c r="CQ34" s="117"/>
      <c r="CR34" s="117"/>
      <c r="CS34" s="126"/>
      <c r="CT34" s="127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2">
      <c r="A35" s="75"/>
      <c r="B35" s="75"/>
      <c r="C35" s="75"/>
      <c r="D35" s="75"/>
      <c r="E35" s="75"/>
      <c r="F35" s="114"/>
      <c r="G35" s="114"/>
      <c r="H35" s="114"/>
      <c r="I35" s="75"/>
      <c r="J35" s="75"/>
      <c r="K35" s="75"/>
      <c r="L35" s="75"/>
      <c r="M35" s="115"/>
      <c r="N35" s="75"/>
      <c r="O35" s="75"/>
      <c r="P35" s="75"/>
      <c r="Q35" s="75"/>
      <c r="R35" s="115"/>
      <c r="S35" s="115"/>
      <c r="T35" s="116"/>
      <c r="U35" s="116"/>
      <c r="V35" s="116"/>
      <c r="W35" s="117"/>
      <c r="X35" s="117"/>
      <c r="Y35" s="117"/>
      <c r="Z35" s="117"/>
      <c r="AA35" s="117"/>
      <c r="AB35" s="117"/>
      <c r="AC35" s="117"/>
      <c r="AD35" s="117"/>
      <c r="AE35" s="117"/>
      <c r="AF35" s="114"/>
      <c r="AG35" s="117"/>
      <c r="AH35" s="75"/>
      <c r="AI35" s="75"/>
      <c r="AJ35" s="118"/>
      <c r="AK35" s="118"/>
      <c r="AL35" s="117"/>
      <c r="AM35" s="119"/>
      <c r="AN35" s="119"/>
      <c r="AO35" s="75"/>
      <c r="AP35" s="75"/>
      <c r="AQ35" s="120"/>
      <c r="AR35" s="120"/>
      <c r="AS35" s="120"/>
      <c r="AT35" s="120"/>
      <c r="AU35" s="98"/>
      <c r="AV35" s="98"/>
      <c r="AW35" s="99"/>
      <c r="AX35" s="99"/>
      <c r="AY35" s="120"/>
      <c r="AZ35" s="120"/>
      <c r="BA35" s="118"/>
      <c r="BB35" s="121"/>
      <c r="BC35" s="122"/>
      <c r="BD35" s="121"/>
      <c r="BE35" s="120"/>
      <c r="BF35" s="122"/>
      <c r="BG35" s="123"/>
      <c r="BH35" s="123"/>
      <c r="BI35" s="124"/>
      <c r="BJ35" s="123"/>
      <c r="BK35" s="123"/>
      <c r="BL35" s="52"/>
      <c r="BM35" s="125"/>
      <c r="BN35" s="125"/>
      <c r="BO35" s="125"/>
      <c r="BP35" s="125"/>
      <c r="BQ35" s="125"/>
      <c r="BR35" s="123"/>
      <c r="BS35" s="123"/>
      <c r="BT35" s="126"/>
      <c r="BU35" s="126"/>
      <c r="BV35" s="126"/>
      <c r="BW35" s="126"/>
      <c r="BX35" s="126"/>
      <c r="BY35" s="75"/>
      <c r="BZ35" s="118"/>
      <c r="CA35" s="118"/>
      <c r="CB35" s="118"/>
      <c r="CC35" s="118"/>
      <c r="CD35" s="117"/>
      <c r="CE35" s="117"/>
      <c r="CF35" s="117"/>
      <c r="CG35" s="123"/>
      <c r="CH35" s="123"/>
      <c r="CI35" s="126"/>
      <c r="CJ35" s="126"/>
      <c r="CK35" s="117"/>
      <c r="CL35" s="117"/>
      <c r="CM35" s="117"/>
      <c r="CN35" s="117"/>
      <c r="CO35" s="126"/>
      <c r="CP35" s="117"/>
      <c r="CQ35" s="117"/>
      <c r="CR35" s="117"/>
      <c r="CS35" s="126"/>
      <c r="CT35" s="127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">
      <c r="A36" s="75"/>
      <c r="B36" s="75"/>
      <c r="C36" s="75"/>
      <c r="D36" s="75"/>
      <c r="E36" s="75"/>
      <c r="F36" s="114"/>
      <c r="G36" s="114"/>
      <c r="H36" s="114"/>
      <c r="I36" s="75"/>
      <c r="J36" s="75"/>
      <c r="K36" s="75"/>
      <c r="L36" s="75"/>
      <c r="M36" s="115"/>
      <c r="N36" s="75"/>
      <c r="O36" s="75"/>
      <c r="P36" s="75"/>
      <c r="Q36" s="75"/>
      <c r="R36" s="115"/>
      <c r="S36" s="115"/>
      <c r="T36" s="116"/>
      <c r="U36" s="116"/>
      <c r="V36" s="116"/>
      <c r="W36" s="117"/>
      <c r="X36" s="117"/>
      <c r="Y36" s="117"/>
      <c r="Z36" s="117"/>
      <c r="AA36" s="117"/>
      <c r="AB36" s="117"/>
      <c r="AC36" s="117"/>
      <c r="AD36" s="117"/>
      <c r="AE36" s="117"/>
      <c r="AF36" s="114"/>
      <c r="AG36" s="117"/>
      <c r="AH36" s="75"/>
      <c r="AI36" s="75"/>
      <c r="AJ36" s="118"/>
      <c r="AK36" s="118"/>
      <c r="AL36" s="117"/>
      <c r="AM36" s="119"/>
      <c r="AN36" s="119"/>
      <c r="AO36" s="75"/>
      <c r="AP36" s="75"/>
      <c r="AQ36" s="120"/>
      <c r="AR36" s="120"/>
      <c r="AS36" s="120"/>
      <c r="AT36" s="120"/>
      <c r="AU36" s="98"/>
      <c r="AV36" s="98"/>
      <c r="AW36" s="99"/>
      <c r="AX36" s="99"/>
      <c r="AY36" s="120"/>
      <c r="AZ36" s="120"/>
      <c r="BA36" s="118"/>
      <c r="BB36" s="121"/>
      <c r="BC36" s="122"/>
      <c r="BD36" s="121"/>
      <c r="BE36" s="120"/>
      <c r="BF36" s="122"/>
      <c r="BG36" s="123"/>
      <c r="BH36" s="123"/>
      <c r="BI36" s="124"/>
      <c r="BJ36" s="123"/>
      <c r="BK36" s="123"/>
      <c r="BL36" s="52"/>
      <c r="BM36" s="125"/>
      <c r="BN36" s="125"/>
      <c r="BO36" s="125"/>
      <c r="BP36" s="125"/>
      <c r="BQ36" s="125"/>
      <c r="BR36" s="123"/>
      <c r="BS36" s="123"/>
      <c r="BT36" s="126"/>
      <c r="BU36" s="126"/>
      <c r="BV36" s="126"/>
      <c r="BW36" s="126"/>
      <c r="BX36" s="126"/>
      <c r="BY36" s="75"/>
      <c r="BZ36" s="118"/>
      <c r="CA36" s="118"/>
      <c r="CB36" s="118"/>
      <c r="CC36" s="118"/>
      <c r="CD36" s="117"/>
      <c r="CE36" s="117"/>
      <c r="CF36" s="117"/>
      <c r="CG36" s="123"/>
      <c r="CH36" s="123"/>
      <c r="CI36" s="126"/>
      <c r="CJ36" s="126"/>
      <c r="CK36" s="117"/>
      <c r="CL36" s="117"/>
      <c r="CM36" s="117"/>
      <c r="CN36" s="117"/>
      <c r="CO36" s="126"/>
      <c r="CP36" s="117"/>
      <c r="CQ36" s="117"/>
      <c r="CR36" s="117"/>
      <c r="CS36" s="126"/>
      <c r="CT36" s="127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">
      <c r="A37" s="75"/>
      <c r="B37" s="75"/>
      <c r="C37" s="75"/>
      <c r="D37" s="75"/>
      <c r="E37" s="75"/>
      <c r="F37" s="114"/>
      <c r="G37" s="114"/>
      <c r="H37" s="114"/>
      <c r="I37" s="75"/>
      <c r="J37" s="75"/>
      <c r="K37" s="75"/>
      <c r="L37" s="75"/>
      <c r="M37" s="115"/>
      <c r="N37" s="75"/>
      <c r="O37" s="75"/>
      <c r="P37" s="75"/>
      <c r="Q37" s="75"/>
      <c r="R37" s="115"/>
      <c r="S37" s="115"/>
      <c r="T37" s="116"/>
      <c r="U37" s="116"/>
      <c r="V37" s="116"/>
      <c r="W37" s="117"/>
      <c r="X37" s="117"/>
      <c r="Y37" s="117"/>
      <c r="Z37" s="117"/>
      <c r="AA37" s="117"/>
      <c r="AB37" s="117"/>
      <c r="AC37" s="117"/>
      <c r="AD37" s="117"/>
      <c r="AE37" s="117"/>
      <c r="AF37" s="114"/>
      <c r="AG37" s="117"/>
      <c r="AH37" s="75"/>
      <c r="AI37" s="75"/>
      <c r="AJ37" s="118"/>
      <c r="AK37" s="118"/>
      <c r="AL37" s="117"/>
      <c r="AM37" s="119"/>
      <c r="AN37" s="119"/>
      <c r="AO37" s="75"/>
      <c r="AP37" s="75"/>
      <c r="AQ37" s="120"/>
      <c r="AR37" s="120"/>
      <c r="AS37" s="120"/>
      <c r="AT37" s="120"/>
      <c r="AU37" s="98"/>
      <c r="AV37" s="98"/>
      <c r="AW37" s="99"/>
      <c r="AX37" s="99"/>
      <c r="AY37" s="120"/>
      <c r="AZ37" s="120"/>
      <c r="BA37" s="118"/>
      <c r="BB37" s="121"/>
      <c r="BC37" s="122"/>
      <c r="BD37" s="121"/>
      <c r="BE37" s="120"/>
      <c r="BF37" s="122"/>
      <c r="BG37" s="123"/>
      <c r="BH37" s="123"/>
      <c r="BI37" s="124"/>
      <c r="BJ37" s="123"/>
      <c r="BK37" s="123"/>
      <c r="BL37" s="52"/>
      <c r="BM37" s="125"/>
      <c r="BN37" s="125"/>
      <c r="BO37" s="125"/>
      <c r="BP37" s="125"/>
      <c r="BQ37" s="125"/>
      <c r="BR37" s="123"/>
      <c r="BS37" s="123"/>
      <c r="BT37" s="126"/>
      <c r="BU37" s="126"/>
      <c r="BV37" s="126"/>
      <c r="BW37" s="126"/>
      <c r="BX37" s="126"/>
      <c r="BY37" s="75"/>
      <c r="BZ37" s="118"/>
      <c r="CA37" s="118"/>
      <c r="CB37" s="118"/>
      <c r="CC37" s="118"/>
      <c r="CD37" s="117"/>
      <c r="CE37" s="117"/>
      <c r="CF37" s="117"/>
      <c r="CG37" s="123"/>
      <c r="CH37" s="123"/>
      <c r="CI37" s="126"/>
      <c r="CJ37" s="126"/>
      <c r="CK37" s="117"/>
      <c r="CL37" s="117"/>
      <c r="CM37" s="117"/>
      <c r="CN37" s="117"/>
      <c r="CO37" s="126"/>
      <c r="CP37" s="117"/>
      <c r="CQ37" s="117"/>
      <c r="CR37" s="117"/>
      <c r="CS37" s="126"/>
      <c r="CT37" s="12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">
      <c r="A38" s="75"/>
      <c r="B38" s="75"/>
      <c r="C38" s="75"/>
      <c r="D38" s="75"/>
      <c r="E38" s="75"/>
      <c r="F38" s="114"/>
      <c r="G38" s="114"/>
      <c r="H38" s="114"/>
      <c r="I38" s="75"/>
      <c r="J38" s="75"/>
      <c r="K38" s="75"/>
      <c r="L38" s="75"/>
      <c r="M38" s="115"/>
      <c r="N38" s="75"/>
      <c r="O38" s="75"/>
      <c r="P38" s="75"/>
      <c r="Q38" s="75"/>
      <c r="R38" s="115"/>
      <c r="S38" s="115"/>
      <c r="T38" s="116"/>
      <c r="U38" s="116"/>
      <c r="V38" s="116"/>
      <c r="W38" s="117"/>
      <c r="X38" s="117"/>
      <c r="Y38" s="117"/>
      <c r="Z38" s="117"/>
      <c r="AA38" s="117"/>
      <c r="AB38" s="117"/>
      <c r="AC38" s="117"/>
      <c r="AD38" s="117"/>
      <c r="AE38" s="117"/>
      <c r="AF38" s="114"/>
      <c r="AG38" s="117"/>
      <c r="AH38" s="75"/>
      <c r="AI38" s="75"/>
      <c r="AJ38" s="118"/>
      <c r="AK38" s="118"/>
      <c r="AL38" s="117"/>
      <c r="AM38" s="119"/>
      <c r="AN38" s="119"/>
      <c r="AO38" s="75"/>
      <c r="AP38" s="75"/>
      <c r="AQ38" s="120"/>
      <c r="AR38" s="120"/>
      <c r="AS38" s="120"/>
      <c r="AT38" s="120"/>
      <c r="AU38" s="98"/>
      <c r="AV38" s="98"/>
      <c r="AW38" s="99"/>
      <c r="AX38" s="99"/>
      <c r="AY38" s="120"/>
      <c r="AZ38" s="120"/>
      <c r="BA38" s="118"/>
      <c r="BB38" s="121"/>
      <c r="BC38" s="122"/>
      <c r="BD38" s="121"/>
      <c r="BE38" s="120"/>
      <c r="BF38" s="122"/>
      <c r="BG38" s="123"/>
      <c r="BH38" s="123"/>
      <c r="BI38" s="124"/>
      <c r="BJ38" s="123"/>
      <c r="BK38" s="123"/>
      <c r="BL38" s="52"/>
      <c r="BM38" s="125"/>
      <c r="BN38" s="125"/>
      <c r="BO38" s="125"/>
      <c r="BP38" s="125"/>
      <c r="BQ38" s="125"/>
      <c r="BR38" s="123"/>
      <c r="BS38" s="123"/>
      <c r="BT38" s="126"/>
      <c r="BU38" s="126"/>
      <c r="BV38" s="126"/>
      <c r="BW38" s="126"/>
      <c r="BX38" s="126"/>
      <c r="BY38" s="75"/>
      <c r="BZ38" s="118"/>
      <c r="CA38" s="118"/>
      <c r="CB38" s="118"/>
      <c r="CC38" s="118"/>
      <c r="CD38" s="117"/>
      <c r="CE38" s="117"/>
      <c r="CF38" s="117"/>
      <c r="CG38" s="123"/>
      <c r="CH38" s="123"/>
      <c r="CI38" s="126"/>
      <c r="CJ38" s="126"/>
      <c r="CK38" s="117"/>
      <c r="CL38" s="117"/>
      <c r="CM38" s="117"/>
      <c r="CN38" s="117"/>
      <c r="CO38" s="126"/>
      <c r="CP38" s="117"/>
      <c r="CQ38" s="117"/>
      <c r="CR38" s="117"/>
      <c r="CS38" s="126"/>
      <c r="CT38" s="127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2">
      <c r="A39" s="75"/>
      <c r="B39" s="75"/>
      <c r="C39" s="75"/>
      <c r="D39" s="75"/>
      <c r="E39" s="75"/>
      <c r="F39" s="114"/>
      <c r="G39" s="114"/>
      <c r="H39" s="114"/>
      <c r="I39" s="75"/>
      <c r="J39" s="75"/>
      <c r="K39" s="75"/>
      <c r="L39" s="75"/>
      <c r="M39" s="115"/>
      <c r="N39" s="75"/>
      <c r="O39" s="75"/>
      <c r="P39" s="75"/>
      <c r="Q39" s="75"/>
      <c r="R39" s="115"/>
      <c r="S39" s="115"/>
      <c r="T39" s="116"/>
      <c r="U39" s="116"/>
      <c r="V39" s="116"/>
      <c r="W39" s="117"/>
      <c r="X39" s="117"/>
      <c r="Y39" s="117"/>
      <c r="Z39" s="117"/>
      <c r="AA39" s="117"/>
      <c r="AB39" s="117"/>
      <c r="AC39" s="117"/>
      <c r="AD39" s="117"/>
      <c r="AE39" s="117"/>
      <c r="AF39" s="114"/>
      <c r="AG39" s="117"/>
      <c r="AH39" s="75"/>
      <c r="AI39" s="75"/>
      <c r="AJ39" s="118"/>
      <c r="AK39" s="118"/>
      <c r="AL39" s="117"/>
      <c r="AM39" s="119"/>
      <c r="AN39" s="119"/>
      <c r="AO39" s="75"/>
      <c r="AP39" s="75"/>
      <c r="AQ39" s="120"/>
      <c r="AR39" s="120"/>
      <c r="AS39" s="120"/>
      <c r="AT39" s="120"/>
      <c r="AU39" s="98"/>
      <c r="AV39" s="98"/>
      <c r="AW39" s="99"/>
      <c r="AX39" s="99"/>
      <c r="AY39" s="120"/>
      <c r="AZ39" s="120"/>
      <c r="BA39" s="118"/>
      <c r="BB39" s="121"/>
      <c r="BC39" s="122"/>
      <c r="BD39" s="121"/>
      <c r="BE39" s="120"/>
      <c r="BF39" s="122"/>
      <c r="BG39" s="123"/>
      <c r="BH39" s="123"/>
      <c r="BI39" s="124"/>
      <c r="BJ39" s="123"/>
      <c r="BK39" s="123"/>
      <c r="BL39" s="52"/>
      <c r="BM39" s="125"/>
      <c r="BN39" s="125"/>
      <c r="BO39" s="125"/>
      <c r="BP39" s="125"/>
      <c r="BQ39" s="125"/>
      <c r="BR39" s="123"/>
      <c r="BS39" s="123"/>
      <c r="BT39" s="126"/>
      <c r="BU39" s="126"/>
      <c r="BV39" s="126"/>
      <c r="BW39" s="126"/>
      <c r="BX39" s="126"/>
      <c r="BY39" s="75"/>
      <c r="BZ39" s="118"/>
      <c r="CA39" s="118"/>
      <c r="CB39" s="118"/>
      <c r="CC39" s="118"/>
      <c r="CD39" s="117"/>
      <c r="CE39" s="117"/>
      <c r="CF39" s="117"/>
      <c r="CG39" s="123"/>
      <c r="CH39" s="123"/>
      <c r="CI39" s="126"/>
      <c r="CJ39" s="126"/>
      <c r="CK39" s="117"/>
      <c r="CL39" s="117"/>
      <c r="CM39" s="117"/>
      <c r="CN39" s="117"/>
      <c r="CO39" s="126"/>
      <c r="CP39" s="117"/>
      <c r="CQ39" s="117"/>
      <c r="CR39" s="117"/>
      <c r="CS39" s="126"/>
      <c r="CT39" s="127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s="24" customFormat="1" ht="12" x14ac:dyDescent="0.15">
      <c r="A40" s="63"/>
      <c r="B40" s="63"/>
      <c r="C40" s="63"/>
      <c r="D40" s="63"/>
      <c r="E40" s="63"/>
      <c r="F40" s="128"/>
      <c r="G40" s="128"/>
      <c r="H40" s="128"/>
      <c r="I40" s="129"/>
      <c r="J40" s="129"/>
      <c r="K40" s="129"/>
      <c r="L40" s="129"/>
      <c r="M40" s="130"/>
      <c r="N40" s="129"/>
      <c r="O40" s="129"/>
      <c r="P40" s="129"/>
      <c r="Q40" s="129"/>
      <c r="R40" s="130"/>
      <c r="S40" s="130"/>
      <c r="T40" s="130"/>
      <c r="U40" s="130"/>
      <c r="V40" s="130"/>
      <c r="W40" s="131"/>
      <c r="X40" s="131"/>
      <c r="Y40" s="131"/>
      <c r="Z40" s="131"/>
      <c r="AA40" s="131"/>
      <c r="AB40" s="131"/>
      <c r="AC40" s="131"/>
      <c r="AD40" s="131"/>
      <c r="AE40" s="131"/>
      <c r="AF40" s="128"/>
      <c r="AG40" s="131"/>
      <c r="AH40" s="129"/>
      <c r="AI40" s="129"/>
      <c r="AJ40" s="129"/>
      <c r="AK40" s="129"/>
      <c r="AL40" s="131"/>
      <c r="AM40" s="130"/>
      <c r="AN40" s="130"/>
      <c r="AO40" s="129"/>
      <c r="AP40" s="129"/>
      <c r="AQ40" s="132"/>
      <c r="AR40" s="132"/>
      <c r="AS40" s="132"/>
      <c r="AT40" s="132"/>
      <c r="AU40" s="133"/>
      <c r="AV40" s="133"/>
      <c r="AW40" s="133"/>
      <c r="AX40" s="133"/>
      <c r="AY40" s="132"/>
      <c r="AZ40" s="132"/>
      <c r="BA40" s="129"/>
      <c r="BB40" s="121"/>
      <c r="BC40" s="132"/>
      <c r="BD40" s="132"/>
      <c r="BE40" s="132"/>
      <c r="BF40" s="132"/>
      <c r="BG40" s="134"/>
      <c r="BH40" s="134"/>
      <c r="BI40" s="135"/>
      <c r="BJ40" s="134"/>
      <c r="BK40" s="134"/>
      <c r="BL40" s="58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29"/>
      <c r="BZ40" s="129"/>
      <c r="CA40" s="129"/>
      <c r="CB40" s="129"/>
      <c r="CC40" s="129"/>
      <c r="CD40" s="131"/>
      <c r="CE40" s="131"/>
      <c r="CF40" s="131"/>
      <c r="CG40" s="134"/>
      <c r="CH40" s="134"/>
      <c r="CI40" s="134"/>
      <c r="CJ40" s="134"/>
      <c r="CK40" s="131"/>
      <c r="CL40" s="131"/>
      <c r="CM40" s="131"/>
      <c r="CN40" s="131"/>
      <c r="CO40" s="134"/>
      <c r="CP40" s="131"/>
      <c r="CQ40" s="131"/>
      <c r="CR40" s="131"/>
      <c r="CS40" s="134"/>
      <c r="CT40" s="127"/>
      <c r="CU40" s="127"/>
      <c r="CV40" s="136"/>
      <c r="CW40" s="137"/>
      <c r="CX40" s="136"/>
      <c r="CY40" s="136"/>
      <c r="CZ40" s="136"/>
      <c r="DA40" s="136"/>
      <c r="DB40" s="136"/>
      <c r="DC40" s="136"/>
      <c r="DD40" s="136"/>
      <c r="DE40" s="136"/>
      <c r="DF40" s="136"/>
      <c r="DG40" s="136"/>
      <c r="DH40" s="136"/>
      <c r="DI40" s="136"/>
      <c r="DJ40" s="136"/>
      <c r="DK40" s="136"/>
      <c r="DL40" s="136"/>
      <c r="DM40" s="136"/>
      <c r="DN40" s="136"/>
      <c r="DO40" s="136"/>
      <c r="DP40" s="136"/>
      <c r="DQ40" s="136"/>
      <c r="DR40" s="136"/>
      <c r="DS40" s="136"/>
      <c r="DT40" s="136"/>
      <c r="DU40" s="136"/>
      <c r="DV40" s="136"/>
      <c r="DW40" s="136"/>
      <c r="DX40" s="136"/>
      <c r="DY40" s="136"/>
      <c r="DZ40" s="136"/>
      <c r="EA40" s="136"/>
      <c r="EB40" s="136"/>
      <c r="EC40" s="136"/>
      <c r="ED40" s="136"/>
      <c r="EE40" s="136"/>
      <c r="EF40" s="136"/>
      <c r="EG40" s="136"/>
      <c r="EH40" s="136"/>
      <c r="EI40" s="136"/>
      <c r="EJ40" s="136"/>
      <c r="EK40" s="136"/>
      <c r="EL40" s="136"/>
      <c r="EM40" s="136"/>
      <c r="EN40" s="136"/>
      <c r="EO40" s="136"/>
      <c r="EP40" s="136"/>
      <c r="EQ40" s="136"/>
      <c r="ER40" s="136"/>
      <c r="ES40" s="136"/>
      <c r="ET40" s="136"/>
      <c r="EU40" s="136"/>
      <c r="EV40" s="136"/>
      <c r="EW40" s="136"/>
      <c r="EX40" s="136"/>
      <c r="EY40" s="136"/>
      <c r="EZ40" s="136"/>
      <c r="FA40" s="136"/>
      <c r="FB40" s="136"/>
      <c r="FC40" s="136"/>
      <c r="FD40" s="136"/>
      <c r="FE40" s="136"/>
      <c r="FF40" s="136"/>
      <c r="FG40" s="136"/>
      <c r="FH40" s="136"/>
      <c r="FI40" s="136"/>
      <c r="FJ40" s="136"/>
      <c r="FK40" s="136"/>
      <c r="FL40" s="136"/>
      <c r="FM40" s="136"/>
      <c r="FN40" s="136"/>
      <c r="FO40" s="136"/>
      <c r="FP40" s="136"/>
      <c r="FQ40" s="136"/>
      <c r="FR40" s="136"/>
      <c r="FS40" s="136"/>
      <c r="FT40" s="136"/>
      <c r="FU40" s="136"/>
      <c r="FV40" s="136"/>
      <c r="FW40" s="136"/>
      <c r="FX40" s="136"/>
      <c r="FY40" s="136"/>
      <c r="FZ40" s="136"/>
      <c r="GA40" s="136"/>
      <c r="GB40" s="136"/>
      <c r="GC40" s="136"/>
      <c r="GD40" s="136"/>
      <c r="GE40" s="136"/>
      <c r="GF40" s="136"/>
      <c r="GG40" s="136"/>
      <c r="GH40" s="136"/>
      <c r="GI40" s="136"/>
      <c r="GJ40" s="136"/>
      <c r="GK40" s="136"/>
      <c r="GL40" s="136"/>
      <c r="GM40" s="136"/>
      <c r="GN40" s="136"/>
      <c r="GO40" s="136"/>
      <c r="GP40" s="136"/>
      <c r="GQ40" s="136"/>
      <c r="GR40" s="136"/>
      <c r="GS40" s="136"/>
      <c r="GT40" s="136"/>
      <c r="GU40" s="136"/>
      <c r="GV40" s="136"/>
      <c r="GW40" s="136"/>
      <c r="GX40" s="136"/>
      <c r="GY40" s="136"/>
      <c r="GZ40" s="136"/>
      <c r="HA40" s="136"/>
      <c r="HB40" s="136"/>
      <c r="HC40" s="136"/>
      <c r="HD40" s="136"/>
      <c r="HE40" s="136"/>
      <c r="HF40" s="136"/>
      <c r="HG40" s="136"/>
      <c r="HH40" s="136"/>
      <c r="HI40" s="136"/>
      <c r="HJ40" s="136"/>
      <c r="HK40" s="136"/>
      <c r="HL40" s="136"/>
      <c r="HM40" s="136"/>
      <c r="HN40" s="136"/>
      <c r="HO40" s="136"/>
      <c r="HP40" s="136"/>
      <c r="HQ40" s="136"/>
      <c r="HR40" s="136"/>
      <c r="HS40" s="136"/>
      <c r="HT40" s="136"/>
      <c r="HU40" s="136"/>
      <c r="HV40" s="136"/>
      <c r="HW40" s="136"/>
      <c r="HX40" s="136"/>
      <c r="HY40" s="136"/>
      <c r="HZ40" s="136"/>
      <c r="IA40" s="136"/>
      <c r="IB40" s="136"/>
      <c r="IC40" s="136"/>
      <c r="ID40" s="136"/>
      <c r="IE40" s="136"/>
      <c r="IF40" s="136"/>
      <c r="IG40" s="136"/>
      <c r="IH40" s="136"/>
      <c r="II40" s="136"/>
      <c r="IJ40" s="136"/>
      <c r="IK40" s="136"/>
      <c r="IL40" s="136"/>
      <c r="IM40" s="136"/>
      <c r="IN40" s="136"/>
      <c r="IO40" s="136"/>
      <c r="IP40" s="136"/>
      <c r="IQ40" s="136"/>
      <c r="IR40" s="136"/>
      <c r="IS40" s="136"/>
      <c r="IT40" s="136"/>
      <c r="IU40" s="136"/>
      <c r="IV40" s="136"/>
      <c r="IW40" s="136"/>
      <c r="IX40" s="136"/>
      <c r="IY40" s="136"/>
      <c r="IZ40" s="136"/>
      <c r="JA40" s="136"/>
      <c r="JB40" s="136"/>
      <c r="JC40" s="136"/>
      <c r="JD40" s="136"/>
      <c r="JE40" s="136"/>
      <c r="JF40" s="136"/>
      <c r="JG40" s="136"/>
      <c r="JH40" s="136"/>
      <c r="JI40" s="136"/>
      <c r="JJ40" s="136"/>
      <c r="JK40" s="136"/>
      <c r="JL40" s="136"/>
      <c r="JM40" s="136"/>
      <c r="JN40" s="136"/>
      <c r="JO40" s="136"/>
      <c r="JP40" s="136"/>
      <c r="JQ40" s="136"/>
      <c r="JR40" s="136"/>
      <c r="JS40" s="136"/>
      <c r="JT40" s="136"/>
      <c r="JU40" s="136"/>
      <c r="JV40" s="136"/>
      <c r="JW40" s="136"/>
      <c r="JX40" s="136"/>
      <c r="JY40" s="136"/>
      <c r="JZ40" s="136"/>
      <c r="KA40" s="136"/>
      <c r="KB40" s="136"/>
      <c r="KC40" s="136"/>
      <c r="KD40" s="136"/>
      <c r="KE40" s="136"/>
      <c r="KF40" s="136"/>
      <c r="KG40" s="136"/>
      <c r="KH40" s="136"/>
      <c r="KI40" s="136"/>
      <c r="KJ40" s="136"/>
      <c r="KK40" s="136"/>
      <c r="KL40" s="136"/>
      <c r="KM40" s="136"/>
      <c r="KN40" s="136"/>
      <c r="KO40" s="136"/>
      <c r="KP40" s="136"/>
      <c r="KQ40" s="136"/>
      <c r="KR40" s="136"/>
      <c r="KS40" s="136"/>
      <c r="KT40" s="136"/>
      <c r="KU40" s="136"/>
      <c r="KV40" s="136"/>
      <c r="KW40" s="136"/>
      <c r="KX40" s="136"/>
      <c r="KY40" s="136"/>
      <c r="KZ40" s="136"/>
      <c r="LA40" s="136"/>
      <c r="LB40" s="136"/>
      <c r="LC40" s="136"/>
      <c r="LD40" s="136"/>
      <c r="LE40" s="136"/>
      <c r="LF40" s="136"/>
      <c r="LG40" s="136"/>
      <c r="LH40" s="136"/>
      <c r="LI40" s="136"/>
      <c r="LJ40" s="136"/>
      <c r="LK40" s="136"/>
      <c r="LL40" s="136"/>
      <c r="LM40" s="136"/>
      <c r="LN40" s="136"/>
      <c r="LO40" s="136"/>
      <c r="LP40" s="136"/>
      <c r="LQ40" s="136"/>
      <c r="LR40" s="136"/>
      <c r="LS40" s="136"/>
      <c r="LT40" s="136"/>
      <c r="LU40" s="136"/>
      <c r="LV40" s="136"/>
      <c r="LW40" s="136"/>
      <c r="LX40" s="136"/>
      <c r="LY40" s="136"/>
      <c r="LZ40" s="136"/>
      <c r="MA40" s="136"/>
      <c r="MB40" s="136"/>
      <c r="MC40" s="136"/>
      <c r="MD40" s="136"/>
      <c r="ME40" s="136"/>
      <c r="MF40" s="136"/>
      <c r="MG40" s="136"/>
      <c r="MH40" s="136"/>
      <c r="MI40" s="136"/>
      <c r="MJ40" s="136"/>
      <c r="MK40" s="136"/>
      <c r="ML40" s="136"/>
      <c r="MM40" s="136"/>
      <c r="MN40" s="136"/>
      <c r="MO40" s="136"/>
      <c r="MP40" s="136"/>
      <c r="MQ40" s="136"/>
      <c r="MR40" s="136"/>
      <c r="MS40" s="136"/>
      <c r="MT40" s="136"/>
      <c r="MU40" s="136"/>
      <c r="MV40" s="136"/>
      <c r="MW40" s="136"/>
      <c r="MX40" s="136"/>
      <c r="MY40" s="136"/>
      <c r="MZ40" s="136"/>
      <c r="NA40" s="136"/>
      <c r="NB40" s="136"/>
      <c r="NC40" s="136"/>
      <c r="ND40" s="136"/>
      <c r="NE40" s="136"/>
      <c r="NF40" s="136"/>
      <c r="NG40" s="136"/>
      <c r="NH40" s="136"/>
      <c r="NI40" s="136"/>
      <c r="NJ40" s="136"/>
      <c r="NK40" s="136"/>
      <c r="NL40" s="136"/>
      <c r="NM40" s="136"/>
      <c r="NN40" s="136"/>
      <c r="NO40" s="136"/>
      <c r="NP40" s="136"/>
      <c r="NQ40" s="136"/>
      <c r="NR40" s="136"/>
      <c r="NS40" s="136"/>
      <c r="NT40" s="136"/>
      <c r="NU40" s="136"/>
      <c r="NV40" s="136"/>
      <c r="NW40" s="136"/>
      <c r="NX40" s="136"/>
      <c r="NY40" s="136"/>
      <c r="NZ40" s="136"/>
      <c r="OA40" s="136"/>
      <c r="OB40" s="136"/>
      <c r="OC40" s="136"/>
      <c r="OD40" s="136"/>
      <c r="OE40" s="136"/>
      <c r="OF40" s="136"/>
      <c r="OG40" s="136"/>
      <c r="OH40" s="136"/>
      <c r="OI40" s="136"/>
      <c r="OJ40" s="136"/>
      <c r="OK40" s="136"/>
      <c r="OL40" s="136"/>
      <c r="OM40" s="136"/>
      <c r="ON40" s="136"/>
      <c r="OO40" s="136"/>
      <c r="OP40" s="136"/>
      <c r="OQ40" s="136"/>
      <c r="OR40" s="136"/>
      <c r="OS40" s="136"/>
      <c r="OT40" s="136"/>
      <c r="OU40" s="136"/>
      <c r="OV40" s="136"/>
      <c r="OW40" s="136"/>
      <c r="OX40" s="136"/>
      <c r="OY40" s="136"/>
      <c r="OZ40" s="136"/>
      <c r="PA40" s="136"/>
      <c r="PB40" s="136"/>
      <c r="PC40" s="136"/>
      <c r="PD40" s="136"/>
      <c r="PE40" s="136"/>
      <c r="PF40" s="136"/>
      <c r="PG40" s="136"/>
      <c r="PH40" s="136"/>
      <c r="PI40" s="136"/>
      <c r="PJ40" s="136"/>
      <c r="PK40" s="136"/>
      <c r="PL40" s="136"/>
      <c r="PM40" s="136"/>
      <c r="PN40" s="136"/>
      <c r="PO40" s="136"/>
      <c r="PP40" s="136"/>
      <c r="PQ40" s="136"/>
      <c r="PR40" s="136"/>
      <c r="PS40" s="136"/>
      <c r="PT40" s="136"/>
      <c r="PU40" s="136"/>
      <c r="PV40" s="136"/>
      <c r="PW40" s="136"/>
      <c r="PX40" s="136"/>
      <c r="PY40" s="136"/>
      <c r="PZ40" s="136"/>
      <c r="QA40" s="136"/>
      <c r="QB40" s="136"/>
      <c r="QC40" s="136"/>
      <c r="QD40" s="136"/>
      <c r="QE40" s="136"/>
      <c r="QF40" s="136"/>
      <c r="QG40" s="136"/>
      <c r="QH40" s="136"/>
      <c r="QI40" s="136"/>
      <c r="QJ40" s="136"/>
      <c r="QK40" s="136"/>
      <c r="QL40" s="136"/>
      <c r="QM40" s="136"/>
      <c r="QN40" s="136"/>
      <c r="QO40" s="136"/>
      <c r="QP40" s="136"/>
      <c r="QQ40" s="136"/>
      <c r="QR40" s="136"/>
      <c r="QS40" s="136"/>
      <c r="QT40" s="136"/>
      <c r="QU40" s="136"/>
      <c r="QV40" s="136"/>
      <c r="QW40" s="136"/>
      <c r="QX40" s="136"/>
      <c r="QY40" s="136"/>
      <c r="QZ40" s="136"/>
      <c r="RA40" s="136"/>
      <c r="RB40" s="136"/>
      <c r="RC40" s="136"/>
      <c r="RD40" s="136"/>
      <c r="RE40" s="136"/>
      <c r="RF40" s="136"/>
      <c r="RG40" s="136"/>
      <c r="RH40" s="136"/>
      <c r="RI40" s="136"/>
      <c r="RJ40" s="136"/>
      <c r="RK40" s="136"/>
      <c r="RL40" s="136"/>
      <c r="RM40" s="136"/>
      <c r="RN40" s="136"/>
      <c r="RO40" s="136"/>
      <c r="RP40" s="136"/>
      <c r="RQ40" s="136"/>
      <c r="RR40" s="136"/>
      <c r="RS40" s="136"/>
      <c r="RT40" s="136"/>
      <c r="RU40" s="136"/>
      <c r="RV40" s="136"/>
      <c r="RW40" s="136"/>
      <c r="RX40" s="136"/>
      <c r="RY40" s="136"/>
      <c r="RZ40" s="136"/>
      <c r="SA40" s="136"/>
      <c r="SB40" s="136"/>
      <c r="SC40" s="136"/>
      <c r="SD40" s="136"/>
      <c r="SE40" s="136"/>
      <c r="SF40" s="136"/>
      <c r="SG40" s="136"/>
      <c r="SH40" s="136"/>
      <c r="SI40" s="136"/>
      <c r="SJ40" s="136"/>
      <c r="SK40" s="136"/>
      <c r="SL40" s="136"/>
      <c r="SM40" s="136"/>
      <c r="SN40" s="136"/>
      <c r="SO40" s="136"/>
      <c r="SP40" s="136"/>
      <c r="SQ40" s="136"/>
      <c r="SR40" s="136"/>
      <c r="SS40" s="136"/>
      <c r="ST40" s="136"/>
      <c r="SU40" s="136"/>
      <c r="SV40" s="136"/>
      <c r="SW40" s="136"/>
      <c r="SX40" s="136"/>
      <c r="SY40" s="136"/>
      <c r="SZ40" s="136"/>
      <c r="TA40" s="136"/>
      <c r="TB40" s="136"/>
      <c r="TC40" s="136"/>
      <c r="TD40" s="136"/>
      <c r="TE40" s="136"/>
      <c r="TF40" s="136"/>
      <c r="TG40" s="136"/>
      <c r="TH40" s="136"/>
      <c r="TI40" s="136"/>
      <c r="TJ40" s="136"/>
      <c r="TK40" s="136"/>
      <c r="TL40" s="136"/>
      <c r="TM40" s="136"/>
      <c r="TN40" s="136"/>
      <c r="TO40" s="136"/>
      <c r="TP40" s="136"/>
      <c r="TQ40" s="136"/>
      <c r="TR40" s="136"/>
      <c r="TS40" s="136"/>
      <c r="TT40" s="136"/>
      <c r="TU40" s="136"/>
      <c r="TV40" s="136"/>
      <c r="TW40" s="136"/>
      <c r="TX40" s="136"/>
      <c r="TY40" s="136"/>
      <c r="TZ40" s="136"/>
      <c r="UA40" s="136"/>
      <c r="UB40" s="136"/>
      <c r="UC40" s="136"/>
      <c r="UD40" s="136"/>
      <c r="UE40" s="136"/>
      <c r="UF40" s="136"/>
      <c r="UG40" s="136"/>
      <c r="UH40" s="136"/>
      <c r="UI40" s="136"/>
      <c r="UJ40" s="136"/>
      <c r="UK40" s="136"/>
      <c r="UL40" s="136"/>
      <c r="UM40" s="136"/>
      <c r="UN40" s="136"/>
      <c r="UO40" s="136"/>
      <c r="UP40" s="136"/>
      <c r="UQ40" s="136"/>
      <c r="UR40" s="136"/>
      <c r="US40" s="136"/>
      <c r="UT40" s="136"/>
      <c r="UU40" s="136"/>
      <c r="UV40" s="136"/>
      <c r="UW40" s="136"/>
      <c r="UX40" s="136"/>
      <c r="UY40" s="136"/>
      <c r="UZ40" s="136"/>
      <c r="VA40" s="136"/>
      <c r="VB40" s="136"/>
      <c r="VC40" s="136"/>
      <c r="VD40" s="136"/>
      <c r="VE40" s="136"/>
      <c r="VF40" s="136"/>
      <c r="VG40" s="136"/>
      <c r="VH40" s="136"/>
      <c r="VI40" s="136"/>
      <c r="VJ40" s="136"/>
      <c r="VK40" s="136"/>
      <c r="VL40" s="136"/>
      <c r="VM40" s="136"/>
      <c r="VN40" s="136"/>
      <c r="VO40" s="136"/>
      <c r="VP40" s="136"/>
      <c r="VQ40" s="136"/>
      <c r="VR40" s="136"/>
      <c r="VS40" s="136"/>
      <c r="VT40" s="136"/>
      <c r="VU40" s="136"/>
      <c r="VV40" s="136"/>
      <c r="VW40" s="136"/>
      <c r="VX40" s="136"/>
      <c r="VY40" s="136"/>
      <c r="VZ40" s="136"/>
      <c r="WA40" s="136"/>
      <c r="WB40" s="136"/>
      <c r="WC40" s="136"/>
      <c r="WD40" s="136"/>
      <c r="WE40" s="136"/>
      <c r="WF40" s="136"/>
      <c r="WG40" s="136"/>
      <c r="WH40" s="136"/>
      <c r="WI40" s="136"/>
      <c r="WJ40" s="136"/>
      <c r="WK40" s="136"/>
      <c r="WL40" s="136"/>
      <c r="WM40" s="136"/>
      <c r="WN40" s="136"/>
      <c r="WO40" s="136"/>
      <c r="WP40" s="136"/>
      <c r="WQ40" s="136"/>
      <c r="WR40" s="136"/>
      <c r="WS40" s="136"/>
      <c r="WT40" s="136"/>
      <c r="WU40" s="136"/>
      <c r="WV40" s="136"/>
      <c r="WW40" s="136"/>
      <c r="WX40" s="136"/>
      <c r="WY40" s="136"/>
      <c r="WZ40" s="136"/>
      <c r="XA40" s="136"/>
      <c r="XB40" s="136"/>
      <c r="XC40" s="136"/>
      <c r="XD40" s="136"/>
      <c r="XE40" s="136"/>
      <c r="XF40" s="136"/>
      <c r="XG40" s="136"/>
      <c r="XH40" s="136"/>
      <c r="XI40" s="136"/>
      <c r="XJ40" s="136"/>
      <c r="XK40" s="136"/>
      <c r="XL40" s="136"/>
      <c r="XM40" s="136"/>
      <c r="XN40" s="136"/>
      <c r="XO40" s="136"/>
      <c r="XP40" s="136"/>
      <c r="XQ40" s="136"/>
      <c r="XR40" s="136"/>
      <c r="XS40" s="136"/>
      <c r="XT40" s="136"/>
      <c r="XU40" s="136"/>
      <c r="XV40" s="136"/>
      <c r="XW40" s="136"/>
      <c r="XX40" s="136"/>
      <c r="XY40" s="136"/>
      <c r="XZ40" s="136"/>
      <c r="YA40" s="136"/>
      <c r="YB40" s="136"/>
      <c r="YC40" s="136"/>
      <c r="YD40" s="136"/>
      <c r="YE40" s="136"/>
      <c r="YF40" s="136"/>
      <c r="YG40" s="136"/>
      <c r="YH40" s="136"/>
      <c r="YI40" s="136"/>
      <c r="YJ40" s="136"/>
      <c r="YK40" s="136"/>
      <c r="YL40" s="136"/>
      <c r="YM40" s="136"/>
      <c r="YN40" s="136"/>
      <c r="YO40" s="136"/>
      <c r="YP40" s="136"/>
      <c r="YQ40" s="136"/>
      <c r="YR40" s="136"/>
      <c r="YS40" s="136"/>
      <c r="YT40" s="136"/>
      <c r="YU40" s="136"/>
      <c r="YV40" s="136"/>
      <c r="YW40" s="136"/>
      <c r="YX40" s="136"/>
      <c r="YY40" s="136"/>
      <c r="YZ40" s="136"/>
      <c r="ZA40" s="136"/>
      <c r="ZB40" s="136"/>
      <c r="ZC40" s="136"/>
      <c r="ZD40" s="136"/>
      <c r="ZE40" s="136"/>
      <c r="ZF40" s="136"/>
      <c r="ZG40" s="136"/>
      <c r="ZH40" s="136"/>
      <c r="ZI40" s="136"/>
      <c r="ZJ40" s="136"/>
      <c r="ZK40" s="136"/>
      <c r="ZL40" s="136"/>
      <c r="ZM40" s="136"/>
      <c r="ZN40" s="136"/>
      <c r="ZO40" s="136"/>
      <c r="ZP40" s="136"/>
      <c r="ZQ40" s="136"/>
      <c r="ZR40" s="136"/>
      <c r="ZS40" s="136"/>
      <c r="ZT40" s="136"/>
      <c r="ZU40" s="136"/>
      <c r="ZV40" s="136"/>
      <c r="ZW40" s="136"/>
      <c r="ZX40" s="136"/>
      <c r="ZY40" s="136"/>
      <c r="ZZ40" s="136"/>
      <c r="AAA40" s="136"/>
      <c r="AAB40" s="136"/>
      <c r="AAC40" s="136"/>
      <c r="AAD40" s="136"/>
      <c r="AAE40" s="136"/>
      <c r="AAF40" s="136"/>
      <c r="AAG40" s="136"/>
      <c r="AAH40" s="136"/>
      <c r="AAI40" s="136"/>
      <c r="AAJ40" s="136"/>
      <c r="AAK40" s="136"/>
      <c r="AAL40" s="136"/>
      <c r="AAM40" s="136"/>
      <c r="AAN40" s="136"/>
      <c r="AAO40" s="136"/>
      <c r="AAP40" s="136"/>
      <c r="AAQ40" s="136"/>
      <c r="AAR40" s="136"/>
      <c r="AAS40" s="136"/>
      <c r="AAT40" s="136"/>
      <c r="AAU40" s="136"/>
      <c r="AAV40" s="136"/>
      <c r="AAW40" s="136"/>
      <c r="AAX40" s="136"/>
      <c r="AAY40" s="136"/>
      <c r="AAZ40" s="136"/>
      <c r="ABA40" s="136"/>
      <c r="ABB40" s="136"/>
      <c r="ABC40" s="136"/>
      <c r="ABD40" s="136"/>
      <c r="ABE40" s="136"/>
      <c r="ABF40" s="136"/>
      <c r="ABG40" s="136"/>
      <c r="ABH40" s="136"/>
      <c r="ABI40" s="136"/>
      <c r="ABJ40" s="136"/>
      <c r="ABK40" s="136"/>
      <c r="ABL40" s="136"/>
      <c r="ABM40" s="136"/>
      <c r="ABN40" s="136"/>
      <c r="ABO40" s="136"/>
      <c r="ABP40" s="136"/>
      <c r="ABQ40" s="136"/>
      <c r="ABR40" s="136"/>
      <c r="ABS40" s="136"/>
      <c r="ABT40" s="136"/>
      <c r="ABU40" s="136"/>
      <c r="ABV40" s="136"/>
      <c r="ABW40" s="136"/>
      <c r="ABX40" s="136"/>
      <c r="ABY40" s="136"/>
      <c r="ABZ40" s="136"/>
      <c r="ACA40" s="136"/>
      <c r="ACB40" s="136"/>
      <c r="ACC40" s="136"/>
      <c r="ACD40" s="136"/>
      <c r="ACE40" s="136"/>
      <c r="ACF40" s="136"/>
      <c r="ACG40" s="136"/>
      <c r="ACH40" s="136"/>
      <c r="ACI40" s="136"/>
      <c r="ACJ40" s="136"/>
      <c r="ACK40" s="136"/>
      <c r="ACL40" s="136"/>
      <c r="ACM40" s="136"/>
      <c r="ACN40" s="136"/>
      <c r="ACO40" s="136"/>
      <c r="ACP40" s="136"/>
      <c r="ACQ40" s="136"/>
      <c r="ACR40" s="136"/>
      <c r="ACS40" s="136"/>
      <c r="ACT40" s="136"/>
      <c r="ACU40" s="136"/>
      <c r="ACV40" s="136"/>
      <c r="ACW40" s="136"/>
      <c r="ACX40" s="136"/>
      <c r="ACY40" s="136"/>
      <c r="ACZ40" s="136"/>
      <c r="ADA40" s="136"/>
      <c r="ADB40" s="136"/>
      <c r="ADC40" s="136"/>
      <c r="ADD40" s="136"/>
      <c r="ADE40" s="136"/>
      <c r="ADF40" s="136"/>
      <c r="ADG40" s="136"/>
      <c r="ADH40" s="136"/>
      <c r="ADI40" s="136"/>
      <c r="ADJ40" s="136"/>
      <c r="ADK40" s="136"/>
      <c r="ADL40" s="136"/>
      <c r="ADM40" s="136"/>
      <c r="ADN40" s="136"/>
      <c r="ADO40" s="136"/>
      <c r="ADP40" s="136"/>
      <c r="ADQ40" s="136"/>
      <c r="ADR40" s="136"/>
      <c r="ADS40" s="136"/>
      <c r="ADT40" s="136"/>
      <c r="ADU40" s="136"/>
      <c r="ADV40" s="136"/>
      <c r="ADW40" s="136"/>
      <c r="ADX40" s="136"/>
      <c r="ADY40" s="136"/>
      <c r="ADZ40" s="136"/>
      <c r="AEA40" s="136"/>
      <c r="AEB40" s="136"/>
      <c r="AEC40" s="136"/>
      <c r="AED40" s="136"/>
      <c r="AEE40" s="136"/>
      <c r="AEF40" s="136"/>
      <c r="AEG40" s="136"/>
      <c r="AEH40" s="136"/>
      <c r="AEI40" s="136"/>
      <c r="AEJ40" s="136"/>
      <c r="AEK40" s="136"/>
      <c r="AEL40" s="136"/>
      <c r="AEM40" s="136"/>
      <c r="AEN40" s="136"/>
      <c r="AEO40" s="136"/>
      <c r="AEP40" s="136"/>
      <c r="AEQ40" s="136"/>
      <c r="AER40" s="136"/>
      <c r="AES40" s="136"/>
      <c r="AET40" s="136"/>
      <c r="AEU40" s="136"/>
      <c r="AEV40" s="136"/>
      <c r="AEW40" s="136"/>
      <c r="AEX40" s="136"/>
      <c r="AEY40" s="136"/>
      <c r="AEZ40" s="136"/>
      <c r="AFA40" s="136"/>
      <c r="AFB40" s="136"/>
      <c r="AFC40" s="136"/>
      <c r="AFD40" s="136"/>
      <c r="AFE40" s="136"/>
      <c r="AFF40" s="136"/>
      <c r="AFG40" s="136"/>
      <c r="AFH40" s="136"/>
      <c r="AFI40" s="136"/>
      <c r="AFJ40" s="136"/>
      <c r="AFK40" s="136"/>
      <c r="AFL40" s="136"/>
      <c r="AFM40" s="136"/>
      <c r="AFN40" s="136"/>
      <c r="AFO40" s="136"/>
      <c r="AFP40" s="136"/>
      <c r="AFQ40" s="136"/>
      <c r="AFR40" s="136"/>
      <c r="AFS40" s="136"/>
      <c r="AFT40" s="136"/>
      <c r="AFU40" s="136"/>
      <c r="AFV40" s="136"/>
      <c r="AFW40" s="136"/>
      <c r="AFX40" s="136"/>
      <c r="AFY40" s="136"/>
      <c r="AFZ40" s="136"/>
      <c r="AGA40" s="136"/>
      <c r="AGB40" s="136"/>
      <c r="AGC40" s="136"/>
      <c r="AGD40" s="136"/>
      <c r="AGE40" s="136"/>
      <c r="AGF40" s="136"/>
      <c r="AGG40" s="136"/>
      <c r="AGH40" s="136"/>
      <c r="AGI40" s="136"/>
      <c r="AGJ40" s="136"/>
      <c r="AGK40" s="136"/>
      <c r="AGL40" s="136"/>
      <c r="AGM40" s="136"/>
      <c r="AGN40" s="136"/>
      <c r="AGO40" s="136"/>
      <c r="AGP40" s="136"/>
      <c r="AGQ40" s="136"/>
      <c r="AGR40" s="136"/>
      <c r="AGS40" s="136"/>
      <c r="AGT40" s="136"/>
      <c r="AGU40" s="136"/>
      <c r="AGV40" s="136"/>
      <c r="AGW40" s="136"/>
      <c r="AGX40" s="136"/>
      <c r="AGY40" s="136"/>
      <c r="AGZ40" s="136"/>
      <c r="AHA40" s="136"/>
      <c r="AHB40" s="136"/>
      <c r="AHC40" s="136"/>
      <c r="AHD40" s="136"/>
      <c r="AHE40" s="136"/>
      <c r="AHF40" s="136"/>
      <c r="AHG40" s="136"/>
      <c r="AHH40" s="136"/>
      <c r="AHI40" s="136"/>
      <c r="AHJ40" s="136"/>
      <c r="AHK40" s="136"/>
      <c r="AHL40" s="136"/>
      <c r="AHM40" s="136"/>
      <c r="AHN40" s="136"/>
      <c r="AHO40" s="136"/>
      <c r="AHP40" s="136"/>
      <c r="AHQ40" s="136"/>
      <c r="AHR40" s="136"/>
      <c r="AHS40" s="136"/>
      <c r="AHT40" s="136"/>
      <c r="AHU40" s="136"/>
      <c r="AHV40" s="136"/>
      <c r="AHW40" s="136"/>
      <c r="AHX40" s="136"/>
      <c r="AHY40" s="136"/>
      <c r="AHZ40" s="136"/>
      <c r="AIA40" s="136"/>
      <c r="AIB40" s="136"/>
      <c r="AIC40" s="136"/>
      <c r="AID40" s="136"/>
      <c r="AIE40" s="136"/>
      <c r="AIF40" s="136"/>
      <c r="AIG40" s="136"/>
      <c r="AIH40" s="136"/>
      <c r="AII40" s="136"/>
      <c r="AIJ40" s="136"/>
      <c r="AIK40" s="136"/>
      <c r="AIL40" s="136"/>
      <c r="AIM40" s="136"/>
      <c r="AIN40" s="136"/>
      <c r="AIO40" s="136"/>
      <c r="AIP40" s="136"/>
      <c r="AIQ40" s="136"/>
      <c r="AIR40" s="136"/>
      <c r="AIS40" s="136"/>
      <c r="AIT40" s="136"/>
      <c r="AIU40" s="136"/>
      <c r="AIV40" s="136"/>
      <c r="AIW40" s="136"/>
      <c r="AIX40" s="136"/>
      <c r="AIY40" s="136"/>
      <c r="AIZ40" s="136"/>
      <c r="AJA40" s="136"/>
      <c r="AJB40" s="136"/>
      <c r="AJC40" s="136"/>
      <c r="AJD40" s="136"/>
      <c r="AJE40" s="136"/>
      <c r="AJF40" s="136"/>
      <c r="AJG40" s="136"/>
      <c r="AJH40" s="136"/>
      <c r="AJI40" s="136"/>
      <c r="AJJ40" s="136"/>
      <c r="AJK40" s="136"/>
      <c r="AJL40" s="136"/>
      <c r="AJM40" s="136"/>
      <c r="AJN40" s="136"/>
      <c r="AJO40" s="136"/>
      <c r="AJP40" s="136"/>
      <c r="AJQ40" s="136"/>
      <c r="AJR40" s="136"/>
      <c r="AJS40" s="136"/>
      <c r="AJT40" s="136"/>
      <c r="AJU40" s="136"/>
      <c r="AJV40" s="136"/>
      <c r="AJW40" s="136"/>
      <c r="AJX40" s="136"/>
      <c r="AJY40" s="136"/>
      <c r="AJZ40" s="136"/>
      <c r="AKA40" s="136"/>
      <c r="AKB40" s="136"/>
      <c r="AKC40" s="136"/>
      <c r="AKD40" s="136"/>
      <c r="AKE40" s="136"/>
      <c r="AKF40" s="136"/>
      <c r="AKG40" s="136"/>
      <c r="AKH40" s="136"/>
      <c r="AKI40" s="136"/>
      <c r="AKJ40" s="136"/>
      <c r="AKK40" s="136"/>
      <c r="AKL40" s="136"/>
      <c r="AKM40" s="136"/>
      <c r="AKN40" s="136"/>
      <c r="AKO40" s="136"/>
      <c r="AKP40" s="136"/>
      <c r="AKQ40" s="136"/>
      <c r="AKR40" s="136"/>
      <c r="AKS40" s="136"/>
      <c r="AKT40" s="136"/>
      <c r="AKU40" s="136"/>
      <c r="AKV40" s="136"/>
      <c r="AKW40" s="136"/>
      <c r="AKX40" s="136"/>
      <c r="AKY40" s="136"/>
      <c r="AKZ40" s="136"/>
      <c r="ALA40" s="136"/>
      <c r="ALB40" s="136"/>
      <c r="ALC40" s="136"/>
      <c r="ALD40" s="136"/>
      <c r="ALE40" s="136"/>
      <c r="ALF40" s="136"/>
      <c r="ALG40" s="136"/>
      <c r="ALH40" s="136"/>
      <c r="ALI40" s="136"/>
      <c r="ALJ40" s="136"/>
      <c r="ALK40" s="136"/>
      <c r="ALL40" s="136"/>
      <c r="ALM40" s="136"/>
      <c r="ALN40" s="136"/>
      <c r="ALO40" s="136"/>
      <c r="ALP40" s="136"/>
      <c r="ALQ40" s="136"/>
      <c r="ALR40" s="136"/>
      <c r="ALS40" s="136"/>
      <c r="ALT40" s="136"/>
      <c r="ALU40" s="136"/>
      <c r="ALV40" s="136"/>
      <c r="ALW40" s="136"/>
      <c r="ALX40" s="136"/>
      <c r="ALY40" s="136"/>
      <c r="ALZ40" s="136"/>
      <c r="AMA40" s="136"/>
      <c r="AMB40" s="136"/>
      <c r="AMC40" s="136"/>
      <c r="AMD40" s="136"/>
      <c r="AME40" s="136"/>
      <c r="AMF40" s="136"/>
      <c r="AMG40" s="136"/>
      <c r="AMH40" s="136"/>
      <c r="AMI40" s="136"/>
      <c r="AMJ40" s="136"/>
    </row>
    <row r="41" spans="1:1024" s="11" customFormat="1" x14ac:dyDescent="0.2">
      <c r="A41" s="63"/>
      <c r="B41" s="63"/>
      <c r="C41" s="63"/>
      <c r="D41" s="63"/>
      <c r="E41" s="63"/>
      <c r="F41" s="128"/>
      <c r="G41" s="128"/>
      <c r="H41" s="128"/>
      <c r="I41" s="129"/>
      <c r="J41" s="129"/>
      <c r="K41" s="129"/>
      <c r="L41" s="129"/>
      <c r="M41" s="130"/>
      <c r="N41" s="129"/>
      <c r="O41" s="129"/>
      <c r="P41" s="129"/>
      <c r="Q41" s="129"/>
      <c r="R41" s="130"/>
      <c r="S41" s="130"/>
      <c r="T41" s="130"/>
      <c r="U41" s="130"/>
      <c r="V41" s="130"/>
      <c r="W41" s="131"/>
      <c r="X41" s="131"/>
      <c r="Y41" s="131"/>
      <c r="Z41" s="131"/>
      <c r="AA41" s="131"/>
      <c r="AB41" s="131"/>
      <c r="AC41" s="131"/>
      <c r="AD41" s="131"/>
      <c r="AE41" s="131"/>
      <c r="AF41" s="128"/>
      <c r="AG41" s="131"/>
      <c r="AH41" s="129"/>
      <c r="AI41" s="129"/>
      <c r="AJ41" s="129"/>
      <c r="AK41" s="129"/>
      <c r="AL41" s="131"/>
      <c r="AM41" s="130"/>
      <c r="AN41" s="130"/>
      <c r="AO41" s="129"/>
      <c r="AP41" s="129"/>
      <c r="AQ41" s="132"/>
      <c r="AR41" s="132"/>
      <c r="AS41" s="132"/>
      <c r="AT41" s="132"/>
      <c r="AU41" s="133"/>
      <c r="AV41" s="133"/>
      <c r="AW41" s="133"/>
      <c r="AX41" s="133"/>
      <c r="AY41" s="132"/>
      <c r="AZ41" s="132"/>
      <c r="BA41" s="129"/>
      <c r="BB41" s="121"/>
      <c r="BC41" s="132"/>
      <c r="BD41" s="132"/>
      <c r="BE41" s="132"/>
      <c r="BF41" s="132"/>
      <c r="BG41" s="134"/>
      <c r="BH41" s="134"/>
      <c r="BI41" s="135"/>
      <c r="BJ41" s="134"/>
      <c r="BK41" s="134"/>
      <c r="BL41" s="58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29"/>
      <c r="BZ41" s="129"/>
      <c r="CA41" s="129"/>
      <c r="CB41" s="129"/>
      <c r="CC41" s="129"/>
      <c r="CD41" s="131"/>
      <c r="CE41" s="131"/>
      <c r="CF41" s="131"/>
      <c r="CG41" s="134"/>
      <c r="CH41" s="134"/>
      <c r="CI41" s="134"/>
      <c r="CJ41" s="134"/>
      <c r="CK41" s="131"/>
      <c r="CL41" s="131"/>
      <c r="CM41" s="131"/>
      <c r="CN41" s="131"/>
      <c r="CO41" s="134"/>
      <c r="CP41" s="131"/>
      <c r="CQ41" s="131"/>
      <c r="CR41" s="131"/>
      <c r="CS41" s="134"/>
      <c r="CT41" s="127"/>
      <c r="CU41"/>
      <c r="CV41" s="55"/>
      <c r="CW41" s="137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  <c r="JO41" s="55"/>
      <c r="JP41" s="55"/>
      <c r="JQ41" s="55"/>
      <c r="JR41" s="55"/>
      <c r="JS41" s="55"/>
      <c r="JT41" s="55"/>
      <c r="JU41" s="55"/>
      <c r="JV41" s="55"/>
      <c r="JW41" s="55"/>
      <c r="JX41" s="55"/>
      <c r="JY41" s="55"/>
      <c r="JZ41" s="55"/>
      <c r="KA41" s="55"/>
      <c r="KB41" s="55"/>
      <c r="KC41" s="55"/>
      <c r="KD41" s="55"/>
      <c r="KE41" s="55"/>
      <c r="KF41" s="55"/>
      <c r="KG41" s="55"/>
      <c r="KH41" s="55"/>
      <c r="KI41" s="55"/>
      <c r="KJ41" s="55"/>
      <c r="KK41" s="55"/>
      <c r="KL41" s="55"/>
      <c r="KM41" s="55"/>
      <c r="KN41" s="55"/>
      <c r="KO41" s="55"/>
      <c r="KP41" s="55"/>
      <c r="KQ41" s="55"/>
      <c r="KR41" s="55"/>
      <c r="KS41" s="55"/>
      <c r="KT41" s="55"/>
      <c r="KU41" s="55"/>
      <c r="KV41" s="55"/>
      <c r="KW41" s="55"/>
      <c r="KX41" s="55"/>
      <c r="KY41" s="55"/>
      <c r="KZ41" s="55"/>
      <c r="LA41" s="55"/>
      <c r="LB41" s="55"/>
      <c r="LC41" s="55"/>
      <c r="LD41" s="55"/>
      <c r="LE41" s="55"/>
      <c r="LF41" s="55"/>
      <c r="LG41" s="55"/>
      <c r="LH41" s="55"/>
      <c r="LI41" s="55"/>
      <c r="LJ41" s="55"/>
      <c r="LK41" s="55"/>
      <c r="LL41" s="55"/>
      <c r="LM41" s="55"/>
      <c r="LN41" s="55"/>
      <c r="LO41" s="55"/>
      <c r="LP41" s="55"/>
      <c r="LQ41" s="55"/>
      <c r="LR41" s="55"/>
      <c r="LS41" s="55"/>
      <c r="LT41" s="55"/>
      <c r="LU41" s="55"/>
      <c r="LV41" s="55"/>
      <c r="LW41" s="55"/>
      <c r="LX41" s="55"/>
      <c r="LY41" s="55"/>
      <c r="LZ41" s="55"/>
      <c r="MA41" s="55"/>
      <c r="MB41" s="55"/>
      <c r="MC41" s="55"/>
      <c r="MD41" s="55"/>
      <c r="ME41" s="55"/>
      <c r="MF41" s="55"/>
      <c r="MG41" s="55"/>
      <c r="MH41" s="55"/>
      <c r="MI41" s="55"/>
      <c r="MJ41" s="55"/>
      <c r="MK41" s="55"/>
      <c r="ML41" s="55"/>
      <c r="MM41" s="55"/>
      <c r="MN41" s="55"/>
      <c r="MO41" s="55"/>
      <c r="MP41" s="55"/>
      <c r="MQ41" s="55"/>
      <c r="MR41" s="55"/>
      <c r="MS41" s="55"/>
      <c r="MT41" s="55"/>
      <c r="MU41" s="55"/>
      <c r="MV41" s="55"/>
      <c r="MW41" s="55"/>
      <c r="MX41" s="55"/>
      <c r="MY41" s="55"/>
      <c r="MZ41" s="55"/>
      <c r="NA41" s="55"/>
      <c r="NB41" s="55"/>
      <c r="NC41" s="55"/>
      <c r="ND41" s="55"/>
      <c r="NE41" s="55"/>
      <c r="NF41" s="55"/>
      <c r="NG41" s="55"/>
      <c r="NH41" s="55"/>
      <c r="NI41" s="55"/>
      <c r="NJ41" s="55"/>
      <c r="NK41" s="55"/>
      <c r="NL41" s="55"/>
      <c r="NM41" s="55"/>
      <c r="NN41" s="55"/>
      <c r="NO41" s="55"/>
      <c r="NP41" s="55"/>
      <c r="NQ41" s="55"/>
      <c r="NR41" s="55"/>
      <c r="NS41" s="55"/>
      <c r="NT41" s="55"/>
      <c r="NU41" s="55"/>
      <c r="NV41" s="55"/>
      <c r="NW41" s="55"/>
      <c r="NX41" s="55"/>
      <c r="NY41" s="55"/>
      <c r="NZ41" s="55"/>
      <c r="OA41" s="55"/>
      <c r="OB41" s="55"/>
      <c r="OC41" s="55"/>
      <c r="OD41" s="55"/>
      <c r="OE41" s="55"/>
      <c r="OF41" s="55"/>
      <c r="OG41" s="55"/>
      <c r="OH41" s="55"/>
      <c r="OI41" s="55"/>
      <c r="OJ41" s="55"/>
      <c r="OK41" s="55"/>
      <c r="OL41" s="55"/>
      <c r="OM41" s="55"/>
      <c r="ON41" s="55"/>
      <c r="OO41" s="55"/>
      <c r="OP41" s="55"/>
      <c r="OQ41" s="55"/>
      <c r="OR41" s="55"/>
      <c r="OS41" s="55"/>
      <c r="OT41" s="55"/>
      <c r="OU41" s="55"/>
      <c r="OV41" s="55"/>
      <c r="OW41" s="55"/>
      <c r="OX41" s="55"/>
      <c r="OY41" s="55"/>
      <c r="OZ41" s="55"/>
      <c r="PA41" s="55"/>
      <c r="PB41" s="55"/>
      <c r="PC41" s="55"/>
      <c r="PD41" s="55"/>
      <c r="PE41" s="55"/>
      <c r="PF41" s="55"/>
      <c r="PG41" s="55"/>
      <c r="PH41" s="55"/>
      <c r="PI41" s="55"/>
      <c r="PJ41" s="55"/>
      <c r="PK41" s="55"/>
      <c r="PL41" s="55"/>
      <c r="PM41" s="55"/>
      <c r="PN41" s="55"/>
      <c r="PO41" s="55"/>
      <c r="PP41" s="55"/>
      <c r="PQ41" s="55"/>
      <c r="PR41" s="55"/>
      <c r="PS41" s="55"/>
      <c r="PT41" s="55"/>
      <c r="PU41" s="55"/>
      <c r="PV41" s="55"/>
      <c r="PW41" s="55"/>
      <c r="PX41" s="55"/>
      <c r="PY41" s="55"/>
      <c r="PZ41" s="55"/>
      <c r="QA41" s="55"/>
      <c r="QB41" s="55"/>
      <c r="QC41" s="55"/>
      <c r="QD41" s="55"/>
      <c r="QE41" s="55"/>
      <c r="QF41" s="55"/>
      <c r="QG41" s="55"/>
      <c r="QH41" s="55"/>
      <c r="QI41" s="55"/>
      <c r="QJ41" s="55"/>
      <c r="QK41" s="55"/>
      <c r="QL41" s="55"/>
      <c r="QM41" s="55"/>
      <c r="QN41" s="55"/>
      <c r="QO41" s="55"/>
      <c r="QP41" s="55"/>
      <c r="QQ41" s="55"/>
      <c r="QR41" s="55"/>
      <c r="QS41" s="55"/>
      <c r="QT41" s="55"/>
      <c r="QU41" s="55"/>
      <c r="QV41" s="55"/>
      <c r="QW41" s="55"/>
      <c r="QX41" s="55"/>
      <c r="QY41" s="55"/>
      <c r="QZ41" s="55"/>
      <c r="RA41" s="55"/>
      <c r="RB41" s="55"/>
      <c r="RC41" s="55"/>
      <c r="RD41" s="55"/>
      <c r="RE41" s="55"/>
      <c r="RF41" s="55"/>
      <c r="RG41" s="55"/>
      <c r="RH41" s="55"/>
      <c r="RI41" s="55"/>
      <c r="RJ41" s="55"/>
      <c r="RK41" s="55"/>
      <c r="RL41" s="55"/>
      <c r="RM41" s="55"/>
      <c r="RN41" s="55"/>
      <c r="RO41" s="55"/>
      <c r="RP41" s="55"/>
      <c r="RQ41" s="55"/>
      <c r="RR41" s="55"/>
      <c r="RS41" s="55"/>
      <c r="RT41" s="55"/>
      <c r="RU41" s="55"/>
      <c r="RV41" s="55"/>
      <c r="RW41" s="55"/>
      <c r="RX41" s="55"/>
      <c r="RY41" s="55"/>
      <c r="RZ41" s="55"/>
      <c r="SA41" s="55"/>
      <c r="SB41" s="55"/>
      <c r="SC41" s="55"/>
      <c r="SD41" s="55"/>
      <c r="SE41" s="55"/>
      <c r="SF41" s="55"/>
      <c r="SG41" s="55"/>
      <c r="SH41" s="55"/>
      <c r="SI41" s="55"/>
      <c r="SJ41" s="55"/>
      <c r="SK41" s="55"/>
      <c r="SL41" s="55"/>
      <c r="SM41" s="55"/>
      <c r="SN41" s="55"/>
      <c r="SO41" s="55"/>
      <c r="SP41" s="55"/>
      <c r="SQ41" s="55"/>
      <c r="SR41" s="55"/>
      <c r="SS41" s="55"/>
      <c r="ST41" s="55"/>
      <c r="SU41" s="55"/>
      <c r="SV41" s="55"/>
      <c r="SW41" s="55"/>
      <c r="SX41" s="55"/>
      <c r="SY41" s="55"/>
      <c r="SZ41" s="55"/>
      <c r="TA41" s="55"/>
      <c r="TB41" s="55"/>
      <c r="TC41" s="55"/>
      <c r="TD41" s="55"/>
      <c r="TE41" s="55"/>
      <c r="TF41" s="55"/>
      <c r="TG41" s="55"/>
      <c r="TH41" s="55"/>
      <c r="TI41" s="55"/>
      <c r="TJ41" s="55"/>
      <c r="TK41" s="55"/>
      <c r="TL41" s="55"/>
      <c r="TM41" s="55"/>
      <c r="TN41" s="55"/>
      <c r="TO41" s="55"/>
      <c r="TP41" s="55"/>
      <c r="TQ41" s="55"/>
      <c r="TR41" s="55"/>
      <c r="TS41" s="55"/>
      <c r="TT41" s="55"/>
      <c r="TU41" s="55"/>
      <c r="TV41" s="55"/>
      <c r="TW41" s="55"/>
      <c r="TX41" s="55"/>
      <c r="TY41" s="55"/>
      <c r="TZ41" s="55"/>
      <c r="UA41" s="55"/>
      <c r="UB41" s="55"/>
      <c r="UC41" s="55"/>
      <c r="UD41" s="55"/>
      <c r="UE41" s="55"/>
      <c r="UF41" s="55"/>
      <c r="UG41" s="55"/>
      <c r="UH41" s="55"/>
      <c r="UI41" s="55"/>
      <c r="UJ41" s="55"/>
      <c r="UK41" s="55"/>
      <c r="UL41" s="55"/>
      <c r="UM41" s="55"/>
      <c r="UN41" s="55"/>
      <c r="UO41" s="55"/>
      <c r="UP41" s="55"/>
      <c r="UQ41" s="55"/>
      <c r="UR41" s="55"/>
      <c r="US41" s="55"/>
      <c r="UT41" s="55"/>
      <c r="UU41" s="55"/>
      <c r="UV41" s="55"/>
      <c r="UW41" s="55"/>
      <c r="UX41" s="55"/>
      <c r="UY41" s="55"/>
      <c r="UZ41" s="55"/>
      <c r="VA41" s="55"/>
      <c r="VB41" s="55"/>
      <c r="VC41" s="55"/>
      <c r="VD41" s="55"/>
      <c r="VE41" s="55"/>
      <c r="VF41" s="55"/>
      <c r="VG41" s="55"/>
      <c r="VH41" s="55"/>
      <c r="VI41" s="55"/>
      <c r="VJ41" s="55"/>
      <c r="VK41" s="55"/>
      <c r="VL41" s="55"/>
      <c r="VM41" s="55"/>
      <c r="VN41" s="55"/>
      <c r="VO41" s="55"/>
      <c r="VP41" s="55"/>
      <c r="VQ41" s="55"/>
      <c r="VR41" s="55"/>
      <c r="VS41" s="55"/>
      <c r="VT41" s="55"/>
      <c r="VU41" s="55"/>
      <c r="VV41" s="55"/>
      <c r="VW41" s="55"/>
      <c r="VX41" s="55"/>
      <c r="VY41" s="55"/>
      <c r="VZ41" s="55"/>
      <c r="WA41" s="55"/>
      <c r="WB41" s="55"/>
      <c r="WC41" s="55"/>
      <c r="WD41" s="55"/>
      <c r="WE41" s="55"/>
      <c r="WF41" s="55"/>
      <c r="WG41" s="55"/>
      <c r="WH41" s="55"/>
      <c r="WI41" s="55"/>
      <c r="WJ41" s="55"/>
      <c r="WK41" s="55"/>
      <c r="WL41" s="55"/>
      <c r="WM41" s="55"/>
      <c r="WN41" s="55"/>
      <c r="WO41" s="55"/>
      <c r="WP41" s="55"/>
      <c r="WQ41" s="55"/>
      <c r="WR41" s="55"/>
      <c r="WS41" s="55"/>
      <c r="WT41" s="55"/>
      <c r="WU41" s="55"/>
      <c r="WV41" s="55"/>
      <c r="WW41" s="55"/>
      <c r="WX41" s="55"/>
      <c r="WY41" s="55"/>
      <c r="WZ41" s="55"/>
      <c r="XA41" s="55"/>
      <c r="XB41" s="55"/>
      <c r="XC41" s="55"/>
      <c r="XD41" s="55"/>
      <c r="XE41" s="55"/>
      <c r="XF41" s="55"/>
      <c r="XG41" s="55"/>
      <c r="XH41" s="55"/>
      <c r="XI41" s="55"/>
      <c r="XJ41" s="55"/>
      <c r="XK41" s="55"/>
      <c r="XL41" s="55"/>
      <c r="XM41" s="55"/>
      <c r="XN41" s="55"/>
      <c r="XO41" s="55"/>
      <c r="XP41" s="55"/>
      <c r="XQ41" s="55"/>
      <c r="XR41" s="55"/>
      <c r="XS41" s="55"/>
      <c r="XT41" s="55"/>
      <c r="XU41" s="55"/>
      <c r="XV41" s="55"/>
      <c r="XW41" s="55"/>
      <c r="XX41" s="55"/>
      <c r="XY41" s="55"/>
      <c r="XZ41" s="55"/>
      <c r="YA41" s="55"/>
      <c r="YB41" s="55"/>
      <c r="YC41" s="55"/>
      <c r="YD41" s="55"/>
      <c r="YE41" s="55"/>
      <c r="YF41" s="55"/>
      <c r="YG41" s="55"/>
      <c r="YH41" s="55"/>
      <c r="YI41" s="55"/>
      <c r="YJ41" s="55"/>
      <c r="YK41" s="55"/>
      <c r="YL41" s="55"/>
      <c r="YM41" s="55"/>
      <c r="YN41" s="55"/>
      <c r="YO41" s="55"/>
      <c r="YP41" s="55"/>
      <c r="YQ41" s="55"/>
      <c r="YR41" s="55"/>
      <c r="YS41" s="55"/>
      <c r="YT41" s="55"/>
      <c r="YU41" s="55"/>
      <c r="YV41" s="55"/>
      <c r="YW41" s="55"/>
      <c r="YX41" s="55"/>
      <c r="YY41" s="55"/>
      <c r="YZ41" s="55"/>
      <c r="ZA41" s="55"/>
      <c r="ZB41" s="55"/>
      <c r="ZC41" s="55"/>
      <c r="ZD41" s="55"/>
      <c r="ZE41" s="55"/>
      <c r="ZF41" s="55"/>
      <c r="ZG41" s="55"/>
      <c r="ZH41" s="55"/>
      <c r="ZI41" s="55"/>
      <c r="ZJ41" s="55"/>
      <c r="ZK41" s="55"/>
      <c r="ZL41" s="55"/>
      <c r="ZM41" s="55"/>
      <c r="ZN41" s="55"/>
      <c r="ZO41" s="55"/>
      <c r="ZP41" s="55"/>
      <c r="ZQ41" s="55"/>
      <c r="ZR41" s="55"/>
      <c r="ZS41" s="55"/>
      <c r="ZT41" s="55"/>
      <c r="ZU41" s="55"/>
      <c r="ZV41" s="55"/>
      <c r="ZW41" s="55"/>
      <c r="ZX41" s="55"/>
      <c r="ZY41" s="55"/>
      <c r="ZZ41" s="55"/>
      <c r="AAA41" s="55"/>
      <c r="AAB41" s="55"/>
      <c r="AAC41" s="55"/>
      <c r="AAD41" s="55"/>
      <c r="AAE41" s="55"/>
      <c r="AAF41" s="55"/>
      <c r="AAG41" s="55"/>
      <c r="AAH41" s="55"/>
      <c r="AAI41" s="55"/>
      <c r="AAJ41" s="55"/>
      <c r="AAK41" s="55"/>
      <c r="AAL41" s="55"/>
      <c r="AAM41" s="55"/>
      <c r="AAN41" s="55"/>
      <c r="AAO41" s="55"/>
      <c r="AAP41" s="55"/>
      <c r="AAQ41" s="55"/>
      <c r="AAR41" s="55"/>
      <c r="AAS41" s="55"/>
      <c r="AAT41" s="55"/>
      <c r="AAU41" s="55"/>
      <c r="AAV41" s="55"/>
      <c r="AAW41" s="55"/>
      <c r="AAX41" s="55"/>
      <c r="AAY41" s="55"/>
      <c r="AAZ41" s="55"/>
      <c r="ABA41" s="55"/>
      <c r="ABB41" s="55"/>
      <c r="ABC41" s="55"/>
      <c r="ABD41" s="55"/>
      <c r="ABE41" s="55"/>
      <c r="ABF41" s="55"/>
      <c r="ABG41" s="55"/>
      <c r="ABH41" s="55"/>
      <c r="ABI41" s="55"/>
      <c r="ABJ41" s="55"/>
      <c r="ABK41" s="55"/>
      <c r="ABL41" s="55"/>
      <c r="ABM41" s="55"/>
      <c r="ABN41" s="55"/>
      <c r="ABO41" s="55"/>
      <c r="ABP41" s="55"/>
      <c r="ABQ41" s="55"/>
      <c r="ABR41" s="55"/>
      <c r="ABS41" s="55"/>
      <c r="ABT41" s="55"/>
      <c r="ABU41" s="55"/>
      <c r="ABV41" s="55"/>
      <c r="ABW41" s="55"/>
      <c r="ABX41" s="55"/>
      <c r="ABY41" s="55"/>
      <c r="ABZ41" s="55"/>
      <c r="ACA41" s="55"/>
      <c r="ACB41" s="55"/>
      <c r="ACC41" s="55"/>
      <c r="ACD41" s="55"/>
      <c r="ACE41" s="55"/>
      <c r="ACF41" s="55"/>
      <c r="ACG41" s="55"/>
      <c r="ACH41" s="55"/>
      <c r="ACI41" s="55"/>
      <c r="ACJ41" s="55"/>
      <c r="ACK41" s="55"/>
      <c r="ACL41" s="55"/>
      <c r="ACM41" s="55"/>
      <c r="ACN41" s="55"/>
      <c r="ACO41" s="55"/>
      <c r="ACP41" s="55"/>
      <c r="ACQ41" s="55"/>
      <c r="ACR41" s="55"/>
      <c r="ACS41" s="55"/>
      <c r="ACT41" s="55"/>
      <c r="ACU41" s="55"/>
      <c r="ACV41" s="55"/>
      <c r="ACW41" s="55"/>
      <c r="ACX41" s="55"/>
      <c r="ACY41" s="55"/>
      <c r="ACZ41" s="55"/>
      <c r="ADA41" s="55"/>
      <c r="ADB41" s="55"/>
      <c r="ADC41" s="55"/>
      <c r="ADD41" s="55"/>
      <c r="ADE41" s="55"/>
      <c r="ADF41" s="55"/>
      <c r="ADG41" s="55"/>
      <c r="ADH41" s="55"/>
      <c r="ADI41" s="55"/>
      <c r="ADJ41" s="55"/>
      <c r="ADK41" s="55"/>
      <c r="ADL41" s="55"/>
      <c r="ADM41" s="55"/>
      <c r="ADN41" s="55"/>
      <c r="ADO41" s="55"/>
      <c r="ADP41" s="55"/>
      <c r="ADQ41" s="55"/>
      <c r="ADR41" s="55"/>
      <c r="ADS41" s="55"/>
      <c r="ADT41" s="55"/>
      <c r="ADU41" s="55"/>
      <c r="ADV41" s="55"/>
      <c r="ADW41" s="55"/>
      <c r="ADX41" s="55"/>
      <c r="ADY41" s="55"/>
      <c r="ADZ41" s="55"/>
      <c r="AEA41" s="55"/>
      <c r="AEB41" s="55"/>
      <c r="AEC41" s="55"/>
      <c r="AED41" s="55"/>
      <c r="AEE41" s="55"/>
      <c r="AEF41" s="55"/>
      <c r="AEG41" s="55"/>
      <c r="AEH41" s="55"/>
      <c r="AEI41" s="55"/>
      <c r="AEJ41" s="55"/>
      <c r="AEK41" s="55"/>
      <c r="AEL41" s="55"/>
      <c r="AEM41" s="55"/>
      <c r="AEN41" s="55"/>
      <c r="AEO41" s="55"/>
      <c r="AEP41" s="55"/>
      <c r="AEQ41" s="55"/>
      <c r="AER41" s="55"/>
      <c r="AES41" s="55"/>
      <c r="AET41" s="55"/>
      <c r="AEU41" s="55"/>
      <c r="AEV41" s="55"/>
      <c r="AEW41" s="55"/>
      <c r="AEX41" s="55"/>
      <c r="AEY41" s="55"/>
      <c r="AEZ41" s="55"/>
      <c r="AFA41" s="55"/>
      <c r="AFB41" s="55"/>
      <c r="AFC41" s="55"/>
      <c r="AFD41" s="55"/>
      <c r="AFE41" s="55"/>
      <c r="AFF41" s="55"/>
      <c r="AFG41" s="55"/>
      <c r="AFH41" s="55"/>
      <c r="AFI41" s="55"/>
      <c r="AFJ41" s="55"/>
      <c r="AFK41" s="55"/>
      <c r="AFL41" s="55"/>
      <c r="AFM41" s="55"/>
      <c r="AFN41" s="55"/>
      <c r="AFO41" s="55"/>
      <c r="AFP41" s="55"/>
      <c r="AFQ41" s="55"/>
      <c r="AFR41" s="55"/>
      <c r="AFS41" s="55"/>
      <c r="AFT41" s="55"/>
      <c r="AFU41" s="55"/>
      <c r="AFV41" s="55"/>
      <c r="AFW41" s="55"/>
      <c r="AFX41" s="55"/>
      <c r="AFY41" s="55"/>
      <c r="AFZ41" s="55"/>
      <c r="AGA41" s="55"/>
      <c r="AGB41" s="55"/>
      <c r="AGC41" s="55"/>
      <c r="AGD41" s="55"/>
      <c r="AGE41" s="55"/>
      <c r="AGF41" s="55"/>
      <c r="AGG41" s="55"/>
      <c r="AGH41" s="55"/>
      <c r="AGI41" s="55"/>
      <c r="AGJ41" s="55"/>
      <c r="AGK41" s="55"/>
      <c r="AGL41" s="55"/>
      <c r="AGM41" s="55"/>
      <c r="AGN41" s="55"/>
      <c r="AGO41" s="55"/>
      <c r="AGP41" s="55"/>
      <c r="AGQ41" s="55"/>
      <c r="AGR41" s="55"/>
      <c r="AGS41" s="55"/>
      <c r="AGT41" s="55"/>
      <c r="AGU41" s="55"/>
      <c r="AGV41" s="55"/>
      <c r="AGW41" s="55"/>
      <c r="AGX41" s="55"/>
      <c r="AGY41" s="55"/>
      <c r="AGZ41" s="55"/>
      <c r="AHA41" s="55"/>
      <c r="AHB41" s="55"/>
      <c r="AHC41" s="55"/>
      <c r="AHD41" s="55"/>
      <c r="AHE41" s="55"/>
      <c r="AHF41" s="55"/>
      <c r="AHG41" s="55"/>
      <c r="AHH41" s="55"/>
      <c r="AHI41" s="55"/>
      <c r="AHJ41" s="55"/>
      <c r="AHK41" s="55"/>
      <c r="AHL41" s="55"/>
      <c r="AHM41" s="55"/>
      <c r="AHN41" s="55"/>
      <c r="AHO41" s="55"/>
      <c r="AHP41" s="55"/>
      <c r="AHQ41" s="55"/>
      <c r="AHR41" s="55"/>
      <c r="AHS41" s="55"/>
      <c r="AHT41" s="55"/>
      <c r="AHU41" s="55"/>
      <c r="AHV41" s="55"/>
      <c r="AHW41" s="55"/>
      <c r="AHX41" s="55"/>
      <c r="AHY41" s="55"/>
      <c r="AHZ41" s="55"/>
      <c r="AIA41" s="55"/>
      <c r="AIB41" s="55"/>
      <c r="AIC41" s="55"/>
      <c r="AID41" s="55"/>
      <c r="AIE41" s="55"/>
      <c r="AIF41" s="55"/>
      <c r="AIG41" s="55"/>
      <c r="AIH41" s="55"/>
      <c r="AII41" s="55"/>
      <c r="AIJ41" s="55"/>
      <c r="AIK41" s="55"/>
      <c r="AIL41" s="55"/>
      <c r="AIM41" s="55"/>
      <c r="AIN41" s="55"/>
      <c r="AIO41" s="55"/>
      <c r="AIP41" s="55"/>
      <c r="AIQ41" s="55"/>
      <c r="AIR41" s="55"/>
      <c r="AIS41" s="55"/>
      <c r="AIT41" s="55"/>
      <c r="AIU41" s="55"/>
      <c r="AIV41" s="55"/>
      <c r="AIW41" s="55"/>
      <c r="AIX41" s="55"/>
      <c r="AIY41" s="55"/>
      <c r="AIZ41" s="55"/>
      <c r="AJA41" s="55"/>
      <c r="AJB41" s="55"/>
      <c r="AJC41" s="55"/>
      <c r="AJD41" s="55"/>
      <c r="AJE41" s="55"/>
      <c r="AJF41" s="55"/>
      <c r="AJG41" s="55"/>
      <c r="AJH41" s="55"/>
      <c r="AJI41" s="55"/>
      <c r="AJJ41" s="55"/>
      <c r="AJK41" s="55"/>
      <c r="AJL41" s="55"/>
      <c r="AJM41" s="55"/>
      <c r="AJN41" s="55"/>
      <c r="AJO41" s="55"/>
      <c r="AJP41" s="55"/>
      <c r="AJQ41" s="55"/>
      <c r="AJR41" s="55"/>
      <c r="AJS41" s="55"/>
      <c r="AJT41" s="55"/>
      <c r="AJU41" s="55"/>
      <c r="AJV41" s="55"/>
      <c r="AJW41" s="55"/>
      <c r="AJX41" s="55"/>
      <c r="AJY41" s="55"/>
      <c r="AJZ41" s="55"/>
      <c r="AKA41" s="55"/>
      <c r="AKB41" s="55"/>
      <c r="AKC41" s="55"/>
      <c r="AKD41" s="55"/>
      <c r="AKE41" s="55"/>
      <c r="AKF41" s="55"/>
      <c r="AKG41" s="55"/>
      <c r="AKH41" s="55"/>
      <c r="AKI41" s="55"/>
      <c r="AKJ41" s="55"/>
      <c r="AKK41" s="55"/>
      <c r="AKL41" s="55"/>
      <c r="AKM41" s="55"/>
      <c r="AKN41" s="55"/>
      <c r="AKO41" s="55"/>
      <c r="AKP41" s="55"/>
      <c r="AKQ41" s="55"/>
      <c r="AKR41" s="55"/>
      <c r="AKS41" s="55"/>
      <c r="AKT41" s="55"/>
      <c r="AKU41" s="55"/>
      <c r="AKV41" s="55"/>
      <c r="AKW41" s="55"/>
      <c r="AKX41" s="55"/>
      <c r="AKY41" s="55"/>
      <c r="AKZ41" s="55"/>
      <c r="ALA41" s="55"/>
      <c r="ALB41" s="55"/>
      <c r="ALC41" s="55"/>
      <c r="ALD41" s="55"/>
      <c r="ALE41" s="55"/>
      <c r="ALF41" s="55"/>
      <c r="ALG41" s="55"/>
      <c r="ALH41" s="55"/>
      <c r="ALI41" s="55"/>
      <c r="ALJ41" s="55"/>
      <c r="ALK41" s="55"/>
      <c r="ALL41" s="55"/>
      <c r="ALM41" s="55"/>
      <c r="ALN41" s="55"/>
      <c r="ALO41" s="55"/>
      <c r="ALP41" s="55"/>
      <c r="ALQ41" s="55"/>
      <c r="ALR41" s="55"/>
      <c r="ALS41" s="55"/>
      <c r="ALT41" s="55"/>
      <c r="ALU41" s="55"/>
      <c r="ALV41" s="55"/>
      <c r="ALW41" s="55"/>
      <c r="ALX41" s="55"/>
      <c r="ALY41" s="55"/>
      <c r="ALZ41" s="55"/>
      <c r="AMA41" s="55"/>
      <c r="AMB41" s="55"/>
      <c r="AMC41" s="55"/>
      <c r="AMD41" s="55"/>
      <c r="AME41" s="55"/>
      <c r="AMF41" s="55"/>
      <c r="AMG41" s="55"/>
      <c r="AMH41" s="55"/>
      <c r="AMI41" s="55"/>
      <c r="AMJ41" s="55"/>
    </row>
    <row r="42" spans="1:1024" x14ac:dyDescent="0.2">
      <c r="A42" s="75"/>
      <c r="B42" s="75"/>
      <c r="C42" s="75"/>
      <c r="D42" s="75"/>
      <c r="E42" s="75"/>
      <c r="F42" s="114"/>
      <c r="G42" s="114"/>
      <c r="H42" s="114"/>
      <c r="I42" s="75"/>
      <c r="J42" s="75"/>
      <c r="K42" s="75"/>
      <c r="L42" s="75"/>
      <c r="M42" s="115"/>
      <c r="N42" s="75"/>
      <c r="O42" s="75"/>
      <c r="P42" s="75"/>
      <c r="Q42" s="75"/>
      <c r="R42" s="115"/>
      <c r="S42" s="115"/>
      <c r="T42" s="116"/>
      <c r="U42" s="116"/>
      <c r="V42" s="116"/>
      <c r="W42" s="117"/>
      <c r="X42" s="117"/>
      <c r="Y42" s="117"/>
      <c r="Z42" s="117"/>
      <c r="AA42" s="117"/>
      <c r="AB42" s="117"/>
      <c r="AC42" s="117"/>
      <c r="AD42" s="117"/>
      <c r="AE42" s="117"/>
      <c r="AF42" s="114"/>
      <c r="AG42" s="117"/>
      <c r="AH42" s="75"/>
      <c r="AI42" s="75"/>
      <c r="AJ42" s="118"/>
      <c r="AK42" s="118"/>
      <c r="AL42" s="117"/>
      <c r="AM42" s="119"/>
      <c r="AN42" s="119"/>
      <c r="AO42" s="75"/>
      <c r="AP42" s="75"/>
      <c r="AQ42" s="120"/>
      <c r="AR42" s="120"/>
      <c r="AS42" s="120"/>
      <c r="AT42" s="120"/>
      <c r="AU42" s="98"/>
      <c r="AV42" s="98"/>
      <c r="AW42" s="99"/>
      <c r="AX42" s="99"/>
      <c r="AY42" s="120"/>
      <c r="AZ42" s="120"/>
      <c r="BA42" s="118"/>
      <c r="BB42" s="121"/>
      <c r="BC42" s="122"/>
      <c r="BD42" s="121"/>
      <c r="BE42" s="120"/>
      <c r="BF42" s="122"/>
      <c r="BG42" s="123"/>
      <c r="BH42" s="123"/>
      <c r="BI42" s="124"/>
      <c r="BJ42" s="123"/>
      <c r="BK42" s="123"/>
      <c r="BL42" s="52"/>
      <c r="BM42" s="125"/>
      <c r="BN42" s="125"/>
      <c r="BO42" s="125"/>
      <c r="BP42" s="125"/>
      <c r="BQ42" s="125"/>
      <c r="BR42" s="123"/>
      <c r="BS42" s="123"/>
      <c r="BT42" s="126"/>
      <c r="BU42" s="126"/>
      <c r="BV42" s="126"/>
      <c r="BW42" s="126"/>
      <c r="BX42" s="126"/>
      <c r="BY42" s="75"/>
      <c r="BZ42" s="118"/>
      <c r="CA42" s="118"/>
      <c r="CB42" s="118"/>
      <c r="CC42" s="118"/>
      <c r="CD42" s="117"/>
      <c r="CE42" s="117"/>
      <c r="CF42" s="117"/>
      <c r="CG42" s="123"/>
      <c r="CH42" s="123"/>
      <c r="CI42" s="126"/>
      <c r="CJ42" s="126"/>
      <c r="CK42" s="117"/>
      <c r="CL42" s="117"/>
      <c r="CM42" s="117"/>
      <c r="CN42" s="117"/>
      <c r="CO42" s="126"/>
      <c r="CP42" s="117"/>
      <c r="CQ42" s="117"/>
      <c r="CR42" s="117"/>
      <c r="CS42" s="126"/>
      <c r="CT42" s="127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2">
      <c r="A43" s="75"/>
      <c r="B43" s="75"/>
      <c r="C43" s="75"/>
      <c r="D43" s="75"/>
      <c r="E43" s="75"/>
      <c r="F43" s="114"/>
      <c r="G43" s="114"/>
      <c r="H43" s="114"/>
      <c r="I43" s="75"/>
      <c r="J43" s="75"/>
      <c r="K43" s="75"/>
      <c r="L43" s="75"/>
      <c r="M43" s="115"/>
      <c r="N43" s="75"/>
      <c r="O43" s="75"/>
      <c r="P43" s="75"/>
      <c r="Q43" s="75"/>
      <c r="R43" s="115"/>
      <c r="S43" s="115"/>
      <c r="T43" s="116"/>
      <c r="U43" s="116"/>
      <c r="V43" s="116"/>
      <c r="W43" s="117"/>
      <c r="X43" s="117"/>
      <c r="Y43" s="117"/>
      <c r="Z43" s="117"/>
      <c r="AA43" s="117"/>
      <c r="AB43" s="117"/>
      <c r="AC43" s="117"/>
      <c r="AD43" s="117"/>
      <c r="AE43" s="117"/>
      <c r="AF43" s="114"/>
      <c r="AG43" s="117"/>
      <c r="AH43" s="75"/>
      <c r="AI43" s="75"/>
      <c r="AJ43" s="118"/>
      <c r="AK43" s="118"/>
      <c r="AL43" s="117"/>
      <c r="AM43" s="119"/>
      <c r="AN43" s="119"/>
      <c r="AO43" s="75"/>
      <c r="AP43" s="75"/>
      <c r="AQ43" s="120"/>
      <c r="AR43" s="120"/>
      <c r="AS43" s="120"/>
      <c r="AT43" s="120"/>
      <c r="AU43" s="98"/>
      <c r="AV43" s="98"/>
      <c r="AW43" s="99"/>
      <c r="AX43" s="99"/>
      <c r="AY43" s="120"/>
      <c r="AZ43" s="120"/>
      <c r="BA43" s="118"/>
      <c r="BB43" s="121"/>
      <c r="BC43" s="122"/>
      <c r="BD43" s="121"/>
      <c r="BE43" s="120"/>
      <c r="BF43" s="122"/>
      <c r="BG43" s="123"/>
      <c r="BH43" s="123"/>
      <c r="BI43" s="124"/>
      <c r="BJ43" s="123"/>
      <c r="BK43" s="123"/>
      <c r="BL43" s="52"/>
      <c r="BM43" s="125"/>
      <c r="BN43" s="125"/>
      <c r="BO43" s="125"/>
      <c r="BP43" s="125"/>
      <c r="BQ43" s="125"/>
      <c r="BR43" s="123"/>
      <c r="BS43" s="123"/>
      <c r="BT43" s="126"/>
      <c r="BU43" s="126"/>
      <c r="BV43" s="126"/>
      <c r="BW43" s="126"/>
      <c r="BX43" s="126"/>
      <c r="BY43" s="75"/>
      <c r="BZ43" s="118"/>
      <c r="CA43" s="118"/>
      <c r="CB43" s="118"/>
      <c r="CC43" s="118"/>
      <c r="CD43" s="117"/>
      <c r="CE43" s="117"/>
      <c r="CF43" s="117"/>
      <c r="CG43" s="123"/>
      <c r="CH43" s="123"/>
      <c r="CI43" s="126"/>
      <c r="CJ43" s="126"/>
      <c r="CK43" s="117"/>
      <c r="CL43" s="117"/>
      <c r="CM43" s="117"/>
      <c r="CN43" s="117"/>
      <c r="CO43" s="126"/>
      <c r="CP43" s="117"/>
      <c r="CQ43" s="117"/>
      <c r="CR43" s="117"/>
      <c r="CS43" s="126"/>
      <c r="CT43" s="127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">
      <c r="A44" s="75"/>
      <c r="B44" s="75"/>
      <c r="C44" s="75"/>
      <c r="D44" s="75"/>
      <c r="E44" s="75"/>
      <c r="F44" s="114"/>
      <c r="G44" s="114"/>
      <c r="H44" s="114"/>
      <c r="I44" s="75"/>
      <c r="J44" s="75"/>
      <c r="K44" s="75"/>
      <c r="L44" s="75"/>
      <c r="M44" s="115"/>
      <c r="N44" s="75"/>
      <c r="O44" s="75"/>
      <c r="P44" s="75"/>
      <c r="Q44" s="75"/>
      <c r="R44" s="115"/>
      <c r="S44" s="115"/>
      <c r="T44" s="116"/>
      <c r="U44" s="116"/>
      <c r="V44" s="116"/>
      <c r="W44" s="117"/>
      <c r="X44" s="117"/>
      <c r="Y44" s="117"/>
      <c r="Z44" s="117"/>
      <c r="AA44" s="117"/>
      <c r="AB44" s="117"/>
      <c r="AC44" s="117"/>
      <c r="AD44" s="117"/>
      <c r="AE44" s="117"/>
      <c r="AF44" s="114"/>
      <c r="AG44" s="117"/>
      <c r="AH44" s="75"/>
      <c r="AI44" s="75"/>
      <c r="AJ44" s="118"/>
      <c r="AK44" s="118"/>
      <c r="AL44" s="117"/>
      <c r="AM44" s="119"/>
      <c r="AN44" s="119"/>
      <c r="AO44" s="75"/>
      <c r="AP44" s="75"/>
      <c r="AQ44" s="120"/>
      <c r="AR44" s="120"/>
      <c r="AS44" s="120"/>
      <c r="AT44" s="120"/>
      <c r="AU44" s="98"/>
      <c r="AV44" s="98"/>
      <c r="AW44" s="99"/>
      <c r="AX44" s="99"/>
      <c r="AY44" s="120"/>
      <c r="AZ44" s="120"/>
      <c r="BA44" s="118"/>
      <c r="BB44" s="121"/>
      <c r="BC44" s="122"/>
      <c r="BD44" s="121"/>
      <c r="BE44" s="120"/>
      <c r="BF44" s="122"/>
      <c r="BG44" s="123"/>
      <c r="BH44" s="123"/>
      <c r="BI44" s="124"/>
      <c r="BJ44" s="123"/>
      <c r="BK44" s="123"/>
      <c r="BL44" s="52"/>
      <c r="BM44" s="125"/>
      <c r="BN44" s="125"/>
      <c r="BO44" s="125"/>
      <c r="BP44" s="125"/>
      <c r="BQ44" s="125"/>
      <c r="BR44" s="123"/>
      <c r="BS44" s="123"/>
      <c r="BT44" s="126"/>
      <c r="BU44" s="126"/>
      <c r="BV44" s="126"/>
      <c r="BW44" s="126"/>
      <c r="BX44" s="126"/>
      <c r="BY44" s="75"/>
      <c r="BZ44" s="118"/>
      <c r="CA44" s="118"/>
      <c r="CB44" s="118"/>
      <c r="CC44" s="118"/>
      <c r="CD44" s="117"/>
      <c r="CE44" s="117"/>
      <c r="CF44" s="117"/>
      <c r="CG44" s="123"/>
      <c r="CH44" s="123"/>
      <c r="CI44" s="126"/>
      <c r="CJ44" s="126"/>
      <c r="CK44" s="117"/>
      <c r="CL44" s="117"/>
      <c r="CM44" s="117"/>
      <c r="CN44" s="117"/>
      <c r="CO44" s="126"/>
      <c r="CP44" s="117"/>
      <c r="CQ44" s="117"/>
      <c r="CR44" s="117"/>
      <c r="CS44" s="126"/>
      <c r="CT44" s="127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2">
      <c r="A45" s="75"/>
      <c r="B45" s="75"/>
      <c r="C45" s="75"/>
      <c r="D45" s="75"/>
      <c r="E45" s="75"/>
      <c r="F45" s="114"/>
      <c r="G45" s="114"/>
      <c r="H45" s="114"/>
      <c r="I45" s="75"/>
      <c r="J45" s="75"/>
      <c r="K45" s="75"/>
      <c r="L45" s="75"/>
      <c r="M45" s="115"/>
      <c r="N45" s="75"/>
      <c r="O45" s="75"/>
      <c r="P45" s="75"/>
      <c r="Q45" s="75"/>
      <c r="R45" s="115"/>
      <c r="S45" s="115"/>
      <c r="T45" s="116"/>
      <c r="U45" s="116"/>
      <c r="V45" s="116"/>
      <c r="W45" s="117"/>
      <c r="X45" s="117"/>
      <c r="Y45" s="117"/>
      <c r="Z45" s="117"/>
      <c r="AA45" s="117"/>
      <c r="AB45" s="117"/>
      <c r="AC45" s="117"/>
      <c r="AD45" s="117"/>
      <c r="AE45" s="117"/>
      <c r="AF45" s="114"/>
      <c r="AG45" s="117"/>
      <c r="AH45" s="75"/>
      <c r="AI45" s="75"/>
      <c r="AJ45" s="118"/>
      <c r="AK45" s="118"/>
      <c r="AL45" s="117"/>
      <c r="AM45" s="119"/>
      <c r="AN45" s="119"/>
      <c r="AO45" s="75"/>
      <c r="AP45" s="75"/>
      <c r="AQ45" s="120"/>
      <c r="AR45" s="120"/>
      <c r="AS45" s="120"/>
      <c r="AT45" s="120"/>
      <c r="AU45" s="98"/>
      <c r="AV45" s="98"/>
      <c r="AW45" s="99"/>
      <c r="AX45" s="99"/>
      <c r="AY45" s="120"/>
      <c r="AZ45" s="120"/>
      <c r="BA45" s="118"/>
      <c r="BB45" s="121"/>
      <c r="BC45" s="122"/>
      <c r="BD45" s="121"/>
      <c r="BE45" s="120"/>
      <c r="BF45" s="122"/>
      <c r="BG45" s="123"/>
      <c r="BH45" s="123"/>
      <c r="BI45" s="124"/>
      <c r="BJ45" s="123"/>
      <c r="BK45" s="123"/>
      <c r="BL45" s="52"/>
      <c r="BM45" s="125"/>
      <c r="BN45" s="125"/>
      <c r="BO45" s="125"/>
      <c r="BP45" s="125"/>
      <c r="BQ45" s="125"/>
      <c r="BR45" s="123"/>
      <c r="BS45" s="123"/>
      <c r="BT45" s="126"/>
      <c r="BU45" s="126"/>
      <c r="BV45" s="126"/>
      <c r="BW45" s="126"/>
      <c r="BX45" s="126"/>
      <c r="BY45" s="75"/>
      <c r="BZ45" s="118"/>
      <c r="CA45" s="118"/>
      <c r="CB45" s="118"/>
      <c r="CC45" s="118"/>
      <c r="CD45" s="117"/>
      <c r="CE45" s="117"/>
      <c r="CF45" s="117"/>
      <c r="CG45" s="123"/>
      <c r="CH45" s="123"/>
      <c r="CI45" s="126"/>
      <c r="CJ45" s="126"/>
      <c r="CK45" s="117"/>
      <c r="CL45" s="117"/>
      <c r="CM45" s="117"/>
      <c r="CN45" s="117"/>
      <c r="CO45" s="126"/>
      <c r="CP45" s="117"/>
      <c r="CQ45" s="117"/>
      <c r="CR45" s="117"/>
      <c r="CS45" s="126"/>
      <c r="CT45" s="127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2">
      <c r="A46" s="75"/>
      <c r="B46" s="75"/>
      <c r="C46" s="75"/>
      <c r="D46" s="75"/>
      <c r="E46" s="75"/>
      <c r="F46" s="114"/>
      <c r="G46" s="114"/>
      <c r="H46" s="114"/>
      <c r="I46" s="75"/>
      <c r="J46" s="75"/>
      <c r="K46" s="75"/>
      <c r="L46" s="75"/>
      <c r="M46" s="115"/>
      <c r="N46" s="75"/>
      <c r="O46" s="75"/>
      <c r="P46" s="75"/>
      <c r="Q46" s="75"/>
      <c r="R46" s="115"/>
      <c r="S46" s="115"/>
      <c r="T46" s="116"/>
      <c r="U46" s="116"/>
      <c r="V46" s="116"/>
      <c r="W46" s="117"/>
      <c r="X46" s="117"/>
      <c r="Y46" s="117"/>
      <c r="Z46" s="117"/>
      <c r="AA46" s="117"/>
      <c r="AB46" s="117"/>
      <c r="AC46" s="117"/>
      <c r="AD46" s="117"/>
      <c r="AE46" s="117"/>
      <c r="AF46" s="114"/>
      <c r="AG46" s="117"/>
      <c r="AH46" s="75"/>
      <c r="AI46" s="75"/>
      <c r="AJ46" s="118"/>
      <c r="AK46" s="118"/>
      <c r="AL46" s="117"/>
      <c r="AM46" s="119"/>
      <c r="AN46" s="119"/>
      <c r="AO46" s="75"/>
      <c r="AP46" s="75"/>
      <c r="AQ46" s="120"/>
      <c r="AR46" s="120"/>
      <c r="AS46" s="120"/>
      <c r="AT46" s="120"/>
      <c r="AU46" s="98"/>
      <c r="AV46" s="98"/>
      <c r="AW46" s="99"/>
      <c r="AX46" s="99"/>
      <c r="AY46" s="120"/>
      <c r="AZ46" s="120"/>
      <c r="BA46" s="118"/>
      <c r="BB46" s="121"/>
      <c r="BC46" s="122"/>
      <c r="BD46" s="121"/>
      <c r="BE46" s="120"/>
      <c r="BF46" s="122"/>
      <c r="BG46" s="123"/>
      <c r="BH46" s="123"/>
      <c r="BI46" s="124"/>
      <c r="BJ46" s="123"/>
      <c r="BK46" s="123"/>
      <c r="BL46" s="52"/>
      <c r="BM46" s="125"/>
      <c r="BN46" s="125"/>
      <c r="BO46" s="125"/>
      <c r="BP46" s="125"/>
      <c r="BQ46" s="125"/>
      <c r="BR46" s="123"/>
      <c r="BS46" s="123"/>
      <c r="BT46" s="126"/>
      <c r="BU46" s="126"/>
      <c r="BV46" s="126"/>
      <c r="BW46" s="126"/>
      <c r="BX46" s="126"/>
      <c r="BY46" s="75"/>
      <c r="BZ46" s="118"/>
      <c r="CA46" s="118"/>
      <c r="CB46" s="118"/>
      <c r="CC46" s="118"/>
      <c r="CD46" s="117"/>
      <c r="CE46" s="117"/>
      <c r="CF46" s="117"/>
      <c r="CG46" s="123"/>
      <c r="CH46" s="123"/>
      <c r="CI46" s="126"/>
      <c r="CJ46" s="126"/>
      <c r="CK46" s="117"/>
      <c r="CL46" s="117"/>
      <c r="CM46" s="117"/>
      <c r="CN46" s="117"/>
      <c r="CO46" s="126"/>
      <c r="CP46" s="117"/>
      <c r="CQ46" s="117"/>
      <c r="CR46" s="117"/>
      <c r="CS46" s="126"/>
      <c r="CT46" s="127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2">
      <c r="A47" s="75"/>
      <c r="B47" s="75"/>
      <c r="C47" s="75"/>
      <c r="D47" s="75"/>
      <c r="E47" s="75"/>
      <c r="F47" s="114"/>
      <c r="G47" s="114"/>
      <c r="H47" s="114"/>
      <c r="I47" s="75"/>
      <c r="J47" s="75"/>
      <c r="K47" s="75"/>
      <c r="L47" s="75"/>
      <c r="M47" s="115"/>
      <c r="N47" s="75"/>
      <c r="O47" s="75"/>
      <c r="P47" s="75"/>
      <c r="Q47" s="75"/>
      <c r="R47" s="115"/>
      <c r="S47" s="115"/>
      <c r="T47" s="116"/>
      <c r="U47" s="116"/>
      <c r="V47" s="116"/>
      <c r="W47" s="117"/>
      <c r="X47" s="117"/>
      <c r="Y47" s="117"/>
      <c r="Z47" s="117"/>
      <c r="AA47" s="117"/>
      <c r="AB47" s="117"/>
      <c r="AC47" s="117"/>
      <c r="AD47" s="117"/>
      <c r="AE47" s="117"/>
      <c r="AF47" s="114"/>
      <c r="AG47" s="117"/>
      <c r="AH47" s="75"/>
      <c r="AI47" s="75"/>
      <c r="AJ47" s="118"/>
      <c r="AK47" s="118"/>
      <c r="AL47" s="117"/>
      <c r="AM47" s="119"/>
      <c r="AN47" s="119"/>
      <c r="AO47" s="75"/>
      <c r="AP47" s="75"/>
      <c r="AQ47" s="120"/>
      <c r="AR47" s="120"/>
      <c r="AS47" s="120"/>
      <c r="AT47" s="120"/>
      <c r="AU47" s="98"/>
      <c r="AV47" s="98"/>
      <c r="AW47" s="99"/>
      <c r="AX47" s="99"/>
      <c r="AY47" s="120"/>
      <c r="AZ47" s="120"/>
      <c r="BA47" s="118"/>
      <c r="BB47" s="121"/>
      <c r="BC47" s="122"/>
      <c r="BD47" s="121"/>
      <c r="BE47" s="120"/>
      <c r="BF47" s="122"/>
      <c r="BG47" s="123"/>
      <c r="BH47" s="123"/>
      <c r="BI47" s="124"/>
      <c r="BJ47" s="123"/>
      <c r="BK47" s="123"/>
      <c r="BL47" s="52"/>
      <c r="BM47" s="125"/>
      <c r="BN47" s="125"/>
      <c r="BO47" s="125"/>
      <c r="BP47" s="125"/>
      <c r="BQ47" s="125"/>
      <c r="BR47" s="123"/>
      <c r="BS47" s="123"/>
      <c r="BT47" s="126"/>
      <c r="BU47" s="126"/>
      <c r="BV47" s="126"/>
      <c r="BW47" s="126"/>
      <c r="BX47" s="126"/>
      <c r="BY47" s="75"/>
      <c r="BZ47" s="118"/>
      <c r="CA47" s="118"/>
      <c r="CB47" s="118"/>
      <c r="CC47" s="118"/>
      <c r="CD47" s="117"/>
      <c r="CE47" s="117"/>
      <c r="CF47" s="117"/>
      <c r="CG47" s="123"/>
      <c r="CH47" s="123"/>
      <c r="CI47" s="126"/>
      <c r="CJ47" s="126"/>
      <c r="CK47" s="117"/>
      <c r="CL47" s="117"/>
      <c r="CM47" s="117"/>
      <c r="CN47" s="117"/>
      <c r="CO47" s="126"/>
      <c r="CP47" s="117"/>
      <c r="CQ47" s="117"/>
      <c r="CR47" s="117"/>
      <c r="CS47" s="126"/>
      <c r="CT47" s="12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2">
      <c r="A48" s="75"/>
      <c r="B48" s="75"/>
      <c r="C48" s="75"/>
      <c r="D48" s="75"/>
      <c r="E48" s="75"/>
      <c r="F48" s="114"/>
      <c r="G48" s="114"/>
      <c r="H48" s="114"/>
      <c r="I48" s="75"/>
      <c r="J48" s="75"/>
      <c r="K48" s="75"/>
      <c r="L48" s="75"/>
      <c r="M48" s="115"/>
      <c r="N48" s="75"/>
      <c r="O48" s="75"/>
      <c r="P48" s="75"/>
      <c r="Q48" s="75"/>
      <c r="R48" s="115"/>
      <c r="S48" s="115"/>
      <c r="T48" s="116"/>
      <c r="U48" s="116"/>
      <c r="V48" s="116"/>
      <c r="W48" s="117"/>
      <c r="X48" s="117"/>
      <c r="Y48" s="117"/>
      <c r="Z48" s="117"/>
      <c r="AA48" s="117"/>
      <c r="AB48" s="117"/>
      <c r="AC48" s="117"/>
      <c r="AD48" s="117"/>
      <c r="AE48" s="117"/>
      <c r="AF48" s="114"/>
      <c r="AG48" s="117"/>
      <c r="AH48" s="75"/>
      <c r="AI48" s="75"/>
      <c r="AJ48" s="118"/>
      <c r="AK48" s="118"/>
      <c r="AL48" s="117"/>
      <c r="AM48" s="119"/>
      <c r="AN48" s="119"/>
      <c r="AO48" s="75"/>
      <c r="AP48" s="75"/>
      <c r="AQ48" s="120"/>
      <c r="AR48" s="120"/>
      <c r="AS48" s="120"/>
      <c r="AT48" s="120"/>
      <c r="AU48" s="98"/>
      <c r="AV48" s="98"/>
      <c r="AW48" s="99"/>
      <c r="AX48" s="99"/>
      <c r="AY48" s="120"/>
      <c r="AZ48" s="120"/>
      <c r="BA48" s="118"/>
      <c r="BB48" s="121"/>
      <c r="BC48" s="122"/>
      <c r="BD48" s="121"/>
      <c r="BE48" s="120"/>
      <c r="BF48" s="122"/>
      <c r="BG48" s="123"/>
      <c r="BH48" s="123"/>
      <c r="BI48" s="124"/>
      <c r="BJ48" s="123"/>
      <c r="BK48" s="123"/>
      <c r="BL48" s="52"/>
      <c r="BM48" s="125"/>
      <c r="BN48" s="125"/>
      <c r="BO48" s="125"/>
      <c r="BP48" s="125"/>
      <c r="BQ48" s="125"/>
      <c r="BR48" s="123"/>
      <c r="BS48" s="123"/>
      <c r="BT48" s="126"/>
      <c r="BU48" s="126"/>
      <c r="BV48" s="126"/>
      <c r="BW48" s="126"/>
      <c r="BX48" s="126"/>
      <c r="BY48" s="75"/>
      <c r="BZ48" s="118"/>
      <c r="CA48" s="118"/>
      <c r="CB48" s="118"/>
      <c r="CC48" s="118"/>
      <c r="CD48" s="117"/>
      <c r="CE48" s="117"/>
      <c r="CF48" s="117"/>
      <c r="CG48" s="123"/>
      <c r="CH48" s="123"/>
      <c r="CI48" s="126"/>
      <c r="CJ48" s="126"/>
      <c r="CK48" s="117"/>
      <c r="CL48" s="117"/>
      <c r="CM48" s="117"/>
      <c r="CN48" s="117"/>
      <c r="CO48" s="126"/>
      <c r="CP48" s="117"/>
      <c r="CQ48" s="117"/>
      <c r="CR48" s="117"/>
      <c r="CS48" s="126"/>
      <c r="CT48" s="127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2">
      <c r="A49" s="75"/>
      <c r="B49" s="75"/>
      <c r="C49" s="75"/>
      <c r="D49" s="75"/>
      <c r="E49" s="75"/>
      <c r="F49" s="114"/>
      <c r="G49" s="114"/>
      <c r="H49" s="114"/>
      <c r="I49" s="75"/>
      <c r="J49" s="75"/>
      <c r="K49" s="75"/>
      <c r="L49" s="75"/>
      <c r="M49" s="115"/>
      <c r="N49" s="75"/>
      <c r="O49" s="75"/>
      <c r="P49" s="75"/>
      <c r="Q49" s="75"/>
      <c r="R49" s="115"/>
      <c r="S49" s="115"/>
      <c r="T49" s="116"/>
      <c r="U49" s="116"/>
      <c r="V49" s="116"/>
      <c r="W49" s="117"/>
      <c r="X49" s="117"/>
      <c r="Y49" s="117"/>
      <c r="Z49" s="117"/>
      <c r="AA49" s="117"/>
      <c r="AB49" s="117"/>
      <c r="AC49" s="117"/>
      <c r="AD49" s="117"/>
      <c r="AE49" s="117"/>
      <c r="AF49" s="114"/>
      <c r="AG49" s="117"/>
      <c r="AH49" s="75"/>
      <c r="AI49" s="75"/>
      <c r="AJ49" s="118"/>
      <c r="AK49" s="118"/>
      <c r="AL49" s="117"/>
      <c r="AM49" s="119"/>
      <c r="AN49" s="119"/>
      <c r="AO49" s="75"/>
      <c r="AP49" s="75"/>
      <c r="AQ49" s="120"/>
      <c r="AR49" s="120"/>
      <c r="AS49" s="120"/>
      <c r="AT49" s="120"/>
      <c r="AU49" s="98"/>
      <c r="AV49" s="98"/>
      <c r="AW49" s="99"/>
      <c r="AX49" s="99"/>
      <c r="AY49" s="120"/>
      <c r="AZ49" s="120"/>
      <c r="BA49" s="118"/>
      <c r="BB49" s="121"/>
      <c r="BC49" s="122"/>
      <c r="BD49" s="121"/>
      <c r="BE49" s="120"/>
      <c r="BF49" s="122"/>
      <c r="BG49" s="123"/>
      <c r="BH49" s="123"/>
      <c r="BI49" s="124"/>
      <c r="BJ49" s="123"/>
      <c r="BK49" s="123"/>
      <c r="BL49" s="52"/>
      <c r="BM49" s="125"/>
      <c r="BN49" s="125"/>
      <c r="BO49" s="125"/>
      <c r="BP49" s="125"/>
      <c r="BQ49" s="125"/>
      <c r="BR49" s="123"/>
      <c r="BS49" s="123"/>
      <c r="BT49" s="126"/>
      <c r="BU49" s="126"/>
      <c r="BV49" s="126"/>
      <c r="BW49" s="126"/>
      <c r="BX49" s="126"/>
      <c r="BY49" s="75"/>
      <c r="BZ49" s="118"/>
      <c r="CA49" s="118"/>
      <c r="CB49" s="118"/>
      <c r="CC49" s="118"/>
      <c r="CD49" s="117"/>
      <c r="CE49" s="117"/>
      <c r="CF49" s="117"/>
      <c r="CG49" s="123"/>
      <c r="CH49" s="123"/>
      <c r="CI49" s="126"/>
      <c r="CJ49" s="126"/>
      <c r="CK49" s="117"/>
      <c r="CL49" s="117"/>
      <c r="CM49" s="117"/>
      <c r="CN49" s="117"/>
      <c r="CO49" s="126"/>
      <c r="CP49" s="117"/>
      <c r="CQ49" s="117"/>
      <c r="CR49" s="117"/>
      <c r="CS49" s="126"/>
      <c r="CT49" s="127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s="24" customFormat="1" ht="12" x14ac:dyDescent="0.15">
      <c r="A50" s="63"/>
      <c r="B50" s="63"/>
      <c r="C50" s="63"/>
      <c r="D50" s="63"/>
      <c r="E50" s="63"/>
      <c r="F50" s="128"/>
      <c r="G50" s="128"/>
      <c r="H50" s="128"/>
      <c r="I50" s="129"/>
      <c r="J50" s="129"/>
      <c r="K50" s="129"/>
      <c r="L50" s="129"/>
      <c r="M50" s="130"/>
      <c r="N50" s="129"/>
      <c r="O50" s="129"/>
      <c r="P50" s="129"/>
      <c r="Q50" s="129"/>
      <c r="R50" s="130"/>
      <c r="S50" s="130"/>
      <c r="T50" s="130"/>
      <c r="U50" s="130"/>
      <c r="V50" s="130"/>
      <c r="W50" s="131"/>
      <c r="X50" s="131"/>
      <c r="Y50" s="131"/>
      <c r="Z50" s="131"/>
      <c r="AA50" s="131"/>
      <c r="AB50" s="131"/>
      <c r="AC50" s="131"/>
      <c r="AD50" s="131"/>
      <c r="AE50" s="131"/>
      <c r="AF50" s="128"/>
      <c r="AG50" s="131"/>
      <c r="AH50" s="129"/>
      <c r="AI50" s="129"/>
      <c r="AJ50" s="129"/>
      <c r="AK50" s="129"/>
      <c r="AL50" s="131"/>
      <c r="AM50" s="130"/>
      <c r="AN50" s="130"/>
      <c r="AO50" s="129"/>
      <c r="AP50" s="129"/>
      <c r="AQ50" s="132"/>
      <c r="AR50" s="132"/>
      <c r="AS50" s="132"/>
      <c r="AT50" s="132"/>
      <c r="AU50" s="133"/>
      <c r="AV50" s="133"/>
      <c r="AW50" s="133"/>
      <c r="AX50" s="133"/>
      <c r="AY50" s="132"/>
      <c r="AZ50" s="132"/>
      <c r="BA50" s="129"/>
      <c r="BB50" s="121"/>
      <c r="BC50" s="132"/>
      <c r="BD50" s="132"/>
      <c r="BE50" s="132"/>
      <c r="BF50" s="132"/>
      <c r="BG50" s="134"/>
      <c r="BH50" s="134"/>
      <c r="BI50" s="135"/>
      <c r="BJ50" s="134"/>
      <c r="BK50" s="134"/>
      <c r="BL50" s="58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29"/>
      <c r="BZ50" s="129"/>
      <c r="CA50" s="129"/>
      <c r="CB50" s="129"/>
      <c r="CC50" s="129"/>
      <c r="CD50" s="131"/>
      <c r="CE50" s="131"/>
      <c r="CF50" s="131"/>
      <c r="CG50" s="134"/>
      <c r="CH50" s="134"/>
      <c r="CI50" s="134"/>
      <c r="CJ50" s="134"/>
      <c r="CK50" s="131"/>
      <c r="CL50" s="131"/>
      <c r="CM50" s="131"/>
      <c r="CN50" s="131"/>
      <c r="CO50" s="134"/>
      <c r="CP50" s="131"/>
      <c r="CQ50" s="131"/>
      <c r="CR50" s="131"/>
      <c r="CS50" s="134"/>
      <c r="CT50" s="127"/>
      <c r="CU50" s="127"/>
      <c r="CV50" s="136"/>
      <c r="CW50" s="137"/>
      <c r="CX50" s="136"/>
      <c r="CY50" s="136"/>
      <c r="CZ50" s="136"/>
      <c r="DA50" s="136"/>
      <c r="DB50" s="136"/>
      <c r="DC50" s="136"/>
      <c r="DD50" s="136"/>
      <c r="DE50" s="136"/>
      <c r="DF50" s="136"/>
      <c r="DG50" s="136"/>
      <c r="DH50" s="136"/>
      <c r="DI50" s="136"/>
      <c r="DJ50" s="136"/>
      <c r="DK50" s="136"/>
      <c r="DL50" s="136"/>
      <c r="DM50" s="136"/>
      <c r="DN50" s="136"/>
      <c r="DO50" s="136"/>
      <c r="DP50" s="136"/>
      <c r="DQ50" s="136"/>
      <c r="DR50" s="136"/>
      <c r="DS50" s="136"/>
      <c r="DT50" s="136"/>
      <c r="DU50" s="136"/>
      <c r="DV50" s="136"/>
      <c r="DW50" s="136"/>
      <c r="DX50" s="136"/>
      <c r="DY50" s="136"/>
      <c r="DZ50" s="136"/>
      <c r="EA50" s="136"/>
      <c r="EB50" s="136"/>
      <c r="EC50" s="136"/>
      <c r="ED50" s="136"/>
      <c r="EE50" s="136"/>
      <c r="EF50" s="136"/>
      <c r="EG50" s="136"/>
      <c r="EH50" s="136"/>
      <c r="EI50" s="136"/>
      <c r="EJ50" s="136"/>
      <c r="EK50" s="136"/>
      <c r="EL50" s="136"/>
      <c r="EM50" s="136"/>
      <c r="EN50" s="136"/>
      <c r="EO50" s="136"/>
      <c r="EP50" s="136"/>
      <c r="EQ50" s="136"/>
      <c r="ER50" s="136"/>
      <c r="ES50" s="136"/>
      <c r="ET50" s="136"/>
      <c r="EU50" s="136"/>
      <c r="EV50" s="136"/>
      <c r="EW50" s="136"/>
      <c r="EX50" s="136"/>
      <c r="EY50" s="136"/>
      <c r="EZ50" s="136"/>
      <c r="FA50" s="136"/>
      <c r="FB50" s="136"/>
      <c r="FC50" s="136"/>
      <c r="FD50" s="136"/>
      <c r="FE50" s="136"/>
      <c r="FF50" s="136"/>
      <c r="FG50" s="136"/>
      <c r="FH50" s="136"/>
      <c r="FI50" s="136"/>
      <c r="FJ50" s="136"/>
      <c r="FK50" s="136"/>
      <c r="FL50" s="136"/>
      <c r="FM50" s="136"/>
      <c r="FN50" s="136"/>
      <c r="FO50" s="136"/>
      <c r="FP50" s="136"/>
      <c r="FQ50" s="136"/>
      <c r="FR50" s="136"/>
      <c r="FS50" s="136"/>
      <c r="FT50" s="136"/>
      <c r="FU50" s="136"/>
      <c r="FV50" s="136"/>
      <c r="FW50" s="136"/>
      <c r="FX50" s="136"/>
      <c r="FY50" s="136"/>
      <c r="FZ50" s="136"/>
      <c r="GA50" s="136"/>
      <c r="GB50" s="136"/>
      <c r="GC50" s="136"/>
      <c r="GD50" s="136"/>
      <c r="GE50" s="136"/>
      <c r="GF50" s="136"/>
      <c r="GG50" s="136"/>
      <c r="GH50" s="136"/>
      <c r="GI50" s="136"/>
      <c r="GJ50" s="136"/>
      <c r="GK50" s="136"/>
      <c r="GL50" s="136"/>
      <c r="GM50" s="136"/>
      <c r="GN50" s="136"/>
      <c r="GO50" s="136"/>
      <c r="GP50" s="136"/>
      <c r="GQ50" s="136"/>
      <c r="GR50" s="136"/>
      <c r="GS50" s="136"/>
      <c r="GT50" s="136"/>
      <c r="GU50" s="136"/>
      <c r="GV50" s="136"/>
      <c r="GW50" s="136"/>
      <c r="GX50" s="136"/>
      <c r="GY50" s="136"/>
      <c r="GZ50" s="136"/>
      <c r="HA50" s="136"/>
      <c r="HB50" s="136"/>
      <c r="HC50" s="136"/>
      <c r="HD50" s="136"/>
      <c r="HE50" s="136"/>
      <c r="HF50" s="136"/>
      <c r="HG50" s="136"/>
      <c r="HH50" s="136"/>
      <c r="HI50" s="136"/>
      <c r="HJ50" s="136"/>
      <c r="HK50" s="136"/>
      <c r="HL50" s="136"/>
      <c r="HM50" s="136"/>
      <c r="HN50" s="136"/>
      <c r="HO50" s="136"/>
      <c r="HP50" s="136"/>
      <c r="HQ50" s="136"/>
      <c r="HR50" s="136"/>
      <c r="HS50" s="136"/>
      <c r="HT50" s="136"/>
      <c r="HU50" s="136"/>
      <c r="HV50" s="136"/>
      <c r="HW50" s="136"/>
      <c r="HX50" s="136"/>
      <c r="HY50" s="136"/>
      <c r="HZ50" s="136"/>
      <c r="IA50" s="136"/>
      <c r="IB50" s="136"/>
      <c r="IC50" s="136"/>
      <c r="ID50" s="136"/>
      <c r="IE50" s="136"/>
      <c r="IF50" s="136"/>
      <c r="IG50" s="136"/>
      <c r="IH50" s="136"/>
      <c r="II50" s="136"/>
      <c r="IJ50" s="136"/>
      <c r="IK50" s="136"/>
      <c r="IL50" s="136"/>
      <c r="IM50" s="136"/>
      <c r="IN50" s="136"/>
      <c r="IO50" s="136"/>
      <c r="IP50" s="136"/>
      <c r="IQ50" s="136"/>
      <c r="IR50" s="136"/>
      <c r="IS50" s="136"/>
      <c r="IT50" s="136"/>
      <c r="IU50" s="136"/>
      <c r="IV50" s="136"/>
      <c r="IW50" s="136"/>
      <c r="IX50" s="136"/>
      <c r="IY50" s="136"/>
      <c r="IZ50" s="136"/>
      <c r="JA50" s="136"/>
      <c r="JB50" s="136"/>
      <c r="JC50" s="136"/>
      <c r="JD50" s="136"/>
      <c r="JE50" s="136"/>
      <c r="JF50" s="136"/>
      <c r="JG50" s="136"/>
      <c r="JH50" s="136"/>
      <c r="JI50" s="136"/>
      <c r="JJ50" s="136"/>
      <c r="JK50" s="136"/>
      <c r="JL50" s="136"/>
      <c r="JM50" s="136"/>
      <c r="JN50" s="136"/>
      <c r="JO50" s="136"/>
      <c r="JP50" s="136"/>
      <c r="JQ50" s="136"/>
      <c r="JR50" s="136"/>
      <c r="JS50" s="136"/>
      <c r="JT50" s="136"/>
      <c r="JU50" s="136"/>
      <c r="JV50" s="136"/>
      <c r="JW50" s="136"/>
      <c r="JX50" s="136"/>
      <c r="JY50" s="136"/>
      <c r="JZ50" s="136"/>
      <c r="KA50" s="136"/>
      <c r="KB50" s="136"/>
      <c r="KC50" s="136"/>
      <c r="KD50" s="136"/>
      <c r="KE50" s="136"/>
      <c r="KF50" s="136"/>
      <c r="KG50" s="136"/>
      <c r="KH50" s="136"/>
      <c r="KI50" s="136"/>
      <c r="KJ50" s="136"/>
      <c r="KK50" s="136"/>
      <c r="KL50" s="136"/>
      <c r="KM50" s="136"/>
      <c r="KN50" s="136"/>
      <c r="KO50" s="136"/>
      <c r="KP50" s="136"/>
      <c r="KQ50" s="136"/>
      <c r="KR50" s="136"/>
      <c r="KS50" s="136"/>
      <c r="KT50" s="136"/>
      <c r="KU50" s="136"/>
      <c r="KV50" s="136"/>
      <c r="KW50" s="136"/>
      <c r="KX50" s="136"/>
      <c r="KY50" s="136"/>
      <c r="KZ50" s="136"/>
      <c r="LA50" s="136"/>
      <c r="LB50" s="136"/>
      <c r="LC50" s="136"/>
      <c r="LD50" s="136"/>
      <c r="LE50" s="136"/>
      <c r="LF50" s="136"/>
      <c r="LG50" s="136"/>
      <c r="LH50" s="136"/>
      <c r="LI50" s="136"/>
      <c r="LJ50" s="136"/>
      <c r="LK50" s="136"/>
      <c r="LL50" s="136"/>
      <c r="LM50" s="136"/>
      <c r="LN50" s="136"/>
      <c r="LO50" s="136"/>
      <c r="LP50" s="136"/>
      <c r="LQ50" s="136"/>
      <c r="LR50" s="136"/>
      <c r="LS50" s="136"/>
      <c r="LT50" s="136"/>
      <c r="LU50" s="136"/>
      <c r="LV50" s="136"/>
      <c r="LW50" s="136"/>
      <c r="LX50" s="136"/>
      <c r="LY50" s="136"/>
      <c r="LZ50" s="136"/>
      <c r="MA50" s="136"/>
      <c r="MB50" s="136"/>
      <c r="MC50" s="136"/>
      <c r="MD50" s="136"/>
      <c r="ME50" s="136"/>
      <c r="MF50" s="136"/>
      <c r="MG50" s="136"/>
      <c r="MH50" s="136"/>
      <c r="MI50" s="136"/>
      <c r="MJ50" s="136"/>
      <c r="MK50" s="136"/>
      <c r="ML50" s="136"/>
      <c r="MM50" s="136"/>
      <c r="MN50" s="136"/>
      <c r="MO50" s="136"/>
      <c r="MP50" s="136"/>
      <c r="MQ50" s="136"/>
      <c r="MR50" s="136"/>
      <c r="MS50" s="136"/>
      <c r="MT50" s="136"/>
      <c r="MU50" s="136"/>
      <c r="MV50" s="136"/>
      <c r="MW50" s="136"/>
      <c r="MX50" s="136"/>
      <c r="MY50" s="136"/>
      <c r="MZ50" s="136"/>
      <c r="NA50" s="136"/>
      <c r="NB50" s="136"/>
      <c r="NC50" s="136"/>
      <c r="ND50" s="136"/>
      <c r="NE50" s="136"/>
      <c r="NF50" s="136"/>
      <c r="NG50" s="136"/>
      <c r="NH50" s="136"/>
      <c r="NI50" s="136"/>
      <c r="NJ50" s="136"/>
      <c r="NK50" s="136"/>
      <c r="NL50" s="136"/>
      <c r="NM50" s="136"/>
      <c r="NN50" s="136"/>
      <c r="NO50" s="136"/>
      <c r="NP50" s="136"/>
      <c r="NQ50" s="136"/>
      <c r="NR50" s="136"/>
      <c r="NS50" s="136"/>
      <c r="NT50" s="136"/>
      <c r="NU50" s="136"/>
      <c r="NV50" s="136"/>
      <c r="NW50" s="136"/>
      <c r="NX50" s="136"/>
      <c r="NY50" s="136"/>
      <c r="NZ50" s="136"/>
      <c r="OA50" s="136"/>
      <c r="OB50" s="136"/>
      <c r="OC50" s="136"/>
      <c r="OD50" s="136"/>
      <c r="OE50" s="136"/>
      <c r="OF50" s="136"/>
      <c r="OG50" s="136"/>
      <c r="OH50" s="136"/>
      <c r="OI50" s="136"/>
      <c r="OJ50" s="136"/>
      <c r="OK50" s="136"/>
      <c r="OL50" s="136"/>
      <c r="OM50" s="136"/>
      <c r="ON50" s="136"/>
      <c r="OO50" s="136"/>
      <c r="OP50" s="136"/>
      <c r="OQ50" s="136"/>
      <c r="OR50" s="136"/>
      <c r="OS50" s="136"/>
      <c r="OT50" s="136"/>
      <c r="OU50" s="136"/>
      <c r="OV50" s="136"/>
      <c r="OW50" s="136"/>
      <c r="OX50" s="136"/>
      <c r="OY50" s="136"/>
      <c r="OZ50" s="136"/>
      <c r="PA50" s="136"/>
      <c r="PB50" s="136"/>
      <c r="PC50" s="136"/>
      <c r="PD50" s="136"/>
      <c r="PE50" s="136"/>
      <c r="PF50" s="136"/>
      <c r="PG50" s="136"/>
      <c r="PH50" s="136"/>
      <c r="PI50" s="136"/>
      <c r="PJ50" s="136"/>
      <c r="PK50" s="136"/>
      <c r="PL50" s="136"/>
      <c r="PM50" s="136"/>
      <c r="PN50" s="136"/>
      <c r="PO50" s="136"/>
      <c r="PP50" s="136"/>
      <c r="PQ50" s="136"/>
      <c r="PR50" s="136"/>
      <c r="PS50" s="136"/>
      <c r="PT50" s="136"/>
      <c r="PU50" s="136"/>
      <c r="PV50" s="136"/>
      <c r="PW50" s="136"/>
      <c r="PX50" s="136"/>
      <c r="PY50" s="136"/>
      <c r="PZ50" s="136"/>
      <c r="QA50" s="136"/>
      <c r="QB50" s="136"/>
      <c r="QC50" s="136"/>
      <c r="QD50" s="136"/>
      <c r="QE50" s="136"/>
      <c r="QF50" s="136"/>
      <c r="QG50" s="136"/>
      <c r="QH50" s="136"/>
      <c r="QI50" s="136"/>
      <c r="QJ50" s="136"/>
      <c r="QK50" s="136"/>
      <c r="QL50" s="136"/>
      <c r="QM50" s="136"/>
      <c r="QN50" s="136"/>
      <c r="QO50" s="136"/>
      <c r="QP50" s="136"/>
      <c r="QQ50" s="136"/>
      <c r="QR50" s="136"/>
      <c r="QS50" s="136"/>
      <c r="QT50" s="136"/>
      <c r="QU50" s="136"/>
      <c r="QV50" s="136"/>
      <c r="QW50" s="136"/>
      <c r="QX50" s="136"/>
      <c r="QY50" s="136"/>
      <c r="QZ50" s="136"/>
      <c r="RA50" s="136"/>
      <c r="RB50" s="136"/>
      <c r="RC50" s="136"/>
      <c r="RD50" s="136"/>
      <c r="RE50" s="136"/>
      <c r="RF50" s="136"/>
      <c r="RG50" s="136"/>
      <c r="RH50" s="136"/>
      <c r="RI50" s="136"/>
      <c r="RJ50" s="136"/>
      <c r="RK50" s="136"/>
      <c r="RL50" s="136"/>
      <c r="RM50" s="136"/>
      <c r="RN50" s="136"/>
      <c r="RO50" s="136"/>
      <c r="RP50" s="136"/>
      <c r="RQ50" s="136"/>
      <c r="RR50" s="136"/>
      <c r="RS50" s="136"/>
      <c r="RT50" s="136"/>
      <c r="RU50" s="136"/>
      <c r="RV50" s="136"/>
      <c r="RW50" s="136"/>
      <c r="RX50" s="136"/>
      <c r="RY50" s="136"/>
      <c r="RZ50" s="136"/>
      <c r="SA50" s="136"/>
      <c r="SB50" s="136"/>
      <c r="SC50" s="136"/>
      <c r="SD50" s="136"/>
      <c r="SE50" s="136"/>
      <c r="SF50" s="136"/>
      <c r="SG50" s="136"/>
      <c r="SH50" s="136"/>
      <c r="SI50" s="136"/>
      <c r="SJ50" s="136"/>
      <c r="SK50" s="136"/>
      <c r="SL50" s="136"/>
      <c r="SM50" s="136"/>
      <c r="SN50" s="136"/>
      <c r="SO50" s="136"/>
      <c r="SP50" s="136"/>
      <c r="SQ50" s="136"/>
      <c r="SR50" s="136"/>
      <c r="SS50" s="136"/>
      <c r="ST50" s="136"/>
      <c r="SU50" s="136"/>
      <c r="SV50" s="136"/>
      <c r="SW50" s="136"/>
      <c r="SX50" s="136"/>
      <c r="SY50" s="136"/>
      <c r="SZ50" s="136"/>
      <c r="TA50" s="136"/>
      <c r="TB50" s="136"/>
      <c r="TC50" s="136"/>
      <c r="TD50" s="136"/>
      <c r="TE50" s="136"/>
      <c r="TF50" s="136"/>
      <c r="TG50" s="136"/>
      <c r="TH50" s="136"/>
      <c r="TI50" s="136"/>
      <c r="TJ50" s="136"/>
      <c r="TK50" s="136"/>
      <c r="TL50" s="136"/>
      <c r="TM50" s="136"/>
      <c r="TN50" s="136"/>
      <c r="TO50" s="136"/>
      <c r="TP50" s="136"/>
      <c r="TQ50" s="136"/>
      <c r="TR50" s="136"/>
      <c r="TS50" s="136"/>
      <c r="TT50" s="136"/>
      <c r="TU50" s="136"/>
      <c r="TV50" s="136"/>
      <c r="TW50" s="136"/>
      <c r="TX50" s="136"/>
      <c r="TY50" s="136"/>
      <c r="TZ50" s="136"/>
      <c r="UA50" s="136"/>
      <c r="UB50" s="136"/>
      <c r="UC50" s="136"/>
      <c r="UD50" s="136"/>
      <c r="UE50" s="136"/>
      <c r="UF50" s="136"/>
      <c r="UG50" s="136"/>
      <c r="UH50" s="136"/>
      <c r="UI50" s="136"/>
      <c r="UJ50" s="136"/>
      <c r="UK50" s="136"/>
      <c r="UL50" s="136"/>
      <c r="UM50" s="136"/>
      <c r="UN50" s="136"/>
      <c r="UO50" s="136"/>
      <c r="UP50" s="136"/>
      <c r="UQ50" s="136"/>
      <c r="UR50" s="136"/>
      <c r="US50" s="136"/>
      <c r="UT50" s="136"/>
      <c r="UU50" s="136"/>
      <c r="UV50" s="136"/>
      <c r="UW50" s="136"/>
      <c r="UX50" s="136"/>
      <c r="UY50" s="136"/>
      <c r="UZ50" s="136"/>
      <c r="VA50" s="136"/>
      <c r="VB50" s="136"/>
      <c r="VC50" s="136"/>
      <c r="VD50" s="136"/>
      <c r="VE50" s="136"/>
      <c r="VF50" s="136"/>
      <c r="VG50" s="136"/>
      <c r="VH50" s="136"/>
      <c r="VI50" s="136"/>
      <c r="VJ50" s="136"/>
      <c r="VK50" s="136"/>
      <c r="VL50" s="136"/>
      <c r="VM50" s="136"/>
      <c r="VN50" s="136"/>
      <c r="VO50" s="136"/>
      <c r="VP50" s="136"/>
      <c r="VQ50" s="136"/>
      <c r="VR50" s="136"/>
      <c r="VS50" s="136"/>
      <c r="VT50" s="136"/>
      <c r="VU50" s="136"/>
      <c r="VV50" s="136"/>
      <c r="VW50" s="136"/>
      <c r="VX50" s="136"/>
      <c r="VY50" s="136"/>
      <c r="VZ50" s="136"/>
      <c r="WA50" s="136"/>
      <c r="WB50" s="136"/>
      <c r="WC50" s="136"/>
      <c r="WD50" s="136"/>
      <c r="WE50" s="136"/>
      <c r="WF50" s="136"/>
      <c r="WG50" s="136"/>
      <c r="WH50" s="136"/>
      <c r="WI50" s="136"/>
      <c r="WJ50" s="136"/>
      <c r="WK50" s="136"/>
      <c r="WL50" s="136"/>
      <c r="WM50" s="136"/>
      <c r="WN50" s="136"/>
      <c r="WO50" s="136"/>
      <c r="WP50" s="136"/>
      <c r="WQ50" s="136"/>
      <c r="WR50" s="136"/>
      <c r="WS50" s="136"/>
      <c r="WT50" s="136"/>
      <c r="WU50" s="136"/>
      <c r="WV50" s="136"/>
      <c r="WW50" s="136"/>
      <c r="WX50" s="136"/>
      <c r="WY50" s="136"/>
      <c r="WZ50" s="136"/>
      <c r="XA50" s="136"/>
      <c r="XB50" s="136"/>
      <c r="XC50" s="136"/>
      <c r="XD50" s="136"/>
      <c r="XE50" s="136"/>
      <c r="XF50" s="136"/>
      <c r="XG50" s="136"/>
      <c r="XH50" s="136"/>
      <c r="XI50" s="136"/>
      <c r="XJ50" s="136"/>
      <c r="XK50" s="136"/>
      <c r="XL50" s="136"/>
      <c r="XM50" s="136"/>
      <c r="XN50" s="136"/>
      <c r="XO50" s="136"/>
      <c r="XP50" s="136"/>
      <c r="XQ50" s="136"/>
      <c r="XR50" s="136"/>
      <c r="XS50" s="136"/>
      <c r="XT50" s="136"/>
      <c r="XU50" s="136"/>
      <c r="XV50" s="136"/>
      <c r="XW50" s="136"/>
      <c r="XX50" s="136"/>
      <c r="XY50" s="136"/>
      <c r="XZ50" s="136"/>
      <c r="YA50" s="136"/>
      <c r="YB50" s="136"/>
      <c r="YC50" s="136"/>
      <c r="YD50" s="136"/>
      <c r="YE50" s="136"/>
      <c r="YF50" s="136"/>
      <c r="YG50" s="136"/>
      <c r="YH50" s="136"/>
      <c r="YI50" s="136"/>
      <c r="YJ50" s="136"/>
      <c r="YK50" s="136"/>
      <c r="YL50" s="136"/>
      <c r="YM50" s="136"/>
      <c r="YN50" s="136"/>
      <c r="YO50" s="136"/>
      <c r="YP50" s="136"/>
      <c r="YQ50" s="136"/>
      <c r="YR50" s="136"/>
      <c r="YS50" s="136"/>
      <c r="YT50" s="136"/>
      <c r="YU50" s="136"/>
      <c r="YV50" s="136"/>
      <c r="YW50" s="136"/>
      <c r="YX50" s="136"/>
      <c r="YY50" s="136"/>
      <c r="YZ50" s="136"/>
      <c r="ZA50" s="136"/>
      <c r="ZB50" s="136"/>
      <c r="ZC50" s="136"/>
      <c r="ZD50" s="136"/>
      <c r="ZE50" s="136"/>
      <c r="ZF50" s="136"/>
      <c r="ZG50" s="136"/>
      <c r="ZH50" s="136"/>
      <c r="ZI50" s="136"/>
      <c r="ZJ50" s="136"/>
      <c r="ZK50" s="136"/>
      <c r="ZL50" s="136"/>
      <c r="ZM50" s="136"/>
      <c r="ZN50" s="136"/>
      <c r="ZO50" s="136"/>
      <c r="ZP50" s="136"/>
      <c r="ZQ50" s="136"/>
      <c r="ZR50" s="136"/>
      <c r="ZS50" s="136"/>
      <c r="ZT50" s="136"/>
      <c r="ZU50" s="136"/>
      <c r="ZV50" s="136"/>
      <c r="ZW50" s="136"/>
      <c r="ZX50" s="136"/>
      <c r="ZY50" s="136"/>
      <c r="ZZ50" s="136"/>
      <c r="AAA50" s="136"/>
      <c r="AAB50" s="136"/>
      <c r="AAC50" s="136"/>
      <c r="AAD50" s="136"/>
      <c r="AAE50" s="136"/>
      <c r="AAF50" s="136"/>
      <c r="AAG50" s="136"/>
      <c r="AAH50" s="136"/>
      <c r="AAI50" s="136"/>
      <c r="AAJ50" s="136"/>
      <c r="AAK50" s="136"/>
      <c r="AAL50" s="136"/>
      <c r="AAM50" s="136"/>
      <c r="AAN50" s="136"/>
      <c r="AAO50" s="136"/>
      <c r="AAP50" s="136"/>
      <c r="AAQ50" s="136"/>
      <c r="AAR50" s="136"/>
      <c r="AAS50" s="136"/>
      <c r="AAT50" s="136"/>
      <c r="AAU50" s="136"/>
      <c r="AAV50" s="136"/>
      <c r="AAW50" s="136"/>
      <c r="AAX50" s="136"/>
      <c r="AAY50" s="136"/>
      <c r="AAZ50" s="136"/>
      <c r="ABA50" s="136"/>
      <c r="ABB50" s="136"/>
      <c r="ABC50" s="136"/>
      <c r="ABD50" s="136"/>
      <c r="ABE50" s="136"/>
      <c r="ABF50" s="136"/>
      <c r="ABG50" s="136"/>
      <c r="ABH50" s="136"/>
      <c r="ABI50" s="136"/>
      <c r="ABJ50" s="136"/>
      <c r="ABK50" s="136"/>
      <c r="ABL50" s="136"/>
      <c r="ABM50" s="136"/>
      <c r="ABN50" s="136"/>
      <c r="ABO50" s="136"/>
      <c r="ABP50" s="136"/>
      <c r="ABQ50" s="136"/>
      <c r="ABR50" s="136"/>
      <c r="ABS50" s="136"/>
      <c r="ABT50" s="136"/>
      <c r="ABU50" s="136"/>
      <c r="ABV50" s="136"/>
      <c r="ABW50" s="136"/>
      <c r="ABX50" s="136"/>
      <c r="ABY50" s="136"/>
      <c r="ABZ50" s="136"/>
      <c r="ACA50" s="136"/>
      <c r="ACB50" s="136"/>
      <c r="ACC50" s="136"/>
      <c r="ACD50" s="136"/>
      <c r="ACE50" s="136"/>
      <c r="ACF50" s="136"/>
      <c r="ACG50" s="136"/>
      <c r="ACH50" s="136"/>
      <c r="ACI50" s="136"/>
      <c r="ACJ50" s="136"/>
      <c r="ACK50" s="136"/>
      <c r="ACL50" s="136"/>
      <c r="ACM50" s="136"/>
      <c r="ACN50" s="136"/>
      <c r="ACO50" s="136"/>
      <c r="ACP50" s="136"/>
      <c r="ACQ50" s="136"/>
      <c r="ACR50" s="136"/>
      <c r="ACS50" s="136"/>
      <c r="ACT50" s="136"/>
      <c r="ACU50" s="136"/>
      <c r="ACV50" s="136"/>
      <c r="ACW50" s="136"/>
      <c r="ACX50" s="136"/>
      <c r="ACY50" s="136"/>
      <c r="ACZ50" s="136"/>
      <c r="ADA50" s="136"/>
      <c r="ADB50" s="136"/>
      <c r="ADC50" s="136"/>
      <c r="ADD50" s="136"/>
      <c r="ADE50" s="136"/>
      <c r="ADF50" s="136"/>
      <c r="ADG50" s="136"/>
      <c r="ADH50" s="136"/>
      <c r="ADI50" s="136"/>
      <c r="ADJ50" s="136"/>
      <c r="ADK50" s="136"/>
      <c r="ADL50" s="136"/>
      <c r="ADM50" s="136"/>
      <c r="ADN50" s="136"/>
      <c r="ADO50" s="136"/>
      <c r="ADP50" s="136"/>
      <c r="ADQ50" s="136"/>
      <c r="ADR50" s="136"/>
      <c r="ADS50" s="136"/>
      <c r="ADT50" s="136"/>
      <c r="ADU50" s="136"/>
      <c r="ADV50" s="136"/>
      <c r="ADW50" s="136"/>
      <c r="ADX50" s="136"/>
      <c r="ADY50" s="136"/>
      <c r="ADZ50" s="136"/>
      <c r="AEA50" s="136"/>
      <c r="AEB50" s="136"/>
      <c r="AEC50" s="136"/>
      <c r="AED50" s="136"/>
      <c r="AEE50" s="136"/>
      <c r="AEF50" s="136"/>
      <c r="AEG50" s="136"/>
      <c r="AEH50" s="136"/>
      <c r="AEI50" s="136"/>
      <c r="AEJ50" s="136"/>
      <c r="AEK50" s="136"/>
      <c r="AEL50" s="136"/>
      <c r="AEM50" s="136"/>
      <c r="AEN50" s="136"/>
      <c r="AEO50" s="136"/>
      <c r="AEP50" s="136"/>
      <c r="AEQ50" s="136"/>
      <c r="AER50" s="136"/>
      <c r="AES50" s="136"/>
      <c r="AET50" s="136"/>
      <c r="AEU50" s="136"/>
      <c r="AEV50" s="136"/>
      <c r="AEW50" s="136"/>
      <c r="AEX50" s="136"/>
      <c r="AEY50" s="136"/>
      <c r="AEZ50" s="136"/>
      <c r="AFA50" s="136"/>
      <c r="AFB50" s="136"/>
      <c r="AFC50" s="136"/>
      <c r="AFD50" s="136"/>
      <c r="AFE50" s="136"/>
      <c r="AFF50" s="136"/>
      <c r="AFG50" s="136"/>
      <c r="AFH50" s="136"/>
      <c r="AFI50" s="136"/>
      <c r="AFJ50" s="136"/>
      <c r="AFK50" s="136"/>
      <c r="AFL50" s="136"/>
      <c r="AFM50" s="136"/>
      <c r="AFN50" s="136"/>
      <c r="AFO50" s="136"/>
      <c r="AFP50" s="136"/>
      <c r="AFQ50" s="136"/>
      <c r="AFR50" s="136"/>
      <c r="AFS50" s="136"/>
      <c r="AFT50" s="136"/>
      <c r="AFU50" s="136"/>
      <c r="AFV50" s="136"/>
      <c r="AFW50" s="136"/>
      <c r="AFX50" s="136"/>
      <c r="AFY50" s="136"/>
      <c r="AFZ50" s="136"/>
      <c r="AGA50" s="136"/>
      <c r="AGB50" s="136"/>
      <c r="AGC50" s="136"/>
      <c r="AGD50" s="136"/>
      <c r="AGE50" s="136"/>
      <c r="AGF50" s="136"/>
      <c r="AGG50" s="136"/>
      <c r="AGH50" s="136"/>
      <c r="AGI50" s="136"/>
      <c r="AGJ50" s="136"/>
      <c r="AGK50" s="136"/>
      <c r="AGL50" s="136"/>
      <c r="AGM50" s="136"/>
      <c r="AGN50" s="136"/>
      <c r="AGO50" s="136"/>
      <c r="AGP50" s="136"/>
      <c r="AGQ50" s="136"/>
      <c r="AGR50" s="136"/>
      <c r="AGS50" s="136"/>
      <c r="AGT50" s="136"/>
      <c r="AGU50" s="136"/>
      <c r="AGV50" s="136"/>
      <c r="AGW50" s="136"/>
      <c r="AGX50" s="136"/>
      <c r="AGY50" s="136"/>
      <c r="AGZ50" s="136"/>
      <c r="AHA50" s="136"/>
      <c r="AHB50" s="136"/>
      <c r="AHC50" s="136"/>
      <c r="AHD50" s="136"/>
      <c r="AHE50" s="136"/>
      <c r="AHF50" s="136"/>
      <c r="AHG50" s="136"/>
      <c r="AHH50" s="136"/>
      <c r="AHI50" s="136"/>
      <c r="AHJ50" s="136"/>
      <c r="AHK50" s="136"/>
      <c r="AHL50" s="136"/>
      <c r="AHM50" s="136"/>
      <c r="AHN50" s="136"/>
      <c r="AHO50" s="136"/>
      <c r="AHP50" s="136"/>
      <c r="AHQ50" s="136"/>
      <c r="AHR50" s="136"/>
      <c r="AHS50" s="136"/>
      <c r="AHT50" s="136"/>
      <c r="AHU50" s="136"/>
      <c r="AHV50" s="136"/>
      <c r="AHW50" s="136"/>
      <c r="AHX50" s="136"/>
      <c r="AHY50" s="136"/>
      <c r="AHZ50" s="136"/>
      <c r="AIA50" s="136"/>
      <c r="AIB50" s="136"/>
      <c r="AIC50" s="136"/>
      <c r="AID50" s="136"/>
      <c r="AIE50" s="136"/>
      <c r="AIF50" s="136"/>
      <c r="AIG50" s="136"/>
      <c r="AIH50" s="136"/>
      <c r="AII50" s="136"/>
      <c r="AIJ50" s="136"/>
      <c r="AIK50" s="136"/>
      <c r="AIL50" s="136"/>
      <c r="AIM50" s="136"/>
      <c r="AIN50" s="136"/>
      <c r="AIO50" s="136"/>
      <c r="AIP50" s="136"/>
      <c r="AIQ50" s="136"/>
      <c r="AIR50" s="136"/>
      <c r="AIS50" s="136"/>
      <c r="AIT50" s="136"/>
      <c r="AIU50" s="136"/>
      <c r="AIV50" s="136"/>
      <c r="AIW50" s="136"/>
      <c r="AIX50" s="136"/>
      <c r="AIY50" s="136"/>
      <c r="AIZ50" s="136"/>
      <c r="AJA50" s="136"/>
      <c r="AJB50" s="136"/>
      <c r="AJC50" s="136"/>
      <c r="AJD50" s="136"/>
      <c r="AJE50" s="136"/>
      <c r="AJF50" s="136"/>
      <c r="AJG50" s="136"/>
      <c r="AJH50" s="136"/>
      <c r="AJI50" s="136"/>
      <c r="AJJ50" s="136"/>
      <c r="AJK50" s="136"/>
      <c r="AJL50" s="136"/>
      <c r="AJM50" s="136"/>
      <c r="AJN50" s="136"/>
      <c r="AJO50" s="136"/>
      <c r="AJP50" s="136"/>
      <c r="AJQ50" s="136"/>
      <c r="AJR50" s="136"/>
      <c r="AJS50" s="136"/>
      <c r="AJT50" s="136"/>
      <c r="AJU50" s="136"/>
      <c r="AJV50" s="136"/>
      <c r="AJW50" s="136"/>
      <c r="AJX50" s="136"/>
      <c r="AJY50" s="136"/>
      <c r="AJZ50" s="136"/>
      <c r="AKA50" s="136"/>
      <c r="AKB50" s="136"/>
      <c r="AKC50" s="136"/>
      <c r="AKD50" s="136"/>
      <c r="AKE50" s="136"/>
      <c r="AKF50" s="136"/>
      <c r="AKG50" s="136"/>
      <c r="AKH50" s="136"/>
      <c r="AKI50" s="136"/>
      <c r="AKJ50" s="136"/>
      <c r="AKK50" s="136"/>
      <c r="AKL50" s="136"/>
      <c r="AKM50" s="136"/>
      <c r="AKN50" s="136"/>
      <c r="AKO50" s="136"/>
      <c r="AKP50" s="136"/>
      <c r="AKQ50" s="136"/>
      <c r="AKR50" s="136"/>
      <c r="AKS50" s="136"/>
      <c r="AKT50" s="136"/>
      <c r="AKU50" s="136"/>
      <c r="AKV50" s="136"/>
      <c r="AKW50" s="136"/>
      <c r="AKX50" s="136"/>
      <c r="AKY50" s="136"/>
      <c r="AKZ50" s="136"/>
      <c r="ALA50" s="136"/>
      <c r="ALB50" s="136"/>
      <c r="ALC50" s="136"/>
      <c r="ALD50" s="136"/>
      <c r="ALE50" s="136"/>
      <c r="ALF50" s="136"/>
      <c r="ALG50" s="136"/>
      <c r="ALH50" s="136"/>
      <c r="ALI50" s="136"/>
      <c r="ALJ50" s="136"/>
      <c r="ALK50" s="136"/>
      <c r="ALL50" s="136"/>
      <c r="ALM50" s="136"/>
      <c r="ALN50" s="136"/>
      <c r="ALO50" s="136"/>
      <c r="ALP50" s="136"/>
      <c r="ALQ50" s="136"/>
      <c r="ALR50" s="136"/>
      <c r="ALS50" s="136"/>
      <c r="ALT50" s="136"/>
      <c r="ALU50" s="136"/>
      <c r="ALV50" s="136"/>
      <c r="ALW50" s="136"/>
      <c r="ALX50" s="136"/>
      <c r="ALY50" s="136"/>
      <c r="ALZ50" s="136"/>
      <c r="AMA50" s="136"/>
      <c r="AMB50" s="136"/>
      <c r="AMC50" s="136"/>
      <c r="AMD50" s="136"/>
      <c r="AME50" s="136"/>
      <c r="AMF50" s="136"/>
      <c r="AMG50" s="136"/>
      <c r="AMH50" s="136"/>
      <c r="AMI50" s="136"/>
      <c r="AMJ50" s="136"/>
    </row>
    <row r="51" spans="1:1024" s="11" customFormat="1" x14ac:dyDescent="0.2">
      <c r="A51" s="63"/>
      <c r="B51" s="63"/>
      <c r="C51" s="63"/>
      <c r="D51" s="63"/>
      <c r="E51" s="63"/>
      <c r="F51" s="128"/>
      <c r="G51" s="128"/>
      <c r="H51" s="128"/>
      <c r="I51" s="129"/>
      <c r="J51" s="129"/>
      <c r="K51" s="129"/>
      <c r="L51" s="129"/>
      <c r="M51" s="130"/>
      <c r="N51" s="129"/>
      <c r="O51" s="129"/>
      <c r="P51" s="129"/>
      <c r="Q51" s="129"/>
      <c r="R51" s="130"/>
      <c r="S51" s="130"/>
      <c r="T51" s="130"/>
      <c r="U51" s="130"/>
      <c r="V51" s="130"/>
      <c r="W51" s="131"/>
      <c r="X51" s="131"/>
      <c r="Y51" s="131"/>
      <c r="Z51" s="131"/>
      <c r="AA51" s="131"/>
      <c r="AB51" s="131"/>
      <c r="AC51" s="131"/>
      <c r="AD51" s="131"/>
      <c r="AE51" s="131"/>
      <c r="AF51" s="128"/>
      <c r="AG51" s="131"/>
      <c r="AH51" s="129"/>
      <c r="AI51" s="129"/>
      <c r="AJ51" s="129"/>
      <c r="AK51" s="129"/>
      <c r="AL51" s="131"/>
      <c r="AM51" s="130"/>
      <c r="AN51" s="130"/>
      <c r="AO51" s="129"/>
      <c r="AP51" s="129"/>
      <c r="AQ51" s="132"/>
      <c r="AR51" s="132"/>
      <c r="AS51" s="132"/>
      <c r="AT51" s="132"/>
      <c r="AU51" s="133"/>
      <c r="AV51" s="133"/>
      <c r="AW51" s="133"/>
      <c r="AX51" s="133"/>
      <c r="AY51" s="132"/>
      <c r="AZ51" s="132"/>
      <c r="BA51" s="129"/>
      <c r="BB51" s="121"/>
      <c r="BC51" s="132"/>
      <c r="BD51" s="132"/>
      <c r="BE51" s="132"/>
      <c r="BF51" s="132"/>
      <c r="BG51" s="134"/>
      <c r="BH51" s="134"/>
      <c r="BI51" s="135"/>
      <c r="BJ51" s="134"/>
      <c r="BK51" s="134"/>
      <c r="BL51" s="58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29"/>
      <c r="BZ51" s="129"/>
      <c r="CA51" s="129"/>
      <c r="CB51" s="129"/>
      <c r="CC51" s="129"/>
      <c r="CD51" s="131"/>
      <c r="CE51" s="131"/>
      <c r="CF51" s="131"/>
      <c r="CG51" s="134"/>
      <c r="CH51" s="134"/>
      <c r="CI51" s="134"/>
      <c r="CJ51" s="134"/>
      <c r="CK51" s="131"/>
      <c r="CL51" s="131"/>
      <c r="CM51" s="131"/>
      <c r="CN51" s="131"/>
      <c r="CO51" s="134"/>
      <c r="CP51" s="131"/>
      <c r="CQ51" s="131"/>
      <c r="CR51" s="131"/>
      <c r="CS51" s="134"/>
      <c r="CT51" s="127"/>
      <c r="CU51"/>
      <c r="CV51" s="55"/>
      <c r="CW51" s="137"/>
      <c r="CX51" s="55"/>
      <c r="CY51" s="55"/>
      <c r="CZ51" s="55"/>
      <c r="DA51" s="55"/>
      <c r="DB51" s="55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5"/>
      <c r="EJ51" s="55"/>
      <c r="EK51" s="55"/>
      <c r="EL51" s="55"/>
      <c r="EM51" s="55"/>
      <c r="EN51" s="55"/>
      <c r="EO51" s="55"/>
      <c r="EP51" s="55"/>
      <c r="EQ51" s="55"/>
      <c r="ER51" s="55"/>
      <c r="ES51" s="55"/>
      <c r="ET51" s="55"/>
      <c r="EU51" s="55"/>
      <c r="EV51" s="55"/>
      <c r="EW51" s="55"/>
      <c r="EX51" s="55"/>
      <c r="EY51" s="55"/>
      <c r="EZ51" s="55"/>
      <c r="FA51" s="55"/>
      <c r="FB51" s="55"/>
      <c r="FC51" s="55"/>
      <c r="FD51" s="55"/>
      <c r="FE51" s="55"/>
      <c r="FF51" s="55"/>
      <c r="FG51" s="55"/>
      <c r="FH51" s="55"/>
      <c r="FI51" s="55"/>
      <c r="FJ51" s="55"/>
      <c r="FK51" s="55"/>
      <c r="FL51" s="55"/>
      <c r="FM51" s="55"/>
      <c r="FN51" s="55"/>
      <c r="FO51" s="55"/>
      <c r="FP51" s="55"/>
      <c r="FQ51" s="55"/>
      <c r="FR51" s="55"/>
      <c r="FS51" s="55"/>
      <c r="FT51" s="55"/>
      <c r="FU51" s="55"/>
      <c r="FV51" s="55"/>
      <c r="FW51" s="55"/>
      <c r="FX51" s="55"/>
      <c r="FY51" s="55"/>
      <c r="FZ51" s="55"/>
      <c r="GA51" s="55"/>
      <c r="GB51" s="55"/>
      <c r="GC51" s="55"/>
      <c r="GD51" s="55"/>
      <c r="GE51" s="55"/>
      <c r="GF51" s="55"/>
      <c r="GG51" s="55"/>
      <c r="GH51" s="55"/>
      <c r="GI51" s="55"/>
      <c r="GJ51" s="55"/>
      <c r="GK51" s="55"/>
      <c r="GL51" s="55"/>
      <c r="GM51" s="55"/>
      <c r="GN51" s="55"/>
      <c r="GO51" s="55"/>
      <c r="GP51" s="55"/>
      <c r="GQ51" s="55"/>
      <c r="GR51" s="55"/>
      <c r="GS51" s="55"/>
      <c r="GT51" s="55"/>
      <c r="GU51" s="55"/>
      <c r="GV51" s="55"/>
      <c r="GW51" s="55"/>
      <c r="GX51" s="55"/>
      <c r="GY51" s="55"/>
      <c r="GZ51" s="55"/>
      <c r="HA51" s="55"/>
      <c r="HB51" s="55"/>
      <c r="HC51" s="55"/>
      <c r="HD51" s="55"/>
      <c r="HE51" s="55"/>
      <c r="HF51" s="55"/>
      <c r="HG51" s="55"/>
      <c r="HH51" s="55"/>
      <c r="HI51" s="55"/>
      <c r="HJ51" s="55"/>
      <c r="HK51" s="55"/>
      <c r="HL51" s="55"/>
      <c r="HM51" s="55"/>
      <c r="HN51" s="55"/>
      <c r="HO51" s="55"/>
      <c r="HP51" s="55"/>
      <c r="HQ51" s="55"/>
      <c r="HR51" s="55"/>
      <c r="HS51" s="55"/>
      <c r="HT51" s="55"/>
      <c r="HU51" s="55"/>
      <c r="HV51" s="55"/>
      <c r="HW51" s="55"/>
      <c r="HX51" s="55"/>
      <c r="HY51" s="55"/>
      <c r="HZ51" s="55"/>
      <c r="IA51" s="55"/>
      <c r="IB51" s="55"/>
      <c r="IC51" s="55"/>
      <c r="ID51" s="55"/>
      <c r="IE51" s="55"/>
      <c r="IF51" s="55"/>
      <c r="IG51" s="55"/>
      <c r="IH51" s="55"/>
      <c r="II51" s="55"/>
      <c r="IJ51" s="55"/>
      <c r="IK51" s="55"/>
      <c r="IL51" s="55"/>
      <c r="IM51" s="55"/>
      <c r="IN51" s="55"/>
      <c r="IO51" s="55"/>
      <c r="IP51" s="55"/>
      <c r="IQ51" s="55"/>
      <c r="IR51" s="55"/>
      <c r="IS51" s="55"/>
      <c r="IT51" s="55"/>
      <c r="IU51" s="55"/>
      <c r="IV51" s="55"/>
      <c r="IW51" s="55"/>
      <c r="IX51" s="55"/>
      <c r="IY51" s="55"/>
      <c r="IZ51" s="55"/>
      <c r="JA51" s="55"/>
      <c r="JB51" s="55"/>
      <c r="JC51" s="55"/>
      <c r="JD51" s="55"/>
      <c r="JE51" s="55"/>
      <c r="JF51" s="55"/>
      <c r="JG51" s="55"/>
      <c r="JH51" s="55"/>
      <c r="JI51" s="55"/>
      <c r="JJ51" s="55"/>
      <c r="JK51" s="55"/>
      <c r="JL51" s="55"/>
      <c r="JM51" s="55"/>
      <c r="JN51" s="55"/>
      <c r="JO51" s="55"/>
      <c r="JP51" s="55"/>
      <c r="JQ51" s="55"/>
      <c r="JR51" s="55"/>
      <c r="JS51" s="55"/>
      <c r="JT51" s="55"/>
      <c r="JU51" s="55"/>
      <c r="JV51" s="55"/>
      <c r="JW51" s="55"/>
      <c r="JX51" s="55"/>
      <c r="JY51" s="55"/>
      <c r="JZ51" s="55"/>
      <c r="KA51" s="55"/>
      <c r="KB51" s="55"/>
      <c r="KC51" s="55"/>
      <c r="KD51" s="55"/>
      <c r="KE51" s="55"/>
      <c r="KF51" s="55"/>
      <c r="KG51" s="55"/>
      <c r="KH51" s="55"/>
      <c r="KI51" s="55"/>
      <c r="KJ51" s="55"/>
      <c r="KK51" s="55"/>
      <c r="KL51" s="55"/>
      <c r="KM51" s="55"/>
      <c r="KN51" s="55"/>
      <c r="KO51" s="55"/>
      <c r="KP51" s="55"/>
      <c r="KQ51" s="55"/>
      <c r="KR51" s="55"/>
      <c r="KS51" s="55"/>
      <c r="KT51" s="55"/>
      <c r="KU51" s="55"/>
      <c r="KV51" s="55"/>
      <c r="KW51" s="55"/>
      <c r="KX51" s="55"/>
      <c r="KY51" s="55"/>
      <c r="KZ51" s="55"/>
      <c r="LA51" s="55"/>
      <c r="LB51" s="55"/>
      <c r="LC51" s="55"/>
      <c r="LD51" s="55"/>
      <c r="LE51" s="55"/>
      <c r="LF51" s="55"/>
      <c r="LG51" s="55"/>
      <c r="LH51" s="55"/>
      <c r="LI51" s="55"/>
      <c r="LJ51" s="55"/>
      <c r="LK51" s="55"/>
      <c r="LL51" s="55"/>
      <c r="LM51" s="55"/>
      <c r="LN51" s="55"/>
      <c r="LO51" s="55"/>
      <c r="LP51" s="55"/>
      <c r="LQ51" s="55"/>
      <c r="LR51" s="55"/>
      <c r="LS51" s="55"/>
      <c r="LT51" s="55"/>
      <c r="LU51" s="55"/>
      <c r="LV51" s="55"/>
      <c r="LW51" s="55"/>
      <c r="LX51" s="55"/>
      <c r="LY51" s="55"/>
      <c r="LZ51" s="55"/>
      <c r="MA51" s="55"/>
      <c r="MB51" s="55"/>
      <c r="MC51" s="55"/>
      <c r="MD51" s="55"/>
      <c r="ME51" s="55"/>
      <c r="MF51" s="55"/>
      <c r="MG51" s="55"/>
      <c r="MH51" s="55"/>
      <c r="MI51" s="55"/>
      <c r="MJ51" s="55"/>
      <c r="MK51" s="55"/>
      <c r="ML51" s="55"/>
      <c r="MM51" s="55"/>
      <c r="MN51" s="55"/>
      <c r="MO51" s="55"/>
      <c r="MP51" s="55"/>
      <c r="MQ51" s="55"/>
      <c r="MR51" s="55"/>
      <c r="MS51" s="55"/>
      <c r="MT51" s="55"/>
      <c r="MU51" s="55"/>
      <c r="MV51" s="55"/>
      <c r="MW51" s="55"/>
      <c r="MX51" s="55"/>
      <c r="MY51" s="55"/>
      <c r="MZ51" s="55"/>
      <c r="NA51" s="55"/>
      <c r="NB51" s="55"/>
      <c r="NC51" s="55"/>
      <c r="ND51" s="55"/>
      <c r="NE51" s="55"/>
      <c r="NF51" s="55"/>
      <c r="NG51" s="55"/>
      <c r="NH51" s="55"/>
      <c r="NI51" s="55"/>
      <c r="NJ51" s="55"/>
      <c r="NK51" s="55"/>
      <c r="NL51" s="55"/>
      <c r="NM51" s="55"/>
      <c r="NN51" s="55"/>
      <c r="NO51" s="55"/>
      <c r="NP51" s="55"/>
      <c r="NQ51" s="55"/>
      <c r="NR51" s="55"/>
      <c r="NS51" s="55"/>
      <c r="NT51" s="55"/>
      <c r="NU51" s="55"/>
      <c r="NV51" s="55"/>
      <c r="NW51" s="55"/>
      <c r="NX51" s="55"/>
      <c r="NY51" s="55"/>
      <c r="NZ51" s="55"/>
      <c r="OA51" s="55"/>
      <c r="OB51" s="55"/>
      <c r="OC51" s="55"/>
      <c r="OD51" s="55"/>
      <c r="OE51" s="55"/>
      <c r="OF51" s="55"/>
      <c r="OG51" s="55"/>
      <c r="OH51" s="55"/>
      <c r="OI51" s="55"/>
      <c r="OJ51" s="55"/>
      <c r="OK51" s="55"/>
      <c r="OL51" s="55"/>
      <c r="OM51" s="55"/>
      <c r="ON51" s="55"/>
      <c r="OO51" s="55"/>
      <c r="OP51" s="55"/>
      <c r="OQ51" s="55"/>
      <c r="OR51" s="55"/>
      <c r="OS51" s="55"/>
      <c r="OT51" s="55"/>
      <c r="OU51" s="55"/>
      <c r="OV51" s="55"/>
      <c r="OW51" s="55"/>
      <c r="OX51" s="55"/>
      <c r="OY51" s="55"/>
      <c r="OZ51" s="55"/>
      <c r="PA51" s="55"/>
      <c r="PB51" s="55"/>
      <c r="PC51" s="55"/>
      <c r="PD51" s="55"/>
      <c r="PE51" s="55"/>
      <c r="PF51" s="55"/>
      <c r="PG51" s="55"/>
      <c r="PH51" s="55"/>
      <c r="PI51" s="55"/>
      <c r="PJ51" s="55"/>
      <c r="PK51" s="55"/>
      <c r="PL51" s="55"/>
      <c r="PM51" s="55"/>
      <c r="PN51" s="55"/>
      <c r="PO51" s="55"/>
      <c r="PP51" s="55"/>
      <c r="PQ51" s="55"/>
      <c r="PR51" s="55"/>
      <c r="PS51" s="55"/>
      <c r="PT51" s="55"/>
      <c r="PU51" s="55"/>
      <c r="PV51" s="55"/>
      <c r="PW51" s="55"/>
      <c r="PX51" s="55"/>
      <c r="PY51" s="55"/>
      <c r="PZ51" s="55"/>
      <c r="QA51" s="55"/>
      <c r="QB51" s="55"/>
      <c r="QC51" s="55"/>
      <c r="QD51" s="55"/>
      <c r="QE51" s="55"/>
      <c r="QF51" s="55"/>
      <c r="QG51" s="55"/>
      <c r="QH51" s="55"/>
      <c r="QI51" s="55"/>
      <c r="QJ51" s="55"/>
      <c r="QK51" s="55"/>
      <c r="QL51" s="55"/>
      <c r="QM51" s="55"/>
      <c r="QN51" s="55"/>
      <c r="QO51" s="55"/>
      <c r="QP51" s="55"/>
      <c r="QQ51" s="55"/>
      <c r="QR51" s="55"/>
      <c r="QS51" s="55"/>
      <c r="QT51" s="55"/>
      <c r="QU51" s="55"/>
      <c r="QV51" s="55"/>
      <c r="QW51" s="55"/>
      <c r="QX51" s="55"/>
      <c r="QY51" s="55"/>
      <c r="QZ51" s="55"/>
      <c r="RA51" s="55"/>
      <c r="RB51" s="55"/>
      <c r="RC51" s="55"/>
      <c r="RD51" s="55"/>
      <c r="RE51" s="55"/>
      <c r="RF51" s="55"/>
      <c r="RG51" s="55"/>
      <c r="RH51" s="55"/>
      <c r="RI51" s="55"/>
      <c r="RJ51" s="55"/>
      <c r="RK51" s="55"/>
      <c r="RL51" s="55"/>
      <c r="RM51" s="55"/>
      <c r="RN51" s="55"/>
      <c r="RO51" s="55"/>
      <c r="RP51" s="55"/>
      <c r="RQ51" s="55"/>
      <c r="RR51" s="55"/>
      <c r="RS51" s="55"/>
      <c r="RT51" s="55"/>
      <c r="RU51" s="55"/>
      <c r="RV51" s="55"/>
      <c r="RW51" s="55"/>
      <c r="RX51" s="55"/>
      <c r="RY51" s="55"/>
      <c r="RZ51" s="55"/>
      <c r="SA51" s="55"/>
      <c r="SB51" s="55"/>
      <c r="SC51" s="55"/>
      <c r="SD51" s="55"/>
      <c r="SE51" s="55"/>
      <c r="SF51" s="55"/>
      <c r="SG51" s="55"/>
      <c r="SH51" s="55"/>
      <c r="SI51" s="55"/>
      <c r="SJ51" s="55"/>
      <c r="SK51" s="55"/>
      <c r="SL51" s="55"/>
      <c r="SM51" s="55"/>
      <c r="SN51" s="55"/>
      <c r="SO51" s="55"/>
      <c r="SP51" s="55"/>
      <c r="SQ51" s="55"/>
      <c r="SR51" s="55"/>
      <c r="SS51" s="55"/>
      <c r="ST51" s="55"/>
      <c r="SU51" s="55"/>
      <c r="SV51" s="55"/>
      <c r="SW51" s="55"/>
      <c r="SX51" s="55"/>
      <c r="SY51" s="55"/>
      <c r="SZ51" s="55"/>
      <c r="TA51" s="55"/>
      <c r="TB51" s="55"/>
      <c r="TC51" s="55"/>
      <c r="TD51" s="55"/>
      <c r="TE51" s="55"/>
      <c r="TF51" s="55"/>
      <c r="TG51" s="55"/>
      <c r="TH51" s="55"/>
      <c r="TI51" s="55"/>
      <c r="TJ51" s="55"/>
      <c r="TK51" s="55"/>
      <c r="TL51" s="55"/>
      <c r="TM51" s="55"/>
      <c r="TN51" s="55"/>
      <c r="TO51" s="55"/>
      <c r="TP51" s="55"/>
      <c r="TQ51" s="55"/>
      <c r="TR51" s="55"/>
      <c r="TS51" s="55"/>
      <c r="TT51" s="55"/>
      <c r="TU51" s="55"/>
      <c r="TV51" s="55"/>
      <c r="TW51" s="55"/>
      <c r="TX51" s="55"/>
      <c r="TY51" s="55"/>
      <c r="TZ51" s="55"/>
      <c r="UA51" s="55"/>
      <c r="UB51" s="55"/>
      <c r="UC51" s="55"/>
      <c r="UD51" s="55"/>
      <c r="UE51" s="55"/>
      <c r="UF51" s="55"/>
      <c r="UG51" s="55"/>
      <c r="UH51" s="55"/>
      <c r="UI51" s="55"/>
      <c r="UJ51" s="55"/>
      <c r="UK51" s="55"/>
      <c r="UL51" s="55"/>
      <c r="UM51" s="55"/>
      <c r="UN51" s="55"/>
      <c r="UO51" s="55"/>
      <c r="UP51" s="55"/>
      <c r="UQ51" s="55"/>
      <c r="UR51" s="55"/>
      <c r="US51" s="55"/>
      <c r="UT51" s="55"/>
      <c r="UU51" s="55"/>
      <c r="UV51" s="55"/>
      <c r="UW51" s="55"/>
      <c r="UX51" s="55"/>
      <c r="UY51" s="55"/>
      <c r="UZ51" s="55"/>
      <c r="VA51" s="55"/>
      <c r="VB51" s="55"/>
      <c r="VC51" s="55"/>
      <c r="VD51" s="55"/>
      <c r="VE51" s="55"/>
      <c r="VF51" s="55"/>
      <c r="VG51" s="55"/>
      <c r="VH51" s="55"/>
      <c r="VI51" s="55"/>
      <c r="VJ51" s="55"/>
      <c r="VK51" s="55"/>
      <c r="VL51" s="55"/>
      <c r="VM51" s="55"/>
      <c r="VN51" s="55"/>
      <c r="VO51" s="55"/>
      <c r="VP51" s="55"/>
      <c r="VQ51" s="55"/>
      <c r="VR51" s="55"/>
      <c r="VS51" s="55"/>
      <c r="VT51" s="55"/>
      <c r="VU51" s="55"/>
      <c r="VV51" s="55"/>
      <c r="VW51" s="55"/>
      <c r="VX51" s="55"/>
      <c r="VY51" s="55"/>
      <c r="VZ51" s="55"/>
      <c r="WA51" s="55"/>
      <c r="WB51" s="55"/>
      <c r="WC51" s="55"/>
      <c r="WD51" s="55"/>
      <c r="WE51" s="55"/>
      <c r="WF51" s="55"/>
      <c r="WG51" s="55"/>
      <c r="WH51" s="55"/>
      <c r="WI51" s="55"/>
      <c r="WJ51" s="55"/>
      <c r="WK51" s="55"/>
      <c r="WL51" s="55"/>
      <c r="WM51" s="55"/>
      <c r="WN51" s="55"/>
      <c r="WO51" s="55"/>
      <c r="WP51" s="55"/>
      <c r="WQ51" s="55"/>
      <c r="WR51" s="55"/>
      <c r="WS51" s="55"/>
      <c r="WT51" s="55"/>
      <c r="WU51" s="55"/>
      <c r="WV51" s="55"/>
      <c r="WW51" s="55"/>
      <c r="WX51" s="55"/>
      <c r="WY51" s="55"/>
      <c r="WZ51" s="55"/>
      <c r="XA51" s="55"/>
      <c r="XB51" s="55"/>
      <c r="XC51" s="55"/>
      <c r="XD51" s="55"/>
      <c r="XE51" s="55"/>
      <c r="XF51" s="55"/>
      <c r="XG51" s="55"/>
      <c r="XH51" s="55"/>
      <c r="XI51" s="55"/>
      <c r="XJ51" s="55"/>
      <c r="XK51" s="55"/>
      <c r="XL51" s="55"/>
      <c r="XM51" s="55"/>
      <c r="XN51" s="55"/>
      <c r="XO51" s="55"/>
      <c r="XP51" s="55"/>
      <c r="XQ51" s="55"/>
      <c r="XR51" s="55"/>
      <c r="XS51" s="55"/>
      <c r="XT51" s="55"/>
      <c r="XU51" s="55"/>
      <c r="XV51" s="55"/>
      <c r="XW51" s="55"/>
      <c r="XX51" s="55"/>
      <c r="XY51" s="55"/>
      <c r="XZ51" s="55"/>
      <c r="YA51" s="55"/>
      <c r="YB51" s="55"/>
      <c r="YC51" s="55"/>
      <c r="YD51" s="55"/>
      <c r="YE51" s="55"/>
      <c r="YF51" s="55"/>
      <c r="YG51" s="55"/>
      <c r="YH51" s="55"/>
      <c r="YI51" s="55"/>
      <c r="YJ51" s="55"/>
      <c r="YK51" s="55"/>
      <c r="YL51" s="55"/>
      <c r="YM51" s="55"/>
      <c r="YN51" s="55"/>
      <c r="YO51" s="55"/>
      <c r="YP51" s="55"/>
      <c r="YQ51" s="55"/>
      <c r="YR51" s="55"/>
      <c r="YS51" s="55"/>
      <c r="YT51" s="55"/>
      <c r="YU51" s="55"/>
      <c r="YV51" s="55"/>
      <c r="YW51" s="55"/>
      <c r="YX51" s="55"/>
      <c r="YY51" s="55"/>
      <c r="YZ51" s="55"/>
      <c r="ZA51" s="55"/>
      <c r="ZB51" s="55"/>
      <c r="ZC51" s="55"/>
      <c r="ZD51" s="55"/>
      <c r="ZE51" s="55"/>
      <c r="ZF51" s="55"/>
      <c r="ZG51" s="55"/>
      <c r="ZH51" s="55"/>
      <c r="ZI51" s="55"/>
      <c r="ZJ51" s="55"/>
      <c r="ZK51" s="55"/>
      <c r="ZL51" s="55"/>
      <c r="ZM51" s="55"/>
      <c r="ZN51" s="55"/>
      <c r="ZO51" s="55"/>
      <c r="ZP51" s="55"/>
      <c r="ZQ51" s="55"/>
      <c r="ZR51" s="55"/>
      <c r="ZS51" s="55"/>
      <c r="ZT51" s="55"/>
      <c r="ZU51" s="55"/>
      <c r="ZV51" s="55"/>
      <c r="ZW51" s="55"/>
      <c r="ZX51" s="55"/>
      <c r="ZY51" s="55"/>
      <c r="ZZ51" s="55"/>
      <c r="AAA51" s="55"/>
      <c r="AAB51" s="55"/>
      <c r="AAC51" s="55"/>
      <c r="AAD51" s="55"/>
      <c r="AAE51" s="55"/>
      <c r="AAF51" s="55"/>
      <c r="AAG51" s="55"/>
      <c r="AAH51" s="55"/>
      <c r="AAI51" s="55"/>
      <c r="AAJ51" s="55"/>
      <c r="AAK51" s="55"/>
      <c r="AAL51" s="55"/>
      <c r="AAM51" s="55"/>
      <c r="AAN51" s="55"/>
      <c r="AAO51" s="55"/>
      <c r="AAP51" s="55"/>
      <c r="AAQ51" s="55"/>
      <c r="AAR51" s="55"/>
      <c r="AAS51" s="55"/>
      <c r="AAT51" s="55"/>
      <c r="AAU51" s="55"/>
      <c r="AAV51" s="55"/>
      <c r="AAW51" s="55"/>
      <c r="AAX51" s="55"/>
      <c r="AAY51" s="55"/>
      <c r="AAZ51" s="55"/>
      <c r="ABA51" s="55"/>
      <c r="ABB51" s="55"/>
      <c r="ABC51" s="55"/>
      <c r="ABD51" s="55"/>
      <c r="ABE51" s="55"/>
      <c r="ABF51" s="55"/>
      <c r="ABG51" s="55"/>
      <c r="ABH51" s="55"/>
      <c r="ABI51" s="55"/>
      <c r="ABJ51" s="55"/>
      <c r="ABK51" s="55"/>
      <c r="ABL51" s="55"/>
      <c r="ABM51" s="55"/>
      <c r="ABN51" s="55"/>
      <c r="ABO51" s="55"/>
      <c r="ABP51" s="55"/>
      <c r="ABQ51" s="55"/>
      <c r="ABR51" s="55"/>
      <c r="ABS51" s="55"/>
      <c r="ABT51" s="55"/>
      <c r="ABU51" s="55"/>
      <c r="ABV51" s="55"/>
      <c r="ABW51" s="55"/>
      <c r="ABX51" s="55"/>
      <c r="ABY51" s="55"/>
      <c r="ABZ51" s="55"/>
      <c r="ACA51" s="55"/>
      <c r="ACB51" s="55"/>
      <c r="ACC51" s="55"/>
      <c r="ACD51" s="55"/>
      <c r="ACE51" s="55"/>
      <c r="ACF51" s="55"/>
      <c r="ACG51" s="55"/>
      <c r="ACH51" s="55"/>
      <c r="ACI51" s="55"/>
      <c r="ACJ51" s="55"/>
      <c r="ACK51" s="55"/>
      <c r="ACL51" s="55"/>
      <c r="ACM51" s="55"/>
      <c r="ACN51" s="55"/>
      <c r="ACO51" s="55"/>
      <c r="ACP51" s="55"/>
      <c r="ACQ51" s="55"/>
      <c r="ACR51" s="55"/>
      <c r="ACS51" s="55"/>
      <c r="ACT51" s="55"/>
      <c r="ACU51" s="55"/>
      <c r="ACV51" s="55"/>
      <c r="ACW51" s="55"/>
      <c r="ACX51" s="55"/>
      <c r="ACY51" s="55"/>
      <c r="ACZ51" s="55"/>
      <c r="ADA51" s="55"/>
      <c r="ADB51" s="55"/>
      <c r="ADC51" s="55"/>
      <c r="ADD51" s="55"/>
      <c r="ADE51" s="55"/>
      <c r="ADF51" s="55"/>
      <c r="ADG51" s="55"/>
      <c r="ADH51" s="55"/>
      <c r="ADI51" s="55"/>
      <c r="ADJ51" s="55"/>
      <c r="ADK51" s="55"/>
      <c r="ADL51" s="55"/>
      <c r="ADM51" s="55"/>
      <c r="ADN51" s="55"/>
      <c r="ADO51" s="55"/>
      <c r="ADP51" s="55"/>
      <c r="ADQ51" s="55"/>
      <c r="ADR51" s="55"/>
      <c r="ADS51" s="55"/>
      <c r="ADT51" s="55"/>
      <c r="ADU51" s="55"/>
      <c r="ADV51" s="55"/>
      <c r="ADW51" s="55"/>
      <c r="ADX51" s="55"/>
      <c r="ADY51" s="55"/>
      <c r="ADZ51" s="55"/>
      <c r="AEA51" s="55"/>
      <c r="AEB51" s="55"/>
      <c r="AEC51" s="55"/>
      <c r="AED51" s="55"/>
      <c r="AEE51" s="55"/>
      <c r="AEF51" s="55"/>
      <c r="AEG51" s="55"/>
      <c r="AEH51" s="55"/>
      <c r="AEI51" s="55"/>
      <c r="AEJ51" s="55"/>
      <c r="AEK51" s="55"/>
      <c r="AEL51" s="55"/>
      <c r="AEM51" s="55"/>
      <c r="AEN51" s="55"/>
      <c r="AEO51" s="55"/>
      <c r="AEP51" s="55"/>
      <c r="AEQ51" s="55"/>
      <c r="AER51" s="55"/>
      <c r="AES51" s="55"/>
      <c r="AET51" s="55"/>
      <c r="AEU51" s="55"/>
      <c r="AEV51" s="55"/>
      <c r="AEW51" s="55"/>
      <c r="AEX51" s="55"/>
      <c r="AEY51" s="55"/>
      <c r="AEZ51" s="55"/>
      <c r="AFA51" s="55"/>
      <c r="AFB51" s="55"/>
      <c r="AFC51" s="55"/>
      <c r="AFD51" s="55"/>
      <c r="AFE51" s="55"/>
      <c r="AFF51" s="55"/>
      <c r="AFG51" s="55"/>
      <c r="AFH51" s="55"/>
      <c r="AFI51" s="55"/>
      <c r="AFJ51" s="55"/>
      <c r="AFK51" s="55"/>
      <c r="AFL51" s="55"/>
      <c r="AFM51" s="55"/>
      <c r="AFN51" s="55"/>
      <c r="AFO51" s="55"/>
      <c r="AFP51" s="55"/>
      <c r="AFQ51" s="55"/>
      <c r="AFR51" s="55"/>
      <c r="AFS51" s="55"/>
      <c r="AFT51" s="55"/>
      <c r="AFU51" s="55"/>
      <c r="AFV51" s="55"/>
      <c r="AFW51" s="55"/>
      <c r="AFX51" s="55"/>
      <c r="AFY51" s="55"/>
      <c r="AFZ51" s="55"/>
      <c r="AGA51" s="55"/>
      <c r="AGB51" s="55"/>
      <c r="AGC51" s="55"/>
      <c r="AGD51" s="55"/>
      <c r="AGE51" s="55"/>
      <c r="AGF51" s="55"/>
      <c r="AGG51" s="55"/>
      <c r="AGH51" s="55"/>
      <c r="AGI51" s="55"/>
      <c r="AGJ51" s="55"/>
      <c r="AGK51" s="55"/>
      <c r="AGL51" s="55"/>
      <c r="AGM51" s="55"/>
      <c r="AGN51" s="55"/>
      <c r="AGO51" s="55"/>
      <c r="AGP51" s="55"/>
      <c r="AGQ51" s="55"/>
      <c r="AGR51" s="55"/>
      <c r="AGS51" s="55"/>
      <c r="AGT51" s="55"/>
      <c r="AGU51" s="55"/>
      <c r="AGV51" s="55"/>
      <c r="AGW51" s="55"/>
      <c r="AGX51" s="55"/>
      <c r="AGY51" s="55"/>
      <c r="AGZ51" s="55"/>
      <c r="AHA51" s="55"/>
      <c r="AHB51" s="55"/>
      <c r="AHC51" s="55"/>
      <c r="AHD51" s="55"/>
      <c r="AHE51" s="55"/>
      <c r="AHF51" s="55"/>
      <c r="AHG51" s="55"/>
      <c r="AHH51" s="55"/>
      <c r="AHI51" s="55"/>
      <c r="AHJ51" s="55"/>
      <c r="AHK51" s="55"/>
      <c r="AHL51" s="55"/>
      <c r="AHM51" s="55"/>
      <c r="AHN51" s="55"/>
      <c r="AHO51" s="55"/>
      <c r="AHP51" s="55"/>
      <c r="AHQ51" s="55"/>
      <c r="AHR51" s="55"/>
      <c r="AHS51" s="55"/>
      <c r="AHT51" s="55"/>
      <c r="AHU51" s="55"/>
      <c r="AHV51" s="55"/>
      <c r="AHW51" s="55"/>
      <c r="AHX51" s="55"/>
      <c r="AHY51" s="55"/>
      <c r="AHZ51" s="55"/>
      <c r="AIA51" s="55"/>
      <c r="AIB51" s="55"/>
      <c r="AIC51" s="55"/>
      <c r="AID51" s="55"/>
      <c r="AIE51" s="55"/>
      <c r="AIF51" s="55"/>
      <c r="AIG51" s="55"/>
      <c r="AIH51" s="55"/>
      <c r="AII51" s="55"/>
      <c r="AIJ51" s="55"/>
      <c r="AIK51" s="55"/>
      <c r="AIL51" s="55"/>
      <c r="AIM51" s="55"/>
      <c r="AIN51" s="55"/>
      <c r="AIO51" s="55"/>
      <c r="AIP51" s="55"/>
      <c r="AIQ51" s="55"/>
      <c r="AIR51" s="55"/>
      <c r="AIS51" s="55"/>
      <c r="AIT51" s="55"/>
      <c r="AIU51" s="55"/>
      <c r="AIV51" s="55"/>
      <c r="AIW51" s="55"/>
      <c r="AIX51" s="55"/>
      <c r="AIY51" s="55"/>
      <c r="AIZ51" s="55"/>
      <c r="AJA51" s="55"/>
      <c r="AJB51" s="55"/>
      <c r="AJC51" s="55"/>
      <c r="AJD51" s="55"/>
      <c r="AJE51" s="55"/>
      <c r="AJF51" s="55"/>
      <c r="AJG51" s="55"/>
      <c r="AJH51" s="55"/>
      <c r="AJI51" s="55"/>
      <c r="AJJ51" s="55"/>
      <c r="AJK51" s="55"/>
      <c r="AJL51" s="55"/>
      <c r="AJM51" s="55"/>
      <c r="AJN51" s="55"/>
      <c r="AJO51" s="55"/>
      <c r="AJP51" s="55"/>
      <c r="AJQ51" s="55"/>
      <c r="AJR51" s="55"/>
      <c r="AJS51" s="55"/>
      <c r="AJT51" s="55"/>
      <c r="AJU51" s="55"/>
      <c r="AJV51" s="55"/>
      <c r="AJW51" s="55"/>
      <c r="AJX51" s="55"/>
      <c r="AJY51" s="55"/>
      <c r="AJZ51" s="55"/>
      <c r="AKA51" s="55"/>
      <c r="AKB51" s="55"/>
      <c r="AKC51" s="55"/>
      <c r="AKD51" s="55"/>
      <c r="AKE51" s="55"/>
      <c r="AKF51" s="55"/>
      <c r="AKG51" s="55"/>
      <c r="AKH51" s="55"/>
      <c r="AKI51" s="55"/>
      <c r="AKJ51" s="55"/>
      <c r="AKK51" s="55"/>
      <c r="AKL51" s="55"/>
      <c r="AKM51" s="55"/>
      <c r="AKN51" s="55"/>
      <c r="AKO51" s="55"/>
      <c r="AKP51" s="55"/>
      <c r="AKQ51" s="55"/>
      <c r="AKR51" s="55"/>
      <c r="AKS51" s="55"/>
      <c r="AKT51" s="55"/>
      <c r="AKU51" s="55"/>
      <c r="AKV51" s="55"/>
      <c r="AKW51" s="55"/>
      <c r="AKX51" s="55"/>
      <c r="AKY51" s="55"/>
      <c r="AKZ51" s="55"/>
      <c r="ALA51" s="55"/>
      <c r="ALB51" s="55"/>
      <c r="ALC51" s="55"/>
      <c r="ALD51" s="55"/>
      <c r="ALE51" s="55"/>
      <c r="ALF51" s="55"/>
      <c r="ALG51" s="55"/>
      <c r="ALH51" s="55"/>
      <c r="ALI51" s="55"/>
      <c r="ALJ51" s="55"/>
      <c r="ALK51" s="55"/>
      <c r="ALL51" s="55"/>
      <c r="ALM51" s="55"/>
      <c r="ALN51" s="55"/>
      <c r="ALO51" s="55"/>
      <c r="ALP51" s="55"/>
      <c r="ALQ51" s="55"/>
      <c r="ALR51" s="55"/>
      <c r="ALS51" s="55"/>
      <c r="ALT51" s="55"/>
      <c r="ALU51" s="55"/>
      <c r="ALV51" s="55"/>
      <c r="ALW51" s="55"/>
      <c r="ALX51" s="55"/>
      <c r="ALY51" s="55"/>
      <c r="ALZ51" s="55"/>
      <c r="AMA51" s="55"/>
      <c r="AMB51" s="55"/>
      <c r="AMC51" s="55"/>
      <c r="AMD51" s="55"/>
      <c r="AME51" s="55"/>
      <c r="AMF51" s="55"/>
      <c r="AMG51" s="55"/>
      <c r="AMH51" s="55"/>
      <c r="AMI51" s="55"/>
      <c r="AMJ51" s="55"/>
    </row>
    <row r="52" spans="1:1024" x14ac:dyDescent="0.2">
      <c r="A52" s="75"/>
      <c r="B52" s="75"/>
      <c r="C52" s="75"/>
      <c r="D52" s="75"/>
      <c r="E52" s="75"/>
      <c r="F52" s="114"/>
      <c r="G52" s="114"/>
      <c r="H52" s="114"/>
      <c r="I52" s="75"/>
      <c r="J52" s="75"/>
      <c r="K52" s="75"/>
      <c r="L52" s="75"/>
      <c r="M52" s="115"/>
      <c r="N52" s="75"/>
      <c r="O52" s="75"/>
      <c r="P52" s="75"/>
      <c r="Q52" s="75"/>
      <c r="R52" s="115"/>
      <c r="S52" s="115"/>
      <c r="T52" s="116"/>
      <c r="U52" s="116"/>
      <c r="V52" s="116"/>
      <c r="W52" s="117"/>
      <c r="X52" s="117"/>
      <c r="Y52" s="117"/>
      <c r="Z52" s="117"/>
      <c r="AA52" s="117"/>
      <c r="AB52" s="117"/>
      <c r="AC52" s="117"/>
      <c r="AD52" s="117"/>
      <c r="AE52" s="117"/>
      <c r="AF52" s="114"/>
      <c r="AG52" s="117"/>
      <c r="AH52" s="75"/>
      <c r="AI52" s="75"/>
      <c r="AJ52" s="118"/>
      <c r="AK52" s="118"/>
      <c r="AL52" s="117"/>
      <c r="AM52" s="119"/>
      <c r="AN52" s="119"/>
      <c r="AO52" s="75"/>
      <c r="AP52" s="75"/>
      <c r="AQ52" s="120"/>
      <c r="AR52" s="120"/>
      <c r="AS52" s="120"/>
      <c r="AT52" s="120"/>
      <c r="AU52" s="98"/>
      <c r="AV52" s="98"/>
      <c r="AW52" s="99"/>
      <c r="AX52" s="99"/>
      <c r="AY52" s="120"/>
      <c r="AZ52" s="120"/>
      <c r="BA52" s="118"/>
      <c r="BB52" s="121"/>
      <c r="BC52" s="122"/>
      <c r="BD52" s="121"/>
      <c r="BE52" s="120"/>
      <c r="BF52" s="122"/>
      <c r="BG52" s="123"/>
      <c r="BH52" s="123"/>
      <c r="BI52" s="124"/>
      <c r="BJ52" s="123"/>
      <c r="BK52" s="123"/>
      <c r="BL52" s="52"/>
      <c r="BM52" s="125"/>
      <c r="BN52" s="125"/>
      <c r="BO52" s="125"/>
      <c r="BP52" s="125"/>
      <c r="BQ52" s="125"/>
      <c r="BR52" s="123"/>
      <c r="BS52" s="123"/>
      <c r="BT52" s="126"/>
      <c r="BU52" s="126"/>
      <c r="BV52" s="126"/>
      <c r="BW52" s="126"/>
      <c r="BX52" s="126"/>
      <c r="BY52" s="75"/>
      <c r="BZ52" s="118"/>
      <c r="CA52" s="118"/>
      <c r="CB52" s="118"/>
      <c r="CC52" s="118"/>
      <c r="CD52" s="117"/>
      <c r="CE52" s="117"/>
      <c r="CF52" s="117"/>
      <c r="CG52" s="123"/>
      <c r="CH52" s="123"/>
      <c r="CI52" s="126"/>
      <c r="CJ52" s="126"/>
      <c r="CK52" s="117"/>
      <c r="CL52" s="117"/>
      <c r="CM52" s="117"/>
      <c r="CN52" s="117"/>
      <c r="CO52" s="126"/>
      <c r="CP52" s="117"/>
      <c r="CQ52" s="117"/>
      <c r="CR52" s="117"/>
      <c r="CS52" s="126"/>
      <c r="CT52" s="127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2">
      <c r="A53" s="75"/>
      <c r="B53" s="75"/>
      <c r="C53" s="75"/>
      <c r="D53" s="75"/>
      <c r="E53" s="75"/>
      <c r="F53" s="114"/>
      <c r="G53" s="114"/>
      <c r="H53" s="114"/>
      <c r="I53" s="75"/>
      <c r="J53" s="75"/>
      <c r="K53" s="75"/>
      <c r="L53" s="75"/>
      <c r="M53" s="115"/>
      <c r="N53" s="75"/>
      <c r="O53" s="75"/>
      <c r="P53" s="75"/>
      <c r="Q53" s="75"/>
      <c r="R53" s="115"/>
      <c r="S53" s="115"/>
      <c r="T53" s="116"/>
      <c r="U53" s="116"/>
      <c r="V53" s="116"/>
      <c r="W53" s="117"/>
      <c r="X53" s="117"/>
      <c r="Y53" s="117"/>
      <c r="Z53" s="117"/>
      <c r="AA53" s="117"/>
      <c r="AB53" s="117"/>
      <c r="AC53" s="117"/>
      <c r="AD53" s="117"/>
      <c r="AE53" s="117"/>
      <c r="AF53" s="114"/>
      <c r="AG53" s="117"/>
      <c r="AH53" s="75"/>
      <c r="AI53" s="75"/>
      <c r="AJ53" s="118"/>
      <c r="AK53" s="118"/>
      <c r="AL53" s="117"/>
      <c r="AM53" s="119"/>
      <c r="AN53" s="119"/>
      <c r="AO53" s="75"/>
      <c r="AP53" s="75"/>
      <c r="AQ53" s="120"/>
      <c r="AR53" s="120"/>
      <c r="AS53" s="120"/>
      <c r="AT53" s="120"/>
      <c r="AU53" s="98"/>
      <c r="AV53" s="98"/>
      <c r="AW53" s="99"/>
      <c r="AX53" s="99"/>
      <c r="AY53" s="120"/>
      <c r="AZ53" s="120"/>
      <c r="BA53" s="118"/>
      <c r="BB53" s="121"/>
      <c r="BC53" s="122"/>
      <c r="BD53" s="121"/>
      <c r="BE53" s="120"/>
      <c r="BF53" s="122"/>
      <c r="BG53" s="123"/>
      <c r="BH53" s="123"/>
      <c r="BI53" s="124"/>
      <c r="BJ53" s="123"/>
      <c r="BK53" s="123"/>
      <c r="BL53" s="52"/>
      <c r="BM53" s="125"/>
      <c r="BN53" s="125"/>
      <c r="BO53" s="125"/>
      <c r="BP53" s="125"/>
      <c r="BQ53" s="125"/>
      <c r="BR53" s="123"/>
      <c r="BS53" s="123"/>
      <c r="BT53" s="126"/>
      <c r="BU53" s="126"/>
      <c r="BV53" s="126"/>
      <c r="BW53" s="126"/>
      <c r="BX53" s="126"/>
      <c r="BY53" s="75"/>
      <c r="BZ53" s="118"/>
      <c r="CA53" s="118"/>
      <c r="CB53" s="118"/>
      <c r="CC53" s="118"/>
      <c r="CD53" s="117"/>
      <c r="CE53" s="117"/>
      <c r="CF53" s="117"/>
      <c r="CG53" s="123"/>
      <c r="CH53" s="123"/>
      <c r="CI53" s="126"/>
      <c r="CJ53" s="126"/>
      <c r="CK53" s="117"/>
      <c r="CL53" s="117"/>
      <c r="CM53" s="117"/>
      <c r="CN53" s="117"/>
      <c r="CO53" s="126"/>
      <c r="CP53" s="117"/>
      <c r="CQ53" s="117"/>
      <c r="CR53" s="117"/>
      <c r="CS53" s="126"/>
      <c r="CT53" s="127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2">
      <c r="A54" s="75"/>
      <c r="B54" s="75"/>
      <c r="C54" s="75"/>
      <c r="D54" s="75"/>
      <c r="E54" s="75"/>
      <c r="F54" s="114"/>
      <c r="G54" s="114"/>
      <c r="H54" s="114"/>
      <c r="I54" s="75"/>
      <c r="J54" s="75"/>
      <c r="K54" s="75"/>
      <c r="L54" s="75"/>
      <c r="M54" s="115"/>
      <c r="N54" s="75"/>
      <c r="O54" s="75"/>
      <c r="P54" s="75"/>
      <c r="Q54" s="75"/>
      <c r="R54" s="115"/>
      <c r="S54" s="115"/>
      <c r="T54" s="116"/>
      <c r="U54" s="116"/>
      <c r="V54" s="116"/>
      <c r="W54" s="117"/>
      <c r="X54" s="117"/>
      <c r="Y54" s="117"/>
      <c r="Z54" s="117"/>
      <c r="AA54" s="117"/>
      <c r="AB54" s="117"/>
      <c r="AC54" s="117"/>
      <c r="AD54" s="117"/>
      <c r="AE54" s="117"/>
      <c r="AF54" s="114"/>
      <c r="AG54" s="117"/>
      <c r="AH54" s="75"/>
      <c r="AI54" s="75"/>
      <c r="AJ54" s="118"/>
      <c r="AK54" s="118"/>
      <c r="AL54" s="117"/>
      <c r="AM54" s="119"/>
      <c r="AN54" s="119"/>
      <c r="AO54" s="75"/>
      <c r="AP54" s="75"/>
      <c r="AQ54" s="120"/>
      <c r="AR54" s="120"/>
      <c r="AS54" s="120"/>
      <c r="AT54" s="120"/>
      <c r="AU54" s="98"/>
      <c r="AV54" s="98"/>
      <c r="AW54" s="99"/>
      <c r="AX54" s="99"/>
      <c r="AY54" s="120"/>
      <c r="AZ54" s="120"/>
      <c r="BA54" s="118"/>
      <c r="BB54" s="121"/>
      <c r="BC54" s="122"/>
      <c r="BD54" s="121"/>
      <c r="BE54" s="120"/>
      <c r="BF54" s="122"/>
      <c r="BG54" s="123"/>
      <c r="BH54" s="123"/>
      <c r="BI54" s="124"/>
      <c r="BJ54" s="123"/>
      <c r="BK54" s="123"/>
      <c r="BL54" s="52"/>
      <c r="BM54" s="125"/>
      <c r="BN54" s="125"/>
      <c r="BO54" s="125"/>
      <c r="BP54" s="125"/>
      <c r="BQ54" s="125"/>
      <c r="BR54" s="123"/>
      <c r="BS54" s="123"/>
      <c r="BT54" s="126"/>
      <c r="BU54" s="126"/>
      <c r="BV54" s="126"/>
      <c r="BW54" s="126"/>
      <c r="BX54" s="126"/>
      <c r="BY54" s="75"/>
      <c r="BZ54" s="118"/>
      <c r="CA54" s="118"/>
      <c r="CB54" s="118"/>
      <c r="CC54" s="118"/>
      <c r="CD54" s="117"/>
      <c r="CE54" s="117"/>
      <c r="CF54" s="117"/>
      <c r="CG54" s="123"/>
      <c r="CH54" s="123"/>
      <c r="CI54" s="126"/>
      <c r="CJ54" s="126"/>
      <c r="CK54" s="117"/>
      <c r="CL54" s="117"/>
      <c r="CM54" s="117"/>
      <c r="CN54" s="117"/>
      <c r="CO54" s="126"/>
      <c r="CP54" s="117"/>
      <c r="CQ54" s="117"/>
      <c r="CR54" s="117"/>
      <c r="CS54" s="126"/>
      <c r="CT54" s="127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2">
      <c r="A55" s="75"/>
      <c r="B55" s="75"/>
      <c r="C55" s="75"/>
      <c r="D55" s="75"/>
      <c r="E55" s="75"/>
      <c r="F55" s="114"/>
      <c r="G55" s="114"/>
      <c r="H55" s="114"/>
      <c r="I55" s="75"/>
      <c r="J55" s="75"/>
      <c r="K55" s="75"/>
      <c r="L55" s="75"/>
      <c r="M55" s="115"/>
      <c r="N55" s="75"/>
      <c r="O55" s="75"/>
      <c r="P55" s="75"/>
      <c r="Q55" s="75"/>
      <c r="R55" s="115"/>
      <c r="S55" s="115"/>
      <c r="T55" s="116"/>
      <c r="U55" s="116"/>
      <c r="V55" s="116"/>
      <c r="W55" s="117"/>
      <c r="X55" s="117"/>
      <c r="Y55" s="117"/>
      <c r="Z55" s="117"/>
      <c r="AA55" s="117"/>
      <c r="AB55" s="117"/>
      <c r="AC55" s="117"/>
      <c r="AD55" s="117"/>
      <c r="AE55" s="117"/>
      <c r="AF55" s="114"/>
      <c r="AG55" s="117"/>
      <c r="AH55" s="75"/>
      <c r="AI55" s="75"/>
      <c r="AJ55" s="118"/>
      <c r="AK55" s="118"/>
      <c r="AL55" s="117"/>
      <c r="AM55" s="119"/>
      <c r="AN55" s="119"/>
      <c r="AO55" s="75"/>
      <c r="AP55" s="75"/>
      <c r="AQ55" s="120"/>
      <c r="AR55" s="120"/>
      <c r="AS55" s="120"/>
      <c r="AT55" s="120"/>
      <c r="AU55" s="98"/>
      <c r="AV55" s="98"/>
      <c r="AW55" s="99"/>
      <c r="AX55" s="99"/>
      <c r="AY55" s="120"/>
      <c r="AZ55" s="120"/>
      <c r="BA55" s="118"/>
      <c r="BB55" s="121"/>
      <c r="BC55" s="122"/>
      <c r="BD55" s="121"/>
      <c r="BE55" s="120"/>
      <c r="BF55" s="122"/>
      <c r="BG55" s="123"/>
      <c r="BH55" s="123"/>
      <c r="BI55" s="124"/>
      <c r="BJ55" s="123"/>
      <c r="BK55" s="123"/>
      <c r="BL55" s="52"/>
      <c r="BM55" s="125"/>
      <c r="BN55" s="125"/>
      <c r="BO55" s="125"/>
      <c r="BP55" s="125"/>
      <c r="BQ55" s="125"/>
      <c r="BR55" s="123"/>
      <c r="BS55" s="123"/>
      <c r="BT55" s="126"/>
      <c r="BU55" s="126"/>
      <c r="BV55" s="126"/>
      <c r="BW55" s="126"/>
      <c r="BX55" s="126"/>
      <c r="BY55" s="75"/>
      <c r="BZ55" s="118"/>
      <c r="CA55" s="118"/>
      <c r="CB55" s="118"/>
      <c r="CC55" s="118"/>
      <c r="CD55" s="117"/>
      <c r="CE55" s="117"/>
      <c r="CF55" s="117"/>
      <c r="CG55" s="123"/>
      <c r="CH55" s="123"/>
      <c r="CI55" s="126"/>
      <c r="CJ55" s="126"/>
      <c r="CK55" s="117"/>
      <c r="CL55" s="117"/>
      <c r="CM55" s="117"/>
      <c r="CN55" s="117"/>
      <c r="CO55" s="126"/>
      <c r="CP55" s="117"/>
      <c r="CQ55" s="117"/>
      <c r="CR55" s="117"/>
      <c r="CS55" s="126"/>
      <c r="CT55" s="127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2">
      <c r="A56" s="75"/>
      <c r="B56" s="75"/>
      <c r="C56" s="75"/>
      <c r="D56" s="75"/>
      <c r="E56" s="75"/>
      <c r="F56" s="114"/>
      <c r="G56" s="114"/>
      <c r="H56" s="114"/>
      <c r="I56" s="75"/>
      <c r="J56" s="75"/>
      <c r="K56" s="75"/>
      <c r="L56" s="75"/>
      <c r="M56" s="115"/>
      <c r="N56" s="75"/>
      <c r="O56" s="75"/>
      <c r="P56" s="75"/>
      <c r="Q56" s="75"/>
      <c r="R56" s="115"/>
      <c r="S56" s="115"/>
      <c r="T56" s="116"/>
      <c r="U56" s="116"/>
      <c r="V56" s="116"/>
      <c r="W56" s="117"/>
      <c r="X56" s="117"/>
      <c r="Y56" s="117"/>
      <c r="Z56" s="117"/>
      <c r="AA56" s="117"/>
      <c r="AB56" s="117"/>
      <c r="AC56" s="117"/>
      <c r="AD56" s="117"/>
      <c r="AE56" s="117"/>
      <c r="AF56" s="114"/>
      <c r="AG56" s="117"/>
      <c r="AH56" s="75"/>
      <c r="AI56" s="75"/>
      <c r="AJ56" s="118"/>
      <c r="AK56" s="118"/>
      <c r="AL56" s="117"/>
      <c r="AM56" s="119"/>
      <c r="AN56" s="119"/>
      <c r="AO56" s="75"/>
      <c r="AP56" s="75"/>
      <c r="AQ56" s="120"/>
      <c r="AR56" s="120"/>
      <c r="AS56" s="120"/>
      <c r="AT56" s="120"/>
      <c r="AU56" s="98"/>
      <c r="AV56" s="98"/>
      <c r="AW56" s="99"/>
      <c r="AX56" s="99"/>
      <c r="AY56" s="120"/>
      <c r="AZ56" s="120"/>
      <c r="BA56" s="118"/>
      <c r="BB56" s="121"/>
      <c r="BC56" s="122"/>
      <c r="BD56" s="121"/>
      <c r="BE56" s="120"/>
      <c r="BF56" s="122"/>
      <c r="BG56" s="123"/>
      <c r="BH56" s="123"/>
      <c r="BI56" s="124"/>
      <c r="BJ56" s="123"/>
      <c r="BK56" s="123"/>
      <c r="BL56" s="52"/>
      <c r="BM56" s="125"/>
      <c r="BN56" s="125"/>
      <c r="BO56" s="125"/>
      <c r="BP56" s="125"/>
      <c r="BQ56" s="125"/>
      <c r="BR56" s="123"/>
      <c r="BS56" s="123"/>
      <c r="BT56" s="126"/>
      <c r="BU56" s="126"/>
      <c r="BV56" s="126"/>
      <c r="BW56" s="126"/>
      <c r="BX56" s="126"/>
      <c r="BY56" s="75"/>
      <c r="BZ56" s="118"/>
      <c r="CA56" s="118"/>
      <c r="CB56" s="118"/>
      <c r="CC56" s="118"/>
      <c r="CD56" s="117"/>
      <c r="CE56" s="117"/>
      <c r="CF56" s="117"/>
      <c r="CG56" s="123"/>
      <c r="CH56" s="123"/>
      <c r="CI56" s="126"/>
      <c r="CJ56" s="126"/>
      <c r="CK56" s="117"/>
      <c r="CL56" s="117"/>
      <c r="CM56" s="117"/>
      <c r="CN56" s="117"/>
      <c r="CO56" s="126"/>
      <c r="CP56" s="117"/>
      <c r="CQ56" s="117"/>
      <c r="CR56" s="117"/>
      <c r="CS56" s="126"/>
      <c r="CT56" s="127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2">
      <c r="A57" s="75"/>
      <c r="B57" s="75"/>
      <c r="C57" s="75"/>
      <c r="D57" s="75"/>
      <c r="E57" s="75"/>
      <c r="F57" s="114"/>
      <c r="G57" s="114"/>
      <c r="H57" s="114"/>
      <c r="I57" s="75"/>
      <c r="J57" s="75"/>
      <c r="K57" s="75"/>
      <c r="L57" s="75"/>
      <c r="M57" s="115"/>
      <c r="N57" s="75"/>
      <c r="O57" s="75"/>
      <c r="P57" s="75"/>
      <c r="Q57" s="75"/>
      <c r="R57" s="115"/>
      <c r="S57" s="115"/>
      <c r="T57" s="116"/>
      <c r="U57" s="116"/>
      <c r="V57" s="116"/>
      <c r="W57" s="117"/>
      <c r="X57" s="117"/>
      <c r="Y57" s="117"/>
      <c r="Z57" s="117"/>
      <c r="AA57" s="117"/>
      <c r="AB57" s="117"/>
      <c r="AC57" s="117"/>
      <c r="AD57" s="117"/>
      <c r="AE57" s="117"/>
      <c r="AF57" s="114"/>
      <c r="AG57" s="117"/>
      <c r="AH57" s="75"/>
      <c r="AI57" s="75"/>
      <c r="AJ57" s="118"/>
      <c r="AK57" s="118"/>
      <c r="AL57" s="117"/>
      <c r="AM57" s="119"/>
      <c r="AN57" s="119"/>
      <c r="AO57" s="75"/>
      <c r="AP57" s="75"/>
      <c r="AQ57" s="120"/>
      <c r="AR57" s="120"/>
      <c r="AS57" s="120"/>
      <c r="AT57" s="120"/>
      <c r="AU57" s="98"/>
      <c r="AV57" s="98"/>
      <c r="AW57" s="99"/>
      <c r="AX57" s="99"/>
      <c r="AY57" s="120"/>
      <c r="AZ57" s="120"/>
      <c r="BA57" s="118"/>
      <c r="BB57" s="121"/>
      <c r="BC57" s="122"/>
      <c r="BD57" s="121"/>
      <c r="BE57" s="120"/>
      <c r="BF57" s="122"/>
      <c r="BG57" s="123"/>
      <c r="BH57" s="123"/>
      <c r="BI57" s="124"/>
      <c r="BJ57" s="123"/>
      <c r="BK57" s="123"/>
      <c r="BL57" s="52"/>
      <c r="BM57" s="125"/>
      <c r="BN57" s="125"/>
      <c r="BO57" s="125"/>
      <c r="BP57" s="125"/>
      <c r="BQ57" s="125"/>
      <c r="BR57" s="123"/>
      <c r="BS57" s="123"/>
      <c r="BT57" s="126"/>
      <c r="BU57" s="126"/>
      <c r="BV57" s="126"/>
      <c r="BW57" s="126"/>
      <c r="BX57" s="126"/>
      <c r="BY57" s="75"/>
      <c r="BZ57" s="118"/>
      <c r="CA57" s="118"/>
      <c r="CB57" s="118"/>
      <c r="CC57" s="118"/>
      <c r="CD57" s="117"/>
      <c r="CE57" s="117"/>
      <c r="CF57" s="117"/>
      <c r="CG57" s="123"/>
      <c r="CH57" s="123"/>
      <c r="CI57" s="126"/>
      <c r="CJ57" s="126"/>
      <c r="CK57" s="117"/>
      <c r="CL57" s="117"/>
      <c r="CM57" s="117"/>
      <c r="CN57" s="117"/>
      <c r="CO57" s="126"/>
      <c r="CP57" s="117"/>
      <c r="CQ57" s="117"/>
      <c r="CR57" s="117"/>
      <c r="CS57" s="126"/>
      <c r="CT57" s="12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2">
      <c r="A58" s="75"/>
      <c r="B58" s="75"/>
      <c r="C58" s="75"/>
      <c r="D58" s="75"/>
      <c r="E58" s="75"/>
      <c r="F58" s="114"/>
      <c r="G58" s="114"/>
      <c r="H58" s="114"/>
      <c r="I58" s="75"/>
      <c r="J58" s="75"/>
      <c r="K58" s="75"/>
      <c r="L58" s="75"/>
      <c r="M58" s="115"/>
      <c r="N58" s="75"/>
      <c r="O58" s="75"/>
      <c r="P58" s="75"/>
      <c r="Q58" s="75"/>
      <c r="R58" s="115"/>
      <c r="S58" s="115"/>
      <c r="T58" s="116"/>
      <c r="U58" s="116"/>
      <c r="V58" s="116"/>
      <c r="W58" s="117"/>
      <c r="X58" s="117"/>
      <c r="Y58" s="117"/>
      <c r="Z58" s="117"/>
      <c r="AA58" s="117"/>
      <c r="AB58" s="117"/>
      <c r="AC58" s="117"/>
      <c r="AD58" s="117"/>
      <c r="AE58" s="117"/>
      <c r="AF58" s="114"/>
      <c r="AG58" s="117"/>
      <c r="AH58" s="75"/>
      <c r="AI58" s="75"/>
      <c r="AJ58" s="118"/>
      <c r="AK58" s="118"/>
      <c r="AL58" s="117"/>
      <c r="AM58" s="119"/>
      <c r="AN58" s="119"/>
      <c r="AO58" s="75"/>
      <c r="AP58" s="75"/>
      <c r="AQ58" s="120"/>
      <c r="AR58" s="120"/>
      <c r="AS58" s="120"/>
      <c r="AT58" s="120"/>
      <c r="AU58" s="98"/>
      <c r="AV58" s="98"/>
      <c r="AW58" s="99"/>
      <c r="AX58" s="99"/>
      <c r="AY58" s="120"/>
      <c r="AZ58" s="120"/>
      <c r="BA58" s="118"/>
      <c r="BB58" s="121"/>
      <c r="BC58" s="122"/>
      <c r="BD58" s="121"/>
      <c r="BE58" s="120"/>
      <c r="BF58" s="122"/>
      <c r="BG58" s="123"/>
      <c r="BH58" s="123"/>
      <c r="BI58" s="124"/>
      <c r="BJ58" s="123"/>
      <c r="BK58" s="123"/>
      <c r="BL58" s="52"/>
      <c r="BM58" s="125"/>
      <c r="BN58" s="125"/>
      <c r="BO58" s="125"/>
      <c r="BP58" s="125"/>
      <c r="BQ58" s="125"/>
      <c r="BR58" s="123"/>
      <c r="BS58" s="123"/>
      <c r="BT58" s="126"/>
      <c r="BU58" s="126"/>
      <c r="BV58" s="126"/>
      <c r="BW58" s="126"/>
      <c r="BX58" s="126"/>
      <c r="BY58" s="75"/>
      <c r="BZ58" s="118"/>
      <c r="CA58" s="118"/>
      <c r="CB58" s="118"/>
      <c r="CC58" s="118"/>
      <c r="CD58" s="117"/>
      <c r="CE58" s="117"/>
      <c r="CF58" s="117"/>
      <c r="CG58" s="123"/>
      <c r="CH58" s="123"/>
      <c r="CI58" s="126"/>
      <c r="CJ58" s="126"/>
      <c r="CK58" s="117"/>
      <c r="CL58" s="117"/>
      <c r="CM58" s="117"/>
      <c r="CN58" s="117"/>
      <c r="CO58" s="126"/>
      <c r="CP58" s="117"/>
      <c r="CQ58" s="117"/>
      <c r="CR58" s="117"/>
      <c r="CS58" s="126"/>
      <c r="CT58" s="127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2">
      <c r="A59" s="75"/>
      <c r="B59" s="75"/>
      <c r="C59" s="75"/>
      <c r="D59" s="75"/>
      <c r="E59" s="75"/>
      <c r="F59" s="114"/>
      <c r="G59" s="114"/>
      <c r="H59" s="114"/>
      <c r="I59" s="75"/>
      <c r="J59" s="75"/>
      <c r="K59" s="75"/>
      <c r="L59" s="75"/>
      <c r="M59" s="115"/>
      <c r="N59" s="75"/>
      <c r="O59" s="75"/>
      <c r="P59" s="75"/>
      <c r="Q59" s="75"/>
      <c r="R59" s="115"/>
      <c r="S59" s="115"/>
      <c r="T59" s="116"/>
      <c r="U59" s="116"/>
      <c r="V59" s="116"/>
      <c r="W59" s="117"/>
      <c r="X59" s="117"/>
      <c r="Y59" s="117"/>
      <c r="Z59" s="117"/>
      <c r="AA59" s="117"/>
      <c r="AB59" s="117"/>
      <c r="AC59" s="117"/>
      <c r="AD59" s="117"/>
      <c r="AE59" s="117"/>
      <c r="AF59" s="114"/>
      <c r="AG59" s="117"/>
      <c r="AH59" s="75"/>
      <c r="AI59" s="75"/>
      <c r="AJ59" s="118"/>
      <c r="AK59" s="118"/>
      <c r="AL59" s="117"/>
      <c r="AM59" s="119"/>
      <c r="AN59" s="119"/>
      <c r="AO59" s="75"/>
      <c r="AP59" s="75"/>
      <c r="AQ59" s="120"/>
      <c r="AR59" s="120"/>
      <c r="AS59" s="120"/>
      <c r="AT59" s="120"/>
      <c r="AU59" s="98"/>
      <c r="AV59" s="98"/>
      <c r="AW59" s="99"/>
      <c r="AX59" s="99"/>
      <c r="AY59" s="120"/>
      <c r="AZ59" s="120"/>
      <c r="BA59" s="118"/>
      <c r="BB59" s="121"/>
      <c r="BC59" s="122"/>
      <c r="BD59" s="121"/>
      <c r="BE59" s="120"/>
      <c r="BF59" s="122"/>
      <c r="BG59" s="123"/>
      <c r="BH59" s="123"/>
      <c r="BI59" s="124"/>
      <c r="BJ59" s="123"/>
      <c r="BK59" s="123"/>
      <c r="BL59" s="52"/>
      <c r="BM59" s="125"/>
      <c r="BN59" s="125"/>
      <c r="BO59" s="125"/>
      <c r="BP59" s="125"/>
      <c r="BQ59" s="125"/>
      <c r="BR59" s="123"/>
      <c r="BS59" s="123"/>
      <c r="BT59" s="126"/>
      <c r="BU59" s="126"/>
      <c r="BV59" s="126"/>
      <c r="BW59" s="126"/>
      <c r="BX59" s="126"/>
      <c r="BY59" s="75"/>
      <c r="BZ59" s="118"/>
      <c r="CA59" s="118"/>
      <c r="CB59" s="118"/>
      <c r="CC59" s="118"/>
      <c r="CD59" s="117"/>
      <c r="CE59" s="117"/>
      <c r="CF59" s="117"/>
      <c r="CG59" s="123"/>
      <c r="CH59" s="123"/>
      <c r="CI59" s="126"/>
      <c r="CJ59" s="126"/>
      <c r="CK59" s="117"/>
      <c r="CL59" s="117"/>
      <c r="CM59" s="117"/>
      <c r="CN59" s="117"/>
      <c r="CO59" s="126"/>
      <c r="CP59" s="117"/>
      <c r="CQ59" s="117"/>
      <c r="CR59" s="117"/>
      <c r="CS59" s="126"/>
      <c r="CT59" s="127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s="24" customFormat="1" ht="12" x14ac:dyDescent="0.15">
      <c r="A60" s="63"/>
      <c r="B60" s="63"/>
      <c r="C60" s="63"/>
      <c r="D60" s="63"/>
      <c r="E60" s="63"/>
      <c r="F60" s="128"/>
      <c r="G60" s="128"/>
      <c r="H60" s="128"/>
      <c r="I60" s="129"/>
      <c r="J60" s="129"/>
      <c r="K60" s="129"/>
      <c r="L60" s="129"/>
      <c r="M60" s="130"/>
      <c r="N60" s="129"/>
      <c r="O60" s="129"/>
      <c r="P60" s="129"/>
      <c r="Q60" s="129"/>
      <c r="R60" s="130"/>
      <c r="S60" s="130"/>
      <c r="T60" s="130"/>
      <c r="U60" s="130"/>
      <c r="V60" s="130"/>
      <c r="W60" s="131"/>
      <c r="X60" s="131"/>
      <c r="Y60" s="131"/>
      <c r="Z60" s="131"/>
      <c r="AA60" s="131"/>
      <c r="AB60" s="131"/>
      <c r="AC60" s="131"/>
      <c r="AD60" s="131"/>
      <c r="AE60" s="131"/>
      <c r="AF60" s="128"/>
      <c r="AG60" s="131"/>
      <c r="AH60" s="129"/>
      <c r="AI60" s="129"/>
      <c r="AJ60" s="129"/>
      <c r="AK60" s="129"/>
      <c r="AL60" s="131"/>
      <c r="AM60" s="130"/>
      <c r="AN60" s="130"/>
      <c r="AO60" s="129"/>
      <c r="AP60" s="129"/>
      <c r="AQ60" s="132"/>
      <c r="AR60" s="132"/>
      <c r="AS60" s="132"/>
      <c r="AT60" s="132"/>
      <c r="AU60" s="133"/>
      <c r="AV60" s="133"/>
      <c r="AW60" s="133"/>
      <c r="AX60" s="133"/>
      <c r="AY60" s="132"/>
      <c r="AZ60" s="132"/>
      <c r="BA60" s="129"/>
      <c r="BB60" s="121"/>
      <c r="BC60" s="132"/>
      <c r="BD60" s="132"/>
      <c r="BE60" s="132"/>
      <c r="BF60" s="132"/>
      <c r="BG60" s="134"/>
      <c r="BH60" s="134"/>
      <c r="BI60" s="135"/>
      <c r="BJ60" s="134"/>
      <c r="BK60" s="134"/>
      <c r="BL60" s="58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29"/>
      <c r="BZ60" s="129"/>
      <c r="CA60" s="129"/>
      <c r="CB60" s="129"/>
      <c r="CC60" s="129"/>
      <c r="CD60" s="131"/>
      <c r="CE60" s="131"/>
      <c r="CF60" s="131"/>
      <c r="CG60" s="134"/>
      <c r="CH60" s="134"/>
      <c r="CI60" s="134"/>
      <c r="CJ60" s="134"/>
      <c r="CK60" s="131"/>
      <c r="CL60" s="131"/>
      <c r="CM60" s="131"/>
      <c r="CN60" s="131"/>
      <c r="CO60" s="134"/>
      <c r="CP60" s="131"/>
      <c r="CQ60" s="131"/>
      <c r="CR60" s="131"/>
      <c r="CS60" s="134"/>
      <c r="CT60" s="127"/>
      <c r="CU60" s="127"/>
      <c r="CV60" s="136"/>
      <c r="CW60" s="137"/>
      <c r="CX60" s="136"/>
      <c r="CY60" s="136"/>
      <c r="CZ60" s="136"/>
      <c r="DA60" s="136"/>
      <c r="DB60" s="136"/>
      <c r="DC60" s="136"/>
      <c r="DD60" s="136"/>
      <c r="DE60" s="136"/>
      <c r="DF60" s="136"/>
      <c r="DG60" s="136"/>
      <c r="DH60" s="136"/>
      <c r="DI60" s="136"/>
      <c r="DJ60" s="136"/>
      <c r="DK60" s="136"/>
      <c r="DL60" s="136"/>
      <c r="DM60" s="136"/>
      <c r="DN60" s="136"/>
      <c r="DO60" s="136"/>
      <c r="DP60" s="136"/>
      <c r="DQ60" s="136"/>
      <c r="DR60" s="136"/>
      <c r="DS60" s="136"/>
      <c r="DT60" s="136"/>
      <c r="DU60" s="136"/>
      <c r="DV60" s="136"/>
      <c r="DW60" s="136"/>
      <c r="DX60" s="136"/>
      <c r="DY60" s="136"/>
      <c r="DZ60" s="136"/>
      <c r="EA60" s="136"/>
      <c r="EB60" s="136"/>
      <c r="EC60" s="136"/>
      <c r="ED60" s="136"/>
      <c r="EE60" s="136"/>
      <c r="EF60" s="136"/>
      <c r="EG60" s="136"/>
      <c r="EH60" s="136"/>
      <c r="EI60" s="136"/>
      <c r="EJ60" s="136"/>
      <c r="EK60" s="136"/>
      <c r="EL60" s="136"/>
      <c r="EM60" s="136"/>
      <c r="EN60" s="136"/>
      <c r="EO60" s="136"/>
      <c r="EP60" s="136"/>
      <c r="EQ60" s="136"/>
      <c r="ER60" s="136"/>
      <c r="ES60" s="136"/>
      <c r="ET60" s="136"/>
      <c r="EU60" s="136"/>
      <c r="EV60" s="136"/>
      <c r="EW60" s="136"/>
      <c r="EX60" s="136"/>
      <c r="EY60" s="136"/>
      <c r="EZ60" s="136"/>
      <c r="FA60" s="136"/>
      <c r="FB60" s="136"/>
      <c r="FC60" s="136"/>
      <c r="FD60" s="136"/>
      <c r="FE60" s="136"/>
      <c r="FF60" s="136"/>
      <c r="FG60" s="136"/>
      <c r="FH60" s="136"/>
      <c r="FI60" s="136"/>
      <c r="FJ60" s="136"/>
      <c r="FK60" s="136"/>
      <c r="FL60" s="136"/>
      <c r="FM60" s="136"/>
      <c r="FN60" s="136"/>
      <c r="FO60" s="136"/>
      <c r="FP60" s="136"/>
      <c r="FQ60" s="136"/>
      <c r="FR60" s="136"/>
      <c r="FS60" s="136"/>
      <c r="FT60" s="136"/>
      <c r="FU60" s="136"/>
      <c r="FV60" s="136"/>
      <c r="FW60" s="136"/>
      <c r="FX60" s="136"/>
      <c r="FY60" s="136"/>
      <c r="FZ60" s="136"/>
      <c r="GA60" s="136"/>
      <c r="GB60" s="136"/>
      <c r="GC60" s="136"/>
      <c r="GD60" s="136"/>
      <c r="GE60" s="136"/>
      <c r="GF60" s="136"/>
      <c r="GG60" s="136"/>
      <c r="GH60" s="136"/>
      <c r="GI60" s="136"/>
      <c r="GJ60" s="136"/>
      <c r="GK60" s="136"/>
      <c r="GL60" s="136"/>
      <c r="GM60" s="136"/>
      <c r="GN60" s="136"/>
      <c r="GO60" s="136"/>
      <c r="GP60" s="136"/>
      <c r="GQ60" s="136"/>
      <c r="GR60" s="136"/>
      <c r="GS60" s="136"/>
      <c r="GT60" s="136"/>
      <c r="GU60" s="136"/>
      <c r="GV60" s="136"/>
      <c r="GW60" s="136"/>
      <c r="GX60" s="136"/>
      <c r="GY60" s="136"/>
      <c r="GZ60" s="136"/>
      <c r="HA60" s="136"/>
      <c r="HB60" s="136"/>
      <c r="HC60" s="136"/>
      <c r="HD60" s="136"/>
      <c r="HE60" s="136"/>
      <c r="HF60" s="136"/>
      <c r="HG60" s="136"/>
      <c r="HH60" s="136"/>
      <c r="HI60" s="136"/>
      <c r="HJ60" s="136"/>
      <c r="HK60" s="136"/>
      <c r="HL60" s="136"/>
      <c r="HM60" s="136"/>
      <c r="HN60" s="136"/>
      <c r="HO60" s="136"/>
      <c r="HP60" s="136"/>
      <c r="HQ60" s="136"/>
      <c r="HR60" s="136"/>
      <c r="HS60" s="136"/>
      <c r="HT60" s="136"/>
      <c r="HU60" s="136"/>
      <c r="HV60" s="136"/>
      <c r="HW60" s="136"/>
      <c r="HX60" s="136"/>
      <c r="HY60" s="136"/>
      <c r="HZ60" s="136"/>
      <c r="IA60" s="136"/>
      <c r="IB60" s="136"/>
      <c r="IC60" s="136"/>
      <c r="ID60" s="136"/>
      <c r="IE60" s="136"/>
      <c r="IF60" s="136"/>
      <c r="IG60" s="136"/>
      <c r="IH60" s="136"/>
      <c r="II60" s="136"/>
      <c r="IJ60" s="136"/>
      <c r="IK60" s="136"/>
      <c r="IL60" s="136"/>
      <c r="IM60" s="136"/>
      <c r="IN60" s="136"/>
      <c r="IO60" s="136"/>
      <c r="IP60" s="136"/>
      <c r="IQ60" s="136"/>
      <c r="IR60" s="136"/>
      <c r="IS60" s="136"/>
      <c r="IT60" s="136"/>
      <c r="IU60" s="136"/>
      <c r="IV60" s="136"/>
      <c r="IW60" s="136"/>
      <c r="IX60" s="136"/>
      <c r="IY60" s="136"/>
      <c r="IZ60" s="136"/>
      <c r="JA60" s="136"/>
      <c r="JB60" s="136"/>
      <c r="JC60" s="136"/>
      <c r="JD60" s="136"/>
      <c r="JE60" s="136"/>
      <c r="JF60" s="136"/>
      <c r="JG60" s="136"/>
      <c r="JH60" s="136"/>
      <c r="JI60" s="136"/>
      <c r="JJ60" s="136"/>
      <c r="JK60" s="136"/>
      <c r="JL60" s="136"/>
      <c r="JM60" s="136"/>
      <c r="JN60" s="136"/>
      <c r="JO60" s="136"/>
      <c r="JP60" s="136"/>
      <c r="JQ60" s="136"/>
      <c r="JR60" s="136"/>
      <c r="JS60" s="136"/>
      <c r="JT60" s="136"/>
      <c r="JU60" s="136"/>
      <c r="JV60" s="136"/>
      <c r="JW60" s="136"/>
      <c r="JX60" s="136"/>
      <c r="JY60" s="136"/>
      <c r="JZ60" s="136"/>
      <c r="KA60" s="136"/>
      <c r="KB60" s="136"/>
      <c r="KC60" s="136"/>
      <c r="KD60" s="136"/>
      <c r="KE60" s="136"/>
      <c r="KF60" s="136"/>
      <c r="KG60" s="136"/>
      <c r="KH60" s="136"/>
      <c r="KI60" s="136"/>
      <c r="KJ60" s="136"/>
      <c r="KK60" s="136"/>
      <c r="KL60" s="136"/>
      <c r="KM60" s="136"/>
      <c r="KN60" s="136"/>
      <c r="KO60" s="136"/>
      <c r="KP60" s="136"/>
      <c r="KQ60" s="136"/>
      <c r="KR60" s="136"/>
      <c r="KS60" s="136"/>
      <c r="KT60" s="136"/>
      <c r="KU60" s="136"/>
      <c r="KV60" s="136"/>
      <c r="KW60" s="136"/>
      <c r="KX60" s="136"/>
      <c r="KY60" s="136"/>
      <c r="KZ60" s="136"/>
      <c r="LA60" s="136"/>
      <c r="LB60" s="136"/>
      <c r="LC60" s="136"/>
      <c r="LD60" s="136"/>
      <c r="LE60" s="136"/>
      <c r="LF60" s="136"/>
      <c r="LG60" s="136"/>
      <c r="LH60" s="136"/>
      <c r="LI60" s="136"/>
      <c r="LJ60" s="136"/>
      <c r="LK60" s="136"/>
      <c r="LL60" s="136"/>
      <c r="LM60" s="136"/>
      <c r="LN60" s="136"/>
      <c r="LO60" s="136"/>
      <c r="LP60" s="136"/>
      <c r="LQ60" s="136"/>
      <c r="LR60" s="136"/>
      <c r="LS60" s="136"/>
      <c r="LT60" s="136"/>
      <c r="LU60" s="136"/>
      <c r="LV60" s="136"/>
      <c r="LW60" s="136"/>
      <c r="LX60" s="136"/>
      <c r="LY60" s="136"/>
      <c r="LZ60" s="136"/>
      <c r="MA60" s="136"/>
      <c r="MB60" s="136"/>
      <c r="MC60" s="136"/>
      <c r="MD60" s="136"/>
      <c r="ME60" s="136"/>
      <c r="MF60" s="136"/>
      <c r="MG60" s="136"/>
      <c r="MH60" s="136"/>
      <c r="MI60" s="136"/>
      <c r="MJ60" s="136"/>
      <c r="MK60" s="136"/>
      <c r="ML60" s="136"/>
      <c r="MM60" s="136"/>
      <c r="MN60" s="136"/>
      <c r="MO60" s="136"/>
      <c r="MP60" s="136"/>
      <c r="MQ60" s="136"/>
      <c r="MR60" s="136"/>
      <c r="MS60" s="136"/>
      <c r="MT60" s="136"/>
      <c r="MU60" s="136"/>
      <c r="MV60" s="136"/>
      <c r="MW60" s="136"/>
      <c r="MX60" s="136"/>
      <c r="MY60" s="136"/>
      <c r="MZ60" s="136"/>
      <c r="NA60" s="136"/>
      <c r="NB60" s="136"/>
      <c r="NC60" s="136"/>
      <c r="ND60" s="136"/>
      <c r="NE60" s="136"/>
      <c r="NF60" s="136"/>
      <c r="NG60" s="136"/>
      <c r="NH60" s="136"/>
      <c r="NI60" s="136"/>
      <c r="NJ60" s="136"/>
      <c r="NK60" s="136"/>
      <c r="NL60" s="136"/>
      <c r="NM60" s="136"/>
      <c r="NN60" s="136"/>
      <c r="NO60" s="136"/>
      <c r="NP60" s="136"/>
      <c r="NQ60" s="136"/>
      <c r="NR60" s="136"/>
      <c r="NS60" s="136"/>
      <c r="NT60" s="136"/>
      <c r="NU60" s="136"/>
      <c r="NV60" s="136"/>
      <c r="NW60" s="136"/>
      <c r="NX60" s="136"/>
      <c r="NY60" s="136"/>
      <c r="NZ60" s="136"/>
      <c r="OA60" s="136"/>
      <c r="OB60" s="136"/>
      <c r="OC60" s="136"/>
      <c r="OD60" s="136"/>
      <c r="OE60" s="136"/>
      <c r="OF60" s="136"/>
      <c r="OG60" s="136"/>
      <c r="OH60" s="136"/>
      <c r="OI60" s="136"/>
      <c r="OJ60" s="136"/>
      <c r="OK60" s="136"/>
      <c r="OL60" s="136"/>
      <c r="OM60" s="136"/>
      <c r="ON60" s="136"/>
      <c r="OO60" s="136"/>
      <c r="OP60" s="136"/>
      <c r="OQ60" s="136"/>
      <c r="OR60" s="136"/>
      <c r="OS60" s="136"/>
      <c r="OT60" s="136"/>
      <c r="OU60" s="136"/>
      <c r="OV60" s="136"/>
      <c r="OW60" s="136"/>
      <c r="OX60" s="136"/>
      <c r="OY60" s="136"/>
      <c r="OZ60" s="136"/>
      <c r="PA60" s="136"/>
      <c r="PB60" s="136"/>
      <c r="PC60" s="136"/>
      <c r="PD60" s="136"/>
      <c r="PE60" s="136"/>
      <c r="PF60" s="136"/>
      <c r="PG60" s="136"/>
      <c r="PH60" s="136"/>
      <c r="PI60" s="136"/>
      <c r="PJ60" s="136"/>
      <c r="PK60" s="136"/>
      <c r="PL60" s="136"/>
      <c r="PM60" s="136"/>
      <c r="PN60" s="136"/>
      <c r="PO60" s="136"/>
      <c r="PP60" s="136"/>
      <c r="PQ60" s="136"/>
      <c r="PR60" s="136"/>
      <c r="PS60" s="136"/>
      <c r="PT60" s="136"/>
      <c r="PU60" s="136"/>
      <c r="PV60" s="136"/>
      <c r="PW60" s="136"/>
      <c r="PX60" s="136"/>
      <c r="PY60" s="136"/>
      <c r="PZ60" s="136"/>
      <c r="QA60" s="136"/>
      <c r="QB60" s="136"/>
      <c r="QC60" s="136"/>
      <c r="QD60" s="136"/>
      <c r="QE60" s="136"/>
      <c r="QF60" s="136"/>
      <c r="QG60" s="136"/>
      <c r="QH60" s="136"/>
      <c r="QI60" s="136"/>
      <c r="QJ60" s="136"/>
      <c r="QK60" s="136"/>
      <c r="QL60" s="136"/>
      <c r="QM60" s="136"/>
      <c r="QN60" s="136"/>
      <c r="QO60" s="136"/>
      <c r="QP60" s="136"/>
      <c r="QQ60" s="136"/>
      <c r="QR60" s="136"/>
      <c r="QS60" s="136"/>
      <c r="QT60" s="136"/>
      <c r="QU60" s="136"/>
      <c r="QV60" s="136"/>
      <c r="QW60" s="136"/>
      <c r="QX60" s="136"/>
      <c r="QY60" s="136"/>
      <c r="QZ60" s="136"/>
      <c r="RA60" s="136"/>
      <c r="RB60" s="136"/>
      <c r="RC60" s="136"/>
      <c r="RD60" s="136"/>
      <c r="RE60" s="136"/>
      <c r="RF60" s="136"/>
      <c r="RG60" s="136"/>
      <c r="RH60" s="136"/>
      <c r="RI60" s="136"/>
      <c r="RJ60" s="136"/>
      <c r="RK60" s="136"/>
      <c r="RL60" s="136"/>
      <c r="RM60" s="136"/>
      <c r="RN60" s="136"/>
      <c r="RO60" s="136"/>
      <c r="RP60" s="136"/>
      <c r="RQ60" s="136"/>
      <c r="RR60" s="136"/>
      <c r="RS60" s="136"/>
      <c r="RT60" s="136"/>
      <c r="RU60" s="136"/>
      <c r="RV60" s="136"/>
      <c r="RW60" s="136"/>
      <c r="RX60" s="136"/>
      <c r="RY60" s="136"/>
      <c r="RZ60" s="136"/>
      <c r="SA60" s="136"/>
      <c r="SB60" s="136"/>
      <c r="SC60" s="136"/>
      <c r="SD60" s="136"/>
      <c r="SE60" s="136"/>
      <c r="SF60" s="136"/>
      <c r="SG60" s="136"/>
      <c r="SH60" s="136"/>
      <c r="SI60" s="136"/>
      <c r="SJ60" s="136"/>
      <c r="SK60" s="136"/>
      <c r="SL60" s="136"/>
      <c r="SM60" s="136"/>
      <c r="SN60" s="136"/>
      <c r="SO60" s="136"/>
      <c r="SP60" s="136"/>
      <c r="SQ60" s="136"/>
      <c r="SR60" s="136"/>
      <c r="SS60" s="136"/>
      <c r="ST60" s="136"/>
      <c r="SU60" s="136"/>
      <c r="SV60" s="136"/>
      <c r="SW60" s="136"/>
      <c r="SX60" s="136"/>
      <c r="SY60" s="136"/>
      <c r="SZ60" s="136"/>
      <c r="TA60" s="136"/>
      <c r="TB60" s="136"/>
      <c r="TC60" s="136"/>
      <c r="TD60" s="136"/>
      <c r="TE60" s="136"/>
      <c r="TF60" s="136"/>
      <c r="TG60" s="136"/>
      <c r="TH60" s="136"/>
      <c r="TI60" s="136"/>
      <c r="TJ60" s="136"/>
      <c r="TK60" s="136"/>
      <c r="TL60" s="136"/>
      <c r="TM60" s="136"/>
      <c r="TN60" s="136"/>
      <c r="TO60" s="136"/>
      <c r="TP60" s="136"/>
      <c r="TQ60" s="136"/>
      <c r="TR60" s="136"/>
      <c r="TS60" s="136"/>
      <c r="TT60" s="136"/>
      <c r="TU60" s="136"/>
      <c r="TV60" s="136"/>
      <c r="TW60" s="136"/>
      <c r="TX60" s="136"/>
      <c r="TY60" s="136"/>
      <c r="TZ60" s="136"/>
      <c r="UA60" s="136"/>
      <c r="UB60" s="136"/>
      <c r="UC60" s="136"/>
      <c r="UD60" s="136"/>
      <c r="UE60" s="136"/>
      <c r="UF60" s="136"/>
      <c r="UG60" s="136"/>
      <c r="UH60" s="136"/>
      <c r="UI60" s="136"/>
      <c r="UJ60" s="136"/>
      <c r="UK60" s="136"/>
      <c r="UL60" s="136"/>
      <c r="UM60" s="136"/>
      <c r="UN60" s="136"/>
      <c r="UO60" s="136"/>
      <c r="UP60" s="136"/>
      <c r="UQ60" s="136"/>
      <c r="UR60" s="136"/>
      <c r="US60" s="136"/>
      <c r="UT60" s="136"/>
      <c r="UU60" s="136"/>
      <c r="UV60" s="136"/>
      <c r="UW60" s="136"/>
      <c r="UX60" s="136"/>
      <c r="UY60" s="136"/>
      <c r="UZ60" s="136"/>
      <c r="VA60" s="136"/>
      <c r="VB60" s="136"/>
      <c r="VC60" s="136"/>
      <c r="VD60" s="136"/>
      <c r="VE60" s="136"/>
      <c r="VF60" s="136"/>
      <c r="VG60" s="136"/>
      <c r="VH60" s="136"/>
      <c r="VI60" s="136"/>
      <c r="VJ60" s="136"/>
      <c r="VK60" s="136"/>
      <c r="VL60" s="136"/>
      <c r="VM60" s="136"/>
      <c r="VN60" s="136"/>
      <c r="VO60" s="136"/>
      <c r="VP60" s="136"/>
      <c r="VQ60" s="136"/>
      <c r="VR60" s="136"/>
      <c r="VS60" s="136"/>
      <c r="VT60" s="136"/>
      <c r="VU60" s="136"/>
      <c r="VV60" s="136"/>
      <c r="VW60" s="136"/>
      <c r="VX60" s="136"/>
      <c r="VY60" s="136"/>
      <c r="VZ60" s="136"/>
      <c r="WA60" s="136"/>
      <c r="WB60" s="136"/>
      <c r="WC60" s="136"/>
      <c r="WD60" s="136"/>
      <c r="WE60" s="136"/>
      <c r="WF60" s="136"/>
      <c r="WG60" s="136"/>
      <c r="WH60" s="136"/>
      <c r="WI60" s="136"/>
      <c r="WJ60" s="136"/>
      <c r="WK60" s="136"/>
      <c r="WL60" s="136"/>
      <c r="WM60" s="136"/>
      <c r="WN60" s="136"/>
      <c r="WO60" s="136"/>
      <c r="WP60" s="136"/>
      <c r="WQ60" s="136"/>
      <c r="WR60" s="136"/>
      <c r="WS60" s="136"/>
      <c r="WT60" s="136"/>
      <c r="WU60" s="136"/>
      <c r="WV60" s="136"/>
      <c r="WW60" s="136"/>
      <c r="WX60" s="136"/>
      <c r="WY60" s="136"/>
      <c r="WZ60" s="136"/>
      <c r="XA60" s="136"/>
      <c r="XB60" s="136"/>
      <c r="XC60" s="136"/>
      <c r="XD60" s="136"/>
      <c r="XE60" s="136"/>
      <c r="XF60" s="136"/>
      <c r="XG60" s="136"/>
      <c r="XH60" s="136"/>
      <c r="XI60" s="136"/>
      <c r="XJ60" s="136"/>
      <c r="XK60" s="136"/>
      <c r="XL60" s="136"/>
      <c r="XM60" s="136"/>
      <c r="XN60" s="136"/>
      <c r="XO60" s="136"/>
      <c r="XP60" s="136"/>
      <c r="XQ60" s="136"/>
      <c r="XR60" s="136"/>
      <c r="XS60" s="136"/>
      <c r="XT60" s="136"/>
      <c r="XU60" s="136"/>
      <c r="XV60" s="136"/>
      <c r="XW60" s="136"/>
      <c r="XX60" s="136"/>
      <c r="XY60" s="136"/>
      <c r="XZ60" s="136"/>
      <c r="YA60" s="136"/>
      <c r="YB60" s="136"/>
      <c r="YC60" s="136"/>
      <c r="YD60" s="136"/>
      <c r="YE60" s="136"/>
      <c r="YF60" s="136"/>
      <c r="YG60" s="136"/>
      <c r="YH60" s="136"/>
      <c r="YI60" s="136"/>
      <c r="YJ60" s="136"/>
      <c r="YK60" s="136"/>
      <c r="YL60" s="136"/>
      <c r="YM60" s="136"/>
      <c r="YN60" s="136"/>
      <c r="YO60" s="136"/>
      <c r="YP60" s="136"/>
      <c r="YQ60" s="136"/>
      <c r="YR60" s="136"/>
      <c r="YS60" s="136"/>
      <c r="YT60" s="136"/>
      <c r="YU60" s="136"/>
      <c r="YV60" s="136"/>
      <c r="YW60" s="136"/>
      <c r="YX60" s="136"/>
      <c r="YY60" s="136"/>
      <c r="YZ60" s="136"/>
      <c r="ZA60" s="136"/>
      <c r="ZB60" s="136"/>
      <c r="ZC60" s="136"/>
      <c r="ZD60" s="136"/>
      <c r="ZE60" s="136"/>
      <c r="ZF60" s="136"/>
      <c r="ZG60" s="136"/>
      <c r="ZH60" s="136"/>
      <c r="ZI60" s="136"/>
      <c r="ZJ60" s="136"/>
      <c r="ZK60" s="136"/>
      <c r="ZL60" s="136"/>
      <c r="ZM60" s="136"/>
      <c r="ZN60" s="136"/>
      <c r="ZO60" s="136"/>
      <c r="ZP60" s="136"/>
      <c r="ZQ60" s="136"/>
      <c r="ZR60" s="136"/>
      <c r="ZS60" s="136"/>
      <c r="ZT60" s="136"/>
      <c r="ZU60" s="136"/>
      <c r="ZV60" s="136"/>
      <c r="ZW60" s="136"/>
      <c r="ZX60" s="136"/>
      <c r="ZY60" s="136"/>
      <c r="ZZ60" s="136"/>
      <c r="AAA60" s="136"/>
      <c r="AAB60" s="136"/>
      <c r="AAC60" s="136"/>
      <c r="AAD60" s="136"/>
      <c r="AAE60" s="136"/>
      <c r="AAF60" s="136"/>
      <c r="AAG60" s="136"/>
      <c r="AAH60" s="136"/>
      <c r="AAI60" s="136"/>
      <c r="AAJ60" s="136"/>
      <c r="AAK60" s="136"/>
      <c r="AAL60" s="136"/>
      <c r="AAM60" s="136"/>
      <c r="AAN60" s="136"/>
      <c r="AAO60" s="136"/>
      <c r="AAP60" s="136"/>
      <c r="AAQ60" s="136"/>
      <c r="AAR60" s="136"/>
      <c r="AAS60" s="136"/>
      <c r="AAT60" s="136"/>
      <c r="AAU60" s="136"/>
      <c r="AAV60" s="136"/>
      <c r="AAW60" s="136"/>
      <c r="AAX60" s="136"/>
      <c r="AAY60" s="136"/>
      <c r="AAZ60" s="136"/>
      <c r="ABA60" s="136"/>
      <c r="ABB60" s="136"/>
      <c r="ABC60" s="136"/>
      <c r="ABD60" s="136"/>
      <c r="ABE60" s="136"/>
      <c r="ABF60" s="136"/>
      <c r="ABG60" s="136"/>
      <c r="ABH60" s="136"/>
      <c r="ABI60" s="136"/>
      <c r="ABJ60" s="136"/>
      <c r="ABK60" s="136"/>
      <c r="ABL60" s="136"/>
      <c r="ABM60" s="136"/>
      <c r="ABN60" s="136"/>
      <c r="ABO60" s="136"/>
      <c r="ABP60" s="136"/>
      <c r="ABQ60" s="136"/>
      <c r="ABR60" s="136"/>
      <c r="ABS60" s="136"/>
      <c r="ABT60" s="136"/>
      <c r="ABU60" s="136"/>
      <c r="ABV60" s="136"/>
      <c r="ABW60" s="136"/>
      <c r="ABX60" s="136"/>
      <c r="ABY60" s="136"/>
      <c r="ABZ60" s="136"/>
      <c r="ACA60" s="136"/>
      <c r="ACB60" s="136"/>
      <c r="ACC60" s="136"/>
      <c r="ACD60" s="136"/>
      <c r="ACE60" s="136"/>
      <c r="ACF60" s="136"/>
      <c r="ACG60" s="136"/>
      <c r="ACH60" s="136"/>
      <c r="ACI60" s="136"/>
      <c r="ACJ60" s="136"/>
      <c r="ACK60" s="136"/>
      <c r="ACL60" s="136"/>
      <c r="ACM60" s="136"/>
      <c r="ACN60" s="136"/>
      <c r="ACO60" s="136"/>
      <c r="ACP60" s="136"/>
      <c r="ACQ60" s="136"/>
      <c r="ACR60" s="136"/>
      <c r="ACS60" s="136"/>
      <c r="ACT60" s="136"/>
      <c r="ACU60" s="136"/>
      <c r="ACV60" s="136"/>
      <c r="ACW60" s="136"/>
      <c r="ACX60" s="136"/>
      <c r="ACY60" s="136"/>
      <c r="ACZ60" s="136"/>
      <c r="ADA60" s="136"/>
      <c r="ADB60" s="136"/>
      <c r="ADC60" s="136"/>
      <c r="ADD60" s="136"/>
      <c r="ADE60" s="136"/>
      <c r="ADF60" s="136"/>
      <c r="ADG60" s="136"/>
      <c r="ADH60" s="136"/>
      <c r="ADI60" s="136"/>
      <c r="ADJ60" s="136"/>
      <c r="ADK60" s="136"/>
      <c r="ADL60" s="136"/>
      <c r="ADM60" s="136"/>
      <c r="ADN60" s="136"/>
      <c r="ADO60" s="136"/>
      <c r="ADP60" s="136"/>
      <c r="ADQ60" s="136"/>
      <c r="ADR60" s="136"/>
      <c r="ADS60" s="136"/>
      <c r="ADT60" s="136"/>
      <c r="ADU60" s="136"/>
      <c r="ADV60" s="136"/>
      <c r="ADW60" s="136"/>
      <c r="ADX60" s="136"/>
      <c r="ADY60" s="136"/>
      <c r="ADZ60" s="136"/>
      <c r="AEA60" s="136"/>
      <c r="AEB60" s="136"/>
      <c r="AEC60" s="136"/>
      <c r="AED60" s="136"/>
      <c r="AEE60" s="136"/>
      <c r="AEF60" s="136"/>
      <c r="AEG60" s="136"/>
      <c r="AEH60" s="136"/>
      <c r="AEI60" s="136"/>
      <c r="AEJ60" s="136"/>
      <c r="AEK60" s="136"/>
      <c r="AEL60" s="136"/>
      <c r="AEM60" s="136"/>
      <c r="AEN60" s="136"/>
      <c r="AEO60" s="136"/>
      <c r="AEP60" s="136"/>
      <c r="AEQ60" s="136"/>
      <c r="AER60" s="136"/>
      <c r="AES60" s="136"/>
      <c r="AET60" s="136"/>
      <c r="AEU60" s="136"/>
      <c r="AEV60" s="136"/>
      <c r="AEW60" s="136"/>
      <c r="AEX60" s="136"/>
      <c r="AEY60" s="136"/>
      <c r="AEZ60" s="136"/>
      <c r="AFA60" s="136"/>
      <c r="AFB60" s="136"/>
      <c r="AFC60" s="136"/>
      <c r="AFD60" s="136"/>
      <c r="AFE60" s="136"/>
      <c r="AFF60" s="136"/>
      <c r="AFG60" s="136"/>
      <c r="AFH60" s="136"/>
      <c r="AFI60" s="136"/>
      <c r="AFJ60" s="136"/>
      <c r="AFK60" s="136"/>
      <c r="AFL60" s="136"/>
      <c r="AFM60" s="136"/>
      <c r="AFN60" s="136"/>
      <c r="AFO60" s="136"/>
      <c r="AFP60" s="136"/>
      <c r="AFQ60" s="136"/>
      <c r="AFR60" s="136"/>
      <c r="AFS60" s="136"/>
      <c r="AFT60" s="136"/>
      <c r="AFU60" s="136"/>
      <c r="AFV60" s="136"/>
      <c r="AFW60" s="136"/>
      <c r="AFX60" s="136"/>
      <c r="AFY60" s="136"/>
      <c r="AFZ60" s="136"/>
      <c r="AGA60" s="136"/>
      <c r="AGB60" s="136"/>
      <c r="AGC60" s="136"/>
      <c r="AGD60" s="136"/>
      <c r="AGE60" s="136"/>
      <c r="AGF60" s="136"/>
      <c r="AGG60" s="136"/>
      <c r="AGH60" s="136"/>
      <c r="AGI60" s="136"/>
      <c r="AGJ60" s="136"/>
      <c r="AGK60" s="136"/>
      <c r="AGL60" s="136"/>
      <c r="AGM60" s="136"/>
      <c r="AGN60" s="136"/>
      <c r="AGO60" s="136"/>
      <c r="AGP60" s="136"/>
      <c r="AGQ60" s="136"/>
      <c r="AGR60" s="136"/>
      <c r="AGS60" s="136"/>
      <c r="AGT60" s="136"/>
      <c r="AGU60" s="136"/>
      <c r="AGV60" s="136"/>
      <c r="AGW60" s="136"/>
      <c r="AGX60" s="136"/>
      <c r="AGY60" s="136"/>
      <c r="AGZ60" s="136"/>
      <c r="AHA60" s="136"/>
      <c r="AHB60" s="136"/>
      <c r="AHC60" s="136"/>
      <c r="AHD60" s="136"/>
      <c r="AHE60" s="136"/>
      <c r="AHF60" s="136"/>
      <c r="AHG60" s="136"/>
      <c r="AHH60" s="136"/>
      <c r="AHI60" s="136"/>
      <c r="AHJ60" s="136"/>
      <c r="AHK60" s="136"/>
      <c r="AHL60" s="136"/>
      <c r="AHM60" s="136"/>
      <c r="AHN60" s="136"/>
      <c r="AHO60" s="136"/>
      <c r="AHP60" s="136"/>
      <c r="AHQ60" s="136"/>
      <c r="AHR60" s="136"/>
      <c r="AHS60" s="136"/>
      <c r="AHT60" s="136"/>
      <c r="AHU60" s="136"/>
      <c r="AHV60" s="136"/>
      <c r="AHW60" s="136"/>
      <c r="AHX60" s="136"/>
      <c r="AHY60" s="136"/>
      <c r="AHZ60" s="136"/>
      <c r="AIA60" s="136"/>
      <c r="AIB60" s="136"/>
      <c r="AIC60" s="136"/>
      <c r="AID60" s="136"/>
      <c r="AIE60" s="136"/>
      <c r="AIF60" s="136"/>
      <c r="AIG60" s="136"/>
      <c r="AIH60" s="136"/>
      <c r="AII60" s="136"/>
      <c r="AIJ60" s="136"/>
      <c r="AIK60" s="136"/>
      <c r="AIL60" s="136"/>
      <c r="AIM60" s="136"/>
      <c r="AIN60" s="136"/>
      <c r="AIO60" s="136"/>
      <c r="AIP60" s="136"/>
      <c r="AIQ60" s="136"/>
      <c r="AIR60" s="136"/>
      <c r="AIS60" s="136"/>
      <c r="AIT60" s="136"/>
      <c r="AIU60" s="136"/>
      <c r="AIV60" s="136"/>
      <c r="AIW60" s="136"/>
      <c r="AIX60" s="136"/>
      <c r="AIY60" s="136"/>
      <c r="AIZ60" s="136"/>
      <c r="AJA60" s="136"/>
      <c r="AJB60" s="136"/>
      <c r="AJC60" s="136"/>
      <c r="AJD60" s="136"/>
      <c r="AJE60" s="136"/>
      <c r="AJF60" s="136"/>
      <c r="AJG60" s="136"/>
      <c r="AJH60" s="136"/>
      <c r="AJI60" s="136"/>
      <c r="AJJ60" s="136"/>
      <c r="AJK60" s="136"/>
      <c r="AJL60" s="136"/>
      <c r="AJM60" s="136"/>
      <c r="AJN60" s="136"/>
      <c r="AJO60" s="136"/>
      <c r="AJP60" s="136"/>
      <c r="AJQ60" s="136"/>
      <c r="AJR60" s="136"/>
      <c r="AJS60" s="136"/>
      <c r="AJT60" s="136"/>
      <c r="AJU60" s="136"/>
      <c r="AJV60" s="136"/>
      <c r="AJW60" s="136"/>
      <c r="AJX60" s="136"/>
      <c r="AJY60" s="136"/>
      <c r="AJZ60" s="136"/>
      <c r="AKA60" s="136"/>
      <c r="AKB60" s="136"/>
      <c r="AKC60" s="136"/>
      <c r="AKD60" s="136"/>
      <c r="AKE60" s="136"/>
      <c r="AKF60" s="136"/>
      <c r="AKG60" s="136"/>
      <c r="AKH60" s="136"/>
      <c r="AKI60" s="136"/>
      <c r="AKJ60" s="136"/>
      <c r="AKK60" s="136"/>
      <c r="AKL60" s="136"/>
      <c r="AKM60" s="136"/>
      <c r="AKN60" s="136"/>
      <c r="AKO60" s="136"/>
      <c r="AKP60" s="136"/>
      <c r="AKQ60" s="136"/>
      <c r="AKR60" s="136"/>
      <c r="AKS60" s="136"/>
      <c r="AKT60" s="136"/>
      <c r="AKU60" s="136"/>
      <c r="AKV60" s="136"/>
      <c r="AKW60" s="136"/>
      <c r="AKX60" s="136"/>
      <c r="AKY60" s="136"/>
      <c r="AKZ60" s="136"/>
      <c r="ALA60" s="136"/>
      <c r="ALB60" s="136"/>
      <c r="ALC60" s="136"/>
      <c r="ALD60" s="136"/>
      <c r="ALE60" s="136"/>
      <c r="ALF60" s="136"/>
      <c r="ALG60" s="136"/>
      <c r="ALH60" s="136"/>
      <c r="ALI60" s="136"/>
      <c r="ALJ60" s="136"/>
      <c r="ALK60" s="136"/>
      <c r="ALL60" s="136"/>
      <c r="ALM60" s="136"/>
      <c r="ALN60" s="136"/>
      <c r="ALO60" s="136"/>
      <c r="ALP60" s="136"/>
      <c r="ALQ60" s="136"/>
      <c r="ALR60" s="136"/>
      <c r="ALS60" s="136"/>
      <c r="ALT60" s="136"/>
      <c r="ALU60" s="136"/>
      <c r="ALV60" s="136"/>
      <c r="ALW60" s="136"/>
      <c r="ALX60" s="136"/>
      <c r="ALY60" s="136"/>
      <c r="ALZ60" s="136"/>
      <c r="AMA60" s="136"/>
      <c r="AMB60" s="136"/>
      <c r="AMC60" s="136"/>
      <c r="AMD60" s="136"/>
      <c r="AME60" s="136"/>
      <c r="AMF60" s="136"/>
      <c r="AMG60" s="136"/>
      <c r="AMH60" s="136"/>
      <c r="AMI60" s="136"/>
      <c r="AMJ60" s="136"/>
    </row>
    <row r="61" spans="1:1024" s="11" customFormat="1" x14ac:dyDescent="0.2">
      <c r="A61" s="63"/>
      <c r="B61" s="63"/>
      <c r="C61" s="63"/>
      <c r="D61" s="63"/>
      <c r="E61" s="63"/>
      <c r="F61" s="128"/>
      <c r="G61" s="128"/>
      <c r="H61" s="128"/>
      <c r="I61" s="129"/>
      <c r="J61" s="129"/>
      <c r="K61" s="129"/>
      <c r="L61" s="129"/>
      <c r="M61" s="130"/>
      <c r="N61" s="129"/>
      <c r="O61" s="129"/>
      <c r="P61" s="129"/>
      <c r="Q61" s="129"/>
      <c r="R61" s="130"/>
      <c r="S61" s="130"/>
      <c r="T61" s="130"/>
      <c r="U61" s="130"/>
      <c r="V61" s="130"/>
      <c r="W61" s="131"/>
      <c r="X61" s="131"/>
      <c r="Y61" s="131"/>
      <c r="Z61" s="131"/>
      <c r="AA61" s="131"/>
      <c r="AB61" s="131"/>
      <c r="AC61" s="131"/>
      <c r="AD61" s="131"/>
      <c r="AE61" s="131"/>
      <c r="AF61" s="128"/>
      <c r="AG61" s="131"/>
      <c r="AH61" s="129"/>
      <c r="AI61" s="129"/>
      <c r="AJ61" s="129"/>
      <c r="AK61" s="129"/>
      <c r="AL61" s="131"/>
      <c r="AM61" s="130"/>
      <c r="AN61" s="130"/>
      <c r="AO61" s="129"/>
      <c r="AP61" s="129"/>
      <c r="AQ61" s="132"/>
      <c r="AR61" s="132"/>
      <c r="AS61" s="132"/>
      <c r="AT61" s="132"/>
      <c r="AU61" s="133"/>
      <c r="AV61" s="133"/>
      <c r="AW61" s="133"/>
      <c r="AX61" s="133"/>
      <c r="AY61" s="132"/>
      <c r="AZ61" s="132"/>
      <c r="BA61" s="129"/>
      <c r="BB61" s="121"/>
      <c r="BC61" s="132"/>
      <c r="BD61" s="132"/>
      <c r="BE61" s="132"/>
      <c r="BF61" s="132"/>
      <c r="BG61" s="134"/>
      <c r="BH61" s="134"/>
      <c r="BI61" s="135"/>
      <c r="BJ61" s="134"/>
      <c r="BK61" s="134"/>
      <c r="BL61" s="58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29"/>
      <c r="BZ61" s="129"/>
      <c r="CA61" s="129"/>
      <c r="CB61" s="129"/>
      <c r="CC61" s="129"/>
      <c r="CD61" s="131"/>
      <c r="CE61" s="131"/>
      <c r="CF61" s="131"/>
      <c r="CG61" s="134"/>
      <c r="CH61" s="134"/>
      <c r="CI61" s="134"/>
      <c r="CJ61" s="134"/>
      <c r="CK61" s="131"/>
      <c r="CL61" s="131"/>
      <c r="CM61" s="131"/>
      <c r="CN61" s="131"/>
      <c r="CO61" s="134"/>
      <c r="CP61" s="131"/>
      <c r="CQ61" s="131"/>
      <c r="CR61" s="131"/>
      <c r="CS61" s="134"/>
      <c r="CT61" s="127"/>
      <c r="CU61"/>
      <c r="CV61" s="55"/>
      <c r="CW61" s="137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55"/>
      <c r="DL61" s="55"/>
      <c r="DM61" s="55"/>
      <c r="DN61" s="55"/>
      <c r="DO61" s="55"/>
      <c r="DP61" s="55"/>
      <c r="DQ61" s="55"/>
      <c r="DR61" s="55"/>
      <c r="DS61" s="55"/>
      <c r="DT61" s="55"/>
      <c r="DU61" s="55"/>
      <c r="DV61" s="55"/>
      <c r="DW61" s="55"/>
      <c r="DX61" s="55"/>
      <c r="DY61" s="55"/>
      <c r="DZ61" s="55"/>
      <c r="EA61" s="55"/>
      <c r="EB61" s="55"/>
      <c r="EC61" s="55"/>
      <c r="ED61" s="55"/>
      <c r="EE61" s="55"/>
      <c r="EF61" s="55"/>
      <c r="EG61" s="55"/>
      <c r="EH61" s="55"/>
      <c r="EI61" s="55"/>
      <c r="EJ61" s="55"/>
      <c r="EK61" s="55"/>
      <c r="EL61" s="55"/>
      <c r="EM61" s="55"/>
      <c r="EN61" s="55"/>
      <c r="EO61" s="55"/>
      <c r="EP61" s="55"/>
      <c r="EQ61" s="55"/>
      <c r="ER61" s="55"/>
      <c r="ES61" s="55"/>
      <c r="ET61" s="55"/>
      <c r="EU61" s="55"/>
      <c r="EV61" s="55"/>
      <c r="EW61" s="55"/>
      <c r="EX61" s="55"/>
      <c r="EY61" s="55"/>
      <c r="EZ61" s="55"/>
      <c r="FA61" s="55"/>
      <c r="FB61" s="55"/>
      <c r="FC61" s="55"/>
      <c r="FD61" s="55"/>
      <c r="FE61" s="55"/>
      <c r="FF61" s="55"/>
      <c r="FG61" s="55"/>
      <c r="FH61" s="55"/>
      <c r="FI61" s="55"/>
      <c r="FJ61" s="55"/>
      <c r="FK61" s="55"/>
      <c r="FL61" s="55"/>
      <c r="FM61" s="55"/>
      <c r="FN61" s="55"/>
      <c r="FO61" s="55"/>
      <c r="FP61" s="55"/>
      <c r="FQ61" s="55"/>
      <c r="FR61" s="55"/>
      <c r="FS61" s="55"/>
      <c r="FT61" s="55"/>
      <c r="FU61" s="55"/>
      <c r="FV61" s="55"/>
      <c r="FW61" s="55"/>
      <c r="FX61" s="55"/>
      <c r="FY61" s="55"/>
      <c r="FZ61" s="55"/>
      <c r="GA61" s="55"/>
      <c r="GB61" s="55"/>
      <c r="GC61" s="55"/>
      <c r="GD61" s="55"/>
      <c r="GE61" s="55"/>
      <c r="GF61" s="55"/>
      <c r="GG61" s="55"/>
      <c r="GH61" s="55"/>
      <c r="GI61" s="55"/>
      <c r="GJ61" s="55"/>
      <c r="GK61" s="55"/>
      <c r="GL61" s="55"/>
      <c r="GM61" s="55"/>
      <c r="GN61" s="55"/>
      <c r="GO61" s="55"/>
      <c r="GP61" s="55"/>
      <c r="GQ61" s="55"/>
      <c r="GR61" s="55"/>
      <c r="GS61" s="55"/>
      <c r="GT61" s="55"/>
      <c r="GU61" s="55"/>
      <c r="GV61" s="55"/>
      <c r="GW61" s="55"/>
      <c r="GX61" s="55"/>
      <c r="GY61" s="55"/>
      <c r="GZ61" s="55"/>
      <c r="HA61" s="55"/>
      <c r="HB61" s="55"/>
      <c r="HC61" s="55"/>
      <c r="HD61" s="55"/>
      <c r="HE61" s="55"/>
      <c r="HF61" s="55"/>
      <c r="HG61" s="55"/>
      <c r="HH61" s="55"/>
      <c r="HI61" s="55"/>
      <c r="HJ61" s="55"/>
      <c r="HK61" s="55"/>
      <c r="HL61" s="55"/>
      <c r="HM61" s="55"/>
      <c r="HN61" s="55"/>
      <c r="HO61" s="55"/>
      <c r="HP61" s="55"/>
      <c r="HQ61" s="55"/>
      <c r="HR61" s="55"/>
      <c r="HS61" s="55"/>
      <c r="HT61" s="55"/>
      <c r="HU61" s="55"/>
      <c r="HV61" s="55"/>
      <c r="HW61" s="55"/>
      <c r="HX61" s="55"/>
      <c r="HY61" s="55"/>
      <c r="HZ61" s="55"/>
      <c r="IA61" s="55"/>
      <c r="IB61" s="55"/>
      <c r="IC61" s="55"/>
      <c r="ID61" s="55"/>
      <c r="IE61" s="55"/>
      <c r="IF61" s="55"/>
      <c r="IG61" s="55"/>
      <c r="IH61" s="55"/>
      <c r="II61" s="55"/>
      <c r="IJ61" s="55"/>
      <c r="IK61" s="55"/>
      <c r="IL61" s="55"/>
      <c r="IM61" s="55"/>
      <c r="IN61" s="55"/>
      <c r="IO61" s="55"/>
      <c r="IP61" s="55"/>
      <c r="IQ61" s="55"/>
      <c r="IR61" s="55"/>
      <c r="IS61" s="55"/>
      <c r="IT61" s="55"/>
      <c r="IU61" s="55"/>
      <c r="IV61" s="55"/>
      <c r="IW61" s="55"/>
      <c r="IX61" s="55"/>
      <c r="IY61" s="55"/>
      <c r="IZ61" s="55"/>
      <c r="JA61" s="55"/>
      <c r="JB61" s="55"/>
      <c r="JC61" s="55"/>
      <c r="JD61" s="55"/>
      <c r="JE61" s="55"/>
      <c r="JF61" s="55"/>
      <c r="JG61" s="55"/>
      <c r="JH61" s="55"/>
      <c r="JI61" s="55"/>
      <c r="JJ61" s="55"/>
      <c r="JK61" s="55"/>
      <c r="JL61" s="55"/>
      <c r="JM61" s="55"/>
      <c r="JN61" s="55"/>
      <c r="JO61" s="55"/>
      <c r="JP61" s="55"/>
      <c r="JQ61" s="55"/>
      <c r="JR61" s="55"/>
      <c r="JS61" s="55"/>
      <c r="JT61" s="55"/>
      <c r="JU61" s="55"/>
      <c r="JV61" s="55"/>
      <c r="JW61" s="55"/>
      <c r="JX61" s="55"/>
      <c r="JY61" s="55"/>
      <c r="JZ61" s="55"/>
      <c r="KA61" s="55"/>
      <c r="KB61" s="55"/>
      <c r="KC61" s="55"/>
      <c r="KD61" s="55"/>
      <c r="KE61" s="55"/>
      <c r="KF61" s="55"/>
      <c r="KG61" s="55"/>
      <c r="KH61" s="55"/>
      <c r="KI61" s="55"/>
      <c r="KJ61" s="55"/>
      <c r="KK61" s="55"/>
      <c r="KL61" s="55"/>
      <c r="KM61" s="55"/>
      <c r="KN61" s="55"/>
      <c r="KO61" s="55"/>
      <c r="KP61" s="55"/>
      <c r="KQ61" s="55"/>
      <c r="KR61" s="55"/>
      <c r="KS61" s="55"/>
      <c r="KT61" s="55"/>
      <c r="KU61" s="55"/>
      <c r="KV61" s="55"/>
      <c r="KW61" s="55"/>
      <c r="KX61" s="55"/>
      <c r="KY61" s="55"/>
      <c r="KZ61" s="55"/>
      <c r="LA61" s="55"/>
      <c r="LB61" s="55"/>
      <c r="LC61" s="55"/>
      <c r="LD61" s="55"/>
      <c r="LE61" s="55"/>
      <c r="LF61" s="55"/>
      <c r="LG61" s="55"/>
      <c r="LH61" s="55"/>
      <c r="LI61" s="55"/>
      <c r="LJ61" s="55"/>
      <c r="LK61" s="55"/>
      <c r="LL61" s="55"/>
      <c r="LM61" s="55"/>
      <c r="LN61" s="55"/>
      <c r="LO61" s="55"/>
      <c r="LP61" s="55"/>
      <c r="LQ61" s="55"/>
      <c r="LR61" s="55"/>
      <c r="LS61" s="55"/>
      <c r="LT61" s="55"/>
      <c r="LU61" s="55"/>
      <c r="LV61" s="55"/>
      <c r="LW61" s="55"/>
      <c r="LX61" s="55"/>
      <c r="LY61" s="55"/>
      <c r="LZ61" s="55"/>
      <c r="MA61" s="55"/>
      <c r="MB61" s="55"/>
      <c r="MC61" s="55"/>
      <c r="MD61" s="55"/>
      <c r="ME61" s="55"/>
      <c r="MF61" s="55"/>
      <c r="MG61" s="55"/>
      <c r="MH61" s="55"/>
      <c r="MI61" s="55"/>
      <c r="MJ61" s="55"/>
      <c r="MK61" s="55"/>
      <c r="ML61" s="55"/>
      <c r="MM61" s="55"/>
      <c r="MN61" s="55"/>
      <c r="MO61" s="55"/>
      <c r="MP61" s="55"/>
      <c r="MQ61" s="55"/>
      <c r="MR61" s="55"/>
      <c r="MS61" s="55"/>
      <c r="MT61" s="55"/>
      <c r="MU61" s="55"/>
      <c r="MV61" s="55"/>
      <c r="MW61" s="55"/>
      <c r="MX61" s="55"/>
      <c r="MY61" s="55"/>
      <c r="MZ61" s="55"/>
      <c r="NA61" s="55"/>
      <c r="NB61" s="55"/>
      <c r="NC61" s="55"/>
      <c r="ND61" s="55"/>
      <c r="NE61" s="55"/>
      <c r="NF61" s="55"/>
      <c r="NG61" s="55"/>
      <c r="NH61" s="55"/>
      <c r="NI61" s="55"/>
      <c r="NJ61" s="55"/>
      <c r="NK61" s="55"/>
      <c r="NL61" s="55"/>
      <c r="NM61" s="55"/>
      <c r="NN61" s="55"/>
      <c r="NO61" s="55"/>
      <c r="NP61" s="55"/>
      <c r="NQ61" s="55"/>
      <c r="NR61" s="55"/>
      <c r="NS61" s="55"/>
      <c r="NT61" s="55"/>
      <c r="NU61" s="55"/>
      <c r="NV61" s="55"/>
      <c r="NW61" s="55"/>
      <c r="NX61" s="55"/>
      <c r="NY61" s="55"/>
      <c r="NZ61" s="55"/>
      <c r="OA61" s="55"/>
      <c r="OB61" s="55"/>
      <c r="OC61" s="55"/>
      <c r="OD61" s="55"/>
      <c r="OE61" s="55"/>
      <c r="OF61" s="55"/>
      <c r="OG61" s="55"/>
      <c r="OH61" s="55"/>
      <c r="OI61" s="55"/>
      <c r="OJ61" s="55"/>
      <c r="OK61" s="55"/>
      <c r="OL61" s="55"/>
      <c r="OM61" s="55"/>
      <c r="ON61" s="55"/>
      <c r="OO61" s="55"/>
      <c r="OP61" s="55"/>
      <c r="OQ61" s="55"/>
      <c r="OR61" s="55"/>
      <c r="OS61" s="55"/>
      <c r="OT61" s="55"/>
      <c r="OU61" s="55"/>
      <c r="OV61" s="55"/>
      <c r="OW61" s="55"/>
      <c r="OX61" s="55"/>
      <c r="OY61" s="55"/>
      <c r="OZ61" s="55"/>
      <c r="PA61" s="55"/>
      <c r="PB61" s="55"/>
      <c r="PC61" s="55"/>
      <c r="PD61" s="55"/>
      <c r="PE61" s="55"/>
      <c r="PF61" s="55"/>
      <c r="PG61" s="55"/>
      <c r="PH61" s="55"/>
      <c r="PI61" s="55"/>
      <c r="PJ61" s="55"/>
      <c r="PK61" s="55"/>
      <c r="PL61" s="55"/>
      <c r="PM61" s="55"/>
      <c r="PN61" s="55"/>
      <c r="PO61" s="55"/>
      <c r="PP61" s="55"/>
      <c r="PQ61" s="55"/>
      <c r="PR61" s="55"/>
      <c r="PS61" s="55"/>
      <c r="PT61" s="55"/>
      <c r="PU61" s="55"/>
      <c r="PV61" s="55"/>
      <c r="PW61" s="55"/>
      <c r="PX61" s="55"/>
      <c r="PY61" s="55"/>
      <c r="PZ61" s="55"/>
      <c r="QA61" s="55"/>
      <c r="QB61" s="55"/>
      <c r="QC61" s="55"/>
      <c r="QD61" s="55"/>
      <c r="QE61" s="55"/>
      <c r="QF61" s="55"/>
      <c r="QG61" s="55"/>
      <c r="QH61" s="55"/>
      <c r="QI61" s="55"/>
      <c r="QJ61" s="55"/>
      <c r="QK61" s="55"/>
      <c r="QL61" s="55"/>
      <c r="QM61" s="55"/>
      <c r="QN61" s="55"/>
      <c r="QO61" s="55"/>
      <c r="QP61" s="55"/>
      <c r="QQ61" s="55"/>
      <c r="QR61" s="55"/>
      <c r="QS61" s="55"/>
      <c r="QT61" s="55"/>
      <c r="QU61" s="55"/>
      <c r="QV61" s="55"/>
      <c r="QW61" s="55"/>
      <c r="QX61" s="55"/>
      <c r="QY61" s="55"/>
      <c r="QZ61" s="55"/>
      <c r="RA61" s="55"/>
      <c r="RB61" s="55"/>
      <c r="RC61" s="55"/>
      <c r="RD61" s="55"/>
      <c r="RE61" s="55"/>
      <c r="RF61" s="55"/>
      <c r="RG61" s="55"/>
      <c r="RH61" s="55"/>
      <c r="RI61" s="55"/>
      <c r="RJ61" s="55"/>
      <c r="RK61" s="55"/>
      <c r="RL61" s="55"/>
      <c r="RM61" s="55"/>
      <c r="RN61" s="55"/>
      <c r="RO61" s="55"/>
      <c r="RP61" s="55"/>
      <c r="RQ61" s="55"/>
      <c r="RR61" s="55"/>
      <c r="RS61" s="55"/>
      <c r="RT61" s="55"/>
      <c r="RU61" s="55"/>
      <c r="RV61" s="55"/>
      <c r="RW61" s="55"/>
      <c r="RX61" s="55"/>
      <c r="RY61" s="55"/>
      <c r="RZ61" s="55"/>
      <c r="SA61" s="55"/>
      <c r="SB61" s="55"/>
      <c r="SC61" s="55"/>
      <c r="SD61" s="55"/>
      <c r="SE61" s="55"/>
      <c r="SF61" s="55"/>
      <c r="SG61" s="55"/>
      <c r="SH61" s="55"/>
      <c r="SI61" s="55"/>
      <c r="SJ61" s="55"/>
      <c r="SK61" s="55"/>
      <c r="SL61" s="55"/>
      <c r="SM61" s="55"/>
      <c r="SN61" s="55"/>
      <c r="SO61" s="55"/>
      <c r="SP61" s="55"/>
      <c r="SQ61" s="55"/>
      <c r="SR61" s="55"/>
      <c r="SS61" s="55"/>
      <c r="ST61" s="55"/>
      <c r="SU61" s="55"/>
      <c r="SV61" s="55"/>
      <c r="SW61" s="55"/>
      <c r="SX61" s="55"/>
      <c r="SY61" s="55"/>
      <c r="SZ61" s="55"/>
      <c r="TA61" s="55"/>
      <c r="TB61" s="55"/>
      <c r="TC61" s="55"/>
      <c r="TD61" s="55"/>
      <c r="TE61" s="55"/>
      <c r="TF61" s="55"/>
      <c r="TG61" s="55"/>
      <c r="TH61" s="55"/>
      <c r="TI61" s="55"/>
      <c r="TJ61" s="55"/>
      <c r="TK61" s="55"/>
      <c r="TL61" s="55"/>
      <c r="TM61" s="55"/>
      <c r="TN61" s="55"/>
      <c r="TO61" s="55"/>
      <c r="TP61" s="55"/>
      <c r="TQ61" s="55"/>
      <c r="TR61" s="55"/>
      <c r="TS61" s="55"/>
      <c r="TT61" s="55"/>
      <c r="TU61" s="55"/>
      <c r="TV61" s="55"/>
      <c r="TW61" s="55"/>
      <c r="TX61" s="55"/>
      <c r="TY61" s="55"/>
      <c r="TZ61" s="55"/>
      <c r="UA61" s="55"/>
      <c r="UB61" s="55"/>
      <c r="UC61" s="55"/>
      <c r="UD61" s="55"/>
      <c r="UE61" s="55"/>
      <c r="UF61" s="55"/>
      <c r="UG61" s="55"/>
      <c r="UH61" s="55"/>
      <c r="UI61" s="55"/>
      <c r="UJ61" s="55"/>
      <c r="UK61" s="55"/>
      <c r="UL61" s="55"/>
      <c r="UM61" s="55"/>
      <c r="UN61" s="55"/>
      <c r="UO61" s="55"/>
      <c r="UP61" s="55"/>
      <c r="UQ61" s="55"/>
      <c r="UR61" s="55"/>
      <c r="US61" s="55"/>
      <c r="UT61" s="55"/>
      <c r="UU61" s="55"/>
      <c r="UV61" s="55"/>
      <c r="UW61" s="55"/>
      <c r="UX61" s="55"/>
      <c r="UY61" s="55"/>
      <c r="UZ61" s="55"/>
      <c r="VA61" s="55"/>
      <c r="VB61" s="55"/>
      <c r="VC61" s="55"/>
      <c r="VD61" s="55"/>
      <c r="VE61" s="55"/>
      <c r="VF61" s="55"/>
      <c r="VG61" s="55"/>
      <c r="VH61" s="55"/>
      <c r="VI61" s="55"/>
      <c r="VJ61" s="55"/>
      <c r="VK61" s="55"/>
      <c r="VL61" s="55"/>
      <c r="VM61" s="55"/>
      <c r="VN61" s="55"/>
      <c r="VO61" s="55"/>
      <c r="VP61" s="55"/>
      <c r="VQ61" s="55"/>
      <c r="VR61" s="55"/>
      <c r="VS61" s="55"/>
      <c r="VT61" s="55"/>
      <c r="VU61" s="55"/>
      <c r="VV61" s="55"/>
      <c r="VW61" s="55"/>
      <c r="VX61" s="55"/>
      <c r="VY61" s="55"/>
      <c r="VZ61" s="55"/>
      <c r="WA61" s="55"/>
      <c r="WB61" s="55"/>
      <c r="WC61" s="55"/>
      <c r="WD61" s="55"/>
      <c r="WE61" s="55"/>
      <c r="WF61" s="55"/>
      <c r="WG61" s="55"/>
      <c r="WH61" s="55"/>
      <c r="WI61" s="55"/>
      <c r="WJ61" s="55"/>
      <c r="WK61" s="55"/>
      <c r="WL61" s="55"/>
      <c r="WM61" s="55"/>
      <c r="WN61" s="55"/>
      <c r="WO61" s="55"/>
      <c r="WP61" s="55"/>
      <c r="WQ61" s="55"/>
      <c r="WR61" s="55"/>
      <c r="WS61" s="55"/>
      <c r="WT61" s="55"/>
      <c r="WU61" s="55"/>
      <c r="WV61" s="55"/>
      <c r="WW61" s="55"/>
      <c r="WX61" s="55"/>
      <c r="WY61" s="55"/>
      <c r="WZ61" s="55"/>
      <c r="XA61" s="55"/>
      <c r="XB61" s="55"/>
      <c r="XC61" s="55"/>
      <c r="XD61" s="55"/>
      <c r="XE61" s="55"/>
      <c r="XF61" s="55"/>
      <c r="XG61" s="55"/>
      <c r="XH61" s="55"/>
      <c r="XI61" s="55"/>
      <c r="XJ61" s="55"/>
      <c r="XK61" s="55"/>
      <c r="XL61" s="55"/>
      <c r="XM61" s="55"/>
      <c r="XN61" s="55"/>
      <c r="XO61" s="55"/>
      <c r="XP61" s="55"/>
      <c r="XQ61" s="55"/>
      <c r="XR61" s="55"/>
      <c r="XS61" s="55"/>
      <c r="XT61" s="55"/>
      <c r="XU61" s="55"/>
      <c r="XV61" s="55"/>
      <c r="XW61" s="55"/>
      <c r="XX61" s="55"/>
      <c r="XY61" s="55"/>
      <c r="XZ61" s="55"/>
      <c r="YA61" s="55"/>
      <c r="YB61" s="55"/>
      <c r="YC61" s="55"/>
      <c r="YD61" s="55"/>
      <c r="YE61" s="55"/>
      <c r="YF61" s="55"/>
      <c r="YG61" s="55"/>
      <c r="YH61" s="55"/>
      <c r="YI61" s="55"/>
      <c r="YJ61" s="55"/>
      <c r="YK61" s="55"/>
      <c r="YL61" s="55"/>
      <c r="YM61" s="55"/>
      <c r="YN61" s="55"/>
      <c r="YO61" s="55"/>
      <c r="YP61" s="55"/>
      <c r="YQ61" s="55"/>
      <c r="YR61" s="55"/>
      <c r="YS61" s="55"/>
      <c r="YT61" s="55"/>
      <c r="YU61" s="55"/>
      <c r="YV61" s="55"/>
      <c r="YW61" s="55"/>
      <c r="YX61" s="55"/>
      <c r="YY61" s="55"/>
      <c r="YZ61" s="55"/>
      <c r="ZA61" s="55"/>
      <c r="ZB61" s="55"/>
      <c r="ZC61" s="55"/>
      <c r="ZD61" s="55"/>
      <c r="ZE61" s="55"/>
      <c r="ZF61" s="55"/>
      <c r="ZG61" s="55"/>
      <c r="ZH61" s="55"/>
      <c r="ZI61" s="55"/>
      <c r="ZJ61" s="55"/>
      <c r="ZK61" s="55"/>
      <c r="ZL61" s="55"/>
      <c r="ZM61" s="55"/>
      <c r="ZN61" s="55"/>
      <c r="ZO61" s="55"/>
      <c r="ZP61" s="55"/>
      <c r="ZQ61" s="55"/>
      <c r="ZR61" s="55"/>
      <c r="ZS61" s="55"/>
      <c r="ZT61" s="55"/>
      <c r="ZU61" s="55"/>
      <c r="ZV61" s="55"/>
      <c r="ZW61" s="55"/>
      <c r="ZX61" s="55"/>
      <c r="ZY61" s="55"/>
      <c r="ZZ61" s="55"/>
      <c r="AAA61" s="55"/>
      <c r="AAB61" s="55"/>
      <c r="AAC61" s="55"/>
      <c r="AAD61" s="55"/>
      <c r="AAE61" s="55"/>
      <c r="AAF61" s="55"/>
      <c r="AAG61" s="55"/>
      <c r="AAH61" s="55"/>
      <c r="AAI61" s="55"/>
      <c r="AAJ61" s="55"/>
      <c r="AAK61" s="55"/>
      <c r="AAL61" s="55"/>
      <c r="AAM61" s="55"/>
      <c r="AAN61" s="55"/>
      <c r="AAO61" s="55"/>
      <c r="AAP61" s="55"/>
      <c r="AAQ61" s="55"/>
      <c r="AAR61" s="55"/>
      <c r="AAS61" s="55"/>
      <c r="AAT61" s="55"/>
      <c r="AAU61" s="55"/>
      <c r="AAV61" s="55"/>
      <c r="AAW61" s="55"/>
      <c r="AAX61" s="55"/>
      <c r="AAY61" s="55"/>
      <c r="AAZ61" s="55"/>
      <c r="ABA61" s="55"/>
      <c r="ABB61" s="55"/>
      <c r="ABC61" s="55"/>
      <c r="ABD61" s="55"/>
      <c r="ABE61" s="55"/>
      <c r="ABF61" s="55"/>
      <c r="ABG61" s="55"/>
      <c r="ABH61" s="55"/>
      <c r="ABI61" s="55"/>
      <c r="ABJ61" s="55"/>
      <c r="ABK61" s="55"/>
      <c r="ABL61" s="55"/>
      <c r="ABM61" s="55"/>
      <c r="ABN61" s="55"/>
      <c r="ABO61" s="55"/>
      <c r="ABP61" s="55"/>
      <c r="ABQ61" s="55"/>
      <c r="ABR61" s="55"/>
      <c r="ABS61" s="55"/>
      <c r="ABT61" s="55"/>
      <c r="ABU61" s="55"/>
      <c r="ABV61" s="55"/>
      <c r="ABW61" s="55"/>
      <c r="ABX61" s="55"/>
      <c r="ABY61" s="55"/>
      <c r="ABZ61" s="55"/>
      <c r="ACA61" s="55"/>
      <c r="ACB61" s="55"/>
      <c r="ACC61" s="55"/>
      <c r="ACD61" s="55"/>
      <c r="ACE61" s="55"/>
      <c r="ACF61" s="55"/>
      <c r="ACG61" s="55"/>
      <c r="ACH61" s="55"/>
      <c r="ACI61" s="55"/>
      <c r="ACJ61" s="55"/>
      <c r="ACK61" s="55"/>
      <c r="ACL61" s="55"/>
      <c r="ACM61" s="55"/>
      <c r="ACN61" s="55"/>
      <c r="ACO61" s="55"/>
      <c r="ACP61" s="55"/>
      <c r="ACQ61" s="55"/>
      <c r="ACR61" s="55"/>
      <c r="ACS61" s="55"/>
      <c r="ACT61" s="55"/>
      <c r="ACU61" s="55"/>
      <c r="ACV61" s="55"/>
      <c r="ACW61" s="55"/>
      <c r="ACX61" s="55"/>
      <c r="ACY61" s="55"/>
      <c r="ACZ61" s="55"/>
      <c r="ADA61" s="55"/>
      <c r="ADB61" s="55"/>
      <c r="ADC61" s="55"/>
      <c r="ADD61" s="55"/>
      <c r="ADE61" s="55"/>
      <c r="ADF61" s="55"/>
      <c r="ADG61" s="55"/>
      <c r="ADH61" s="55"/>
      <c r="ADI61" s="55"/>
      <c r="ADJ61" s="55"/>
      <c r="ADK61" s="55"/>
      <c r="ADL61" s="55"/>
      <c r="ADM61" s="55"/>
      <c r="ADN61" s="55"/>
      <c r="ADO61" s="55"/>
      <c r="ADP61" s="55"/>
      <c r="ADQ61" s="55"/>
      <c r="ADR61" s="55"/>
      <c r="ADS61" s="55"/>
      <c r="ADT61" s="55"/>
      <c r="ADU61" s="55"/>
      <c r="ADV61" s="55"/>
      <c r="ADW61" s="55"/>
      <c r="ADX61" s="55"/>
      <c r="ADY61" s="55"/>
      <c r="ADZ61" s="55"/>
      <c r="AEA61" s="55"/>
      <c r="AEB61" s="55"/>
      <c r="AEC61" s="55"/>
      <c r="AED61" s="55"/>
      <c r="AEE61" s="55"/>
      <c r="AEF61" s="55"/>
      <c r="AEG61" s="55"/>
      <c r="AEH61" s="55"/>
      <c r="AEI61" s="55"/>
      <c r="AEJ61" s="55"/>
      <c r="AEK61" s="55"/>
      <c r="AEL61" s="55"/>
      <c r="AEM61" s="55"/>
      <c r="AEN61" s="55"/>
      <c r="AEO61" s="55"/>
      <c r="AEP61" s="55"/>
      <c r="AEQ61" s="55"/>
      <c r="AER61" s="55"/>
      <c r="AES61" s="55"/>
      <c r="AET61" s="55"/>
      <c r="AEU61" s="55"/>
      <c r="AEV61" s="55"/>
      <c r="AEW61" s="55"/>
      <c r="AEX61" s="55"/>
      <c r="AEY61" s="55"/>
      <c r="AEZ61" s="55"/>
      <c r="AFA61" s="55"/>
      <c r="AFB61" s="55"/>
      <c r="AFC61" s="55"/>
      <c r="AFD61" s="55"/>
      <c r="AFE61" s="55"/>
      <c r="AFF61" s="55"/>
      <c r="AFG61" s="55"/>
      <c r="AFH61" s="55"/>
      <c r="AFI61" s="55"/>
      <c r="AFJ61" s="55"/>
      <c r="AFK61" s="55"/>
      <c r="AFL61" s="55"/>
      <c r="AFM61" s="55"/>
      <c r="AFN61" s="55"/>
      <c r="AFO61" s="55"/>
      <c r="AFP61" s="55"/>
      <c r="AFQ61" s="55"/>
      <c r="AFR61" s="55"/>
      <c r="AFS61" s="55"/>
      <c r="AFT61" s="55"/>
      <c r="AFU61" s="55"/>
      <c r="AFV61" s="55"/>
      <c r="AFW61" s="55"/>
      <c r="AFX61" s="55"/>
      <c r="AFY61" s="55"/>
      <c r="AFZ61" s="55"/>
      <c r="AGA61" s="55"/>
      <c r="AGB61" s="55"/>
      <c r="AGC61" s="55"/>
      <c r="AGD61" s="55"/>
      <c r="AGE61" s="55"/>
      <c r="AGF61" s="55"/>
      <c r="AGG61" s="55"/>
      <c r="AGH61" s="55"/>
      <c r="AGI61" s="55"/>
      <c r="AGJ61" s="55"/>
      <c r="AGK61" s="55"/>
      <c r="AGL61" s="55"/>
      <c r="AGM61" s="55"/>
      <c r="AGN61" s="55"/>
      <c r="AGO61" s="55"/>
      <c r="AGP61" s="55"/>
      <c r="AGQ61" s="55"/>
      <c r="AGR61" s="55"/>
      <c r="AGS61" s="55"/>
      <c r="AGT61" s="55"/>
      <c r="AGU61" s="55"/>
      <c r="AGV61" s="55"/>
      <c r="AGW61" s="55"/>
      <c r="AGX61" s="55"/>
      <c r="AGY61" s="55"/>
      <c r="AGZ61" s="55"/>
      <c r="AHA61" s="55"/>
      <c r="AHB61" s="55"/>
      <c r="AHC61" s="55"/>
      <c r="AHD61" s="55"/>
      <c r="AHE61" s="55"/>
      <c r="AHF61" s="55"/>
      <c r="AHG61" s="55"/>
      <c r="AHH61" s="55"/>
      <c r="AHI61" s="55"/>
      <c r="AHJ61" s="55"/>
      <c r="AHK61" s="55"/>
      <c r="AHL61" s="55"/>
      <c r="AHM61" s="55"/>
      <c r="AHN61" s="55"/>
      <c r="AHO61" s="55"/>
      <c r="AHP61" s="55"/>
      <c r="AHQ61" s="55"/>
      <c r="AHR61" s="55"/>
      <c r="AHS61" s="55"/>
      <c r="AHT61" s="55"/>
      <c r="AHU61" s="55"/>
      <c r="AHV61" s="55"/>
      <c r="AHW61" s="55"/>
      <c r="AHX61" s="55"/>
      <c r="AHY61" s="55"/>
      <c r="AHZ61" s="55"/>
      <c r="AIA61" s="55"/>
      <c r="AIB61" s="55"/>
      <c r="AIC61" s="55"/>
      <c r="AID61" s="55"/>
      <c r="AIE61" s="55"/>
      <c r="AIF61" s="55"/>
      <c r="AIG61" s="55"/>
      <c r="AIH61" s="55"/>
      <c r="AII61" s="55"/>
      <c r="AIJ61" s="55"/>
      <c r="AIK61" s="55"/>
      <c r="AIL61" s="55"/>
      <c r="AIM61" s="55"/>
      <c r="AIN61" s="55"/>
      <c r="AIO61" s="55"/>
      <c r="AIP61" s="55"/>
      <c r="AIQ61" s="55"/>
      <c r="AIR61" s="55"/>
      <c r="AIS61" s="55"/>
      <c r="AIT61" s="55"/>
      <c r="AIU61" s="55"/>
      <c r="AIV61" s="55"/>
      <c r="AIW61" s="55"/>
      <c r="AIX61" s="55"/>
      <c r="AIY61" s="55"/>
      <c r="AIZ61" s="55"/>
      <c r="AJA61" s="55"/>
      <c r="AJB61" s="55"/>
      <c r="AJC61" s="55"/>
      <c r="AJD61" s="55"/>
      <c r="AJE61" s="55"/>
      <c r="AJF61" s="55"/>
      <c r="AJG61" s="55"/>
      <c r="AJH61" s="55"/>
      <c r="AJI61" s="55"/>
      <c r="AJJ61" s="55"/>
      <c r="AJK61" s="55"/>
      <c r="AJL61" s="55"/>
      <c r="AJM61" s="55"/>
      <c r="AJN61" s="55"/>
      <c r="AJO61" s="55"/>
      <c r="AJP61" s="55"/>
      <c r="AJQ61" s="55"/>
      <c r="AJR61" s="55"/>
      <c r="AJS61" s="55"/>
      <c r="AJT61" s="55"/>
      <c r="AJU61" s="55"/>
      <c r="AJV61" s="55"/>
      <c r="AJW61" s="55"/>
      <c r="AJX61" s="55"/>
      <c r="AJY61" s="55"/>
      <c r="AJZ61" s="55"/>
      <c r="AKA61" s="55"/>
      <c r="AKB61" s="55"/>
      <c r="AKC61" s="55"/>
      <c r="AKD61" s="55"/>
      <c r="AKE61" s="55"/>
      <c r="AKF61" s="55"/>
      <c r="AKG61" s="55"/>
      <c r="AKH61" s="55"/>
      <c r="AKI61" s="55"/>
      <c r="AKJ61" s="55"/>
      <c r="AKK61" s="55"/>
      <c r="AKL61" s="55"/>
      <c r="AKM61" s="55"/>
      <c r="AKN61" s="55"/>
      <c r="AKO61" s="55"/>
      <c r="AKP61" s="55"/>
      <c r="AKQ61" s="55"/>
      <c r="AKR61" s="55"/>
      <c r="AKS61" s="55"/>
      <c r="AKT61" s="55"/>
      <c r="AKU61" s="55"/>
      <c r="AKV61" s="55"/>
      <c r="AKW61" s="55"/>
      <c r="AKX61" s="55"/>
      <c r="AKY61" s="55"/>
      <c r="AKZ61" s="55"/>
      <c r="ALA61" s="55"/>
      <c r="ALB61" s="55"/>
      <c r="ALC61" s="55"/>
      <c r="ALD61" s="55"/>
      <c r="ALE61" s="55"/>
      <c r="ALF61" s="55"/>
      <c r="ALG61" s="55"/>
      <c r="ALH61" s="55"/>
      <c r="ALI61" s="55"/>
      <c r="ALJ61" s="55"/>
      <c r="ALK61" s="55"/>
      <c r="ALL61" s="55"/>
      <c r="ALM61" s="55"/>
      <c r="ALN61" s="55"/>
      <c r="ALO61" s="55"/>
      <c r="ALP61" s="55"/>
      <c r="ALQ61" s="55"/>
      <c r="ALR61" s="55"/>
      <c r="ALS61" s="55"/>
      <c r="ALT61" s="55"/>
      <c r="ALU61" s="55"/>
      <c r="ALV61" s="55"/>
      <c r="ALW61" s="55"/>
      <c r="ALX61" s="55"/>
      <c r="ALY61" s="55"/>
      <c r="ALZ61" s="55"/>
      <c r="AMA61" s="55"/>
      <c r="AMB61" s="55"/>
      <c r="AMC61" s="55"/>
      <c r="AMD61" s="55"/>
      <c r="AME61" s="55"/>
      <c r="AMF61" s="55"/>
      <c r="AMG61" s="55"/>
      <c r="AMH61" s="55"/>
      <c r="AMI61" s="55"/>
      <c r="AMJ61" s="55"/>
    </row>
    <row r="62" spans="1:1024" x14ac:dyDescent="0.2">
      <c r="A62" s="75"/>
      <c r="B62" s="75"/>
      <c r="C62" s="75"/>
      <c r="D62" s="75"/>
      <c r="E62" s="75"/>
      <c r="F62" s="114"/>
      <c r="G62" s="114"/>
      <c r="H62" s="114"/>
      <c r="I62" s="75"/>
      <c r="J62" s="75"/>
      <c r="K62" s="75"/>
      <c r="L62" s="75"/>
      <c r="M62" s="115"/>
      <c r="N62" s="75"/>
      <c r="O62" s="75"/>
      <c r="P62" s="75"/>
      <c r="Q62" s="75"/>
      <c r="R62" s="115"/>
      <c r="S62" s="115"/>
      <c r="T62" s="116"/>
      <c r="U62" s="116"/>
      <c r="V62" s="116"/>
      <c r="W62" s="117"/>
      <c r="X62" s="117"/>
      <c r="Y62" s="117"/>
      <c r="Z62" s="117"/>
      <c r="AA62" s="117"/>
      <c r="AB62" s="117"/>
      <c r="AC62" s="117"/>
      <c r="AD62" s="117"/>
      <c r="AE62" s="117"/>
      <c r="AF62" s="114"/>
      <c r="AG62" s="117"/>
      <c r="AH62" s="75"/>
      <c r="AI62" s="75"/>
      <c r="AJ62" s="118"/>
      <c r="AK62" s="118"/>
      <c r="AL62" s="117"/>
      <c r="AM62" s="119"/>
      <c r="AN62" s="119"/>
      <c r="AO62" s="75"/>
      <c r="AP62" s="75"/>
      <c r="AQ62" s="120"/>
      <c r="AR62" s="120"/>
      <c r="AS62" s="120"/>
      <c r="AT62" s="120"/>
      <c r="AU62" s="98"/>
      <c r="AV62" s="98"/>
      <c r="AW62" s="99"/>
      <c r="AX62" s="99"/>
      <c r="AY62" s="120"/>
      <c r="AZ62" s="120"/>
      <c r="BA62" s="118"/>
      <c r="BB62" s="121"/>
      <c r="BC62" s="122"/>
      <c r="BD62" s="121"/>
      <c r="BE62" s="120"/>
      <c r="BF62" s="122"/>
      <c r="BG62" s="123"/>
      <c r="BH62" s="123"/>
      <c r="BI62" s="124"/>
      <c r="BJ62" s="123"/>
      <c r="BK62" s="123"/>
      <c r="BL62" s="52"/>
      <c r="BM62" s="125"/>
      <c r="BN62" s="125"/>
      <c r="BO62" s="125"/>
      <c r="BP62" s="125"/>
      <c r="BQ62" s="125"/>
      <c r="BR62" s="123"/>
      <c r="BS62" s="123"/>
      <c r="BT62" s="126"/>
      <c r="BU62" s="126"/>
      <c r="BV62" s="126"/>
      <c r="BW62" s="126"/>
      <c r="BX62" s="126"/>
      <c r="BY62" s="75"/>
      <c r="BZ62" s="118"/>
      <c r="CA62" s="118"/>
      <c r="CB62" s="118"/>
      <c r="CC62" s="118"/>
      <c r="CD62" s="117"/>
      <c r="CE62" s="117"/>
      <c r="CF62" s="117"/>
      <c r="CG62" s="123"/>
      <c r="CH62" s="123"/>
      <c r="CI62" s="126"/>
      <c r="CJ62" s="126"/>
      <c r="CK62" s="117"/>
      <c r="CL62" s="117"/>
      <c r="CM62" s="117"/>
      <c r="CN62" s="117"/>
      <c r="CO62" s="126"/>
      <c r="CP62" s="117"/>
      <c r="CQ62" s="117"/>
      <c r="CR62" s="117"/>
      <c r="CS62" s="126"/>
      <c r="CT62" s="127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2">
      <c r="A63" s="75"/>
      <c r="B63" s="75"/>
      <c r="C63" s="75"/>
      <c r="D63" s="75"/>
      <c r="E63" s="75"/>
      <c r="F63" s="114"/>
      <c r="G63" s="114"/>
      <c r="H63" s="114"/>
      <c r="I63" s="75"/>
      <c r="J63" s="75"/>
      <c r="K63" s="75"/>
      <c r="L63" s="75"/>
      <c r="M63" s="115"/>
      <c r="N63" s="75"/>
      <c r="O63" s="75"/>
      <c r="P63" s="75"/>
      <c r="Q63" s="75"/>
      <c r="R63" s="115"/>
      <c r="S63" s="115"/>
      <c r="T63" s="116"/>
      <c r="U63" s="116"/>
      <c r="V63" s="116"/>
      <c r="W63" s="117"/>
      <c r="X63" s="117"/>
      <c r="Y63" s="117"/>
      <c r="Z63" s="117"/>
      <c r="AA63" s="117"/>
      <c r="AB63" s="117"/>
      <c r="AC63" s="117"/>
      <c r="AD63" s="117"/>
      <c r="AE63" s="117"/>
      <c r="AF63" s="114"/>
      <c r="AG63" s="117"/>
      <c r="AH63" s="75"/>
      <c r="AI63" s="75"/>
      <c r="AJ63" s="118"/>
      <c r="AK63" s="118"/>
      <c r="AL63" s="117"/>
      <c r="AM63" s="119"/>
      <c r="AN63" s="119"/>
      <c r="AO63" s="75"/>
      <c r="AP63" s="75"/>
      <c r="AQ63" s="120"/>
      <c r="AR63" s="120"/>
      <c r="AS63" s="120"/>
      <c r="AT63" s="120"/>
      <c r="AU63" s="98"/>
      <c r="AV63" s="98"/>
      <c r="AW63" s="99"/>
      <c r="AX63" s="99"/>
      <c r="AY63" s="120"/>
      <c r="AZ63" s="120"/>
      <c r="BA63" s="118"/>
      <c r="BB63" s="121"/>
      <c r="BC63" s="122"/>
      <c r="BD63" s="121"/>
      <c r="BE63" s="120"/>
      <c r="BF63" s="122"/>
      <c r="BG63" s="123"/>
      <c r="BH63" s="123"/>
      <c r="BI63" s="124"/>
      <c r="BJ63" s="123"/>
      <c r="BK63" s="123"/>
      <c r="BL63" s="52"/>
      <c r="BM63" s="125"/>
      <c r="BN63" s="125"/>
      <c r="BO63" s="125"/>
      <c r="BP63" s="125"/>
      <c r="BQ63" s="125"/>
      <c r="BR63" s="123"/>
      <c r="BS63" s="123"/>
      <c r="BT63" s="126"/>
      <c r="BU63" s="126"/>
      <c r="BV63" s="126"/>
      <c r="BW63" s="126"/>
      <c r="BX63" s="126"/>
      <c r="BY63" s="75"/>
      <c r="BZ63" s="118"/>
      <c r="CA63" s="118"/>
      <c r="CB63" s="118"/>
      <c r="CC63" s="118"/>
      <c r="CD63" s="117"/>
      <c r="CE63" s="117"/>
      <c r="CF63" s="117"/>
      <c r="CG63" s="123"/>
      <c r="CH63" s="123"/>
      <c r="CI63" s="126"/>
      <c r="CJ63" s="126"/>
      <c r="CK63" s="117"/>
      <c r="CL63" s="117"/>
      <c r="CM63" s="117"/>
      <c r="CN63" s="117"/>
      <c r="CO63" s="126"/>
      <c r="CP63" s="117"/>
      <c r="CQ63" s="117"/>
      <c r="CR63" s="117"/>
      <c r="CS63" s="126"/>
      <c r="CT63" s="127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2">
      <c r="A64" s="75"/>
      <c r="B64" s="75"/>
      <c r="C64" s="75"/>
      <c r="D64" s="75"/>
      <c r="E64" s="75"/>
      <c r="F64" s="114"/>
      <c r="G64" s="114"/>
      <c r="H64" s="114"/>
      <c r="I64" s="75"/>
      <c r="J64" s="75"/>
      <c r="K64" s="75"/>
      <c r="L64" s="75"/>
      <c r="M64" s="115"/>
      <c r="N64" s="75"/>
      <c r="O64" s="75"/>
      <c r="P64" s="75"/>
      <c r="Q64" s="75"/>
      <c r="R64" s="115"/>
      <c r="S64" s="115"/>
      <c r="T64" s="116"/>
      <c r="U64" s="116"/>
      <c r="V64" s="116"/>
      <c r="W64" s="117"/>
      <c r="X64" s="117"/>
      <c r="Y64" s="117"/>
      <c r="Z64" s="117"/>
      <c r="AA64" s="117"/>
      <c r="AB64" s="117"/>
      <c r="AC64" s="117"/>
      <c r="AD64" s="117"/>
      <c r="AE64" s="117"/>
      <c r="AF64" s="114"/>
      <c r="AG64" s="117"/>
      <c r="AH64" s="75"/>
      <c r="AI64" s="75"/>
      <c r="AJ64" s="118"/>
      <c r="AK64" s="118"/>
      <c r="AL64" s="117"/>
      <c r="AM64" s="119"/>
      <c r="AN64" s="119"/>
      <c r="AO64" s="75"/>
      <c r="AP64" s="75"/>
      <c r="AQ64" s="120"/>
      <c r="AR64" s="120"/>
      <c r="AS64" s="120"/>
      <c r="AT64" s="120"/>
      <c r="AU64" s="98"/>
      <c r="AV64" s="98"/>
      <c r="AW64" s="99"/>
      <c r="AX64" s="99"/>
      <c r="AY64" s="120"/>
      <c r="AZ64" s="120"/>
      <c r="BA64" s="118"/>
      <c r="BB64" s="121"/>
      <c r="BC64" s="122"/>
      <c r="BD64" s="121"/>
      <c r="BE64" s="120"/>
      <c r="BF64" s="122"/>
      <c r="BG64" s="123"/>
      <c r="BH64" s="123"/>
      <c r="BI64" s="124"/>
      <c r="BJ64" s="123"/>
      <c r="BK64" s="123"/>
      <c r="BL64" s="52"/>
      <c r="BM64" s="125"/>
      <c r="BN64" s="125"/>
      <c r="BO64" s="125"/>
      <c r="BP64" s="125"/>
      <c r="BQ64" s="125"/>
      <c r="BR64" s="123"/>
      <c r="BS64" s="123"/>
      <c r="BT64" s="126"/>
      <c r="BU64" s="126"/>
      <c r="BV64" s="126"/>
      <c r="BW64" s="126"/>
      <c r="BX64" s="126"/>
      <c r="BY64" s="75"/>
      <c r="BZ64" s="118"/>
      <c r="CA64" s="118"/>
      <c r="CB64" s="118"/>
      <c r="CC64" s="118"/>
      <c r="CD64" s="117"/>
      <c r="CE64" s="117"/>
      <c r="CF64" s="117"/>
      <c r="CG64" s="123"/>
      <c r="CH64" s="123"/>
      <c r="CI64" s="126"/>
      <c r="CJ64" s="126"/>
      <c r="CK64" s="117"/>
      <c r="CL64" s="117"/>
      <c r="CM64" s="117"/>
      <c r="CN64" s="117"/>
      <c r="CO64" s="126"/>
      <c r="CP64" s="117"/>
      <c r="CQ64" s="117"/>
      <c r="CR64" s="117"/>
      <c r="CS64" s="126"/>
      <c r="CT64" s="127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2">
      <c r="A65" s="75"/>
      <c r="B65" s="75"/>
      <c r="C65" s="75"/>
      <c r="D65" s="75"/>
      <c r="E65" s="75"/>
      <c r="F65" s="114"/>
      <c r="G65" s="114"/>
      <c r="H65" s="114"/>
      <c r="I65" s="75"/>
      <c r="J65" s="75"/>
      <c r="K65" s="75"/>
      <c r="L65" s="75"/>
      <c r="M65" s="115"/>
      <c r="N65" s="75"/>
      <c r="O65" s="75"/>
      <c r="P65" s="75"/>
      <c r="Q65" s="75"/>
      <c r="R65" s="115"/>
      <c r="S65" s="115"/>
      <c r="T65" s="116"/>
      <c r="U65" s="116"/>
      <c r="V65" s="116"/>
      <c r="W65" s="117"/>
      <c r="X65" s="117"/>
      <c r="Y65" s="117"/>
      <c r="Z65" s="117"/>
      <c r="AA65" s="117"/>
      <c r="AB65" s="117"/>
      <c r="AC65" s="117"/>
      <c r="AD65" s="117"/>
      <c r="AE65" s="117"/>
      <c r="AF65" s="114"/>
      <c r="AG65" s="117"/>
      <c r="AH65" s="75"/>
      <c r="AI65" s="75"/>
      <c r="AJ65" s="118"/>
      <c r="AK65" s="118"/>
      <c r="AL65" s="117"/>
      <c r="AM65" s="119"/>
      <c r="AN65" s="119"/>
      <c r="AO65" s="75"/>
      <c r="AP65" s="75"/>
      <c r="AQ65" s="120"/>
      <c r="AR65" s="120"/>
      <c r="AS65" s="120"/>
      <c r="AT65" s="120"/>
      <c r="AU65" s="98"/>
      <c r="AV65" s="98"/>
      <c r="AW65" s="99"/>
      <c r="AX65" s="99"/>
      <c r="AY65" s="120"/>
      <c r="AZ65" s="120"/>
      <c r="BA65" s="118"/>
      <c r="BB65" s="121"/>
      <c r="BC65" s="122"/>
      <c r="BD65" s="121"/>
      <c r="BE65" s="120"/>
      <c r="BF65" s="122"/>
      <c r="BG65" s="123"/>
      <c r="BH65" s="123"/>
      <c r="BI65" s="124"/>
      <c r="BJ65" s="123"/>
      <c r="BK65" s="123"/>
      <c r="BL65" s="52"/>
      <c r="BM65" s="125"/>
      <c r="BN65" s="125"/>
      <c r="BO65" s="125"/>
      <c r="BP65" s="125"/>
      <c r="BQ65" s="125"/>
      <c r="BR65" s="123"/>
      <c r="BS65" s="123"/>
      <c r="BT65" s="126"/>
      <c r="BU65" s="126"/>
      <c r="BV65" s="126"/>
      <c r="BW65" s="126"/>
      <c r="BX65" s="126"/>
      <c r="BY65" s="75"/>
      <c r="BZ65" s="118"/>
      <c r="CA65" s="118"/>
      <c r="CB65" s="118"/>
      <c r="CC65" s="118"/>
      <c r="CD65" s="117"/>
      <c r="CE65" s="117"/>
      <c r="CF65" s="117"/>
      <c r="CG65" s="123"/>
      <c r="CH65" s="123"/>
      <c r="CI65" s="126"/>
      <c r="CJ65" s="126"/>
      <c r="CK65" s="117"/>
      <c r="CL65" s="117"/>
      <c r="CM65" s="117"/>
      <c r="CN65" s="117"/>
      <c r="CO65" s="126"/>
      <c r="CP65" s="117"/>
      <c r="CQ65" s="117"/>
      <c r="CR65" s="117"/>
      <c r="CS65" s="126"/>
      <c r="CT65" s="127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2">
      <c r="A66" s="75"/>
      <c r="B66" s="75"/>
      <c r="C66" s="75"/>
      <c r="D66" s="75"/>
      <c r="E66" s="75"/>
      <c r="F66" s="114"/>
      <c r="G66" s="114"/>
      <c r="H66" s="114"/>
      <c r="I66" s="75"/>
      <c r="J66" s="75"/>
      <c r="K66" s="75"/>
      <c r="L66" s="75"/>
      <c r="M66" s="115"/>
      <c r="N66" s="75"/>
      <c r="O66" s="75"/>
      <c r="P66" s="75"/>
      <c r="Q66" s="75"/>
      <c r="R66" s="115"/>
      <c r="S66" s="115"/>
      <c r="T66" s="116"/>
      <c r="U66" s="116"/>
      <c r="V66" s="116"/>
      <c r="W66" s="117"/>
      <c r="X66" s="117"/>
      <c r="Y66" s="117"/>
      <c r="Z66" s="117"/>
      <c r="AA66" s="117"/>
      <c r="AB66" s="117"/>
      <c r="AC66" s="117"/>
      <c r="AD66" s="117"/>
      <c r="AE66" s="117"/>
      <c r="AF66" s="114"/>
      <c r="AG66" s="117"/>
      <c r="AH66" s="75"/>
      <c r="AI66" s="75"/>
      <c r="AJ66" s="118"/>
      <c r="AK66" s="118"/>
      <c r="AL66" s="117"/>
      <c r="AM66" s="119"/>
      <c r="AN66" s="119"/>
      <c r="AO66" s="75"/>
      <c r="AP66" s="75"/>
      <c r="AQ66" s="120"/>
      <c r="AR66" s="120"/>
      <c r="AS66" s="120"/>
      <c r="AT66" s="120"/>
      <c r="AU66" s="98"/>
      <c r="AV66" s="98"/>
      <c r="AW66" s="99"/>
      <c r="AX66" s="99"/>
      <c r="AY66" s="120"/>
      <c r="AZ66" s="120"/>
      <c r="BA66" s="118"/>
      <c r="BB66" s="121"/>
      <c r="BC66" s="122"/>
      <c r="BD66" s="121"/>
      <c r="BE66" s="120"/>
      <c r="BF66" s="122"/>
      <c r="BG66" s="123"/>
      <c r="BH66" s="123"/>
      <c r="BI66" s="124"/>
      <c r="BJ66" s="123"/>
      <c r="BK66" s="123"/>
      <c r="BL66" s="52"/>
      <c r="BM66" s="125"/>
      <c r="BN66" s="125"/>
      <c r="BO66" s="125"/>
      <c r="BP66" s="125"/>
      <c r="BQ66" s="125"/>
      <c r="BR66" s="123"/>
      <c r="BS66" s="123"/>
      <c r="BT66" s="126"/>
      <c r="BU66" s="126"/>
      <c r="BV66" s="126"/>
      <c r="BW66" s="126"/>
      <c r="BX66" s="126"/>
      <c r="BY66" s="75"/>
      <c r="BZ66" s="118"/>
      <c r="CA66" s="118"/>
      <c r="CB66" s="118"/>
      <c r="CC66" s="118"/>
      <c r="CD66" s="117"/>
      <c r="CE66" s="117"/>
      <c r="CF66" s="117"/>
      <c r="CG66" s="123"/>
      <c r="CH66" s="123"/>
      <c r="CI66" s="126"/>
      <c r="CJ66" s="126"/>
      <c r="CK66" s="117"/>
      <c r="CL66" s="117"/>
      <c r="CM66" s="117"/>
      <c r="CN66" s="117"/>
      <c r="CO66" s="126"/>
      <c r="CP66" s="117"/>
      <c r="CQ66" s="117"/>
      <c r="CR66" s="117"/>
      <c r="CS66" s="126"/>
      <c r="CT66" s="127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2">
      <c r="A67" s="75"/>
      <c r="B67" s="75"/>
      <c r="C67" s="75"/>
      <c r="D67" s="75"/>
      <c r="E67" s="75"/>
      <c r="F67" s="114"/>
      <c r="G67" s="114"/>
      <c r="H67" s="114"/>
      <c r="I67" s="75"/>
      <c r="J67" s="75"/>
      <c r="K67" s="75"/>
      <c r="L67" s="75"/>
      <c r="M67" s="115"/>
      <c r="N67" s="75"/>
      <c r="O67" s="75"/>
      <c r="P67" s="75"/>
      <c r="Q67" s="75"/>
      <c r="R67" s="115"/>
      <c r="S67" s="115"/>
      <c r="T67" s="116"/>
      <c r="U67" s="116"/>
      <c r="V67" s="116"/>
      <c r="W67" s="117"/>
      <c r="X67" s="117"/>
      <c r="Y67" s="117"/>
      <c r="Z67" s="117"/>
      <c r="AA67" s="117"/>
      <c r="AB67" s="117"/>
      <c r="AC67" s="117"/>
      <c r="AD67" s="117"/>
      <c r="AE67" s="117"/>
      <c r="AF67" s="114"/>
      <c r="AG67" s="117"/>
      <c r="AH67" s="75"/>
      <c r="AI67" s="75"/>
      <c r="AJ67" s="118"/>
      <c r="AK67" s="118"/>
      <c r="AL67" s="117"/>
      <c r="AM67" s="119"/>
      <c r="AN67" s="119"/>
      <c r="AO67" s="75"/>
      <c r="AP67" s="75"/>
      <c r="AQ67" s="120"/>
      <c r="AR67" s="120"/>
      <c r="AS67" s="120"/>
      <c r="AT67" s="120"/>
      <c r="AU67" s="98"/>
      <c r="AV67" s="98"/>
      <c r="AW67" s="99"/>
      <c r="AX67" s="99"/>
      <c r="AY67" s="120"/>
      <c r="AZ67" s="120"/>
      <c r="BA67" s="118"/>
      <c r="BB67" s="121"/>
      <c r="BC67" s="122"/>
      <c r="BD67" s="121"/>
      <c r="BE67" s="120"/>
      <c r="BF67" s="122"/>
      <c r="BG67" s="123"/>
      <c r="BH67" s="123"/>
      <c r="BI67" s="124"/>
      <c r="BJ67" s="123"/>
      <c r="BK67" s="123"/>
      <c r="BL67" s="52"/>
      <c r="BM67" s="125"/>
      <c r="BN67" s="125"/>
      <c r="BO67" s="125"/>
      <c r="BP67" s="125"/>
      <c r="BQ67" s="125"/>
      <c r="BR67" s="123"/>
      <c r="BS67" s="123"/>
      <c r="BT67" s="126"/>
      <c r="BU67" s="126"/>
      <c r="BV67" s="126"/>
      <c r="BW67" s="126"/>
      <c r="BX67" s="126"/>
      <c r="BY67" s="75"/>
      <c r="BZ67" s="118"/>
      <c r="CA67" s="118"/>
      <c r="CB67" s="118"/>
      <c r="CC67" s="118"/>
      <c r="CD67" s="117"/>
      <c r="CE67" s="117"/>
      <c r="CF67" s="117"/>
      <c r="CG67" s="123"/>
      <c r="CH67" s="123"/>
      <c r="CI67" s="126"/>
      <c r="CJ67" s="126"/>
      <c r="CK67" s="117"/>
      <c r="CL67" s="117"/>
      <c r="CM67" s="117"/>
      <c r="CN67" s="117"/>
      <c r="CO67" s="126"/>
      <c r="CP67" s="117"/>
      <c r="CQ67" s="117"/>
      <c r="CR67" s="117"/>
      <c r="CS67" s="126"/>
      <c r="CT67" s="12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2">
      <c r="A68" s="75"/>
      <c r="B68" s="75"/>
      <c r="C68" s="75"/>
      <c r="D68" s="75"/>
      <c r="E68" s="75"/>
      <c r="F68" s="114"/>
      <c r="G68" s="114"/>
      <c r="H68" s="114"/>
      <c r="I68" s="75"/>
      <c r="J68" s="75"/>
      <c r="K68" s="75"/>
      <c r="L68" s="75"/>
      <c r="M68" s="115"/>
      <c r="N68" s="75"/>
      <c r="O68" s="75"/>
      <c r="P68" s="75"/>
      <c r="Q68" s="75"/>
      <c r="R68" s="115"/>
      <c r="S68" s="115"/>
      <c r="T68" s="116"/>
      <c r="U68" s="116"/>
      <c r="V68" s="116"/>
      <c r="W68" s="117"/>
      <c r="X68" s="117"/>
      <c r="Y68" s="117"/>
      <c r="Z68" s="117"/>
      <c r="AA68" s="117"/>
      <c r="AB68" s="117"/>
      <c r="AC68" s="117"/>
      <c r="AD68" s="117"/>
      <c r="AE68" s="117"/>
      <c r="AF68" s="114"/>
      <c r="AG68" s="117"/>
      <c r="AH68" s="75"/>
      <c r="AI68" s="75"/>
      <c r="AJ68" s="118"/>
      <c r="AK68" s="118"/>
      <c r="AL68" s="117"/>
      <c r="AM68" s="119"/>
      <c r="AN68" s="119"/>
      <c r="AO68" s="75"/>
      <c r="AP68" s="75"/>
      <c r="AQ68" s="120"/>
      <c r="AR68" s="120"/>
      <c r="AS68" s="120"/>
      <c r="AT68" s="120"/>
      <c r="AU68" s="98"/>
      <c r="AV68" s="98"/>
      <c r="AW68" s="99"/>
      <c r="AX68" s="99"/>
      <c r="AY68" s="120"/>
      <c r="AZ68" s="120"/>
      <c r="BA68" s="118"/>
      <c r="BB68" s="121"/>
      <c r="BC68" s="122"/>
      <c r="BD68" s="121"/>
      <c r="BE68" s="120"/>
      <c r="BF68" s="122"/>
      <c r="BG68" s="123"/>
      <c r="BH68" s="123"/>
      <c r="BI68" s="124"/>
      <c r="BJ68" s="123"/>
      <c r="BK68" s="123"/>
      <c r="BL68" s="52"/>
      <c r="BM68" s="125"/>
      <c r="BN68" s="125"/>
      <c r="BO68" s="125"/>
      <c r="BP68" s="125"/>
      <c r="BQ68" s="125"/>
      <c r="BR68" s="123"/>
      <c r="BS68" s="123"/>
      <c r="BT68" s="126"/>
      <c r="BU68" s="126"/>
      <c r="BV68" s="126"/>
      <c r="BW68" s="126"/>
      <c r="BX68" s="126"/>
      <c r="BY68" s="75"/>
      <c r="BZ68" s="118"/>
      <c r="CA68" s="118"/>
      <c r="CB68" s="118"/>
      <c r="CC68" s="118"/>
      <c r="CD68" s="117"/>
      <c r="CE68" s="117"/>
      <c r="CF68" s="117"/>
      <c r="CG68" s="123"/>
      <c r="CH68" s="123"/>
      <c r="CI68" s="126"/>
      <c r="CJ68" s="126"/>
      <c r="CK68" s="117"/>
      <c r="CL68" s="117"/>
      <c r="CM68" s="117"/>
      <c r="CN68" s="117"/>
      <c r="CO68" s="126"/>
      <c r="CP68" s="117"/>
      <c r="CQ68" s="117"/>
      <c r="CR68" s="117"/>
      <c r="CS68" s="126"/>
      <c r="CT68" s="127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2">
      <c r="A69" s="75"/>
      <c r="B69" s="75"/>
      <c r="C69" s="75"/>
      <c r="D69" s="75"/>
      <c r="E69" s="75"/>
      <c r="F69" s="114"/>
      <c r="G69" s="114"/>
      <c r="H69" s="114"/>
      <c r="I69" s="75"/>
      <c r="J69" s="75"/>
      <c r="K69" s="75"/>
      <c r="L69" s="75"/>
      <c r="M69" s="115"/>
      <c r="N69" s="75"/>
      <c r="O69" s="75"/>
      <c r="P69" s="75"/>
      <c r="Q69" s="75"/>
      <c r="R69" s="115"/>
      <c r="S69" s="115"/>
      <c r="T69" s="116"/>
      <c r="U69" s="116"/>
      <c r="V69" s="116"/>
      <c r="W69" s="117"/>
      <c r="X69" s="117"/>
      <c r="Y69" s="117"/>
      <c r="Z69" s="117"/>
      <c r="AA69" s="117"/>
      <c r="AB69" s="117"/>
      <c r="AC69" s="117"/>
      <c r="AD69" s="117"/>
      <c r="AE69" s="117"/>
      <c r="AF69" s="114"/>
      <c r="AG69" s="117"/>
      <c r="AH69" s="75"/>
      <c r="AI69" s="75"/>
      <c r="AJ69" s="118"/>
      <c r="AK69" s="118"/>
      <c r="AL69" s="117"/>
      <c r="AM69" s="119"/>
      <c r="AN69" s="119"/>
      <c r="AO69" s="75"/>
      <c r="AP69" s="75"/>
      <c r="AQ69" s="120"/>
      <c r="AR69" s="120"/>
      <c r="AS69" s="120"/>
      <c r="AT69" s="120"/>
      <c r="AU69" s="98"/>
      <c r="AV69" s="98"/>
      <c r="AW69" s="99"/>
      <c r="AX69" s="99"/>
      <c r="AY69" s="120"/>
      <c r="AZ69" s="120"/>
      <c r="BA69" s="118"/>
      <c r="BB69" s="121"/>
      <c r="BC69" s="122"/>
      <c r="BD69" s="121"/>
      <c r="BE69" s="120"/>
      <c r="BF69" s="122"/>
      <c r="BG69" s="123"/>
      <c r="BH69" s="123"/>
      <c r="BI69" s="124"/>
      <c r="BJ69" s="123"/>
      <c r="BK69" s="123"/>
      <c r="BL69" s="52"/>
      <c r="BM69" s="125"/>
      <c r="BN69" s="125"/>
      <c r="BO69" s="125"/>
      <c r="BP69" s="125"/>
      <c r="BQ69" s="125"/>
      <c r="BR69" s="123"/>
      <c r="BS69" s="123"/>
      <c r="BT69" s="126"/>
      <c r="BU69" s="126"/>
      <c r="BV69" s="126"/>
      <c r="BW69" s="126"/>
      <c r="BX69" s="126"/>
      <c r="BY69" s="75"/>
      <c r="BZ69" s="118"/>
      <c r="CA69" s="118"/>
      <c r="CB69" s="118"/>
      <c r="CC69" s="118"/>
      <c r="CD69" s="117"/>
      <c r="CE69" s="117"/>
      <c r="CF69" s="117"/>
      <c r="CG69" s="123"/>
      <c r="CH69" s="123"/>
      <c r="CI69" s="126"/>
      <c r="CJ69" s="126"/>
      <c r="CK69" s="117"/>
      <c r="CL69" s="117"/>
      <c r="CM69" s="117"/>
      <c r="CN69" s="117"/>
      <c r="CO69" s="126"/>
      <c r="CP69" s="117"/>
      <c r="CQ69" s="117"/>
      <c r="CR69" s="117"/>
      <c r="CS69" s="126"/>
      <c r="CT69" s="127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s="25" customFormat="1" ht="12" x14ac:dyDescent="0.15">
      <c r="A70" s="81">
        <f>Data!$A70</f>
        <v>0</v>
      </c>
      <c r="B70" s="81">
        <f>Data!$B70</f>
        <v>0</v>
      </c>
      <c r="C70" s="81">
        <f>Data!$C70</f>
        <v>0</v>
      </c>
      <c r="D70" s="81">
        <f>Data!$D70</f>
        <v>0</v>
      </c>
      <c r="E70" s="81">
        <f>Data!$E70</f>
        <v>0</v>
      </c>
      <c r="F70" s="128">
        <f>Data!$G70</f>
        <v>0</v>
      </c>
      <c r="G70" s="128">
        <f>Data!$H70</f>
        <v>0</v>
      </c>
      <c r="H70" s="128">
        <f>Data!$AL70</f>
        <v>0</v>
      </c>
      <c r="I70" s="138" t="e">
        <f ca="1">INDEX(OFFSET(MOTION1!$A$2,0,0,SystemInfo!$B$1,1),MATCH(CONCATENATE(B70,D70),OFFSET(MOTION1!$J$2,0,0,SystemInfo!$B$1,1),0))</f>
        <v>#N/A</v>
      </c>
      <c r="J70" s="138" t="e">
        <f ca="1">INDEX(OFFSET(MOTION3!$A$2,0,0,SystemInfo!$B$1,1),MATCH(CONCATENATE(B70,D70),OFFSET(MOTION3!$J$2,0,0,SystemInfo!$B$1,1),0))</f>
        <v>#N/A</v>
      </c>
      <c r="K70" s="138"/>
      <c r="L70" s="138" t="e">
        <f ca="1">INDEX(OFFSET(DISABLE!$A$2,0,0,SystemInfo!$B$1,1),MATCH(CONCATENATE(B70,D70),OFFSET(DISABLE!$J$2,0,0,SystemInfo!$B$1,1),0))</f>
        <v>#N/A</v>
      </c>
      <c r="M70" s="139"/>
      <c r="N70" s="138">
        <f>Data!$F70</f>
        <v>0</v>
      </c>
      <c r="O70" s="138">
        <f>Data!$Y70</f>
        <v>0</v>
      </c>
      <c r="P70" s="138">
        <f>Data!$O70</f>
        <v>0</v>
      </c>
      <c r="Q70" s="138">
        <f>Data!$N70</f>
        <v>0</v>
      </c>
      <c r="R70" s="139"/>
      <c r="S70" s="139"/>
      <c r="T70" s="139" t="str">
        <f t="shared" ref="T35:T71" si="15">IF(Q70="","-",IF(S70="","-",S70-Q70))</f>
        <v>-</v>
      </c>
      <c r="U70" s="139">
        <f>Data!$M70*$S70</f>
        <v>0</v>
      </c>
      <c r="V70" s="139">
        <f>6.28*$R70*Data!$M70/8</f>
        <v>0</v>
      </c>
      <c r="W70" s="140"/>
      <c r="X70" s="140"/>
      <c r="Y70" s="140"/>
      <c r="Z70" s="140"/>
      <c r="AA70" s="140"/>
      <c r="AB70" s="140"/>
      <c r="AC70" s="140"/>
      <c r="AD70" s="140"/>
      <c r="AE70" s="140"/>
      <c r="AF70" s="128">
        <f>Data!$AL70</f>
        <v>0</v>
      </c>
      <c r="AG70" s="140"/>
      <c r="AH70" s="138">
        <f>Data!$Z70</f>
        <v>0</v>
      </c>
      <c r="AI70" s="138" t="str">
        <f>POSITIONS!$H70</f>
        <v>-</v>
      </c>
      <c r="AJ70" s="138"/>
      <c r="AK70" s="138"/>
      <c r="AL70" s="140"/>
      <c r="AM70" s="139">
        <f>Data!$R70</f>
        <v>0</v>
      </c>
      <c r="AN70" s="139">
        <f>Data!$W70</f>
        <v>0</v>
      </c>
      <c r="AO70" s="138">
        <f>Data!$P70</f>
        <v>0</v>
      </c>
      <c r="AP70" s="138">
        <f>Data!$L70</f>
        <v>0</v>
      </c>
      <c r="AQ70" s="141"/>
      <c r="AR70" s="141"/>
      <c r="AS70" s="141"/>
      <c r="AT70" s="141"/>
      <c r="AU70" s="142" t="str">
        <f>POSITIONS!$I70</f>
        <v>-</v>
      </c>
      <c r="AV70" s="142" t="str">
        <f>POSITIONS!$J70</f>
        <v>-</v>
      </c>
      <c r="AW70" s="142">
        <f t="shared" ref="AW35:AW71" si="16">AR70+AJ70</f>
        <v>0</v>
      </c>
      <c r="AX70" s="142">
        <f t="shared" ref="AX35:AX71" si="17">AT70+AJ70</f>
        <v>0</v>
      </c>
      <c r="AY70" s="141"/>
      <c r="AZ70" s="141"/>
      <c r="BA70" s="138"/>
      <c r="BB70" s="121" t="e">
        <f t="shared" ref="BB35:BB71" si="18">(AS70-AQ70)/AZ70</f>
        <v>#DIV/0!</v>
      </c>
      <c r="BC70" s="141" t="e">
        <f t="shared" ref="BC35:BC71" ca="1" si="19">IF(J70="-","-",(AN70/AM70)*AO70)</f>
        <v>#N/A</v>
      </c>
      <c r="BD70" s="141" t="e">
        <f t="shared" ref="BD35:BD71" ca="1" si="20">IF(J70="-","-",IF(AR70="","",(AT70-AR70)*AO70*AP70/(AS70-AQ70)))</f>
        <v>#N/A</v>
      </c>
      <c r="BE70" s="141"/>
      <c r="BF70" s="141">
        <f>Data!$S70</f>
        <v>0</v>
      </c>
      <c r="BG70" s="143" t="str">
        <f t="shared" ref="BG35:BG71" si="21">IF(AQ70="","",(AS70-AQ70)/(AM70*AP70))</f>
        <v/>
      </c>
      <c r="BH70" s="143" t="e">
        <f t="shared" ref="BH35:BH71" ca="1" si="22">IF(J70="-","-",IF(AR70="","",(AT70-AR70)/AN70))</f>
        <v>#N/A</v>
      </c>
      <c r="BI70" s="144">
        <f>Data!$J70</f>
        <v>0</v>
      </c>
      <c r="BJ70" s="143">
        <f t="shared" ref="BJ35:BJ71" si="23">AM70*AP70</f>
        <v>0</v>
      </c>
      <c r="BK70" s="143">
        <f t="shared" ref="BK35:BK71" si="24">IFERROR(($AO70*$AP70)/($BE70/$AN70),0)</f>
        <v>0</v>
      </c>
      <c r="BL70" s="64">
        <v>0</v>
      </c>
      <c r="BM70" s="143">
        <v>1</v>
      </c>
      <c r="BN70" s="143"/>
      <c r="BO70" s="143"/>
      <c r="BP70" s="143"/>
      <c r="BQ70" s="143">
        <v>0</v>
      </c>
      <c r="BR70" s="143" t="str">
        <f t="shared" ref="BR35:BR71" si="25">IFERROR($BM70*($AQ70/$BL70)+$BQ70,"")</f>
        <v/>
      </c>
      <c r="BS70" s="143" t="str">
        <f t="shared" ref="BS35:BS71" si="26">IFERROR($BM70*($AS70/$BL70)+$BQ70,"")</f>
        <v/>
      </c>
      <c r="BT70" s="143" t="str">
        <f>POSITIONS!$L70</f>
        <v>-</v>
      </c>
      <c r="BU70" s="143" t="str">
        <f>POSITIONS!$M70</f>
        <v>-</v>
      </c>
      <c r="BV70" s="143" t="str">
        <f>IFERROR($BM70*POSITIONS!$N70+$BR70,"")</f>
        <v/>
      </c>
      <c r="BW70" s="143" t="str">
        <f>IFERROR(-$BM70*POSITIONS!$O70+$BS70,"")</f>
        <v/>
      </c>
      <c r="BX70" s="143">
        <f>Data!$AJ70</f>
        <v>0</v>
      </c>
      <c r="BY70" s="138">
        <f>Data!$AK70</f>
        <v>0</v>
      </c>
      <c r="BZ70" s="138"/>
      <c r="CA70" s="138"/>
      <c r="CB70" s="138"/>
      <c r="CC70" s="138" t="s">
        <v>65</v>
      </c>
      <c r="CD70" s="140"/>
      <c r="CE70" s="140"/>
      <c r="CF70" s="140"/>
      <c r="CG70" s="143" t="e">
        <f t="shared" ref="CG35:CG71" si="27">$AY70/$AN70</f>
        <v>#DIV/0!</v>
      </c>
      <c r="CH70" s="143" t="e">
        <f t="shared" ref="CH35:CH71" si="28">$CF70/($AP70*$AM70)</f>
        <v>#DIV/0!</v>
      </c>
      <c r="CI70" s="143">
        <f>Data!$AN70</f>
        <v>0</v>
      </c>
      <c r="CJ70" s="143">
        <f>Data!$AO70</f>
        <v>0</v>
      </c>
      <c r="CK70" s="140"/>
      <c r="CL70" s="140"/>
      <c r="CM70" s="140"/>
      <c r="CN70" s="140"/>
      <c r="CO70" s="143">
        <f>Data!$AP70</f>
        <v>0</v>
      </c>
      <c r="CP70" s="140"/>
      <c r="CQ70" s="140"/>
      <c r="CR70" s="140"/>
      <c r="CS70" s="143" t="str">
        <f t="shared" ref="CS35:CS71" si="29">"Step_per_unit:"&amp;$BL70&amp;";"&amp;"Offset:"&amp;$BQ70&amp;";"&amp;"Sign:"&amp;$BM70&amp;";"&amp;"EncoderSource:"&amp;$BN70&amp;";"&amp;"EncoderSourceFormula:"&amp;$BO70&amp;";"&amp;"UseEncoderSource:"&amp;$BP70</f>
        <v>Step_per_unit:0;Offset:0;Sign:1;EncoderSource:;EncoderSourceFormula:;UseEncoderSource:</v>
      </c>
      <c r="CT70" s="127" t="str">
        <f>IF(Data!$U70&lt;&gt;"NONE",IF(Data!$U70="ABSENC",CONCATENATE("EncoderSourceFormula:VALUE/",Data!$W70,";EncoderSource:attr://EncAbsEnc"),IF(Data!$U70="ENCIN",CONCATENATE("EncoderSourceFormula:VALUE/",Data!$W70,";EncoderSource:attr://EncEncIn"),"")),"")</f>
        <v/>
      </c>
      <c r="CU70" s="127"/>
      <c r="CV70" s="145"/>
      <c r="CW70" s="146"/>
      <c r="CX70" s="145"/>
      <c r="CY70" s="145"/>
      <c r="CZ70" s="145"/>
      <c r="DA70" s="145"/>
      <c r="DB70" s="145"/>
      <c r="DC70" s="145"/>
      <c r="DD70" s="145"/>
      <c r="DE70" s="145"/>
      <c r="DF70" s="145"/>
      <c r="DG70" s="145"/>
      <c r="DH70" s="145"/>
      <c r="DI70" s="145"/>
      <c r="DJ70" s="145"/>
      <c r="DK70" s="145"/>
      <c r="DL70" s="145"/>
      <c r="DM70" s="145"/>
      <c r="DN70" s="145"/>
      <c r="DO70" s="145"/>
      <c r="DP70" s="145"/>
      <c r="DQ70" s="145"/>
      <c r="DR70" s="145"/>
      <c r="DS70" s="145"/>
      <c r="DT70" s="145"/>
      <c r="DU70" s="145"/>
      <c r="DV70" s="145"/>
      <c r="DW70" s="145"/>
      <c r="DX70" s="145"/>
      <c r="DY70" s="145"/>
      <c r="DZ70" s="145"/>
      <c r="EA70" s="145"/>
      <c r="EB70" s="145"/>
      <c r="EC70" s="145"/>
      <c r="ED70" s="145"/>
      <c r="EE70" s="145"/>
      <c r="EF70" s="145"/>
      <c r="EG70" s="145"/>
      <c r="EH70" s="145"/>
      <c r="EI70" s="145"/>
      <c r="EJ70" s="145"/>
      <c r="EK70" s="145"/>
      <c r="EL70" s="145"/>
      <c r="EM70" s="145"/>
      <c r="EN70" s="145"/>
      <c r="EO70" s="145"/>
      <c r="EP70" s="145"/>
      <c r="EQ70" s="145"/>
      <c r="ER70" s="145"/>
      <c r="ES70" s="145"/>
      <c r="ET70" s="145"/>
      <c r="EU70" s="145"/>
      <c r="EV70" s="145"/>
      <c r="EW70" s="145"/>
      <c r="EX70" s="145"/>
      <c r="EY70" s="145"/>
      <c r="EZ70" s="145"/>
      <c r="FA70" s="145"/>
      <c r="FB70" s="145"/>
      <c r="FC70" s="145"/>
      <c r="FD70" s="145"/>
      <c r="FE70" s="145"/>
      <c r="FF70" s="145"/>
      <c r="FG70" s="145"/>
      <c r="FH70" s="145"/>
      <c r="FI70" s="145"/>
      <c r="FJ70" s="145"/>
      <c r="FK70" s="145"/>
      <c r="FL70" s="145"/>
      <c r="FM70" s="145"/>
      <c r="FN70" s="145"/>
      <c r="FO70" s="145"/>
      <c r="FP70" s="145"/>
      <c r="FQ70" s="145"/>
      <c r="FR70" s="145"/>
      <c r="FS70" s="145"/>
      <c r="FT70" s="145"/>
      <c r="FU70" s="145"/>
      <c r="FV70" s="145"/>
      <c r="FW70" s="145"/>
      <c r="FX70" s="145"/>
      <c r="FY70" s="145"/>
      <c r="FZ70" s="145"/>
      <c r="GA70" s="145"/>
      <c r="GB70" s="145"/>
      <c r="GC70" s="145"/>
      <c r="GD70" s="145"/>
      <c r="GE70" s="145"/>
      <c r="GF70" s="145"/>
      <c r="GG70" s="145"/>
      <c r="GH70" s="145"/>
      <c r="GI70" s="145"/>
      <c r="GJ70" s="145"/>
      <c r="GK70" s="145"/>
      <c r="GL70" s="145"/>
      <c r="GM70" s="145"/>
      <c r="GN70" s="145"/>
      <c r="GO70" s="145"/>
      <c r="GP70" s="145"/>
      <c r="GQ70" s="145"/>
      <c r="GR70" s="145"/>
      <c r="GS70" s="145"/>
      <c r="GT70" s="145"/>
      <c r="GU70" s="145"/>
      <c r="GV70" s="145"/>
      <c r="GW70" s="145"/>
      <c r="GX70" s="145"/>
      <c r="GY70" s="145"/>
      <c r="GZ70" s="145"/>
      <c r="HA70" s="145"/>
      <c r="HB70" s="145"/>
      <c r="HC70" s="145"/>
      <c r="HD70" s="145"/>
      <c r="HE70" s="145"/>
      <c r="HF70" s="145"/>
      <c r="HG70" s="145"/>
      <c r="HH70" s="145"/>
      <c r="HI70" s="145"/>
      <c r="HJ70" s="145"/>
      <c r="HK70" s="145"/>
      <c r="HL70" s="145"/>
      <c r="HM70" s="145"/>
      <c r="HN70" s="145"/>
      <c r="HO70" s="145"/>
      <c r="HP70" s="145"/>
      <c r="HQ70" s="145"/>
      <c r="HR70" s="145"/>
      <c r="HS70" s="145"/>
      <c r="HT70" s="145"/>
      <c r="HU70" s="145"/>
      <c r="HV70" s="145"/>
      <c r="HW70" s="145"/>
      <c r="HX70" s="145"/>
      <c r="HY70" s="145"/>
      <c r="HZ70" s="145"/>
      <c r="IA70" s="145"/>
      <c r="IB70" s="145"/>
      <c r="IC70" s="145"/>
      <c r="ID70" s="145"/>
      <c r="IE70" s="145"/>
      <c r="IF70" s="145"/>
      <c r="IG70" s="145"/>
      <c r="IH70" s="145"/>
      <c r="II70" s="145"/>
      <c r="IJ70" s="145"/>
      <c r="IK70" s="145"/>
      <c r="IL70" s="145"/>
      <c r="IM70" s="145"/>
      <c r="IN70" s="145"/>
      <c r="IO70" s="145"/>
      <c r="IP70" s="145"/>
      <c r="IQ70" s="145"/>
      <c r="IR70" s="145"/>
      <c r="IS70" s="145"/>
      <c r="IT70" s="145"/>
      <c r="IU70" s="145"/>
      <c r="IV70" s="145"/>
      <c r="IW70" s="145"/>
      <c r="IX70" s="145"/>
      <c r="IY70" s="145"/>
      <c r="IZ70" s="145"/>
      <c r="JA70" s="145"/>
      <c r="JB70" s="145"/>
      <c r="JC70" s="145"/>
      <c r="JD70" s="145"/>
      <c r="JE70" s="145"/>
      <c r="JF70" s="145"/>
      <c r="JG70" s="145"/>
      <c r="JH70" s="145"/>
      <c r="JI70" s="145"/>
      <c r="JJ70" s="145"/>
      <c r="JK70" s="145"/>
      <c r="JL70" s="145"/>
      <c r="JM70" s="145"/>
      <c r="JN70" s="145"/>
      <c r="JO70" s="145"/>
      <c r="JP70" s="145"/>
      <c r="JQ70" s="145"/>
      <c r="JR70" s="145"/>
      <c r="JS70" s="145"/>
      <c r="JT70" s="145"/>
      <c r="JU70" s="145"/>
      <c r="JV70" s="145"/>
      <c r="JW70" s="145"/>
      <c r="JX70" s="145"/>
      <c r="JY70" s="145"/>
      <c r="JZ70" s="145"/>
      <c r="KA70" s="145"/>
      <c r="KB70" s="145"/>
      <c r="KC70" s="145"/>
      <c r="KD70" s="145"/>
      <c r="KE70" s="145"/>
      <c r="KF70" s="145"/>
      <c r="KG70" s="145"/>
      <c r="KH70" s="145"/>
      <c r="KI70" s="145"/>
      <c r="KJ70" s="145"/>
      <c r="KK70" s="145"/>
      <c r="KL70" s="145"/>
      <c r="KM70" s="145"/>
      <c r="KN70" s="145"/>
      <c r="KO70" s="145"/>
      <c r="KP70" s="145"/>
      <c r="KQ70" s="145"/>
      <c r="KR70" s="145"/>
      <c r="KS70" s="145"/>
      <c r="KT70" s="145"/>
      <c r="KU70" s="145"/>
      <c r="KV70" s="145"/>
      <c r="KW70" s="145"/>
      <c r="KX70" s="145"/>
      <c r="KY70" s="145"/>
      <c r="KZ70" s="145"/>
      <c r="LA70" s="145"/>
      <c r="LB70" s="145"/>
      <c r="LC70" s="145"/>
      <c r="LD70" s="145"/>
      <c r="LE70" s="145"/>
      <c r="LF70" s="145"/>
      <c r="LG70" s="145"/>
      <c r="LH70" s="145"/>
      <c r="LI70" s="145"/>
      <c r="LJ70" s="145"/>
      <c r="LK70" s="145"/>
      <c r="LL70" s="145"/>
      <c r="LM70" s="145"/>
      <c r="LN70" s="145"/>
      <c r="LO70" s="145"/>
      <c r="LP70" s="145"/>
      <c r="LQ70" s="145"/>
      <c r="LR70" s="145"/>
      <c r="LS70" s="145"/>
      <c r="LT70" s="145"/>
      <c r="LU70" s="145"/>
      <c r="LV70" s="145"/>
      <c r="LW70" s="145"/>
      <c r="LX70" s="145"/>
      <c r="LY70" s="145"/>
      <c r="LZ70" s="145"/>
      <c r="MA70" s="145"/>
      <c r="MB70" s="145"/>
      <c r="MC70" s="145"/>
      <c r="MD70" s="145"/>
      <c r="ME70" s="145"/>
      <c r="MF70" s="145"/>
      <c r="MG70" s="145"/>
      <c r="MH70" s="145"/>
      <c r="MI70" s="145"/>
      <c r="MJ70" s="145"/>
      <c r="MK70" s="145"/>
      <c r="ML70" s="145"/>
      <c r="MM70" s="145"/>
      <c r="MN70" s="145"/>
      <c r="MO70" s="145"/>
      <c r="MP70" s="145"/>
      <c r="MQ70" s="145"/>
      <c r="MR70" s="145"/>
      <c r="MS70" s="145"/>
      <c r="MT70" s="145"/>
      <c r="MU70" s="145"/>
      <c r="MV70" s="145"/>
      <c r="MW70" s="145"/>
      <c r="MX70" s="145"/>
      <c r="MY70" s="145"/>
      <c r="MZ70" s="145"/>
      <c r="NA70" s="145"/>
      <c r="NB70" s="145"/>
      <c r="NC70" s="145"/>
      <c r="ND70" s="145"/>
      <c r="NE70" s="145"/>
      <c r="NF70" s="145"/>
      <c r="NG70" s="145"/>
      <c r="NH70" s="145"/>
      <c r="NI70" s="145"/>
      <c r="NJ70" s="145"/>
      <c r="NK70" s="145"/>
      <c r="NL70" s="145"/>
      <c r="NM70" s="145"/>
      <c r="NN70" s="145"/>
      <c r="NO70" s="145"/>
      <c r="NP70" s="145"/>
      <c r="NQ70" s="145"/>
      <c r="NR70" s="145"/>
      <c r="NS70" s="145"/>
      <c r="NT70" s="145"/>
      <c r="NU70" s="145"/>
      <c r="NV70" s="145"/>
      <c r="NW70" s="145"/>
      <c r="NX70" s="145"/>
      <c r="NY70" s="145"/>
      <c r="NZ70" s="145"/>
      <c r="OA70" s="145"/>
      <c r="OB70" s="145"/>
      <c r="OC70" s="145"/>
      <c r="OD70" s="145"/>
      <c r="OE70" s="145"/>
      <c r="OF70" s="145"/>
      <c r="OG70" s="145"/>
      <c r="OH70" s="145"/>
      <c r="OI70" s="145"/>
      <c r="OJ70" s="145"/>
      <c r="OK70" s="145"/>
      <c r="OL70" s="145"/>
      <c r="OM70" s="145"/>
      <c r="ON70" s="145"/>
      <c r="OO70" s="145"/>
      <c r="OP70" s="145"/>
      <c r="OQ70" s="145"/>
      <c r="OR70" s="145"/>
      <c r="OS70" s="145"/>
      <c r="OT70" s="145"/>
      <c r="OU70" s="145"/>
      <c r="OV70" s="145"/>
      <c r="OW70" s="145"/>
      <c r="OX70" s="145"/>
      <c r="OY70" s="145"/>
      <c r="OZ70" s="145"/>
      <c r="PA70" s="145"/>
      <c r="PB70" s="145"/>
      <c r="PC70" s="145"/>
      <c r="PD70" s="145"/>
      <c r="PE70" s="145"/>
      <c r="PF70" s="145"/>
      <c r="PG70" s="145"/>
      <c r="PH70" s="145"/>
      <c r="PI70" s="145"/>
      <c r="PJ70" s="145"/>
      <c r="PK70" s="145"/>
      <c r="PL70" s="145"/>
      <c r="PM70" s="145"/>
      <c r="PN70" s="145"/>
      <c r="PO70" s="145"/>
      <c r="PP70" s="145"/>
      <c r="PQ70" s="145"/>
      <c r="PR70" s="145"/>
      <c r="PS70" s="145"/>
      <c r="PT70" s="145"/>
      <c r="PU70" s="145"/>
      <c r="PV70" s="145"/>
      <c r="PW70" s="145"/>
      <c r="PX70" s="145"/>
      <c r="PY70" s="145"/>
      <c r="PZ70" s="145"/>
      <c r="QA70" s="145"/>
      <c r="QB70" s="145"/>
      <c r="QC70" s="145"/>
      <c r="QD70" s="145"/>
      <c r="QE70" s="145"/>
      <c r="QF70" s="145"/>
      <c r="QG70" s="145"/>
      <c r="QH70" s="145"/>
      <c r="QI70" s="145"/>
      <c r="QJ70" s="145"/>
      <c r="QK70" s="145"/>
      <c r="QL70" s="145"/>
      <c r="QM70" s="145"/>
      <c r="QN70" s="145"/>
      <c r="QO70" s="145"/>
      <c r="QP70" s="145"/>
      <c r="QQ70" s="145"/>
      <c r="QR70" s="145"/>
      <c r="QS70" s="145"/>
      <c r="QT70" s="145"/>
      <c r="QU70" s="145"/>
      <c r="QV70" s="145"/>
      <c r="QW70" s="145"/>
      <c r="QX70" s="145"/>
      <c r="QY70" s="145"/>
      <c r="QZ70" s="145"/>
      <c r="RA70" s="145"/>
      <c r="RB70" s="145"/>
      <c r="RC70" s="145"/>
      <c r="RD70" s="145"/>
      <c r="RE70" s="145"/>
      <c r="RF70" s="145"/>
      <c r="RG70" s="145"/>
      <c r="RH70" s="145"/>
      <c r="RI70" s="145"/>
      <c r="RJ70" s="145"/>
      <c r="RK70" s="145"/>
      <c r="RL70" s="145"/>
      <c r="RM70" s="145"/>
      <c r="RN70" s="145"/>
      <c r="RO70" s="145"/>
      <c r="RP70" s="145"/>
      <c r="RQ70" s="145"/>
      <c r="RR70" s="145"/>
      <c r="RS70" s="145"/>
      <c r="RT70" s="145"/>
      <c r="RU70" s="145"/>
      <c r="RV70" s="145"/>
      <c r="RW70" s="145"/>
      <c r="RX70" s="145"/>
      <c r="RY70" s="145"/>
      <c r="RZ70" s="145"/>
      <c r="SA70" s="145"/>
      <c r="SB70" s="145"/>
      <c r="SC70" s="145"/>
      <c r="SD70" s="145"/>
      <c r="SE70" s="145"/>
      <c r="SF70" s="145"/>
      <c r="SG70" s="145"/>
      <c r="SH70" s="145"/>
      <c r="SI70" s="145"/>
      <c r="SJ70" s="145"/>
      <c r="SK70" s="145"/>
      <c r="SL70" s="145"/>
      <c r="SM70" s="145"/>
      <c r="SN70" s="145"/>
      <c r="SO70" s="145"/>
      <c r="SP70" s="145"/>
      <c r="SQ70" s="145"/>
      <c r="SR70" s="145"/>
      <c r="SS70" s="145"/>
      <c r="ST70" s="145"/>
      <c r="SU70" s="145"/>
      <c r="SV70" s="145"/>
      <c r="SW70" s="145"/>
      <c r="SX70" s="145"/>
      <c r="SY70" s="145"/>
      <c r="SZ70" s="145"/>
      <c r="TA70" s="145"/>
      <c r="TB70" s="145"/>
      <c r="TC70" s="145"/>
      <c r="TD70" s="145"/>
      <c r="TE70" s="145"/>
      <c r="TF70" s="145"/>
      <c r="TG70" s="145"/>
      <c r="TH70" s="145"/>
      <c r="TI70" s="145"/>
      <c r="TJ70" s="145"/>
      <c r="TK70" s="145"/>
      <c r="TL70" s="145"/>
      <c r="TM70" s="145"/>
      <c r="TN70" s="145"/>
      <c r="TO70" s="145"/>
      <c r="TP70" s="145"/>
      <c r="TQ70" s="145"/>
      <c r="TR70" s="145"/>
      <c r="TS70" s="145"/>
      <c r="TT70" s="145"/>
      <c r="TU70" s="145"/>
      <c r="TV70" s="145"/>
      <c r="TW70" s="145"/>
      <c r="TX70" s="145"/>
      <c r="TY70" s="145"/>
      <c r="TZ70" s="145"/>
      <c r="UA70" s="145"/>
      <c r="UB70" s="145"/>
      <c r="UC70" s="145"/>
      <c r="UD70" s="145"/>
      <c r="UE70" s="145"/>
      <c r="UF70" s="145"/>
      <c r="UG70" s="145"/>
      <c r="UH70" s="145"/>
      <c r="UI70" s="145"/>
      <c r="UJ70" s="145"/>
      <c r="UK70" s="145"/>
      <c r="UL70" s="145"/>
      <c r="UM70" s="145"/>
      <c r="UN70" s="145"/>
      <c r="UO70" s="145"/>
      <c r="UP70" s="145"/>
      <c r="UQ70" s="145"/>
      <c r="UR70" s="145"/>
      <c r="US70" s="145"/>
      <c r="UT70" s="145"/>
      <c r="UU70" s="145"/>
      <c r="UV70" s="145"/>
      <c r="UW70" s="145"/>
      <c r="UX70" s="145"/>
      <c r="UY70" s="145"/>
      <c r="UZ70" s="145"/>
      <c r="VA70" s="145"/>
      <c r="VB70" s="145"/>
      <c r="VC70" s="145"/>
      <c r="VD70" s="145"/>
      <c r="VE70" s="145"/>
      <c r="VF70" s="145"/>
      <c r="VG70" s="145"/>
      <c r="VH70" s="145"/>
      <c r="VI70" s="145"/>
      <c r="VJ70" s="145"/>
      <c r="VK70" s="145"/>
      <c r="VL70" s="145"/>
      <c r="VM70" s="145"/>
      <c r="VN70" s="145"/>
      <c r="VO70" s="145"/>
      <c r="VP70" s="145"/>
      <c r="VQ70" s="145"/>
      <c r="VR70" s="145"/>
      <c r="VS70" s="145"/>
      <c r="VT70" s="145"/>
      <c r="VU70" s="145"/>
      <c r="VV70" s="145"/>
      <c r="VW70" s="145"/>
      <c r="VX70" s="145"/>
      <c r="VY70" s="145"/>
      <c r="VZ70" s="145"/>
      <c r="WA70" s="145"/>
      <c r="WB70" s="145"/>
      <c r="WC70" s="145"/>
      <c r="WD70" s="145"/>
      <c r="WE70" s="145"/>
      <c r="WF70" s="145"/>
      <c r="WG70" s="145"/>
      <c r="WH70" s="145"/>
      <c r="WI70" s="145"/>
      <c r="WJ70" s="145"/>
      <c r="WK70" s="145"/>
      <c r="WL70" s="145"/>
      <c r="WM70" s="145"/>
      <c r="WN70" s="145"/>
      <c r="WO70" s="145"/>
      <c r="WP70" s="145"/>
      <c r="WQ70" s="145"/>
      <c r="WR70" s="145"/>
      <c r="WS70" s="145"/>
      <c r="WT70" s="145"/>
      <c r="WU70" s="145"/>
      <c r="WV70" s="145"/>
      <c r="WW70" s="145"/>
      <c r="WX70" s="145"/>
      <c r="WY70" s="145"/>
      <c r="WZ70" s="145"/>
      <c r="XA70" s="145"/>
      <c r="XB70" s="145"/>
      <c r="XC70" s="145"/>
      <c r="XD70" s="145"/>
      <c r="XE70" s="145"/>
      <c r="XF70" s="145"/>
      <c r="XG70" s="145"/>
      <c r="XH70" s="145"/>
      <c r="XI70" s="145"/>
      <c r="XJ70" s="145"/>
      <c r="XK70" s="145"/>
      <c r="XL70" s="145"/>
      <c r="XM70" s="145"/>
      <c r="XN70" s="145"/>
      <c r="XO70" s="145"/>
      <c r="XP70" s="145"/>
      <c r="XQ70" s="145"/>
      <c r="XR70" s="145"/>
      <c r="XS70" s="145"/>
      <c r="XT70" s="145"/>
      <c r="XU70" s="145"/>
      <c r="XV70" s="145"/>
      <c r="XW70" s="145"/>
      <c r="XX70" s="145"/>
      <c r="XY70" s="145"/>
      <c r="XZ70" s="145"/>
      <c r="YA70" s="145"/>
      <c r="YB70" s="145"/>
      <c r="YC70" s="145"/>
      <c r="YD70" s="145"/>
      <c r="YE70" s="145"/>
      <c r="YF70" s="145"/>
      <c r="YG70" s="145"/>
      <c r="YH70" s="145"/>
      <c r="YI70" s="145"/>
      <c r="YJ70" s="145"/>
      <c r="YK70" s="145"/>
      <c r="YL70" s="145"/>
      <c r="YM70" s="145"/>
      <c r="YN70" s="145"/>
      <c r="YO70" s="145"/>
      <c r="YP70" s="145"/>
      <c r="YQ70" s="145"/>
      <c r="YR70" s="145"/>
      <c r="YS70" s="145"/>
      <c r="YT70" s="145"/>
      <c r="YU70" s="145"/>
      <c r="YV70" s="145"/>
      <c r="YW70" s="145"/>
      <c r="YX70" s="145"/>
      <c r="YY70" s="145"/>
      <c r="YZ70" s="145"/>
      <c r="ZA70" s="145"/>
      <c r="ZB70" s="145"/>
      <c r="ZC70" s="145"/>
      <c r="ZD70" s="145"/>
      <c r="ZE70" s="145"/>
      <c r="ZF70" s="145"/>
      <c r="ZG70" s="145"/>
      <c r="ZH70" s="145"/>
      <c r="ZI70" s="145"/>
      <c r="ZJ70" s="145"/>
      <c r="ZK70" s="145"/>
      <c r="ZL70" s="145"/>
      <c r="ZM70" s="145"/>
      <c r="ZN70" s="145"/>
      <c r="ZO70" s="145"/>
      <c r="ZP70" s="145"/>
      <c r="ZQ70" s="145"/>
      <c r="ZR70" s="145"/>
      <c r="ZS70" s="145"/>
      <c r="ZT70" s="145"/>
      <c r="ZU70" s="145"/>
      <c r="ZV70" s="145"/>
      <c r="ZW70" s="145"/>
      <c r="ZX70" s="145"/>
      <c r="ZY70" s="145"/>
      <c r="ZZ70" s="145"/>
      <c r="AAA70" s="145"/>
      <c r="AAB70" s="145"/>
      <c r="AAC70" s="145"/>
      <c r="AAD70" s="145"/>
      <c r="AAE70" s="145"/>
      <c r="AAF70" s="145"/>
      <c r="AAG70" s="145"/>
      <c r="AAH70" s="145"/>
      <c r="AAI70" s="145"/>
      <c r="AAJ70" s="145"/>
      <c r="AAK70" s="145"/>
      <c r="AAL70" s="145"/>
      <c r="AAM70" s="145"/>
      <c r="AAN70" s="145"/>
      <c r="AAO70" s="145"/>
      <c r="AAP70" s="145"/>
      <c r="AAQ70" s="145"/>
      <c r="AAR70" s="145"/>
      <c r="AAS70" s="145"/>
      <c r="AAT70" s="145"/>
      <c r="AAU70" s="145"/>
      <c r="AAV70" s="145"/>
      <c r="AAW70" s="145"/>
      <c r="AAX70" s="145"/>
      <c r="AAY70" s="145"/>
      <c r="AAZ70" s="145"/>
      <c r="ABA70" s="145"/>
      <c r="ABB70" s="145"/>
      <c r="ABC70" s="145"/>
      <c r="ABD70" s="145"/>
      <c r="ABE70" s="145"/>
      <c r="ABF70" s="145"/>
      <c r="ABG70" s="145"/>
      <c r="ABH70" s="145"/>
      <c r="ABI70" s="145"/>
      <c r="ABJ70" s="145"/>
      <c r="ABK70" s="145"/>
      <c r="ABL70" s="145"/>
      <c r="ABM70" s="145"/>
      <c r="ABN70" s="145"/>
      <c r="ABO70" s="145"/>
      <c r="ABP70" s="145"/>
      <c r="ABQ70" s="145"/>
      <c r="ABR70" s="145"/>
      <c r="ABS70" s="145"/>
      <c r="ABT70" s="145"/>
      <c r="ABU70" s="145"/>
      <c r="ABV70" s="145"/>
      <c r="ABW70" s="145"/>
      <c r="ABX70" s="145"/>
      <c r="ABY70" s="145"/>
      <c r="ABZ70" s="145"/>
      <c r="ACA70" s="145"/>
      <c r="ACB70" s="145"/>
      <c r="ACC70" s="145"/>
      <c r="ACD70" s="145"/>
      <c r="ACE70" s="145"/>
      <c r="ACF70" s="145"/>
      <c r="ACG70" s="145"/>
      <c r="ACH70" s="145"/>
      <c r="ACI70" s="145"/>
      <c r="ACJ70" s="145"/>
      <c r="ACK70" s="145"/>
      <c r="ACL70" s="145"/>
      <c r="ACM70" s="145"/>
      <c r="ACN70" s="145"/>
      <c r="ACO70" s="145"/>
      <c r="ACP70" s="145"/>
      <c r="ACQ70" s="145"/>
      <c r="ACR70" s="145"/>
      <c r="ACS70" s="145"/>
      <c r="ACT70" s="145"/>
      <c r="ACU70" s="145"/>
      <c r="ACV70" s="145"/>
      <c r="ACW70" s="145"/>
      <c r="ACX70" s="145"/>
      <c r="ACY70" s="145"/>
      <c r="ACZ70" s="145"/>
      <c r="ADA70" s="145"/>
      <c r="ADB70" s="145"/>
      <c r="ADC70" s="145"/>
      <c r="ADD70" s="145"/>
      <c r="ADE70" s="145"/>
      <c r="ADF70" s="145"/>
      <c r="ADG70" s="145"/>
      <c r="ADH70" s="145"/>
      <c r="ADI70" s="145"/>
      <c r="ADJ70" s="145"/>
      <c r="ADK70" s="145"/>
      <c r="ADL70" s="145"/>
      <c r="ADM70" s="145"/>
      <c r="ADN70" s="145"/>
      <c r="ADO70" s="145"/>
      <c r="ADP70" s="145"/>
      <c r="ADQ70" s="145"/>
      <c r="ADR70" s="145"/>
      <c r="ADS70" s="145"/>
      <c r="ADT70" s="145"/>
      <c r="ADU70" s="145"/>
      <c r="ADV70" s="145"/>
      <c r="ADW70" s="145"/>
      <c r="ADX70" s="145"/>
      <c r="ADY70" s="145"/>
      <c r="ADZ70" s="145"/>
      <c r="AEA70" s="145"/>
      <c r="AEB70" s="145"/>
      <c r="AEC70" s="145"/>
      <c r="AED70" s="145"/>
      <c r="AEE70" s="145"/>
      <c r="AEF70" s="145"/>
      <c r="AEG70" s="145"/>
      <c r="AEH70" s="145"/>
      <c r="AEI70" s="145"/>
      <c r="AEJ70" s="145"/>
      <c r="AEK70" s="145"/>
      <c r="AEL70" s="145"/>
      <c r="AEM70" s="145"/>
      <c r="AEN70" s="145"/>
      <c r="AEO70" s="145"/>
      <c r="AEP70" s="145"/>
      <c r="AEQ70" s="145"/>
      <c r="AER70" s="145"/>
      <c r="AES70" s="145"/>
      <c r="AET70" s="145"/>
      <c r="AEU70" s="145"/>
      <c r="AEV70" s="145"/>
      <c r="AEW70" s="145"/>
      <c r="AEX70" s="145"/>
      <c r="AEY70" s="145"/>
      <c r="AEZ70" s="145"/>
      <c r="AFA70" s="145"/>
      <c r="AFB70" s="145"/>
      <c r="AFC70" s="145"/>
      <c r="AFD70" s="145"/>
      <c r="AFE70" s="145"/>
      <c r="AFF70" s="145"/>
      <c r="AFG70" s="145"/>
      <c r="AFH70" s="145"/>
      <c r="AFI70" s="145"/>
      <c r="AFJ70" s="145"/>
      <c r="AFK70" s="145"/>
      <c r="AFL70" s="145"/>
      <c r="AFM70" s="145"/>
      <c r="AFN70" s="145"/>
      <c r="AFO70" s="145"/>
      <c r="AFP70" s="145"/>
      <c r="AFQ70" s="145"/>
      <c r="AFR70" s="145"/>
      <c r="AFS70" s="145"/>
      <c r="AFT70" s="145"/>
      <c r="AFU70" s="145"/>
      <c r="AFV70" s="145"/>
      <c r="AFW70" s="145"/>
      <c r="AFX70" s="145"/>
      <c r="AFY70" s="145"/>
      <c r="AFZ70" s="145"/>
      <c r="AGA70" s="145"/>
      <c r="AGB70" s="145"/>
      <c r="AGC70" s="145"/>
      <c r="AGD70" s="145"/>
      <c r="AGE70" s="145"/>
      <c r="AGF70" s="145"/>
      <c r="AGG70" s="145"/>
      <c r="AGH70" s="145"/>
      <c r="AGI70" s="145"/>
      <c r="AGJ70" s="145"/>
      <c r="AGK70" s="145"/>
      <c r="AGL70" s="145"/>
      <c r="AGM70" s="145"/>
      <c r="AGN70" s="145"/>
      <c r="AGO70" s="145"/>
      <c r="AGP70" s="145"/>
      <c r="AGQ70" s="145"/>
      <c r="AGR70" s="145"/>
      <c r="AGS70" s="145"/>
      <c r="AGT70" s="145"/>
      <c r="AGU70" s="145"/>
      <c r="AGV70" s="145"/>
      <c r="AGW70" s="145"/>
      <c r="AGX70" s="145"/>
      <c r="AGY70" s="145"/>
      <c r="AGZ70" s="145"/>
      <c r="AHA70" s="145"/>
      <c r="AHB70" s="145"/>
      <c r="AHC70" s="145"/>
      <c r="AHD70" s="145"/>
      <c r="AHE70" s="145"/>
      <c r="AHF70" s="145"/>
      <c r="AHG70" s="145"/>
      <c r="AHH70" s="145"/>
      <c r="AHI70" s="145"/>
      <c r="AHJ70" s="145"/>
      <c r="AHK70" s="145"/>
      <c r="AHL70" s="145"/>
      <c r="AHM70" s="145"/>
      <c r="AHN70" s="145"/>
      <c r="AHO70" s="145"/>
      <c r="AHP70" s="145"/>
      <c r="AHQ70" s="145"/>
      <c r="AHR70" s="145"/>
      <c r="AHS70" s="145"/>
      <c r="AHT70" s="145"/>
      <c r="AHU70" s="145"/>
      <c r="AHV70" s="145"/>
      <c r="AHW70" s="145"/>
      <c r="AHX70" s="145"/>
      <c r="AHY70" s="145"/>
      <c r="AHZ70" s="145"/>
      <c r="AIA70" s="145"/>
      <c r="AIB70" s="145"/>
      <c r="AIC70" s="145"/>
      <c r="AID70" s="145"/>
      <c r="AIE70" s="145"/>
      <c r="AIF70" s="145"/>
      <c r="AIG70" s="145"/>
      <c r="AIH70" s="145"/>
      <c r="AII70" s="145"/>
      <c r="AIJ70" s="145"/>
      <c r="AIK70" s="145"/>
      <c r="AIL70" s="145"/>
      <c r="AIM70" s="145"/>
      <c r="AIN70" s="145"/>
      <c r="AIO70" s="145"/>
      <c r="AIP70" s="145"/>
      <c r="AIQ70" s="145"/>
      <c r="AIR70" s="145"/>
      <c r="AIS70" s="145"/>
      <c r="AIT70" s="145"/>
      <c r="AIU70" s="145"/>
      <c r="AIV70" s="145"/>
      <c r="AIW70" s="145"/>
      <c r="AIX70" s="145"/>
      <c r="AIY70" s="145"/>
      <c r="AIZ70" s="145"/>
      <c r="AJA70" s="145"/>
      <c r="AJB70" s="145"/>
      <c r="AJC70" s="145"/>
      <c r="AJD70" s="145"/>
      <c r="AJE70" s="145"/>
      <c r="AJF70" s="145"/>
      <c r="AJG70" s="145"/>
      <c r="AJH70" s="145"/>
      <c r="AJI70" s="145"/>
      <c r="AJJ70" s="145"/>
      <c r="AJK70" s="145"/>
      <c r="AJL70" s="145"/>
      <c r="AJM70" s="145"/>
      <c r="AJN70" s="145"/>
      <c r="AJO70" s="145"/>
      <c r="AJP70" s="145"/>
      <c r="AJQ70" s="145"/>
      <c r="AJR70" s="145"/>
      <c r="AJS70" s="145"/>
      <c r="AJT70" s="145"/>
      <c r="AJU70" s="145"/>
      <c r="AJV70" s="145"/>
      <c r="AJW70" s="145"/>
      <c r="AJX70" s="145"/>
      <c r="AJY70" s="145"/>
      <c r="AJZ70" s="145"/>
      <c r="AKA70" s="145"/>
      <c r="AKB70" s="145"/>
      <c r="AKC70" s="145"/>
      <c r="AKD70" s="145"/>
      <c r="AKE70" s="145"/>
      <c r="AKF70" s="145"/>
      <c r="AKG70" s="145"/>
      <c r="AKH70" s="145"/>
      <c r="AKI70" s="145"/>
      <c r="AKJ70" s="145"/>
      <c r="AKK70" s="145"/>
      <c r="AKL70" s="145"/>
      <c r="AKM70" s="145"/>
      <c r="AKN70" s="145"/>
      <c r="AKO70" s="145"/>
      <c r="AKP70" s="145"/>
      <c r="AKQ70" s="145"/>
      <c r="AKR70" s="145"/>
      <c r="AKS70" s="145"/>
      <c r="AKT70" s="145"/>
      <c r="AKU70" s="145"/>
      <c r="AKV70" s="145"/>
      <c r="AKW70" s="145"/>
      <c r="AKX70" s="145"/>
      <c r="AKY70" s="145"/>
      <c r="AKZ70" s="145"/>
      <c r="ALA70" s="145"/>
      <c r="ALB70" s="145"/>
      <c r="ALC70" s="145"/>
      <c r="ALD70" s="145"/>
      <c r="ALE70" s="145"/>
      <c r="ALF70" s="145"/>
      <c r="ALG70" s="145"/>
      <c r="ALH70" s="145"/>
      <c r="ALI70" s="145"/>
      <c r="ALJ70" s="145"/>
      <c r="ALK70" s="145"/>
      <c r="ALL70" s="145"/>
      <c r="ALM70" s="145"/>
      <c r="ALN70" s="145"/>
      <c r="ALO70" s="145"/>
      <c r="ALP70" s="145"/>
      <c r="ALQ70" s="145"/>
      <c r="ALR70" s="145"/>
      <c r="ALS70" s="145"/>
      <c r="ALT70" s="145"/>
      <c r="ALU70" s="145"/>
      <c r="ALV70" s="145"/>
      <c r="ALW70" s="145"/>
      <c r="ALX70" s="145"/>
      <c r="ALY70" s="145"/>
      <c r="ALZ70" s="145"/>
      <c r="AMA70" s="145"/>
      <c r="AMB70" s="145"/>
      <c r="AMC70" s="145"/>
      <c r="AMD70" s="145"/>
      <c r="AME70" s="145"/>
      <c r="AMF70" s="145"/>
      <c r="AMG70" s="145"/>
      <c r="AMH70" s="145"/>
      <c r="AMI70" s="145"/>
      <c r="AMJ70" s="145"/>
    </row>
    <row r="71" spans="1:1024" s="11" customFormat="1" x14ac:dyDescent="0.2">
      <c r="A71" s="81">
        <f>Data!$A71</f>
        <v>0</v>
      </c>
      <c r="B71" s="81">
        <f>Data!$B71</f>
        <v>0</v>
      </c>
      <c r="C71" s="81">
        <f>Data!$C71</f>
        <v>0</v>
      </c>
      <c r="D71" s="81">
        <f>Data!$D71</f>
        <v>0</v>
      </c>
      <c r="E71" s="81">
        <f>Data!$E71</f>
        <v>0</v>
      </c>
      <c r="F71" s="128">
        <f>Data!$G71</f>
        <v>0</v>
      </c>
      <c r="G71" s="128">
        <f>Data!$H71</f>
        <v>0</v>
      </c>
      <c r="H71" s="128">
        <f>Data!$AL71</f>
        <v>0</v>
      </c>
      <c r="I71" s="138" t="e">
        <f ca="1">INDEX(OFFSET(MOTION1!$A$2,0,0,SystemInfo!$B$1,1),MATCH(CONCATENATE(B71,D71),OFFSET(MOTION1!$J$2,0,0,SystemInfo!$B$1,1),0))</f>
        <v>#N/A</v>
      </c>
      <c r="J71" s="138" t="e">
        <f ca="1">INDEX(OFFSET(MOTION3!$A$2,0,0,SystemInfo!$B$1,1),MATCH(CONCATENATE(B71,D71),OFFSET(MOTION3!$J$2,0,0,SystemInfo!$B$1,1),0))</f>
        <v>#N/A</v>
      </c>
      <c r="K71" s="138"/>
      <c r="L71" s="138" t="e">
        <f ca="1">INDEX(OFFSET(DISABLE!$A$2,0,0,SystemInfo!$B$1,1),MATCH(CONCATENATE(B71,D71),OFFSET(DISABLE!$J$2,0,0,SystemInfo!$B$1,1),0))</f>
        <v>#N/A</v>
      </c>
      <c r="M71" s="139"/>
      <c r="N71" s="138">
        <f>Data!$F71</f>
        <v>0</v>
      </c>
      <c r="O71" s="138">
        <f>Data!$Y71</f>
        <v>0</v>
      </c>
      <c r="P71" s="138">
        <f>Data!$O71</f>
        <v>0</v>
      </c>
      <c r="Q71" s="138">
        <f>Data!$N71</f>
        <v>0</v>
      </c>
      <c r="R71" s="139"/>
      <c r="S71" s="139"/>
      <c r="T71" s="139" t="str">
        <f t="shared" si="15"/>
        <v>-</v>
      </c>
      <c r="U71" s="139">
        <f>Data!$M71*$S71</f>
        <v>0</v>
      </c>
      <c r="V71" s="139">
        <f>6.28*$R71*Data!$M71/8</f>
        <v>0</v>
      </c>
      <c r="W71" s="140"/>
      <c r="X71" s="140"/>
      <c r="Y71" s="140"/>
      <c r="Z71" s="140"/>
      <c r="AA71" s="140"/>
      <c r="AB71" s="140"/>
      <c r="AC71" s="140"/>
      <c r="AD71" s="140"/>
      <c r="AE71" s="140"/>
      <c r="AF71" s="128">
        <f>Data!$AL71</f>
        <v>0</v>
      </c>
      <c r="AG71" s="140"/>
      <c r="AH71" s="138">
        <f>Data!$Z71</f>
        <v>0</v>
      </c>
      <c r="AI71" s="138" t="str">
        <f>POSITIONS!$H71</f>
        <v>-</v>
      </c>
      <c r="AJ71" s="138"/>
      <c r="AK71" s="138"/>
      <c r="AL71" s="140"/>
      <c r="AM71" s="139">
        <f>Data!$R71</f>
        <v>0</v>
      </c>
      <c r="AN71" s="139">
        <f>Data!$W71</f>
        <v>0</v>
      </c>
      <c r="AO71" s="138">
        <f>Data!$P71</f>
        <v>0</v>
      </c>
      <c r="AP71" s="138">
        <f>Data!$L71</f>
        <v>0</v>
      </c>
      <c r="AQ71" s="141"/>
      <c r="AR71" s="141"/>
      <c r="AS71" s="141"/>
      <c r="AT71" s="141"/>
      <c r="AU71" s="142" t="str">
        <f>POSITIONS!$I71</f>
        <v>-</v>
      </c>
      <c r="AV71" s="142" t="str">
        <f>POSITIONS!$J71</f>
        <v>-</v>
      </c>
      <c r="AW71" s="142">
        <f t="shared" si="16"/>
        <v>0</v>
      </c>
      <c r="AX71" s="142">
        <f t="shared" si="17"/>
        <v>0</v>
      </c>
      <c r="AY71" s="141"/>
      <c r="AZ71" s="141"/>
      <c r="BA71" s="138"/>
      <c r="BB71" s="121" t="e">
        <f t="shared" si="18"/>
        <v>#DIV/0!</v>
      </c>
      <c r="BC71" s="141" t="e">
        <f t="shared" ca="1" si="19"/>
        <v>#N/A</v>
      </c>
      <c r="BD71" s="141" t="e">
        <f t="shared" ca="1" si="20"/>
        <v>#N/A</v>
      </c>
      <c r="BE71" s="141"/>
      <c r="BF71" s="141">
        <f>Data!$S71</f>
        <v>0</v>
      </c>
      <c r="BG71" s="143" t="str">
        <f t="shared" si="21"/>
        <v/>
      </c>
      <c r="BH71" s="143" t="e">
        <f t="shared" ca="1" si="22"/>
        <v>#N/A</v>
      </c>
      <c r="BI71" s="144">
        <f>Data!$J71</f>
        <v>0</v>
      </c>
      <c r="BJ71" s="143">
        <f t="shared" si="23"/>
        <v>0</v>
      </c>
      <c r="BK71" s="143">
        <f t="shared" si="24"/>
        <v>0</v>
      </c>
      <c r="BL71" s="64">
        <v>0</v>
      </c>
      <c r="BM71" s="143">
        <v>1</v>
      </c>
      <c r="BN71" s="143"/>
      <c r="BO71" s="143"/>
      <c r="BP71" s="143"/>
      <c r="BQ71" s="143">
        <v>0</v>
      </c>
      <c r="BR71" s="143" t="str">
        <f t="shared" si="25"/>
        <v/>
      </c>
      <c r="BS71" s="143" t="str">
        <f t="shared" si="26"/>
        <v/>
      </c>
      <c r="BT71" s="143" t="str">
        <f>POSITIONS!$L71</f>
        <v>-</v>
      </c>
      <c r="BU71" s="143" t="str">
        <f>POSITIONS!$M71</f>
        <v>-</v>
      </c>
      <c r="BV71" s="143" t="str">
        <f>IFERROR($BM71*POSITIONS!$N71+$BR71,"")</f>
        <v/>
      </c>
      <c r="BW71" s="143" t="str">
        <f>IFERROR(-$BM71*POSITIONS!$O71+$BS71,"")</f>
        <v/>
      </c>
      <c r="BX71" s="143">
        <f>Data!$AJ71</f>
        <v>0</v>
      </c>
      <c r="BY71" s="138">
        <f>Data!$AK71</f>
        <v>0</v>
      </c>
      <c r="BZ71" s="138"/>
      <c r="CA71" s="138"/>
      <c r="CB71" s="138"/>
      <c r="CC71" s="138" t="s">
        <v>65</v>
      </c>
      <c r="CD71" s="140"/>
      <c r="CE71" s="140"/>
      <c r="CF71" s="140"/>
      <c r="CG71" s="143" t="e">
        <f t="shared" si="27"/>
        <v>#DIV/0!</v>
      </c>
      <c r="CH71" s="143" t="e">
        <f t="shared" si="28"/>
        <v>#DIV/0!</v>
      </c>
      <c r="CI71" s="143">
        <f>Data!$AN71</f>
        <v>0</v>
      </c>
      <c r="CJ71" s="143">
        <f>Data!$AO71</f>
        <v>0</v>
      </c>
      <c r="CK71" s="140"/>
      <c r="CL71" s="140"/>
      <c r="CM71" s="140"/>
      <c r="CN71" s="140"/>
      <c r="CO71" s="143">
        <f>Data!$AP71</f>
        <v>0</v>
      </c>
      <c r="CP71" s="140"/>
      <c r="CQ71" s="140"/>
      <c r="CR71" s="140"/>
      <c r="CS71" s="143" t="str">
        <f t="shared" si="29"/>
        <v>Step_per_unit:0;Offset:0;Sign:1;EncoderSource:;EncoderSourceFormula:;UseEncoderSource:</v>
      </c>
      <c r="CT71" s="127" t="str">
        <f>IF(Data!$U71&lt;&gt;"NONE",IF(Data!$U71="ABSENC",CONCATENATE("EncoderSourceFormula:VALUE/",Data!$W71,";EncoderSource:attr://EncAbsEnc"),IF(Data!$U71="ENCIN",CONCATENATE("EncoderSourceFormula:VALUE/",Data!$W71,";EncoderSource:attr://EncEncIn"),"")),"")</f>
        <v/>
      </c>
      <c r="CU71"/>
      <c r="CV71" s="55"/>
      <c r="CW71" s="146"/>
      <c r="CX71" s="55"/>
      <c r="CY71" s="55"/>
      <c r="CZ71" s="55"/>
      <c r="DA71" s="55"/>
      <c r="DB71" s="55"/>
      <c r="DC71" s="55"/>
      <c r="DD71" s="55"/>
      <c r="DE71" s="55"/>
      <c r="DF71" s="55"/>
      <c r="DG71" s="55"/>
      <c r="DH71" s="55"/>
      <c r="DI71" s="55"/>
      <c r="DJ71" s="55"/>
      <c r="DK71" s="55"/>
      <c r="DL71" s="55"/>
      <c r="DM71" s="55"/>
      <c r="DN71" s="55"/>
      <c r="DO71" s="55"/>
      <c r="DP71" s="55"/>
      <c r="DQ71" s="55"/>
      <c r="DR71" s="55"/>
      <c r="DS71" s="55"/>
      <c r="DT71" s="55"/>
      <c r="DU71" s="55"/>
      <c r="DV71" s="55"/>
      <c r="DW71" s="55"/>
      <c r="DX71" s="55"/>
      <c r="DY71" s="55"/>
      <c r="DZ71" s="55"/>
      <c r="EA71" s="55"/>
      <c r="EB71" s="55"/>
      <c r="EC71" s="55"/>
      <c r="ED71" s="55"/>
      <c r="EE71" s="55"/>
      <c r="EF71" s="55"/>
      <c r="EG71" s="55"/>
      <c r="EH71" s="55"/>
      <c r="EI71" s="55"/>
      <c r="EJ71" s="55"/>
      <c r="EK71" s="55"/>
      <c r="EL71" s="55"/>
      <c r="EM71" s="55"/>
      <c r="EN71" s="55"/>
      <c r="EO71" s="55"/>
      <c r="EP71" s="55"/>
      <c r="EQ71" s="55"/>
      <c r="ER71" s="55"/>
      <c r="ES71" s="55"/>
      <c r="ET71" s="55"/>
      <c r="EU71" s="55"/>
      <c r="EV71" s="55"/>
      <c r="EW71" s="55"/>
      <c r="EX71" s="55"/>
      <c r="EY71" s="55"/>
      <c r="EZ71" s="55"/>
      <c r="FA71" s="55"/>
      <c r="FB71" s="55"/>
      <c r="FC71" s="55"/>
      <c r="FD71" s="55"/>
      <c r="FE71" s="55"/>
      <c r="FF71" s="55"/>
      <c r="FG71" s="55"/>
      <c r="FH71" s="55"/>
      <c r="FI71" s="55"/>
      <c r="FJ71" s="55"/>
      <c r="FK71" s="55"/>
      <c r="FL71" s="55"/>
      <c r="FM71" s="55"/>
      <c r="FN71" s="55"/>
      <c r="FO71" s="55"/>
      <c r="FP71" s="55"/>
      <c r="FQ71" s="55"/>
      <c r="FR71" s="55"/>
      <c r="FS71" s="55"/>
      <c r="FT71" s="55"/>
      <c r="FU71" s="55"/>
      <c r="FV71" s="55"/>
      <c r="FW71" s="55"/>
      <c r="FX71" s="55"/>
      <c r="FY71" s="55"/>
      <c r="FZ71" s="55"/>
      <c r="GA71" s="55"/>
      <c r="GB71" s="55"/>
      <c r="GC71" s="55"/>
      <c r="GD71" s="55"/>
      <c r="GE71" s="55"/>
      <c r="GF71" s="55"/>
      <c r="GG71" s="55"/>
      <c r="GH71" s="55"/>
      <c r="GI71" s="55"/>
      <c r="GJ71" s="55"/>
      <c r="GK71" s="55"/>
      <c r="GL71" s="55"/>
      <c r="GM71" s="55"/>
      <c r="GN71" s="55"/>
      <c r="GO71" s="55"/>
      <c r="GP71" s="55"/>
      <c r="GQ71" s="55"/>
      <c r="GR71" s="55"/>
      <c r="GS71" s="55"/>
      <c r="GT71" s="55"/>
      <c r="GU71" s="55"/>
      <c r="GV71" s="55"/>
      <c r="GW71" s="55"/>
      <c r="GX71" s="55"/>
      <c r="GY71" s="55"/>
      <c r="GZ71" s="55"/>
      <c r="HA71" s="55"/>
      <c r="HB71" s="55"/>
      <c r="HC71" s="55"/>
      <c r="HD71" s="55"/>
      <c r="HE71" s="55"/>
      <c r="HF71" s="55"/>
      <c r="HG71" s="55"/>
      <c r="HH71" s="55"/>
      <c r="HI71" s="55"/>
      <c r="HJ71" s="55"/>
      <c r="HK71" s="55"/>
      <c r="HL71" s="55"/>
      <c r="HM71" s="55"/>
      <c r="HN71" s="55"/>
      <c r="HO71" s="55"/>
      <c r="HP71" s="55"/>
      <c r="HQ71" s="55"/>
      <c r="HR71" s="55"/>
      <c r="HS71" s="55"/>
      <c r="HT71" s="55"/>
      <c r="HU71" s="55"/>
      <c r="HV71" s="55"/>
      <c r="HW71" s="55"/>
      <c r="HX71" s="55"/>
      <c r="HY71" s="55"/>
      <c r="HZ71" s="55"/>
      <c r="IA71" s="55"/>
      <c r="IB71" s="55"/>
      <c r="IC71" s="55"/>
      <c r="ID71" s="55"/>
      <c r="IE71" s="55"/>
      <c r="IF71" s="55"/>
      <c r="IG71" s="55"/>
      <c r="IH71" s="55"/>
      <c r="II71" s="55"/>
      <c r="IJ71" s="55"/>
      <c r="IK71" s="55"/>
      <c r="IL71" s="55"/>
      <c r="IM71" s="55"/>
      <c r="IN71" s="55"/>
      <c r="IO71" s="55"/>
      <c r="IP71" s="55"/>
      <c r="IQ71" s="55"/>
      <c r="IR71" s="55"/>
      <c r="IS71" s="55"/>
      <c r="IT71" s="55"/>
      <c r="IU71" s="55"/>
      <c r="IV71" s="55"/>
      <c r="IW71" s="55"/>
      <c r="IX71" s="55"/>
      <c r="IY71" s="55"/>
      <c r="IZ71" s="55"/>
      <c r="JA71" s="55"/>
      <c r="JB71" s="55"/>
      <c r="JC71" s="55"/>
      <c r="JD71" s="55"/>
      <c r="JE71" s="55"/>
      <c r="JF71" s="55"/>
      <c r="JG71" s="55"/>
      <c r="JH71" s="55"/>
      <c r="JI71" s="55"/>
      <c r="JJ71" s="55"/>
      <c r="JK71" s="55"/>
      <c r="JL71" s="55"/>
      <c r="JM71" s="55"/>
      <c r="JN71" s="55"/>
      <c r="JO71" s="55"/>
      <c r="JP71" s="55"/>
      <c r="JQ71" s="55"/>
      <c r="JR71" s="55"/>
      <c r="JS71" s="55"/>
      <c r="JT71" s="55"/>
      <c r="JU71" s="55"/>
      <c r="JV71" s="55"/>
      <c r="JW71" s="55"/>
      <c r="JX71" s="55"/>
      <c r="JY71" s="55"/>
      <c r="JZ71" s="55"/>
      <c r="KA71" s="55"/>
      <c r="KB71" s="55"/>
      <c r="KC71" s="55"/>
      <c r="KD71" s="55"/>
      <c r="KE71" s="55"/>
      <c r="KF71" s="55"/>
      <c r="KG71" s="55"/>
      <c r="KH71" s="55"/>
      <c r="KI71" s="55"/>
      <c r="KJ71" s="55"/>
      <c r="KK71" s="55"/>
      <c r="KL71" s="55"/>
      <c r="KM71" s="55"/>
      <c r="KN71" s="55"/>
      <c r="KO71" s="55"/>
      <c r="KP71" s="55"/>
      <c r="KQ71" s="55"/>
      <c r="KR71" s="55"/>
      <c r="KS71" s="55"/>
      <c r="KT71" s="55"/>
      <c r="KU71" s="55"/>
      <c r="KV71" s="55"/>
      <c r="KW71" s="55"/>
      <c r="KX71" s="55"/>
      <c r="KY71" s="55"/>
      <c r="KZ71" s="55"/>
      <c r="LA71" s="55"/>
      <c r="LB71" s="55"/>
      <c r="LC71" s="55"/>
      <c r="LD71" s="55"/>
      <c r="LE71" s="55"/>
      <c r="LF71" s="55"/>
      <c r="LG71" s="55"/>
      <c r="LH71" s="55"/>
      <c r="LI71" s="55"/>
      <c r="LJ71" s="55"/>
      <c r="LK71" s="55"/>
      <c r="LL71" s="55"/>
      <c r="LM71" s="55"/>
      <c r="LN71" s="55"/>
      <c r="LO71" s="55"/>
      <c r="LP71" s="55"/>
      <c r="LQ71" s="55"/>
      <c r="LR71" s="55"/>
      <c r="LS71" s="55"/>
      <c r="LT71" s="55"/>
      <c r="LU71" s="55"/>
      <c r="LV71" s="55"/>
      <c r="LW71" s="55"/>
      <c r="LX71" s="55"/>
      <c r="LY71" s="55"/>
      <c r="LZ71" s="55"/>
      <c r="MA71" s="55"/>
      <c r="MB71" s="55"/>
      <c r="MC71" s="55"/>
      <c r="MD71" s="55"/>
      <c r="ME71" s="55"/>
      <c r="MF71" s="55"/>
      <c r="MG71" s="55"/>
      <c r="MH71" s="55"/>
      <c r="MI71" s="55"/>
      <c r="MJ71" s="55"/>
      <c r="MK71" s="55"/>
      <c r="ML71" s="55"/>
      <c r="MM71" s="55"/>
      <c r="MN71" s="55"/>
      <c r="MO71" s="55"/>
      <c r="MP71" s="55"/>
      <c r="MQ71" s="55"/>
      <c r="MR71" s="55"/>
      <c r="MS71" s="55"/>
      <c r="MT71" s="55"/>
      <c r="MU71" s="55"/>
      <c r="MV71" s="55"/>
      <c r="MW71" s="55"/>
      <c r="MX71" s="55"/>
      <c r="MY71" s="55"/>
      <c r="MZ71" s="55"/>
      <c r="NA71" s="55"/>
      <c r="NB71" s="55"/>
      <c r="NC71" s="55"/>
      <c r="ND71" s="55"/>
      <c r="NE71" s="55"/>
      <c r="NF71" s="55"/>
      <c r="NG71" s="55"/>
      <c r="NH71" s="55"/>
      <c r="NI71" s="55"/>
      <c r="NJ71" s="55"/>
      <c r="NK71" s="55"/>
      <c r="NL71" s="55"/>
      <c r="NM71" s="55"/>
      <c r="NN71" s="55"/>
      <c r="NO71" s="55"/>
      <c r="NP71" s="55"/>
      <c r="NQ71" s="55"/>
      <c r="NR71" s="55"/>
      <c r="NS71" s="55"/>
      <c r="NT71" s="55"/>
      <c r="NU71" s="55"/>
      <c r="NV71" s="55"/>
      <c r="NW71" s="55"/>
      <c r="NX71" s="55"/>
      <c r="NY71" s="55"/>
      <c r="NZ71" s="55"/>
      <c r="OA71" s="55"/>
      <c r="OB71" s="55"/>
      <c r="OC71" s="55"/>
      <c r="OD71" s="55"/>
      <c r="OE71" s="55"/>
      <c r="OF71" s="55"/>
      <c r="OG71" s="55"/>
      <c r="OH71" s="55"/>
      <c r="OI71" s="55"/>
      <c r="OJ71" s="55"/>
      <c r="OK71" s="55"/>
      <c r="OL71" s="55"/>
      <c r="OM71" s="55"/>
      <c r="ON71" s="55"/>
      <c r="OO71" s="55"/>
      <c r="OP71" s="55"/>
      <c r="OQ71" s="55"/>
      <c r="OR71" s="55"/>
      <c r="OS71" s="55"/>
      <c r="OT71" s="55"/>
      <c r="OU71" s="55"/>
      <c r="OV71" s="55"/>
      <c r="OW71" s="55"/>
      <c r="OX71" s="55"/>
      <c r="OY71" s="55"/>
      <c r="OZ71" s="55"/>
      <c r="PA71" s="55"/>
      <c r="PB71" s="55"/>
      <c r="PC71" s="55"/>
      <c r="PD71" s="55"/>
      <c r="PE71" s="55"/>
      <c r="PF71" s="55"/>
      <c r="PG71" s="55"/>
      <c r="PH71" s="55"/>
      <c r="PI71" s="55"/>
      <c r="PJ71" s="55"/>
      <c r="PK71" s="55"/>
      <c r="PL71" s="55"/>
      <c r="PM71" s="55"/>
      <c r="PN71" s="55"/>
      <c r="PO71" s="55"/>
      <c r="PP71" s="55"/>
      <c r="PQ71" s="55"/>
      <c r="PR71" s="55"/>
      <c r="PS71" s="55"/>
      <c r="PT71" s="55"/>
      <c r="PU71" s="55"/>
      <c r="PV71" s="55"/>
      <c r="PW71" s="55"/>
      <c r="PX71" s="55"/>
      <c r="PY71" s="55"/>
      <c r="PZ71" s="55"/>
      <c r="QA71" s="55"/>
      <c r="QB71" s="55"/>
      <c r="QC71" s="55"/>
      <c r="QD71" s="55"/>
      <c r="QE71" s="55"/>
      <c r="QF71" s="55"/>
      <c r="QG71" s="55"/>
      <c r="QH71" s="55"/>
      <c r="QI71" s="55"/>
      <c r="QJ71" s="55"/>
      <c r="QK71" s="55"/>
      <c r="QL71" s="55"/>
      <c r="QM71" s="55"/>
      <c r="QN71" s="55"/>
      <c r="QO71" s="55"/>
      <c r="QP71" s="55"/>
      <c r="QQ71" s="55"/>
      <c r="QR71" s="55"/>
      <c r="QS71" s="55"/>
      <c r="QT71" s="55"/>
      <c r="QU71" s="55"/>
      <c r="QV71" s="55"/>
      <c r="QW71" s="55"/>
      <c r="QX71" s="55"/>
      <c r="QY71" s="55"/>
      <c r="QZ71" s="55"/>
      <c r="RA71" s="55"/>
      <c r="RB71" s="55"/>
      <c r="RC71" s="55"/>
      <c r="RD71" s="55"/>
      <c r="RE71" s="55"/>
      <c r="RF71" s="55"/>
      <c r="RG71" s="55"/>
      <c r="RH71" s="55"/>
      <c r="RI71" s="55"/>
      <c r="RJ71" s="55"/>
      <c r="RK71" s="55"/>
      <c r="RL71" s="55"/>
      <c r="RM71" s="55"/>
      <c r="RN71" s="55"/>
      <c r="RO71" s="55"/>
      <c r="RP71" s="55"/>
      <c r="RQ71" s="55"/>
      <c r="RR71" s="55"/>
      <c r="RS71" s="55"/>
      <c r="RT71" s="55"/>
      <c r="RU71" s="55"/>
      <c r="RV71" s="55"/>
      <c r="RW71" s="55"/>
      <c r="RX71" s="55"/>
      <c r="RY71" s="55"/>
      <c r="RZ71" s="55"/>
      <c r="SA71" s="55"/>
      <c r="SB71" s="55"/>
      <c r="SC71" s="55"/>
      <c r="SD71" s="55"/>
      <c r="SE71" s="55"/>
      <c r="SF71" s="55"/>
      <c r="SG71" s="55"/>
      <c r="SH71" s="55"/>
      <c r="SI71" s="55"/>
      <c r="SJ71" s="55"/>
      <c r="SK71" s="55"/>
      <c r="SL71" s="55"/>
      <c r="SM71" s="55"/>
      <c r="SN71" s="55"/>
      <c r="SO71" s="55"/>
      <c r="SP71" s="55"/>
      <c r="SQ71" s="55"/>
      <c r="SR71" s="55"/>
      <c r="SS71" s="55"/>
      <c r="ST71" s="55"/>
      <c r="SU71" s="55"/>
      <c r="SV71" s="55"/>
      <c r="SW71" s="55"/>
      <c r="SX71" s="55"/>
      <c r="SY71" s="55"/>
      <c r="SZ71" s="55"/>
      <c r="TA71" s="55"/>
      <c r="TB71" s="55"/>
      <c r="TC71" s="55"/>
      <c r="TD71" s="55"/>
      <c r="TE71" s="55"/>
      <c r="TF71" s="55"/>
      <c r="TG71" s="55"/>
      <c r="TH71" s="55"/>
      <c r="TI71" s="55"/>
      <c r="TJ71" s="55"/>
      <c r="TK71" s="55"/>
      <c r="TL71" s="55"/>
      <c r="TM71" s="55"/>
      <c r="TN71" s="55"/>
      <c r="TO71" s="55"/>
      <c r="TP71" s="55"/>
      <c r="TQ71" s="55"/>
      <c r="TR71" s="55"/>
      <c r="TS71" s="55"/>
      <c r="TT71" s="55"/>
      <c r="TU71" s="55"/>
      <c r="TV71" s="55"/>
      <c r="TW71" s="55"/>
      <c r="TX71" s="55"/>
      <c r="TY71" s="55"/>
      <c r="TZ71" s="55"/>
      <c r="UA71" s="55"/>
      <c r="UB71" s="55"/>
      <c r="UC71" s="55"/>
      <c r="UD71" s="55"/>
      <c r="UE71" s="55"/>
      <c r="UF71" s="55"/>
      <c r="UG71" s="55"/>
      <c r="UH71" s="55"/>
      <c r="UI71" s="55"/>
      <c r="UJ71" s="55"/>
      <c r="UK71" s="55"/>
      <c r="UL71" s="55"/>
      <c r="UM71" s="55"/>
      <c r="UN71" s="55"/>
      <c r="UO71" s="55"/>
      <c r="UP71" s="55"/>
      <c r="UQ71" s="55"/>
      <c r="UR71" s="55"/>
      <c r="US71" s="55"/>
      <c r="UT71" s="55"/>
      <c r="UU71" s="55"/>
      <c r="UV71" s="55"/>
      <c r="UW71" s="55"/>
      <c r="UX71" s="55"/>
      <c r="UY71" s="55"/>
      <c r="UZ71" s="55"/>
      <c r="VA71" s="55"/>
      <c r="VB71" s="55"/>
      <c r="VC71" s="55"/>
      <c r="VD71" s="55"/>
      <c r="VE71" s="55"/>
      <c r="VF71" s="55"/>
      <c r="VG71" s="55"/>
      <c r="VH71" s="55"/>
      <c r="VI71" s="55"/>
      <c r="VJ71" s="55"/>
      <c r="VK71" s="55"/>
      <c r="VL71" s="55"/>
      <c r="VM71" s="55"/>
      <c r="VN71" s="55"/>
      <c r="VO71" s="55"/>
      <c r="VP71" s="55"/>
      <c r="VQ71" s="55"/>
      <c r="VR71" s="55"/>
      <c r="VS71" s="55"/>
      <c r="VT71" s="55"/>
      <c r="VU71" s="55"/>
      <c r="VV71" s="55"/>
      <c r="VW71" s="55"/>
      <c r="VX71" s="55"/>
      <c r="VY71" s="55"/>
      <c r="VZ71" s="55"/>
      <c r="WA71" s="55"/>
      <c r="WB71" s="55"/>
      <c r="WC71" s="55"/>
      <c r="WD71" s="55"/>
      <c r="WE71" s="55"/>
      <c r="WF71" s="55"/>
      <c r="WG71" s="55"/>
      <c r="WH71" s="55"/>
      <c r="WI71" s="55"/>
      <c r="WJ71" s="55"/>
      <c r="WK71" s="55"/>
      <c r="WL71" s="55"/>
      <c r="WM71" s="55"/>
      <c r="WN71" s="55"/>
      <c r="WO71" s="55"/>
      <c r="WP71" s="55"/>
      <c r="WQ71" s="55"/>
      <c r="WR71" s="55"/>
      <c r="WS71" s="55"/>
      <c r="WT71" s="55"/>
      <c r="WU71" s="55"/>
      <c r="WV71" s="55"/>
      <c r="WW71" s="55"/>
      <c r="WX71" s="55"/>
      <c r="WY71" s="55"/>
      <c r="WZ71" s="55"/>
      <c r="XA71" s="55"/>
      <c r="XB71" s="55"/>
      <c r="XC71" s="55"/>
      <c r="XD71" s="55"/>
      <c r="XE71" s="55"/>
      <c r="XF71" s="55"/>
      <c r="XG71" s="55"/>
      <c r="XH71" s="55"/>
      <c r="XI71" s="55"/>
      <c r="XJ71" s="55"/>
      <c r="XK71" s="55"/>
      <c r="XL71" s="55"/>
      <c r="XM71" s="55"/>
      <c r="XN71" s="55"/>
      <c r="XO71" s="55"/>
      <c r="XP71" s="55"/>
      <c r="XQ71" s="55"/>
      <c r="XR71" s="55"/>
      <c r="XS71" s="55"/>
      <c r="XT71" s="55"/>
      <c r="XU71" s="55"/>
      <c r="XV71" s="55"/>
      <c r="XW71" s="55"/>
      <c r="XX71" s="55"/>
      <c r="XY71" s="55"/>
      <c r="XZ71" s="55"/>
      <c r="YA71" s="55"/>
      <c r="YB71" s="55"/>
      <c r="YC71" s="55"/>
      <c r="YD71" s="55"/>
      <c r="YE71" s="55"/>
      <c r="YF71" s="55"/>
      <c r="YG71" s="55"/>
      <c r="YH71" s="55"/>
      <c r="YI71" s="55"/>
      <c r="YJ71" s="55"/>
      <c r="YK71" s="55"/>
      <c r="YL71" s="55"/>
      <c r="YM71" s="55"/>
      <c r="YN71" s="55"/>
      <c r="YO71" s="55"/>
      <c r="YP71" s="55"/>
      <c r="YQ71" s="55"/>
      <c r="YR71" s="55"/>
      <c r="YS71" s="55"/>
      <c r="YT71" s="55"/>
      <c r="YU71" s="55"/>
      <c r="YV71" s="55"/>
      <c r="YW71" s="55"/>
      <c r="YX71" s="55"/>
      <c r="YY71" s="55"/>
      <c r="YZ71" s="55"/>
      <c r="ZA71" s="55"/>
      <c r="ZB71" s="55"/>
      <c r="ZC71" s="55"/>
      <c r="ZD71" s="55"/>
      <c r="ZE71" s="55"/>
      <c r="ZF71" s="55"/>
      <c r="ZG71" s="55"/>
      <c r="ZH71" s="55"/>
      <c r="ZI71" s="55"/>
      <c r="ZJ71" s="55"/>
      <c r="ZK71" s="55"/>
      <c r="ZL71" s="55"/>
      <c r="ZM71" s="55"/>
      <c r="ZN71" s="55"/>
      <c r="ZO71" s="55"/>
      <c r="ZP71" s="55"/>
      <c r="ZQ71" s="55"/>
      <c r="ZR71" s="55"/>
      <c r="ZS71" s="55"/>
      <c r="ZT71" s="55"/>
      <c r="ZU71" s="55"/>
      <c r="ZV71" s="55"/>
      <c r="ZW71" s="55"/>
      <c r="ZX71" s="55"/>
      <c r="ZY71" s="55"/>
      <c r="ZZ71" s="55"/>
      <c r="AAA71" s="55"/>
      <c r="AAB71" s="55"/>
      <c r="AAC71" s="55"/>
      <c r="AAD71" s="55"/>
      <c r="AAE71" s="55"/>
      <c r="AAF71" s="55"/>
      <c r="AAG71" s="55"/>
      <c r="AAH71" s="55"/>
      <c r="AAI71" s="55"/>
      <c r="AAJ71" s="55"/>
      <c r="AAK71" s="55"/>
      <c r="AAL71" s="55"/>
      <c r="AAM71" s="55"/>
      <c r="AAN71" s="55"/>
      <c r="AAO71" s="55"/>
      <c r="AAP71" s="55"/>
      <c r="AAQ71" s="55"/>
      <c r="AAR71" s="55"/>
      <c r="AAS71" s="55"/>
      <c r="AAT71" s="55"/>
      <c r="AAU71" s="55"/>
      <c r="AAV71" s="55"/>
      <c r="AAW71" s="55"/>
      <c r="AAX71" s="55"/>
      <c r="AAY71" s="55"/>
      <c r="AAZ71" s="55"/>
      <c r="ABA71" s="55"/>
      <c r="ABB71" s="55"/>
      <c r="ABC71" s="55"/>
      <c r="ABD71" s="55"/>
      <c r="ABE71" s="55"/>
      <c r="ABF71" s="55"/>
      <c r="ABG71" s="55"/>
      <c r="ABH71" s="55"/>
      <c r="ABI71" s="55"/>
      <c r="ABJ71" s="55"/>
      <c r="ABK71" s="55"/>
      <c r="ABL71" s="55"/>
      <c r="ABM71" s="55"/>
      <c r="ABN71" s="55"/>
      <c r="ABO71" s="55"/>
      <c r="ABP71" s="55"/>
      <c r="ABQ71" s="55"/>
      <c r="ABR71" s="55"/>
      <c r="ABS71" s="55"/>
      <c r="ABT71" s="55"/>
      <c r="ABU71" s="55"/>
      <c r="ABV71" s="55"/>
      <c r="ABW71" s="55"/>
      <c r="ABX71" s="55"/>
      <c r="ABY71" s="55"/>
      <c r="ABZ71" s="55"/>
      <c r="ACA71" s="55"/>
      <c r="ACB71" s="55"/>
      <c r="ACC71" s="55"/>
      <c r="ACD71" s="55"/>
      <c r="ACE71" s="55"/>
      <c r="ACF71" s="55"/>
      <c r="ACG71" s="55"/>
      <c r="ACH71" s="55"/>
      <c r="ACI71" s="55"/>
      <c r="ACJ71" s="55"/>
      <c r="ACK71" s="55"/>
      <c r="ACL71" s="55"/>
      <c r="ACM71" s="55"/>
      <c r="ACN71" s="55"/>
      <c r="ACO71" s="55"/>
      <c r="ACP71" s="55"/>
      <c r="ACQ71" s="55"/>
      <c r="ACR71" s="55"/>
      <c r="ACS71" s="55"/>
      <c r="ACT71" s="55"/>
      <c r="ACU71" s="55"/>
      <c r="ACV71" s="55"/>
      <c r="ACW71" s="55"/>
      <c r="ACX71" s="55"/>
      <c r="ACY71" s="55"/>
      <c r="ACZ71" s="55"/>
      <c r="ADA71" s="55"/>
      <c r="ADB71" s="55"/>
      <c r="ADC71" s="55"/>
      <c r="ADD71" s="55"/>
      <c r="ADE71" s="55"/>
      <c r="ADF71" s="55"/>
      <c r="ADG71" s="55"/>
      <c r="ADH71" s="55"/>
      <c r="ADI71" s="55"/>
      <c r="ADJ71" s="55"/>
      <c r="ADK71" s="55"/>
      <c r="ADL71" s="55"/>
      <c r="ADM71" s="55"/>
      <c r="ADN71" s="55"/>
      <c r="ADO71" s="55"/>
      <c r="ADP71" s="55"/>
      <c r="ADQ71" s="55"/>
      <c r="ADR71" s="55"/>
      <c r="ADS71" s="55"/>
      <c r="ADT71" s="55"/>
      <c r="ADU71" s="55"/>
      <c r="ADV71" s="55"/>
      <c r="ADW71" s="55"/>
      <c r="ADX71" s="55"/>
      <c r="ADY71" s="55"/>
      <c r="ADZ71" s="55"/>
      <c r="AEA71" s="55"/>
      <c r="AEB71" s="55"/>
      <c r="AEC71" s="55"/>
      <c r="AED71" s="55"/>
      <c r="AEE71" s="55"/>
      <c r="AEF71" s="55"/>
      <c r="AEG71" s="55"/>
      <c r="AEH71" s="55"/>
      <c r="AEI71" s="55"/>
      <c r="AEJ71" s="55"/>
      <c r="AEK71" s="55"/>
      <c r="AEL71" s="55"/>
      <c r="AEM71" s="55"/>
      <c r="AEN71" s="55"/>
      <c r="AEO71" s="55"/>
      <c r="AEP71" s="55"/>
      <c r="AEQ71" s="55"/>
      <c r="AER71" s="55"/>
      <c r="AES71" s="55"/>
      <c r="AET71" s="55"/>
      <c r="AEU71" s="55"/>
      <c r="AEV71" s="55"/>
      <c r="AEW71" s="55"/>
      <c r="AEX71" s="55"/>
      <c r="AEY71" s="55"/>
      <c r="AEZ71" s="55"/>
      <c r="AFA71" s="55"/>
      <c r="AFB71" s="55"/>
      <c r="AFC71" s="55"/>
      <c r="AFD71" s="55"/>
      <c r="AFE71" s="55"/>
      <c r="AFF71" s="55"/>
      <c r="AFG71" s="55"/>
      <c r="AFH71" s="55"/>
      <c r="AFI71" s="55"/>
      <c r="AFJ71" s="55"/>
      <c r="AFK71" s="55"/>
      <c r="AFL71" s="55"/>
      <c r="AFM71" s="55"/>
      <c r="AFN71" s="55"/>
      <c r="AFO71" s="55"/>
      <c r="AFP71" s="55"/>
      <c r="AFQ71" s="55"/>
      <c r="AFR71" s="55"/>
      <c r="AFS71" s="55"/>
      <c r="AFT71" s="55"/>
      <c r="AFU71" s="55"/>
      <c r="AFV71" s="55"/>
      <c r="AFW71" s="55"/>
      <c r="AFX71" s="55"/>
      <c r="AFY71" s="55"/>
      <c r="AFZ71" s="55"/>
      <c r="AGA71" s="55"/>
      <c r="AGB71" s="55"/>
      <c r="AGC71" s="55"/>
      <c r="AGD71" s="55"/>
      <c r="AGE71" s="55"/>
      <c r="AGF71" s="55"/>
      <c r="AGG71" s="55"/>
      <c r="AGH71" s="55"/>
      <c r="AGI71" s="55"/>
      <c r="AGJ71" s="55"/>
      <c r="AGK71" s="55"/>
      <c r="AGL71" s="55"/>
      <c r="AGM71" s="55"/>
      <c r="AGN71" s="55"/>
      <c r="AGO71" s="55"/>
      <c r="AGP71" s="55"/>
      <c r="AGQ71" s="55"/>
      <c r="AGR71" s="55"/>
      <c r="AGS71" s="55"/>
      <c r="AGT71" s="55"/>
      <c r="AGU71" s="55"/>
      <c r="AGV71" s="55"/>
      <c r="AGW71" s="55"/>
      <c r="AGX71" s="55"/>
      <c r="AGY71" s="55"/>
      <c r="AGZ71" s="55"/>
      <c r="AHA71" s="55"/>
      <c r="AHB71" s="55"/>
      <c r="AHC71" s="55"/>
      <c r="AHD71" s="55"/>
      <c r="AHE71" s="55"/>
      <c r="AHF71" s="55"/>
      <c r="AHG71" s="55"/>
      <c r="AHH71" s="55"/>
      <c r="AHI71" s="55"/>
      <c r="AHJ71" s="55"/>
      <c r="AHK71" s="55"/>
      <c r="AHL71" s="55"/>
      <c r="AHM71" s="55"/>
      <c r="AHN71" s="55"/>
      <c r="AHO71" s="55"/>
      <c r="AHP71" s="55"/>
      <c r="AHQ71" s="55"/>
      <c r="AHR71" s="55"/>
      <c r="AHS71" s="55"/>
      <c r="AHT71" s="55"/>
      <c r="AHU71" s="55"/>
      <c r="AHV71" s="55"/>
      <c r="AHW71" s="55"/>
      <c r="AHX71" s="55"/>
      <c r="AHY71" s="55"/>
      <c r="AHZ71" s="55"/>
      <c r="AIA71" s="55"/>
      <c r="AIB71" s="55"/>
      <c r="AIC71" s="55"/>
      <c r="AID71" s="55"/>
      <c r="AIE71" s="55"/>
      <c r="AIF71" s="55"/>
      <c r="AIG71" s="55"/>
      <c r="AIH71" s="55"/>
      <c r="AII71" s="55"/>
      <c r="AIJ71" s="55"/>
      <c r="AIK71" s="55"/>
      <c r="AIL71" s="55"/>
      <c r="AIM71" s="55"/>
      <c r="AIN71" s="55"/>
      <c r="AIO71" s="55"/>
      <c r="AIP71" s="55"/>
      <c r="AIQ71" s="55"/>
      <c r="AIR71" s="55"/>
      <c r="AIS71" s="55"/>
      <c r="AIT71" s="55"/>
      <c r="AIU71" s="55"/>
      <c r="AIV71" s="55"/>
      <c r="AIW71" s="55"/>
      <c r="AIX71" s="55"/>
      <c r="AIY71" s="55"/>
      <c r="AIZ71" s="55"/>
      <c r="AJA71" s="55"/>
      <c r="AJB71" s="55"/>
      <c r="AJC71" s="55"/>
      <c r="AJD71" s="55"/>
      <c r="AJE71" s="55"/>
      <c r="AJF71" s="55"/>
      <c r="AJG71" s="55"/>
      <c r="AJH71" s="55"/>
      <c r="AJI71" s="55"/>
      <c r="AJJ71" s="55"/>
      <c r="AJK71" s="55"/>
      <c r="AJL71" s="55"/>
      <c r="AJM71" s="55"/>
      <c r="AJN71" s="55"/>
      <c r="AJO71" s="55"/>
      <c r="AJP71" s="55"/>
      <c r="AJQ71" s="55"/>
      <c r="AJR71" s="55"/>
      <c r="AJS71" s="55"/>
      <c r="AJT71" s="55"/>
      <c r="AJU71" s="55"/>
      <c r="AJV71" s="55"/>
      <c r="AJW71" s="55"/>
      <c r="AJX71" s="55"/>
      <c r="AJY71" s="55"/>
      <c r="AJZ71" s="55"/>
      <c r="AKA71" s="55"/>
      <c r="AKB71" s="55"/>
      <c r="AKC71" s="55"/>
      <c r="AKD71" s="55"/>
      <c r="AKE71" s="55"/>
      <c r="AKF71" s="55"/>
      <c r="AKG71" s="55"/>
      <c r="AKH71" s="55"/>
      <c r="AKI71" s="55"/>
      <c r="AKJ71" s="55"/>
      <c r="AKK71" s="55"/>
      <c r="AKL71" s="55"/>
      <c r="AKM71" s="55"/>
      <c r="AKN71" s="55"/>
      <c r="AKO71" s="55"/>
      <c r="AKP71" s="55"/>
      <c r="AKQ71" s="55"/>
      <c r="AKR71" s="55"/>
      <c r="AKS71" s="55"/>
      <c r="AKT71" s="55"/>
      <c r="AKU71" s="55"/>
      <c r="AKV71" s="55"/>
      <c r="AKW71" s="55"/>
      <c r="AKX71" s="55"/>
      <c r="AKY71" s="55"/>
      <c r="AKZ71" s="55"/>
      <c r="ALA71" s="55"/>
      <c r="ALB71" s="55"/>
      <c r="ALC71" s="55"/>
      <c r="ALD71" s="55"/>
      <c r="ALE71" s="55"/>
      <c r="ALF71" s="55"/>
      <c r="ALG71" s="55"/>
      <c r="ALH71" s="55"/>
      <c r="ALI71" s="55"/>
      <c r="ALJ71" s="55"/>
      <c r="ALK71" s="55"/>
      <c r="ALL71" s="55"/>
      <c r="ALM71" s="55"/>
      <c r="ALN71" s="55"/>
      <c r="ALO71" s="55"/>
      <c r="ALP71" s="55"/>
      <c r="ALQ71" s="55"/>
      <c r="ALR71" s="55"/>
      <c r="ALS71" s="55"/>
      <c r="ALT71" s="55"/>
      <c r="ALU71" s="55"/>
      <c r="ALV71" s="55"/>
      <c r="ALW71" s="55"/>
      <c r="ALX71" s="55"/>
      <c r="ALY71" s="55"/>
      <c r="ALZ71" s="55"/>
      <c r="AMA71" s="55"/>
      <c r="AMB71" s="55"/>
      <c r="AMC71" s="55"/>
      <c r="AMD71" s="55"/>
      <c r="AME71" s="55"/>
      <c r="AMF71" s="55"/>
      <c r="AMG71" s="55"/>
      <c r="AMH71" s="55"/>
      <c r="AMI71" s="55"/>
      <c r="AMJ71" s="55"/>
    </row>
  </sheetData>
  <pageMargins left="0.23611111111111099" right="0.23611111111111099" top="0.74791666666666701" bottom="0.74791666666666701" header="0.51180555555555496" footer="0.51180555555555496"/>
  <pageSetup paperSize="9"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1"/>
  <sheetViews>
    <sheetView zoomScaleNormal="100" zoomScalePageLayoutView="110" workbookViewId="0">
      <pane xSplit="4" ySplit="1" topLeftCell="E2" activePane="bottomRight" state="frozen"/>
      <selection pane="topRight" activeCell="A72" sqref="A72:XFD82"/>
      <selection pane="bottomLeft" activeCell="A72" sqref="A72:XFD82"/>
      <selection pane="bottomRight" activeCell="B25" sqref="B25"/>
    </sheetView>
  </sheetViews>
  <sheetFormatPr baseColWidth="10" defaultColWidth="8.83203125" defaultRowHeight="15" x14ac:dyDescent="0.2"/>
  <cols>
    <col min="1" max="1" width="8.83203125" style="8"/>
    <col min="2" max="2" width="16.5" style="8" customWidth="1"/>
    <col min="3" max="3" width="16" style="8" bestFit="1" customWidth="1"/>
    <col min="4" max="4" width="8.83203125" style="8"/>
    <col min="5" max="5" width="25.33203125" style="8" bestFit="1" customWidth="1"/>
    <col min="6" max="6" width="11.1640625" style="8" bestFit="1" customWidth="1"/>
    <col min="7" max="7" width="32" customWidth="1"/>
    <col min="8" max="8" width="18.1640625" bestFit="1" customWidth="1"/>
    <col min="10" max="10" width="63.5" customWidth="1"/>
  </cols>
  <sheetData>
    <row r="1" spans="1:14" ht="24" x14ac:dyDescent="0.2">
      <c r="A1" s="147" t="s">
        <v>401</v>
      </c>
      <c r="B1" s="147" t="s">
        <v>6</v>
      </c>
      <c r="C1" s="147" t="s">
        <v>7</v>
      </c>
      <c r="D1" s="147" t="s">
        <v>294</v>
      </c>
      <c r="E1" s="148" t="s">
        <v>402</v>
      </c>
      <c r="F1" s="148" t="s">
        <v>403</v>
      </c>
      <c r="G1" s="101" t="s">
        <v>404</v>
      </c>
      <c r="H1" s="149" t="s">
        <v>405</v>
      </c>
      <c r="I1" s="150" t="s">
        <v>365</v>
      </c>
      <c r="J1" s="151" t="s">
        <v>406</v>
      </c>
      <c r="K1" s="152" t="s">
        <v>407</v>
      </c>
      <c r="L1" s="153" t="s">
        <v>408</v>
      </c>
      <c r="M1" s="153" t="s">
        <v>409</v>
      </c>
      <c r="N1" s="45" t="s">
        <v>410</v>
      </c>
    </row>
    <row r="2" spans="1:14" x14ac:dyDescent="0.2">
      <c r="A2" s="154"/>
      <c r="B2" s="154"/>
      <c r="C2" s="154"/>
      <c r="D2" s="154"/>
      <c r="E2" s="38"/>
      <c r="F2" s="38"/>
      <c r="G2" s="26"/>
      <c r="H2" s="155"/>
      <c r="I2" s="156"/>
      <c r="J2" s="151"/>
      <c r="K2" s="157"/>
      <c r="L2" s="158"/>
      <c r="M2" s="158"/>
    </row>
    <row r="3" spans="1:14" x14ac:dyDescent="0.2">
      <c r="A3" s="154"/>
      <c r="B3" s="154"/>
      <c r="C3" s="154"/>
      <c r="D3" s="154"/>
      <c r="E3" s="38"/>
      <c r="F3" s="38"/>
      <c r="G3" s="26"/>
      <c r="H3" s="155"/>
      <c r="I3" s="156"/>
      <c r="J3" s="151"/>
      <c r="K3" s="157"/>
      <c r="L3" s="158"/>
      <c r="M3" s="158"/>
    </row>
    <row r="4" spans="1:14" x14ac:dyDescent="0.2">
      <c r="A4" s="154"/>
      <c r="B4" s="154"/>
      <c r="C4" s="154"/>
      <c r="D4" s="154"/>
      <c r="E4" s="38"/>
      <c r="F4" s="38"/>
      <c r="G4" s="26"/>
      <c r="H4" s="155"/>
      <c r="I4" s="156"/>
      <c r="J4" s="151"/>
      <c r="K4" s="157"/>
      <c r="L4" s="158"/>
      <c r="M4" s="158"/>
    </row>
    <row r="5" spans="1:14" x14ac:dyDescent="0.2">
      <c r="A5" s="154"/>
      <c r="B5" s="154"/>
      <c r="C5" s="154"/>
      <c r="D5" s="154"/>
      <c r="E5" s="38"/>
      <c r="F5" s="38"/>
      <c r="G5" s="26"/>
      <c r="H5" s="155"/>
      <c r="I5" s="156"/>
      <c r="J5" s="151"/>
      <c r="K5" s="157"/>
      <c r="L5" s="158"/>
      <c r="M5" s="158"/>
    </row>
    <row r="6" spans="1:14" x14ac:dyDescent="0.2">
      <c r="A6" s="154"/>
      <c r="B6" s="154"/>
      <c r="C6" s="154"/>
      <c r="D6" s="154"/>
      <c r="E6" s="38"/>
      <c r="F6" s="38"/>
      <c r="G6" s="26"/>
      <c r="H6" s="155"/>
      <c r="I6" s="156"/>
      <c r="J6" s="151"/>
      <c r="K6" s="157"/>
      <c r="L6" s="158"/>
      <c r="M6" s="158"/>
    </row>
    <row r="7" spans="1:14" x14ac:dyDescent="0.2">
      <c r="A7" s="154"/>
      <c r="B7" s="154"/>
      <c r="C7" s="154"/>
      <c r="D7" s="154"/>
      <c r="E7" s="38"/>
      <c r="F7" s="38"/>
      <c r="G7" s="26"/>
      <c r="H7" s="155"/>
      <c r="I7" s="156"/>
      <c r="J7" s="151"/>
      <c r="K7" s="157"/>
      <c r="L7" s="158"/>
      <c r="M7" s="158"/>
    </row>
    <row r="8" spans="1:14" x14ac:dyDescent="0.2">
      <c r="A8" s="154"/>
      <c r="B8" s="154"/>
      <c r="C8" s="154"/>
      <c r="D8" s="154"/>
      <c r="E8" s="38"/>
      <c r="F8" s="38"/>
      <c r="G8" s="26"/>
      <c r="H8" s="155"/>
      <c r="I8" s="156"/>
      <c r="J8" s="151"/>
      <c r="K8" s="157"/>
      <c r="L8" s="158"/>
      <c r="M8" s="158"/>
    </row>
    <row r="9" spans="1:14" x14ac:dyDescent="0.2">
      <c r="A9" s="154"/>
      <c r="B9" s="154"/>
      <c r="C9" s="154"/>
      <c r="D9" s="154"/>
      <c r="E9" s="38"/>
      <c r="F9" s="38"/>
      <c r="G9" s="26"/>
      <c r="H9" s="155"/>
      <c r="I9" s="156"/>
      <c r="J9" s="151"/>
      <c r="K9" s="157"/>
      <c r="L9" s="158"/>
      <c r="M9" s="158"/>
    </row>
    <row r="10" spans="1:14" s="28" customFormat="1" x14ac:dyDescent="0.2">
      <c r="A10" s="63"/>
      <c r="B10" s="63"/>
      <c r="C10" s="63"/>
      <c r="D10" s="63"/>
      <c r="E10" s="63"/>
      <c r="F10" s="63"/>
      <c r="G10" s="27"/>
      <c r="H10" s="129"/>
      <c r="I10" s="80"/>
      <c r="J10" s="63"/>
      <c r="K10" s="159"/>
      <c r="L10" s="80"/>
      <c r="M10" s="80"/>
    </row>
    <row r="11" spans="1:14" s="28" customFormat="1" x14ac:dyDescent="0.2">
      <c r="A11" s="63"/>
      <c r="B11" s="63"/>
      <c r="C11" s="63"/>
      <c r="D11" s="63"/>
      <c r="E11" s="63"/>
      <c r="F11" s="63"/>
      <c r="G11" s="27"/>
      <c r="H11" s="129"/>
      <c r="I11" s="80"/>
      <c r="J11" s="63"/>
      <c r="K11" s="159"/>
      <c r="L11" s="80"/>
      <c r="M11" s="80"/>
    </row>
    <row r="12" spans="1:14" x14ac:dyDescent="0.2">
      <c r="A12" s="154"/>
      <c r="B12" s="154"/>
      <c r="C12" s="154"/>
      <c r="D12" s="154"/>
      <c r="E12" s="38"/>
      <c r="F12" s="38"/>
      <c r="G12" s="26"/>
      <c r="H12" s="155"/>
      <c r="I12" s="156"/>
      <c r="J12" s="151"/>
      <c r="K12" s="157"/>
      <c r="L12" s="158"/>
      <c r="M12" s="158"/>
    </row>
    <row r="13" spans="1:14" x14ac:dyDescent="0.2">
      <c r="A13" s="154"/>
      <c r="B13" s="154"/>
      <c r="C13" s="154"/>
      <c r="D13" s="154"/>
      <c r="E13" s="38"/>
      <c r="F13" s="38"/>
      <c r="G13" s="26"/>
      <c r="H13" s="155"/>
      <c r="I13" s="156"/>
      <c r="J13" s="151"/>
      <c r="K13" s="157"/>
      <c r="L13" s="158"/>
      <c r="M13" s="158"/>
    </row>
    <row r="14" spans="1:14" x14ac:dyDescent="0.2">
      <c r="A14" s="154">
        <f>Data!$A14</f>
        <v>13</v>
      </c>
      <c r="B14" s="154" t="str">
        <f>Data!$B14</f>
        <v>BSP02-E-CTL-STPMOT-03</v>
      </c>
      <c r="C14" s="154" t="str">
        <f>Data!$C14</f>
        <v>IcePAP Stepper motor</v>
      </c>
      <c r="D14" s="154" t="str">
        <f>Data!$D14</f>
        <v>MOTOR_ML</v>
      </c>
      <c r="E14" s="38" t="s">
        <v>263</v>
      </c>
      <c r="F14" s="38" t="s">
        <v>411</v>
      </c>
      <c r="G14" s="26" t="s">
        <v>412</v>
      </c>
      <c r="H14" s="155" t="str">
        <f>Data!$E14</f>
        <v>e_sm1_len</v>
      </c>
      <c r="I14" s="156">
        <f>Tests!$BL14</f>
        <v>0</v>
      </c>
      <c r="J14" s="151" t="str">
        <f>CONCATENATE(Tests!$CS14)</f>
        <v>Step_per_unit:0;Offset:0;Sign:1;EncoderSource:;EncoderSourceFormula:;UseEncoderSource:</v>
      </c>
      <c r="K14" s="157" t="str">
        <f>Data!$J14</f>
        <v>mm</v>
      </c>
      <c r="L14" s="158">
        <f>MIN(Tests!$BV14,Tests!$BW14)</f>
        <v>0</v>
      </c>
      <c r="M14" s="158">
        <f>MAX(Tests!$BV14,Tests!$BW14)</f>
        <v>0</v>
      </c>
    </row>
    <row r="15" spans="1:14" x14ac:dyDescent="0.2">
      <c r="A15" s="154"/>
      <c r="B15" s="154"/>
      <c r="C15" s="154"/>
      <c r="D15" s="154"/>
      <c r="E15" s="38"/>
      <c r="F15" s="38"/>
      <c r="G15" s="26"/>
      <c r="H15" s="155"/>
      <c r="I15" s="156"/>
      <c r="J15" s="151"/>
      <c r="K15" s="157"/>
      <c r="L15" s="158"/>
      <c r="M15" s="158"/>
    </row>
    <row r="16" spans="1:14" x14ac:dyDescent="0.2">
      <c r="A16" s="154"/>
      <c r="B16" s="154"/>
      <c r="C16" s="154"/>
      <c r="D16" s="154"/>
      <c r="E16" s="38"/>
      <c r="F16" s="38"/>
      <c r="G16" s="26"/>
      <c r="H16" s="155"/>
      <c r="I16" s="156"/>
      <c r="J16" s="151"/>
      <c r="K16" s="157"/>
      <c r="L16" s="158"/>
      <c r="M16" s="158"/>
    </row>
    <row r="17" spans="1:13" x14ac:dyDescent="0.2">
      <c r="A17" s="154"/>
      <c r="B17" s="154"/>
      <c r="C17" s="154"/>
      <c r="D17" s="154"/>
      <c r="E17" s="38"/>
      <c r="F17" s="38"/>
      <c r="G17" s="26"/>
      <c r="H17" s="155"/>
      <c r="I17" s="156"/>
      <c r="J17" s="151"/>
      <c r="K17" s="157"/>
      <c r="L17" s="158"/>
      <c r="M17" s="158"/>
    </row>
    <row r="18" spans="1:13" x14ac:dyDescent="0.2">
      <c r="A18" s="154"/>
      <c r="B18" s="154"/>
      <c r="C18" s="154"/>
      <c r="D18" s="154"/>
      <c r="E18" s="38"/>
      <c r="F18" s="38"/>
      <c r="G18" s="26"/>
      <c r="H18" s="155"/>
      <c r="I18" s="156"/>
      <c r="J18" s="151"/>
      <c r="K18" s="157"/>
      <c r="L18" s="158"/>
      <c r="M18" s="158"/>
    </row>
    <row r="19" spans="1:13" x14ac:dyDescent="0.2">
      <c r="A19" s="154"/>
      <c r="B19" s="154"/>
      <c r="C19" s="154"/>
      <c r="D19" s="154"/>
      <c r="E19" s="38"/>
      <c r="F19" s="38"/>
      <c r="G19" s="26"/>
      <c r="H19" s="155"/>
      <c r="I19" s="156"/>
      <c r="J19" s="151"/>
      <c r="K19" s="157"/>
      <c r="L19" s="158"/>
      <c r="M19" s="158"/>
    </row>
    <row r="20" spans="1:13" s="28" customFormat="1" x14ac:dyDescent="0.2">
      <c r="A20" s="63"/>
      <c r="B20" s="63"/>
      <c r="C20" s="63"/>
      <c r="D20" s="63"/>
      <c r="E20" s="63"/>
      <c r="F20" s="63"/>
      <c r="G20" s="27"/>
      <c r="H20" s="129"/>
      <c r="I20" s="80"/>
      <c r="J20" s="63"/>
      <c r="K20" s="159"/>
      <c r="L20" s="80"/>
      <c r="M20" s="80"/>
    </row>
    <row r="21" spans="1:13" s="28" customFormat="1" x14ac:dyDescent="0.2">
      <c r="A21" s="63"/>
      <c r="B21" s="63"/>
      <c r="C21" s="63"/>
      <c r="D21" s="63"/>
      <c r="E21" s="63"/>
      <c r="F21" s="63"/>
      <c r="G21" s="27"/>
      <c r="H21" s="129"/>
      <c r="I21" s="80"/>
      <c r="J21" s="63"/>
      <c r="K21" s="159"/>
      <c r="L21" s="80"/>
      <c r="M21" s="80"/>
    </row>
    <row r="22" spans="1:13" x14ac:dyDescent="0.2">
      <c r="A22" s="154"/>
      <c r="B22" s="154"/>
      <c r="C22" s="154"/>
      <c r="D22" s="154"/>
      <c r="E22" s="38"/>
      <c r="F22" s="38"/>
      <c r="G22" s="26"/>
      <c r="H22" s="155"/>
      <c r="I22" s="156"/>
      <c r="J22" s="151"/>
      <c r="K22" s="157"/>
      <c r="L22" s="158"/>
      <c r="M22" s="158"/>
    </row>
    <row r="23" spans="1:13" x14ac:dyDescent="0.2">
      <c r="A23" s="154"/>
      <c r="B23" s="154"/>
      <c r="C23" s="154"/>
      <c r="D23" s="154"/>
      <c r="E23" s="38"/>
      <c r="F23" s="38"/>
      <c r="G23" s="26"/>
      <c r="H23" s="155"/>
      <c r="I23" s="156"/>
      <c r="J23" s="151"/>
      <c r="K23" s="157"/>
      <c r="L23" s="158"/>
      <c r="M23" s="158"/>
    </row>
    <row r="24" spans="1:13" x14ac:dyDescent="0.2">
      <c r="A24" s="154"/>
      <c r="B24" s="154"/>
      <c r="C24" s="154"/>
      <c r="D24" s="154"/>
      <c r="E24" s="38"/>
      <c r="F24" s="38"/>
      <c r="G24" s="26"/>
      <c r="H24" s="155"/>
      <c r="I24" s="156"/>
      <c r="J24" s="151"/>
      <c r="K24" s="157"/>
      <c r="L24" s="158"/>
      <c r="M24" s="158"/>
    </row>
    <row r="25" spans="1:13" x14ac:dyDescent="0.2">
      <c r="A25" s="154">
        <f>Data!$A25</f>
        <v>24</v>
      </c>
      <c r="B25" s="154" t="str">
        <f>Data!$B25</f>
        <v>BSP02-E-CTL-STPMOT-12</v>
      </c>
      <c r="C25" s="154" t="str">
        <f>Data!$C25</f>
        <v>IcePAP Stepper motor</v>
      </c>
      <c r="D25" s="154" t="str">
        <f>Data!$D25</f>
        <v>MOTOR_ML</v>
      </c>
      <c r="E25" s="38" t="s">
        <v>263</v>
      </c>
      <c r="F25" s="38" t="s">
        <v>411</v>
      </c>
      <c r="G25" s="26" t="s">
        <v>413</v>
      </c>
      <c r="H25" s="155" t="str">
        <f>Data!$E25</f>
        <v>e_sm1_yaw</v>
      </c>
      <c r="I25" s="156">
        <f>Tests!$BL25</f>
        <v>0</v>
      </c>
      <c r="J25" s="151" t="str">
        <f>CONCATENATE(Tests!$CS25)</f>
        <v>Step_per_unit:0;Offset:0;Sign:1;EncoderSource:;EncoderSourceFormula:;UseEncoderSource:</v>
      </c>
      <c r="K25" s="157" t="str">
        <f>Data!$J25</f>
        <v>deg</v>
      </c>
      <c r="L25" s="158">
        <f>MIN(Tests!$BV25,Tests!$BW25)</f>
        <v>0</v>
      </c>
      <c r="M25" s="158">
        <f>MAX(Tests!$BV25,Tests!$BW25)</f>
        <v>0</v>
      </c>
    </row>
    <row r="26" spans="1:13" x14ac:dyDescent="0.2">
      <c r="A26" s="154"/>
      <c r="B26" s="154"/>
      <c r="C26" s="154"/>
      <c r="D26" s="154"/>
      <c r="E26" s="38"/>
      <c r="F26" s="38"/>
      <c r="G26" s="26"/>
      <c r="H26" s="155"/>
      <c r="I26" s="156"/>
      <c r="J26" s="151"/>
      <c r="K26" s="157"/>
      <c r="L26" s="158"/>
      <c r="M26" s="158"/>
    </row>
    <row r="27" spans="1:13" x14ac:dyDescent="0.2">
      <c r="A27" s="154"/>
      <c r="B27" s="154"/>
      <c r="C27" s="154"/>
      <c r="D27" s="154"/>
      <c r="E27" s="38"/>
      <c r="F27" s="38"/>
      <c r="G27" s="26"/>
      <c r="H27" s="155"/>
      <c r="I27" s="156"/>
      <c r="J27" s="151"/>
      <c r="K27" s="157"/>
      <c r="L27" s="158"/>
      <c r="M27" s="158"/>
    </row>
    <row r="28" spans="1:13" x14ac:dyDescent="0.2">
      <c r="A28" s="154"/>
      <c r="B28" s="154"/>
      <c r="C28" s="154"/>
      <c r="D28" s="154"/>
      <c r="E28" s="38"/>
      <c r="F28" s="38"/>
      <c r="G28" s="26"/>
      <c r="H28" s="155"/>
      <c r="I28" s="156"/>
      <c r="J28" s="151"/>
      <c r="K28" s="157"/>
      <c r="L28" s="158"/>
      <c r="M28" s="158"/>
    </row>
    <row r="29" spans="1:13" x14ac:dyDescent="0.2">
      <c r="A29" s="154"/>
      <c r="B29" s="154"/>
      <c r="C29" s="154"/>
      <c r="D29" s="154"/>
      <c r="E29" s="38"/>
      <c r="F29" s="38"/>
      <c r="G29" s="26"/>
      <c r="H29" s="155"/>
      <c r="I29" s="156"/>
      <c r="J29" s="151"/>
      <c r="K29" s="157"/>
      <c r="L29" s="158"/>
      <c r="M29" s="158"/>
    </row>
    <row r="30" spans="1:13" s="28" customFormat="1" x14ac:dyDescent="0.2">
      <c r="A30" s="63"/>
      <c r="B30" s="63"/>
      <c r="C30" s="63"/>
      <c r="D30" s="63"/>
      <c r="E30" s="63"/>
      <c r="F30" s="63"/>
      <c r="G30" s="27"/>
      <c r="H30" s="129"/>
      <c r="I30" s="80"/>
      <c r="J30" s="63"/>
      <c r="K30" s="159"/>
      <c r="L30" s="80"/>
      <c r="M30" s="80"/>
    </row>
    <row r="31" spans="1:13" s="28" customFormat="1" x14ac:dyDescent="0.2">
      <c r="A31" s="63"/>
      <c r="B31" s="63"/>
      <c r="C31" s="63"/>
      <c r="D31" s="63"/>
      <c r="E31" s="63"/>
      <c r="F31" s="63"/>
      <c r="G31" s="27"/>
      <c r="H31" s="129"/>
      <c r="I31" s="80"/>
      <c r="J31" s="63"/>
      <c r="K31" s="159"/>
      <c r="L31" s="80"/>
      <c r="M31" s="80"/>
    </row>
    <row r="32" spans="1:13" x14ac:dyDescent="0.2">
      <c r="A32" s="154"/>
      <c r="B32" s="154"/>
      <c r="C32" s="154"/>
      <c r="D32" s="154"/>
      <c r="E32" s="38"/>
      <c r="F32" s="38"/>
      <c r="G32" s="26"/>
      <c r="H32" s="155"/>
      <c r="I32" s="156"/>
      <c r="J32" s="151"/>
      <c r="K32" s="157"/>
      <c r="L32" s="158"/>
      <c r="M32" s="158"/>
    </row>
    <row r="33" spans="1:13" x14ac:dyDescent="0.2">
      <c r="A33" s="154"/>
      <c r="B33" s="154"/>
      <c r="C33" s="154"/>
      <c r="D33" s="154"/>
      <c r="E33" s="38"/>
      <c r="F33" s="38"/>
      <c r="G33" s="26"/>
      <c r="H33" s="155"/>
      <c r="I33" s="156"/>
      <c r="J33" s="151"/>
      <c r="K33" s="157"/>
      <c r="L33" s="158"/>
      <c r="M33" s="158"/>
    </row>
    <row r="34" spans="1:13" x14ac:dyDescent="0.2">
      <c r="A34" s="154"/>
      <c r="B34" s="154"/>
      <c r="C34" s="154"/>
      <c r="D34" s="154"/>
      <c r="E34" s="38"/>
      <c r="F34" s="38"/>
      <c r="G34" s="26"/>
      <c r="H34" s="155"/>
      <c r="I34" s="156"/>
      <c r="J34" s="151"/>
      <c r="K34" s="157"/>
      <c r="L34" s="158"/>
      <c r="M34" s="158"/>
    </row>
    <row r="35" spans="1:13" x14ac:dyDescent="0.2">
      <c r="A35" s="154"/>
      <c r="B35" s="154"/>
      <c r="C35" s="154"/>
      <c r="D35" s="154"/>
      <c r="E35" s="38"/>
      <c r="F35" s="38"/>
      <c r="G35" s="26"/>
      <c r="H35" s="155"/>
      <c r="I35" s="156"/>
      <c r="J35" s="151"/>
      <c r="K35" s="157"/>
      <c r="L35" s="158"/>
      <c r="M35" s="158"/>
    </row>
    <row r="36" spans="1:13" x14ac:dyDescent="0.2">
      <c r="A36" s="154"/>
      <c r="B36" s="154"/>
      <c r="C36" s="154"/>
      <c r="D36" s="154"/>
      <c r="E36" s="38"/>
      <c r="F36" s="38"/>
      <c r="G36" s="26"/>
      <c r="H36" s="155"/>
      <c r="I36" s="156"/>
      <c r="J36" s="151"/>
      <c r="K36" s="157"/>
      <c r="L36" s="158"/>
      <c r="M36" s="158"/>
    </row>
    <row r="37" spans="1:13" x14ac:dyDescent="0.2">
      <c r="A37" s="154"/>
      <c r="B37" s="154"/>
      <c r="C37" s="154"/>
      <c r="D37" s="154"/>
      <c r="E37" s="38"/>
      <c r="F37" s="38"/>
      <c r="G37" s="26"/>
      <c r="H37" s="155"/>
      <c r="I37" s="156"/>
      <c r="J37" s="151"/>
      <c r="K37" s="157"/>
      <c r="L37" s="158"/>
      <c r="M37" s="158"/>
    </row>
    <row r="38" spans="1:13" x14ac:dyDescent="0.2">
      <c r="A38" s="154"/>
      <c r="B38" s="154"/>
      <c r="C38" s="154"/>
      <c r="D38" s="154"/>
      <c r="E38" s="38"/>
      <c r="F38" s="38"/>
      <c r="G38" s="26"/>
      <c r="H38" s="155"/>
      <c r="I38" s="156"/>
      <c r="J38" s="151"/>
      <c r="K38" s="157"/>
      <c r="L38" s="158"/>
      <c r="M38" s="158"/>
    </row>
    <row r="39" spans="1:13" x14ac:dyDescent="0.2">
      <c r="A39" s="154"/>
      <c r="B39" s="154"/>
      <c r="C39" s="154"/>
      <c r="D39" s="154"/>
      <c r="E39" s="38"/>
      <c r="F39" s="38"/>
      <c r="G39" s="26"/>
      <c r="H39" s="155"/>
      <c r="I39" s="156"/>
      <c r="J39" s="151"/>
      <c r="K39" s="157"/>
      <c r="L39" s="158"/>
      <c r="M39" s="158"/>
    </row>
    <row r="40" spans="1:13" s="28" customFormat="1" x14ac:dyDescent="0.2">
      <c r="A40" s="63"/>
      <c r="B40" s="63"/>
      <c r="C40" s="63"/>
      <c r="D40" s="63"/>
      <c r="E40" s="63"/>
      <c r="F40" s="63"/>
      <c r="G40" s="27"/>
      <c r="H40" s="129"/>
      <c r="I40" s="80"/>
      <c r="J40" s="63"/>
      <c r="K40" s="159"/>
      <c r="L40" s="80"/>
      <c r="M40" s="80"/>
    </row>
    <row r="41" spans="1:13" s="28" customFormat="1" x14ac:dyDescent="0.2">
      <c r="A41" s="63"/>
      <c r="B41" s="63"/>
      <c r="C41" s="63"/>
      <c r="D41" s="63"/>
      <c r="E41" s="63"/>
      <c r="F41" s="63"/>
      <c r="G41" s="27"/>
      <c r="H41" s="129"/>
      <c r="I41" s="80"/>
      <c r="J41" s="63"/>
      <c r="K41" s="159"/>
      <c r="L41" s="80"/>
      <c r="M41" s="80"/>
    </row>
    <row r="42" spans="1:13" x14ac:dyDescent="0.2">
      <c r="A42" s="160"/>
      <c r="B42" s="154"/>
      <c r="C42" s="154"/>
      <c r="D42" s="154"/>
      <c r="E42" s="38"/>
      <c r="F42" s="38"/>
      <c r="G42" s="26"/>
      <c r="H42" s="155"/>
      <c r="I42" s="156"/>
      <c r="J42" s="151"/>
      <c r="K42" s="157"/>
      <c r="L42" s="158"/>
      <c r="M42" s="158"/>
    </row>
    <row r="43" spans="1:13" x14ac:dyDescent="0.2">
      <c r="A43" s="160"/>
      <c r="B43" s="154"/>
      <c r="C43" s="154"/>
      <c r="D43" s="154"/>
      <c r="E43" s="38"/>
      <c r="F43" s="38"/>
      <c r="G43" s="26"/>
      <c r="H43" s="155"/>
      <c r="I43" s="156"/>
      <c r="J43" s="151"/>
      <c r="K43" s="157"/>
      <c r="L43" s="158"/>
      <c r="M43" s="158"/>
    </row>
    <row r="44" spans="1:13" x14ac:dyDescent="0.2">
      <c r="A44" s="160"/>
      <c r="B44" s="154"/>
      <c r="C44" s="154"/>
      <c r="D44" s="154"/>
      <c r="E44" s="38"/>
      <c r="F44" s="38"/>
      <c r="G44" s="26"/>
      <c r="H44" s="155"/>
      <c r="I44" s="156"/>
      <c r="J44" s="151"/>
      <c r="K44" s="157"/>
      <c r="L44" s="158"/>
      <c r="M44" s="158"/>
    </row>
    <row r="45" spans="1:13" x14ac:dyDescent="0.2">
      <c r="A45" s="160"/>
      <c r="B45" s="154"/>
      <c r="C45" s="154"/>
      <c r="D45" s="154"/>
      <c r="E45" s="38"/>
      <c r="F45" s="38"/>
      <c r="G45" s="26"/>
      <c r="H45" s="155"/>
      <c r="I45" s="156"/>
      <c r="J45" s="151"/>
      <c r="K45" s="157"/>
      <c r="L45" s="158"/>
      <c r="M45" s="158"/>
    </row>
    <row r="46" spans="1:13" x14ac:dyDescent="0.2">
      <c r="A46" s="160"/>
      <c r="B46" s="154"/>
      <c r="C46" s="154"/>
      <c r="D46" s="154"/>
      <c r="E46" s="38"/>
      <c r="F46" s="38"/>
      <c r="G46" s="26"/>
      <c r="H46" s="155"/>
      <c r="I46" s="156"/>
      <c r="J46" s="151"/>
      <c r="K46" s="157"/>
      <c r="L46" s="158"/>
      <c r="M46" s="158"/>
    </row>
    <row r="47" spans="1:13" x14ac:dyDescent="0.2">
      <c r="A47" s="160"/>
      <c r="B47" s="154"/>
      <c r="C47" s="154"/>
      <c r="D47" s="154"/>
      <c r="E47" s="38"/>
      <c r="F47" s="38"/>
      <c r="G47" s="26"/>
      <c r="H47" s="155"/>
      <c r="I47" s="156"/>
      <c r="J47" s="151"/>
      <c r="K47" s="157"/>
      <c r="L47" s="158"/>
      <c r="M47" s="158"/>
    </row>
    <row r="48" spans="1:13" x14ac:dyDescent="0.2">
      <c r="A48" s="160"/>
      <c r="B48" s="154"/>
      <c r="C48" s="154"/>
      <c r="D48" s="154"/>
      <c r="E48" s="38"/>
      <c r="F48" s="38"/>
      <c r="G48" s="26"/>
      <c r="H48" s="155"/>
      <c r="I48" s="156"/>
      <c r="J48" s="151"/>
      <c r="K48" s="157"/>
      <c r="L48" s="158"/>
      <c r="M48" s="158"/>
    </row>
    <row r="49" spans="1:13" x14ac:dyDescent="0.2">
      <c r="A49" s="160"/>
      <c r="B49" s="154"/>
      <c r="C49" s="154"/>
      <c r="D49" s="154"/>
      <c r="E49" s="38"/>
      <c r="F49" s="38"/>
      <c r="G49" s="26"/>
      <c r="H49" s="155"/>
      <c r="I49" s="156"/>
      <c r="J49" s="151"/>
      <c r="K49" s="157"/>
      <c r="L49" s="158"/>
      <c r="M49" s="158"/>
    </row>
    <row r="50" spans="1:13" s="28" customFormat="1" x14ac:dyDescent="0.2">
      <c r="A50" s="63"/>
      <c r="B50" s="63"/>
      <c r="C50" s="63"/>
      <c r="D50" s="63"/>
      <c r="E50" s="63"/>
      <c r="F50" s="63"/>
      <c r="G50" s="27"/>
      <c r="H50" s="129"/>
      <c r="I50" s="80"/>
      <c r="J50" s="63"/>
      <c r="K50" s="159"/>
      <c r="L50" s="80"/>
      <c r="M50" s="80"/>
    </row>
    <row r="51" spans="1:13" s="28" customFormat="1" x14ac:dyDescent="0.2">
      <c r="A51" s="63"/>
      <c r="B51" s="63"/>
      <c r="C51" s="63"/>
      <c r="D51" s="63"/>
      <c r="E51" s="63"/>
      <c r="F51" s="63"/>
      <c r="G51" s="27"/>
      <c r="H51" s="129"/>
      <c r="I51" s="80"/>
      <c r="J51" s="63"/>
      <c r="K51" s="159"/>
      <c r="L51" s="80"/>
      <c r="M51" s="80"/>
    </row>
    <row r="52" spans="1:13" x14ac:dyDescent="0.2">
      <c r="A52" s="160"/>
      <c r="B52" s="154"/>
      <c r="C52" s="154"/>
      <c r="D52" s="154"/>
      <c r="E52" s="38"/>
      <c r="F52" s="38"/>
      <c r="G52" s="26"/>
      <c r="H52" s="155"/>
      <c r="I52" s="156"/>
      <c r="J52" s="151"/>
      <c r="K52" s="157"/>
      <c r="L52" s="158"/>
      <c r="M52" s="158"/>
    </row>
    <row r="53" spans="1:13" x14ac:dyDescent="0.2">
      <c r="A53" s="160"/>
      <c r="B53" s="154"/>
      <c r="C53" s="154"/>
      <c r="D53" s="154"/>
      <c r="E53" s="38"/>
      <c r="F53" s="38"/>
      <c r="G53" s="26"/>
      <c r="H53" s="155"/>
      <c r="I53" s="156"/>
      <c r="J53" s="151"/>
      <c r="K53" s="157"/>
      <c r="L53" s="158"/>
      <c r="M53" s="158"/>
    </row>
    <row r="54" spans="1:13" x14ac:dyDescent="0.2">
      <c r="A54" s="160"/>
      <c r="B54" s="154"/>
      <c r="C54" s="154"/>
      <c r="D54" s="154"/>
      <c r="E54" s="38"/>
      <c r="F54" s="38"/>
      <c r="G54" s="26"/>
      <c r="H54" s="155"/>
      <c r="I54" s="156"/>
      <c r="J54" s="151"/>
      <c r="K54" s="157"/>
      <c r="L54" s="158"/>
      <c r="M54" s="158"/>
    </row>
    <row r="55" spans="1:13" x14ac:dyDescent="0.2">
      <c r="A55" s="160"/>
      <c r="B55" s="154"/>
      <c r="C55" s="154"/>
      <c r="D55" s="154"/>
      <c r="E55" s="38"/>
      <c r="F55" s="38"/>
      <c r="G55" s="26"/>
      <c r="H55" s="155"/>
      <c r="I55" s="156"/>
      <c r="J55" s="151"/>
      <c r="K55" s="157"/>
      <c r="L55" s="158"/>
      <c r="M55" s="158"/>
    </row>
    <row r="56" spans="1:13" x14ac:dyDescent="0.2">
      <c r="A56" s="160"/>
      <c r="B56" s="154"/>
      <c r="C56" s="154"/>
      <c r="D56" s="154"/>
      <c r="E56" s="38"/>
      <c r="F56" s="38"/>
      <c r="G56" s="26"/>
      <c r="H56" s="155"/>
      <c r="I56" s="156"/>
      <c r="J56" s="151"/>
      <c r="K56" s="157"/>
      <c r="L56" s="158"/>
      <c r="M56" s="158"/>
    </row>
    <row r="57" spans="1:13" x14ac:dyDescent="0.2">
      <c r="A57" s="160"/>
      <c r="B57" s="154"/>
      <c r="C57" s="154"/>
      <c r="D57" s="154"/>
      <c r="E57" s="38"/>
      <c r="F57" s="38"/>
      <c r="G57" s="26"/>
      <c r="H57" s="155"/>
      <c r="I57" s="156"/>
      <c r="J57" s="151"/>
      <c r="K57" s="157"/>
      <c r="L57" s="158"/>
      <c r="M57" s="158"/>
    </row>
    <row r="58" spans="1:13" x14ac:dyDescent="0.2">
      <c r="A58" s="160"/>
      <c r="B58" s="154"/>
      <c r="C58" s="154"/>
      <c r="D58" s="154"/>
      <c r="E58" s="38"/>
      <c r="F58" s="38"/>
      <c r="G58" s="26"/>
      <c r="H58" s="155"/>
      <c r="I58" s="156"/>
      <c r="J58" s="151"/>
      <c r="K58" s="157"/>
      <c r="L58" s="158"/>
      <c r="M58" s="158"/>
    </row>
    <row r="59" spans="1:13" x14ac:dyDescent="0.2">
      <c r="A59" s="160"/>
      <c r="B59" s="154"/>
      <c r="C59" s="154"/>
      <c r="D59" s="154"/>
      <c r="E59" s="38"/>
      <c r="F59" s="38"/>
      <c r="G59" s="26"/>
      <c r="H59" s="155"/>
      <c r="I59" s="156"/>
      <c r="J59" s="151"/>
      <c r="K59" s="157"/>
      <c r="L59" s="158"/>
      <c r="M59" s="158"/>
    </row>
    <row r="60" spans="1:13" s="28" customFormat="1" x14ac:dyDescent="0.2">
      <c r="A60" s="63"/>
      <c r="B60" s="63"/>
      <c r="C60" s="63"/>
      <c r="D60" s="63"/>
      <c r="E60" s="63"/>
      <c r="F60" s="63"/>
      <c r="G60" s="27"/>
      <c r="H60" s="129"/>
      <c r="I60" s="80"/>
      <c r="J60" s="63"/>
      <c r="K60" s="159"/>
      <c r="L60" s="80"/>
      <c r="M60" s="80"/>
    </row>
    <row r="61" spans="1:13" s="28" customFormat="1" x14ac:dyDescent="0.2">
      <c r="A61" s="63"/>
      <c r="B61" s="63"/>
      <c r="C61" s="63"/>
      <c r="D61" s="63"/>
      <c r="E61" s="63"/>
      <c r="F61" s="63"/>
      <c r="G61" s="27"/>
      <c r="H61" s="129"/>
      <c r="I61" s="80"/>
      <c r="J61" s="63"/>
      <c r="K61" s="159"/>
      <c r="L61" s="80"/>
      <c r="M61" s="80"/>
    </row>
    <row r="62" spans="1:13" x14ac:dyDescent="0.2">
      <c r="A62" s="160"/>
      <c r="B62" s="154"/>
      <c r="C62" s="154"/>
      <c r="D62" s="154"/>
      <c r="E62" s="38"/>
      <c r="F62" s="38"/>
      <c r="G62" s="26"/>
      <c r="H62" s="172"/>
      <c r="I62" s="156"/>
      <c r="J62" s="151"/>
      <c r="K62" s="157"/>
      <c r="L62" s="158"/>
      <c r="M62" s="158"/>
    </row>
    <row r="63" spans="1:13" x14ac:dyDescent="0.2">
      <c r="A63" s="160"/>
      <c r="B63" s="154"/>
      <c r="C63" s="154"/>
      <c r="D63" s="154"/>
      <c r="E63" s="38"/>
      <c r="F63" s="38"/>
      <c r="G63" s="26"/>
      <c r="H63" s="155"/>
      <c r="I63" s="156"/>
      <c r="J63" s="151"/>
      <c r="K63" s="157"/>
      <c r="L63" s="158"/>
      <c r="M63" s="158"/>
    </row>
    <row r="64" spans="1:13" x14ac:dyDescent="0.2">
      <c r="A64" s="160"/>
      <c r="B64" s="154"/>
      <c r="C64" s="154"/>
      <c r="D64" s="154"/>
      <c r="E64" s="38"/>
      <c r="F64" s="38"/>
      <c r="G64" s="26"/>
      <c r="H64" s="155"/>
      <c r="I64" s="156"/>
      <c r="J64" s="151"/>
      <c r="K64" s="157"/>
      <c r="L64" s="158"/>
      <c r="M64" s="158"/>
    </row>
    <row r="65" spans="1:13" x14ac:dyDescent="0.2">
      <c r="A65" s="160"/>
      <c r="B65" s="154"/>
      <c r="C65" s="154"/>
      <c r="D65" s="154"/>
      <c r="E65" s="38"/>
      <c r="F65" s="38"/>
      <c r="G65" s="26"/>
      <c r="H65" s="155"/>
      <c r="I65" s="156"/>
      <c r="J65" s="151"/>
      <c r="K65" s="157"/>
      <c r="L65" s="158"/>
      <c r="M65" s="158"/>
    </row>
    <row r="66" spans="1:13" x14ac:dyDescent="0.2">
      <c r="A66" s="160"/>
      <c r="B66" s="154"/>
      <c r="C66" s="154"/>
      <c r="D66" s="154"/>
      <c r="E66" s="38"/>
      <c r="F66" s="38"/>
      <c r="G66" s="26"/>
      <c r="H66" s="155"/>
      <c r="I66" s="156"/>
      <c r="J66" s="151"/>
      <c r="K66" s="157"/>
      <c r="L66" s="158"/>
      <c r="M66" s="158"/>
    </row>
    <row r="67" spans="1:13" x14ac:dyDescent="0.2">
      <c r="A67" s="160"/>
      <c r="B67" s="154"/>
      <c r="C67" s="154"/>
      <c r="D67" s="154"/>
      <c r="E67" s="38"/>
      <c r="F67" s="38"/>
      <c r="G67" s="26"/>
      <c r="H67" s="155"/>
      <c r="I67" s="156"/>
      <c r="J67" s="151"/>
      <c r="K67" s="157"/>
      <c r="L67" s="158"/>
      <c r="M67" s="158"/>
    </row>
    <row r="68" spans="1:13" x14ac:dyDescent="0.2">
      <c r="A68" s="160"/>
      <c r="B68" s="154"/>
      <c r="C68" s="154"/>
      <c r="D68" s="154"/>
      <c r="E68" s="38"/>
      <c r="F68" s="38"/>
      <c r="G68" s="26"/>
      <c r="H68" s="155"/>
      <c r="I68" s="156"/>
      <c r="J68" s="151"/>
      <c r="K68" s="157"/>
      <c r="L68" s="158"/>
      <c r="M68" s="158"/>
    </row>
    <row r="69" spans="1:13" x14ac:dyDescent="0.2">
      <c r="A69" s="160"/>
      <c r="B69" s="154"/>
      <c r="C69" s="154"/>
      <c r="D69" s="154"/>
      <c r="E69" s="38"/>
      <c r="F69" s="38"/>
      <c r="G69" s="26"/>
      <c r="H69" s="155"/>
      <c r="I69" s="156"/>
      <c r="J69" s="151"/>
      <c r="K69" s="157"/>
      <c r="L69" s="158"/>
      <c r="M69" s="158"/>
    </row>
    <row r="70" spans="1:13" s="30" customFormat="1" x14ac:dyDescent="0.2">
      <c r="A70" s="81">
        <f>Data!$A70</f>
        <v>0</v>
      </c>
      <c r="B70" s="81">
        <f>Data!$B70</f>
        <v>0</v>
      </c>
      <c r="C70" s="81">
        <f>Data!$C70</f>
        <v>0</v>
      </c>
      <c r="D70" s="81">
        <f>Data!$D70</f>
        <v>0</v>
      </c>
      <c r="E70" s="81"/>
      <c r="F70" s="81"/>
      <c r="G70" s="29"/>
      <c r="H70" s="138">
        <f>Data!$E70</f>
        <v>0</v>
      </c>
      <c r="I70" s="83">
        <f>Tests!$BL70</f>
        <v>0</v>
      </c>
      <c r="J70" s="81" t="str">
        <f>CONCATENATE(Tests!$CS70)</f>
        <v>Step_per_unit:0;Offset:0;Sign:1;EncoderSource:;EncoderSourceFormula:;UseEncoderSource:</v>
      </c>
      <c r="K70" s="161">
        <f>Data!$J70</f>
        <v>0</v>
      </c>
      <c r="L70" s="83">
        <f>MIN(Tests!$BV70,Tests!$BW70)</f>
        <v>0</v>
      </c>
      <c r="M70" s="83">
        <f>MAX(Tests!$BV70,Tests!$BW70)</f>
        <v>0</v>
      </c>
    </row>
    <row r="71" spans="1:13" s="30" customFormat="1" x14ac:dyDescent="0.2">
      <c r="A71" s="81">
        <f>Data!$A71</f>
        <v>0</v>
      </c>
      <c r="B71" s="81">
        <f>Data!$B71</f>
        <v>0</v>
      </c>
      <c r="C71" s="81">
        <f>Data!$C71</f>
        <v>0</v>
      </c>
      <c r="D71" s="81">
        <f>Data!$D71</f>
        <v>0</v>
      </c>
      <c r="E71" s="81"/>
      <c r="F71" s="81"/>
      <c r="G71" s="29"/>
      <c r="H71" s="138">
        <f>Data!$E71</f>
        <v>0</v>
      </c>
      <c r="I71" s="83">
        <f>Tests!$BL71</f>
        <v>0</v>
      </c>
      <c r="J71" s="81" t="str">
        <f>CONCATENATE(Tests!$CS71)</f>
        <v>Step_per_unit:0;Offset:0;Sign:1;EncoderSource:;EncoderSourceFormula:;UseEncoderSource:</v>
      </c>
      <c r="K71" s="161">
        <f>Data!$J71</f>
        <v>0</v>
      </c>
      <c r="L71" s="83">
        <f>MIN(Tests!$BV71,Tests!$BW71)</f>
        <v>0</v>
      </c>
      <c r="M71" s="83">
        <f>MAX(Tests!$BV71,Tests!$BW71)</f>
        <v>0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31"/>
  <sheetViews>
    <sheetView topLeftCell="A167" zoomScale="74" zoomScaleNormal="74" zoomScalePageLayoutView="110" workbookViewId="0">
      <selection activeCell="G200" sqref="G200"/>
    </sheetView>
  </sheetViews>
  <sheetFormatPr baseColWidth="10" defaultColWidth="8.83203125" defaultRowHeight="15" x14ac:dyDescent="0.2"/>
  <cols>
    <col min="6" max="6" width="25.5" bestFit="1" customWidth="1"/>
    <col min="7" max="7" width="20.83203125" customWidth="1"/>
    <col min="8" max="8" width="16.5" bestFit="1" customWidth="1"/>
  </cols>
  <sheetData>
    <row r="1" spans="1:10" x14ac:dyDescent="0.2">
      <c r="A1" s="31" t="s">
        <v>414</v>
      </c>
      <c r="B1" s="31" t="s">
        <v>415</v>
      </c>
      <c r="C1" s="31" t="s">
        <v>416</v>
      </c>
      <c r="D1" s="31" t="s">
        <v>417</v>
      </c>
      <c r="E1" s="31" t="s">
        <v>418</v>
      </c>
      <c r="F1" s="31" t="s">
        <v>419</v>
      </c>
      <c r="G1" s="31" t="s">
        <v>417</v>
      </c>
      <c r="H1" s="31" t="s">
        <v>420</v>
      </c>
      <c r="I1" s="32" t="s">
        <v>421</v>
      </c>
      <c r="J1" s="32" t="s">
        <v>422</v>
      </c>
    </row>
    <row r="2" spans="1:10" x14ac:dyDescent="0.2">
      <c r="A2" s="31"/>
      <c r="B2" s="31"/>
      <c r="C2" s="31"/>
      <c r="D2" s="31"/>
      <c r="E2" s="31"/>
      <c r="F2" s="31"/>
      <c r="G2" s="31"/>
      <c r="H2" s="31"/>
      <c r="I2" s="33"/>
      <c r="J2" s="32"/>
    </row>
    <row r="3" spans="1:10" x14ac:dyDescent="0.2">
      <c r="A3" s="31"/>
      <c r="B3" s="31"/>
      <c r="C3" s="31"/>
      <c r="D3" s="31"/>
      <c r="E3" s="31"/>
      <c r="F3" s="31"/>
      <c r="G3" s="31"/>
      <c r="H3" s="31"/>
      <c r="I3" s="33"/>
      <c r="J3" s="32"/>
    </row>
    <row r="4" spans="1:10" x14ac:dyDescent="0.2">
      <c r="A4" s="31"/>
      <c r="B4" s="31"/>
      <c r="C4" s="31"/>
      <c r="D4" s="31"/>
      <c r="E4" s="31"/>
      <c r="F4" s="31"/>
      <c r="G4" s="31"/>
      <c r="H4" s="31"/>
      <c r="I4" s="33"/>
      <c r="J4" s="32"/>
    </row>
    <row r="5" spans="1:10" x14ac:dyDescent="0.2">
      <c r="A5" s="31"/>
      <c r="B5" s="31"/>
      <c r="C5" s="31"/>
      <c r="D5" s="31"/>
      <c r="E5" s="31"/>
      <c r="F5" s="31"/>
      <c r="G5" s="31"/>
      <c r="H5" s="31"/>
      <c r="I5" s="33"/>
      <c r="J5" s="32"/>
    </row>
    <row r="6" spans="1:10" x14ac:dyDescent="0.2">
      <c r="A6" s="31"/>
      <c r="B6" s="31"/>
      <c r="C6" s="31"/>
      <c r="D6" s="31"/>
      <c r="E6" s="31"/>
      <c r="F6" s="31"/>
      <c r="G6" s="31"/>
      <c r="H6" s="31"/>
      <c r="I6" s="33"/>
      <c r="J6" s="32"/>
    </row>
    <row r="7" spans="1:10" x14ac:dyDescent="0.2">
      <c r="A7" s="31"/>
      <c r="B7" s="31"/>
      <c r="C7" s="31"/>
      <c r="D7" s="31"/>
      <c r="E7" s="31"/>
      <c r="F7" s="31"/>
      <c r="G7" s="31"/>
      <c r="H7" s="31"/>
      <c r="I7" s="33"/>
      <c r="J7" s="32"/>
    </row>
    <row r="8" spans="1:10" x14ac:dyDescent="0.2">
      <c r="A8" s="31"/>
      <c r="B8" s="31"/>
      <c r="C8" s="31"/>
      <c r="D8" s="31"/>
      <c r="E8" s="31"/>
      <c r="F8" s="31"/>
      <c r="G8" s="31"/>
      <c r="H8" s="31"/>
      <c r="I8" s="33"/>
      <c r="J8" s="32"/>
    </row>
    <row r="9" spans="1:10" x14ac:dyDescent="0.2">
      <c r="A9" s="31"/>
      <c r="B9" s="31"/>
      <c r="C9" s="31"/>
      <c r="D9" s="31"/>
      <c r="E9" s="31"/>
      <c r="F9" s="31"/>
      <c r="G9" s="31"/>
      <c r="H9" s="31"/>
      <c r="I9" s="33"/>
      <c r="J9" s="32"/>
    </row>
    <row r="10" spans="1:10" x14ac:dyDescent="0.2">
      <c r="A10" s="31"/>
      <c r="B10" s="31"/>
      <c r="C10" s="31"/>
      <c r="D10" s="31"/>
      <c r="E10" s="31"/>
      <c r="F10" s="31"/>
      <c r="G10" s="31"/>
      <c r="H10" s="31"/>
      <c r="I10" s="33"/>
      <c r="J10" s="32"/>
    </row>
    <row r="11" spans="1:10" x14ac:dyDescent="0.2">
      <c r="A11" s="31"/>
      <c r="B11" s="31"/>
      <c r="C11" s="31"/>
      <c r="D11" s="31"/>
      <c r="E11" s="31"/>
      <c r="F11" s="31"/>
      <c r="G11" s="31"/>
      <c r="H11" s="31"/>
      <c r="I11" s="33"/>
      <c r="J11" s="32"/>
    </row>
    <row r="12" spans="1:10" x14ac:dyDescent="0.2">
      <c r="A12" s="31"/>
      <c r="B12" s="31"/>
      <c r="C12" s="31"/>
      <c r="D12" s="31"/>
      <c r="E12" s="31"/>
      <c r="F12" s="31"/>
      <c r="G12" s="31"/>
      <c r="H12" s="31"/>
      <c r="I12" s="33"/>
      <c r="J12" s="32"/>
    </row>
    <row r="13" spans="1:10" x14ac:dyDescent="0.2">
      <c r="A13" s="31"/>
      <c r="B13" s="31"/>
      <c r="C13" s="31"/>
      <c r="D13" s="31"/>
      <c r="E13" s="31"/>
      <c r="F13" s="31"/>
      <c r="G13" s="31"/>
      <c r="H13" s="31"/>
      <c r="I13" s="33"/>
      <c r="J13" s="32"/>
    </row>
    <row r="14" spans="1:10" x14ac:dyDescent="0.2">
      <c r="A14" s="31"/>
      <c r="B14" s="31"/>
      <c r="C14" s="31"/>
      <c r="D14" s="31"/>
      <c r="E14" s="31"/>
      <c r="F14" s="31"/>
      <c r="G14" s="31"/>
      <c r="H14" s="31"/>
      <c r="I14" s="33"/>
      <c r="J14" s="32"/>
    </row>
    <row r="15" spans="1:10" x14ac:dyDescent="0.2">
      <c r="A15" s="31"/>
      <c r="B15" s="31"/>
      <c r="C15" s="31"/>
      <c r="D15" s="31"/>
      <c r="E15" s="31"/>
      <c r="F15" s="31"/>
      <c r="G15" s="31"/>
      <c r="H15" s="31"/>
      <c r="I15" s="33"/>
      <c r="J15" s="32"/>
    </row>
    <row r="16" spans="1:10" x14ac:dyDescent="0.2">
      <c r="A16" s="31"/>
      <c r="B16" s="31"/>
      <c r="C16" s="31"/>
      <c r="D16" s="31"/>
      <c r="E16" s="31"/>
      <c r="F16" s="31"/>
      <c r="G16" s="31"/>
      <c r="H16" s="31"/>
      <c r="I16" s="33"/>
      <c r="J16" s="32"/>
    </row>
    <row r="17" spans="1:10" x14ac:dyDescent="0.2">
      <c r="A17" s="31"/>
      <c r="B17" s="31"/>
      <c r="C17" s="31"/>
      <c r="D17" s="31"/>
      <c r="E17" s="31"/>
      <c r="F17" s="31"/>
      <c r="G17" s="31"/>
      <c r="H17" s="31"/>
      <c r="I17" s="33"/>
      <c r="J17" s="32"/>
    </row>
    <row r="18" spans="1:10" x14ac:dyDescent="0.2">
      <c r="A18" s="31"/>
      <c r="B18" s="31"/>
      <c r="C18" s="31"/>
      <c r="D18" s="31"/>
      <c r="E18" s="31"/>
      <c r="F18" s="31"/>
      <c r="G18" s="31"/>
      <c r="H18" s="31"/>
      <c r="I18" s="33"/>
      <c r="J18" s="32"/>
    </row>
    <row r="19" spans="1:10" x14ac:dyDescent="0.2">
      <c r="A19" s="31"/>
      <c r="B19" s="31"/>
      <c r="C19" s="31"/>
      <c r="D19" s="31"/>
      <c r="E19" s="31"/>
      <c r="F19" s="31"/>
      <c r="G19" s="31"/>
      <c r="H19" s="31"/>
      <c r="I19" s="33"/>
      <c r="J19" s="32"/>
    </row>
    <row r="20" spans="1:10" x14ac:dyDescent="0.2">
      <c r="A20" s="31"/>
      <c r="B20" s="31"/>
      <c r="C20" s="31"/>
      <c r="D20" s="31"/>
      <c r="E20" s="31"/>
      <c r="F20" s="31"/>
      <c r="G20" s="31"/>
      <c r="H20" s="31"/>
      <c r="I20" s="33"/>
      <c r="J20" s="32"/>
    </row>
    <row r="21" spans="1:10" x14ac:dyDescent="0.2">
      <c r="A21" s="31"/>
      <c r="B21" s="31"/>
      <c r="C21" s="31"/>
      <c r="D21" s="31"/>
      <c r="E21" s="31"/>
      <c r="F21" s="31"/>
      <c r="G21" s="31"/>
      <c r="H21" s="31"/>
      <c r="I21" s="33"/>
      <c r="J21" s="32"/>
    </row>
    <row r="22" spans="1:10" x14ac:dyDescent="0.2">
      <c r="A22" s="31"/>
      <c r="B22" s="31"/>
      <c r="C22" s="31"/>
      <c r="D22" s="31"/>
      <c r="E22" s="31"/>
      <c r="F22" s="31"/>
      <c r="G22" s="31"/>
      <c r="H22" s="31"/>
      <c r="I22" s="33"/>
      <c r="J22" s="32"/>
    </row>
    <row r="23" spans="1:10" x14ac:dyDescent="0.2">
      <c r="H23" s="31"/>
      <c r="I23" s="33"/>
      <c r="J23" s="32"/>
    </row>
    <row r="24" spans="1:10" x14ac:dyDescent="0.2">
      <c r="I24" s="33"/>
      <c r="J24" s="32"/>
    </row>
    <row r="25" spans="1:10" x14ac:dyDescent="0.2">
      <c r="I25" s="33"/>
      <c r="J25" s="32"/>
    </row>
    <row r="26" spans="1:10" x14ac:dyDescent="0.2">
      <c r="I26" s="33"/>
      <c r="J26" s="32"/>
    </row>
    <row r="27" spans="1:10" x14ac:dyDescent="0.2">
      <c r="I27" s="33"/>
      <c r="J27" s="32"/>
    </row>
    <row r="28" spans="1:10" x14ac:dyDescent="0.2">
      <c r="I28" s="33"/>
      <c r="J28" s="32"/>
    </row>
    <row r="29" spans="1:10" x14ac:dyDescent="0.2">
      <c r="I29" s="33"/>
      <c r="J29" s="32"/>
    </row>
    <row r="30" spans="1:10" x14ac:dyDescent="0.2">
      <c r="I30" s="33"/>
      <c r="J30" s="32"/>
    </row>
    <row r="31" spans="1:10" x14ac:dyDescent="0.2">
      <c r="I31" s="33"/>
      <c r="J31" s="32"/>
    </row>
    <row r="32" spans="1:10" x14ac:dyDescent="0.2">
      <c r="I32" s="33"/>
      <c r="J32" s="32"/>
    </row>
    <row r="33" spans="9:10" x14ac:dyDescent="0.2">
      <c r="I33" s="33"/>
      <c r="J33" s="32"/>
    </row>
    <row r="34" spans="9:10" x14ac:dyDescent="0.2">
      <c r="I34" s="33"/>
      <c r="J34" s="32"/>
    </row>
    <row r="35" spans="9:10" x14ac:dyDescent="0.2">
      <c r="I35" s="33"/>
      <c r="J35" s="32"/>
    </row>
    <row r="36" spans="9:10" x14ac:dyDescent="0.2">
      <c r="I36" s="33"/>
      <c r="J36" s="32"/>
    </row>
    <row r="37" spans="9:10" x14ac:dyDescent="0.2">
      <c r="I37" s="33"/>
      <c r="J37" s="32"/>
    </row>
    <row r="38" spans="9:10" x14ac:dyDescent="0.2">
      <c r="I38" s="33"/>
      <c r="J38" s="32"/>
    </row>
    <row r="39" spans="9:10" x14ac:dyDescent="0.2">
      <c r="I39" s="33"/>
      <c r="J39" s="32"/>
    </row>
    <row r="40" spans="9:10" x14ac:dyDescent="0.2">
      <c r="I40" s="33"/>
      <c r="J40" s="32"/>
    </row>
    <row r="41" spans="9:10" x14ac:dyDescent="0.2">
      <c r="I41" s="33"/>
      <c r="J41" s="32"/>
    </row>
    <row r="42" spans="9:10" x14ac:dyDescent="0.2">
      <c r="I42" s="33"/>
      <c r="J42" s="32"/>
    </row>
    <row r="43" spans="9:10" x14ac:dyDescent="0.2">
      <c r="I43" s="33"/>
      <c r="J43" s="32"/>
    </row>
    <row r="44" spans="9:10" x14ac:dyDescent="0.2">
      <c r="I44" s="33"/>
      <c r="J44" s="32"/>
    </row>
    <row r="45" spans="9:10" x14ac:dyDescent="0.2">
      <c r="I45" s="33"/>
      <c r="J45" s="32"/>
    </row>
    <row r="46" spans="9:10" x14ac:dyDescent="0.2">
      <c r="I46" s="33"/>
      <c r="J46" s="32"/>
    </row>
    <row r="47" spans="9:10" x14ac:dyDescent="0.2">
      <c r="I47" s="33"/>
      <c r="J47" s="32"/>
    </row>
    <row r="48" spans="9:10" x14ac:dyDescent="0.2">
      <c r="I48" s="33"/>
      <c r="J48" s="32"/>
    </row>
    <row r="49" spans="9:10" x14ac:dyDescent="0.2">
      <c r="I49" s="33"/>
      <c r="J49" s="32"/>
    </row>
    <row r="50" spans="9:10" x14ac:dyDescent="0.2">
      <c r="I50" s="33"/>
      <c r="J50" s="32"/>
    </row>
    <row r="51" spans="9:10" x14ac:dyDescent="0.2">
      <c r="I51" s="33"/>
      <c r="J51" s="32"/>
    </row>
    <row r="52" spans="9:10" x14ac:dyDescent="0.2">
      <c r="I52" s="33"/>
      <c r="J52" s="32"/>
    </row>
    <row r="53" spans="9:10" x14ac:dyDescent="0.2">
      <c r="I53" s="33"/>
      <c r="J53" s="32"/>
    </row>
    <row r="54" spans="9:10" x14ac:dyDescent="0.2">
      <c r="I54" s="33"/>
      <c r="J54" s="32"/>
    </row>
    <row r="55" spans="9:10" x14ac:dyDescent="0.2">
      <c r="I55" s="33"/>
      <c r="J55" s="32"/>
    </row>
    <row r="56" spans="9:10" x14ac:dyDescent="0.2">
      <c r="I56" s="33"/>
      <c r="J56" s="32"/>
    </row>
    <row r="57" spans="9:10" x14ac:dyDescent="0.2">
      <c r="I57" s="33"/>
      <c r="J57" s="32"/>
    </row>
    <row r="58" spans="9:10" x14ac:dyDescent="0.2">
      <c r="I58" s="33"/>
      <c r="J58" s="32"/>
    </row>
    <row r="59" spans="9:10" x14ac:dyDescent="0.2">
      <c r="I59" s="33"/>
      <c r="J59" s="32"/>
    </row>
    <row r="60" spans="9:10" x14ac:dyDescent="0.2">
      <c r="I60" s="33"/>
      <c r="J60" s="32"/>
    </row>
    <row r="61" spans="9:10" x14ac:dyDescent="0.2">
      <c r="I61" s="33"/>
      <c r="J61" s="32"/>
    </row>
    <row r="62" spans="9:10" x14ac:dyDescent="0.2">
      <c r="I62" s="33"/>
      <c r="J62" s="32"/>
    </row>
    <row r="63" spans="9:10" x14ac:dyDescent="0.2">
      <c r="I63" s="33"/>
      <c r="J63" s="32"/>
    </row>
    <row r="64" spans="9:10" x14ac:dyDescent="0.2">
      <c r="I64" s="33"/>
      <c r="J64" s="32"/>
    </row>
    <row r="65" spans="9:10" x14ac:dyDescent="0.2">
      <c r="I65" s="33"/>
      <c r="J65" s="32"/>
    </row>
    <row r="66" spans="9:10" x14ac:dyDescent="0.2">
      <c r="I66" s="33"/>
      <c r="J66" s="32"/>
    </row>
    <row r="67" spans="9:10" x14ac:dyDescent="0.2">
      <c r="I67" s="33"/>
      <c r="J67" s="32"/>
    </row>
    <row r="68" spans="9:10" x14ac:dyDescent="0.2">
      <c r="I68" s="33"/>
      <c r="J68" s="32"/>
    </row>
    <row r="69" spans="9:10" x14ac:dyDescent="0.2">
      <c r="I69" s="33"/>
      <c r="J69" s="32"/>
    </row>
    <row r="70" spans="9:10" x14ac:dyDescent="0.2">
      <c r="I70" s="33"/>
      <c r="J70" s="32"/>
    </row>
    <row r="71" spans="9:10" x14ac:dyDescent="0.2">
      <c r="I71" s="33"/>
      <c r="J71" s="32"/>
    </row>
    <row r="72" spans="9:10" x14ac:dyDescent="0.2">
      <c r="I72" s="33"/>
      <c r="J72" s="32"/>
    </row>
    <row r="73" spans="9:10" x14ac:dyDescent="0.2">
      <c r="I73" s="33"/>
      <c r="J73" s="32"/>
    </row>
    <row r="74" spans="9:10" x14ac:dyDescent="0.2">
      <c r="I74" s="33"/>
      <c r="J74" s="32"/>
    </row>
    <row r="75" spans="9:10" x14ac:dyDescent="0.2">
      <c r="I75" s="33"/>
      <c r="J75" s="32"/>
    </row>
    <row r="76" spans="9:10" x14ac:dyDescent="0.2">
      <c r="I76" s="33"/>
      <c r="J76" s="32"/>
    </row>
    <row r="77" spans="9:10" x14ac:dyDescent="0.2">
      <c r="I77" s="33"/>
      <c r="J77" s="32"/>
    </row>
    <row r="78" spans="9:10" x14ac:dyDescent="0.2">
      <c r="I78" s="33"/>
      <c r="J78" s="32"/>
    </row>
    <row r="79" spans="9:10" x14ac:dyDescent="0.2">
      <c r="I79" s="33"/>
      <c r="J79" s="32"/>
    </row>
    <row r="80" spans="9:10" x14ac:dyDescent="0.2">
      <c r="I80" s="33"/>
      <c r="J80" s="32"/>
    </row>
    <row r="81" spans="9:10" x14ac:dyDescent="0.2">
      <c r="I81" s="33"/>
      <c r="J81" s="32"/>
    </row>
    <row r="82" spans="9:10" x14ac:dyDescent="0.2">
      <c r="I82" s="33"/>
      <c r="J82" s="32"/>
    </row>
    <row r="83" spans="9:10" x14ac:dyDescent="0.2">
      <c r="I83" s="33"/>
      <c r="J83" s="32"/>
    </row>
    <row r="84" spans="9:10" x14ac:dyDescent="0.2">
      <c r="I84" s="33"/>
      <c r="J84" s="32"/>
    </row>
    <row r="85" spans="9:10" x14ac:dyDescent="0.2">
      <c r="I85" s="33"/>
      <c r="J85" s="32"/>
    </row>
    <row r="86" spans="9:10" x14ac:dyDescent="0.2">
      <c r="I86" s="33"/>
      <c r="J86" s="32"/>
    </row>
    <row r="87" spans="9:10" x14ac:dyDescent="0.2">
      <c r="I87" s="33"/>
      <c r="J87" s="32"/>
    </row>
    <row r="88" spans="9:10" x14ac:dyDescent="0.2">
      <c r="I88" s="33"/>
      <c r="J88" s="32"/>
    </row>
    <row r="89" spans="9:10" x14ac:dyDescent="0.2">
      <c r="I89" s="33"/>
      <c r="J89" s="32"/>
    </row>
    <row r="90" spans="9:10" x14ac:dyDescent="0.2">
      <c r="I90" s="33"/>
      <c r="J90" s="32"/>
    </row>
    <row r="91" spans="9:10" x14ac:dyDescent="0.2">
      <c r="I91" s="33"/>
      <c r="J91" s="32"/>
    </row>
    <row r="92" spans="9:10" x14ac:dyDescent="0.2">
      <c r="I92" s="33"/>
      <c r="J92" s="32"/>
    </row>
    <row r="93" spans="9:10" x14ac:dyDescent="0.2">
      <c r="I93" s="33"/>
      <c r="J93" s="32"/>
    </row>
    <row r="94" spans="9:10" x14ac:dyDescent="0.2">
      <c r="I94" s="33"/>
      <c r="J94" s="32"/>
    </row>
    <row r="95" spans="9:10" x14ac:dyDescent="0.2">
      <c r="I95" s="33"/>
      <c r="J95" s="32"/>
    </row>
    <row r="96" spans="9:10" x14ac:dyDescent="0.2">
      <c r="I96" s="33"/>
      <c r="J96" s="32"/>
    </row>
    <row r="97" spans="9:10" x14ac:dyDescent="0.2">
      <c r="I97" s="33"/>
      <c r="J97" s="32"/>
    </row>
    <row r="98" spans="9:10" x14ac:dyDescent="0.2">
      <c r="I98" s="33"/>
      <c r="J98" s="32"/>
    </row>
    <row r="99" spans="9:10" x14ac:dyDescent="0.2">
      <c r="I99" s="33"/>
      <c r="J99" s="32"/>
    </row>
    <row r="100" spans="9:10" x14ac:dyDescent="0.2">
      <c r="I100" s="33"/>
      <c r="J100" s="32"/>
    </row>
    <row r="101" spans="9:10" x14ac:dyDescent="0.2">
      <c r="I101" s="33"/>
      <c r="J101" s="32"/>
    </row>
    <row r="102" spans="9:10" x14ac:dyDescent="0.2">
      <c r="I102" s="33"/>
      <c r="J102" s="32"/>
    </row>
    <row r="103" spans="9:10" x14ac:dyDescent="0.2">
      <c r="I103" s="33"/>
      <c r="J103" s="32"/>
    </row>
    <row r="104" spans="9:10" x14ac:dyDescent="0.2">
      <c r="I104" s="33"/>
      <c r="J104" s="32"/>
    </row>
    <row r="105" spans="9:10" x14ac:dyDescent="0.2">
      <c r="I105" s="33"/>
      <c r="J105" s="32"/>
    </row>
    <row r="106" spans="9:10" x14ac:dyDescent="0.2">
      <c r="I106" s="33"/>
      <c r="J106" s="32"/>
    </row>
    <row r="107" spans="9:10" x14ac:dyDescent="0.2">
      <c r="I107" s="33"/>
      <c r="J107" s="32"/>
    </row>
    <row r="108" spans="9:10" x14ac:dyDescent="0.2">
      <c r="I108" s="33"/>
      <c r="J108" s="32"/>
    </row>
    <row r="109" spans="9:10" x14ac:dyDescent="0.2">
      <c r="I109" s="33"/>
      <c r="J109" s="32"/>
    </row>
    <row r="110" spans="9:10" x14ac:dyDescent="0.2">
      <c r="I110" s="33"/>
      <c r="J110" s="32"/>
    </row>
    <row r="111" spans="9:10" x14ac:dyDescent="0.2">
      <c r="I111" s="33"/>
      <c r="J111" s="32"/>
    </row>
    <row r="112" spans="9:10" x14ac:dyDescent="0.2">
      <c r="I112" s="33"/>
      <c r="J112" s="32"/>
    </row>
    <row r="113" spans="9:10" x14ac:dyDescent="0.2">
      <c r="I113" s="33"/>
      <c r="J113" s="32"/>
    </row>
    <row r="114" spans="9:10" x14ac:dyDescent="0.2">
      <c r="I114" s="33"/>
      <c r="J114" s="32"/>
    </row>
    <row r="115" spans="9:10" x14ac:dyDescent="0.2">
      <c r="I115" s="33"/>
      <c r="J115" s="32"/>
    </row>
    <row r="116" spans="9:10" x14ac:dyDescent="0.2">
      <c r="I116" s="33"/>
      <c r="J116" s="32"/>
    </row>
    <row r="117" spans="9:10" x14ac:dyDescent="0.2">
      <c r="I117" s="33"/>
      <c r="J117" s="32"/>
    </row>
    <row r="118" spans="9:10" x14ac:dyDescent="0.2">
      <c r="I118" s="33"/>
      <c r="J118" s="32"/>
    </row>
    <row r="119" spans="9:10" x14ac:dyDescent="0.2">
      <c r="I119" s="33"/>
      <c r="J119" s="32"/>
    </row>
    <row r="120" spans="9:10" x14ac:dyDescent="0.2">
      <c r="I120" s="33"/>
      <c r="J120" s="32"/>
    </row>
    <row r="121" spans="9:10" x14ac:dyDescent="0.2">
      <c r="I121" s="33"/>
      <c r="J121" s="32"/>
    </row>
    <row r="122" spans="9:10" x14ac:dyDescent="0.2">
      <c r="I122" s="33"/>
      <c r="J122" s="32"/>
    </row>
    <row r="123" spans="9:10" x14ac:dyDescent="0.2">
      <c r="I123" s="33"/>
      <c r="J123" s="32"/>
    </row>
    <row r="124" spans="9:10" x14ac:dyDescent="0.2">
      <c r="I124" s="33"/>
      <c r="J124" s="32"/>
    </row>
    <row r="125" spans="9:10" x14ac:dyDescent="0.2">
      <c r="I125" s="33"/>
      <c r="J125" s="32"/>
    </row>
    <row r="126" spans="9:10" x14ac:dyDescent="0.2">
      <c r="I126" s="33"/>
      <c r="J126" s="32"/>
    </row>
    <row r="127" spans="9:10" x14ac:dyDescent="0.2">
      <c r="I127" s="33"/>
      <c r="J127" s="32"/>
    </row>
    <row r="128" spans="9:10" x14ac:dyDescent="0.2">
      <c r="I128" s="33"/>
      <c r="J128" s="32"/>
    </row>
    <row r="129" spans="9:10" x14ac:dyDescent="0.2">
      <c r="I129" s="33"/>
      <c r="J129" s="32"/>
    </row>
    <row r="130" spans="9:10" x14ac:dyDescent="0.2">
      <c r="I130" s="33"/>
      <c r="J130" s="32"/>
    </row>
    <row r="131" spans="9:10" x14ac:dyDescent="0.2">
      <c r="I131" s="33"/>
      <c r="J131" s="32"/>
    </row>
    <row r="132" spans="9:10" x14ac:dyDescent="0.2">
      <c r="I132" s="33"/>
      <c r="J132" s="32"/>
    </row>
    <row r="133" spans="9:10" x14ac:dyDescent="0.2">
      <c r="I133" s="33"/>
      <c r="J133" s="32"/>
    </row>
    <row r="134" spans="9:10" x14ac:dyDescent="0.2">
      <c r="I134" s="33"/>
      <c r="J134" s="32"/>
    </row>
    <row r="135" spans="9:10" x14ac:dyDescent="0.2">
      <c r="I135" s="33"/>
      <c r="J135" s="32"/>
    </row>
    <row r="136" spans="9:10" x14ac:dyDescent="0.2">
      <c r="I136" s="33"/>
      <c r="J136" s="32"/>
    </row>
    <row r="137" spans="9:10" x14ac:dyDescent="0.2">
      <c r="I137" s="33"/>
      <c r="J137" s="32"/>
    </row>
    <row r="138" spans="9:10" x14ac:dyDescent="0.2">
      <c r="I138" s="33"/>
      <c r="J138" s="32"/>
    </row>
    <row r="139" spans="9:10" x14ac:dyDescent="0.2">
      <c r="I139" s="33"/>
      <c r="J139" s="32"/>
    </row>
    <row r="140" spans="9:10" x14ac:dyDescent="0.2">
      <c r="I140" s="33"/>
      <c r="J140" s="32"/>
    </row>
    <row r="141" spans="9:10" x14ac:dyDescent="0.2">
      <c r="I141" s="33"/>
      <c r="J141" s="32"/>
    </row>
    <row r="142" spans="9:10" x14ac:dyDescent="0.2">
      <c r="I142" s="33"/>
      <c r="J142" s="32"/>
    </row>
    <row r="143" spans="9:10" x14ac:dyDescent="0.2">
      <c r="I143" s="33"/>
      <c r="J143" s="32"/>
    </row>
    <row r="144" spans="9:10" x14ac:dyDescent="0.2">
      <c r="I144" s="33"/>
      <c r="J144" s="32"/>
    </row>
    <row r="145" spans="9:10" x14ac:dyDescent="0.2">
      <c r="I145" s="33"/>
      <c r="J145" s="32"/>
    </row>
    <row r="146" spans="9:10" x14ac:dyDescent="0.2">
      <c r="I146" s="33"/>
      <c r="J146" s="32"/>
    </row>
    <row r="147" spans="9:10" x14ac:dyDescent="0.2">
      <c r="I147" s="33"/>
      <c r="J147" s="32"/>
    </row>
    <row r="148" spans="9:10" x14ac:dyDescent="0.2">
      <c r="I148" s="33"/>
      <c r="J148" s="32"/>
    </row>
    <row r="149" spans="9:10" x14ac:dyDescent="0.2">
      <c r="I149" s="33"/>
      <c r="J149" s="32"/>
    </row>
    <row r="150" spans="9:10" x14ac:dyDescent="0.2">
      <c r="I150" s="33"/>
      <c r="J150" s="32"/>
    </row>
    <row r="151" spans="9:10" x14ac:dyDescent="0.2">
      <c r="I151" s="33"/>
      <c r="J151" s="32"/>
    </row>
    <row r="152" spans="9:10" x14ac:dyDescent="0.2">
      <c r="I152" s="33"/>
      <c r="J152" s="32"/>
    </row>
    <row r="153" spans="9:10" x14ac:dyDescent="0.2">
      <c r="I153" s="33"/>
      <c r="J153" s="32"/>
    </row>
    <row r="154" spans="9:10" x14ac:dyDescent="0.2">
      <c r="I154" s="33"/>
      <c r="J154" s="32"/>
    </row>
    <row r="155" spans="9:10" x14ac:dyDescent="0.2">
      <c r="I155" s="33"/>
      <c r="J155" s="32"/>
    </row>
    <row r="156" spans="9:10" x14ac:dyDescent="0.2">
      <c r="I156" s="33"/>
      <c r="J156" s="32"/>
    </row>
    <row r="157" spans="9:10" x14ac:dyDescent="0.2">
      <c r="I157" s="33"/>
      <c r="J157" s="32"/>
    </row>
    <row r="158" spans="9:10" x14ac:dyDescent="0.2">
      <c r="I158" s="33"/>
      <c r="J158" s="32"/>
    </row>
    <row r="159" spans="9:10" x14ac:dyDescent="0.2">
      <c r="I159" s="33"/>
      <c r="J159" s="32"/>
    </row>
    <row r="160" spans="9:10" x14ac:dyDescent="0.2">
      <c r="I160" s="33"/>
      <c r="J160" s="32"/>
    </row>
    <row r="161" spans="9:10" x14ac:dyDescent="0.2">
      <c r="I161" s="33"/>
      <c r="J161" s="32"/>
    </row>
    <row r="162" spans="9:10" x14ac:dyDescent="0.2">
      <c r="I162" s="33"/>
      <c r="J162" s="32"/>
    </row>
    <row r="163" spans="9:10" x14ac:dyDescent="0.2">
      <c r="I163" s="33"/>
      <c r="J163" s="32"/>
    </row>
    <row r="164" spans="9:10" x14ac:dyDescent="0.2">
      <c r="I164" s="33"/>
      <c r="J164" s="32"/>
    </row>
    <row r="165" spans="9:10" x14ac:dyDescent="0.2">
      <c r="I165" s="33"/>
      <c r="J165" s="32"/>
    </row>
    <row r="166" spans="9:10" x14ac:dyDescent="0.2">
      <c r="I166" s="33"/>
      <c r="J166" s="32"/>
    </row>
    <row r="167" spans="9:10" x14ac:dyDescent="0.2">
      <c r="I167" s="33"/>
      <c r="J167" s="32"/>
    </row>
    <row r="168" spans="9:10" x14ac:dyDescent="0.2">
      <c r="I168" s="33"/>
      <c r="J168" s="32"/>
    </row>
    <row r="169" spans="9:10" x14ac:dyDescent="0.2">
      <c r="I169" s="33"/>
      <c r="J169" s="32"/>
    </row>
    <row r="170" spans="9:10" x14ac:dyDescent="0.2">
      <c r="I170" s="33"/>
      <c r="J170" s="32"/>
    </row>
    <row r="171" spans="9:10" x14ac:dyDescent="0.2">
      <c r="I171" s="33"/>
      <c r="J171" s="32"/>
    </row>
    <row r="172" spans="9:10" x14ac:dyDescent="0.2">
      <c r="I172" s="33"/>
      <c r="J172" s="32"/>
    </row>
    <row r="173" spans="9:10" x14ac:dyDescent="0.2">
      <c r="I173" s="33"/>
      <c r="J173" s="32"/>
    </row>
    <row r="174" spans="9:10" x14ac:dyDescent="0.2">
      <c r="I174" s="33"/>
      <c r="J174" s="32"/>
    </row>
    <row r="175" spans="9:10" x14ac:dyDescent="0.2">
      <c r="I175" s="33"/>
      <c r="J175" s="32"/>
    </row>
    <row r="176" spans="9:10" x14ac:dyDescent="0.2">
      <c r="I176" s="33"/>
      <c r="J176" s="32"/>
    </row>
    <row r="177" spans="9:10" x14ac:dyDescent="0.2">
      <c r="I177" s="33"/>
      <c r="J177" s="32"/>
    </row>
    <row r="178" spans="9:10" x14ac:dyDescent="0.2">
      <c r="I178" s="33"/>
      <c r="J178" s="32"/>
    </row>
    <row r="179" spans="9:10" x14ac:dyDescent="0.2">
      <c r="I179" s="33"/>
      <c r="J179" s="32"/>
    </row>
    <row r="180" spans="9:10" x14ac:dyDescent="0.2">
      <c r="I180" s="33"/>
      <c r="J180" s="32"/>
    </row>
    <row r="181" spans="9:10" x14ac:dyDescent="0.2">
      <c r="I181" s="33"/>
      <c r="J181" s="32"/>
    </row>
    <row r="182" spans="9:10" x14ac:dyDescent="0.2">
      <c r="I182" s="33"/>
      <c r="J182" s="32"/>
    </row>
    <row r="183" spans="9:10" x14ac:dyDescent="0.2">
      <c r="I183" s="33"/>
      <c r="J183" s="32"/>
    </row>
    <row r="184" spans="9:10" x14ac:dyDescent="0.2">
      <c r="I184" s="33"/>
      <c r="J184" s="32"/>
    </row>
    <row r="185" spans="9:10" x14ac:dyDescent="0.2">
      <c r="I185" s="33"/>
      <c r="J185" s="32"/>
    </row>
    <row r="186" spans="9:10" x14ac:dyDescent="0.2">
      <c r="I186" s="33"/>
      <c r="J186" s="32"/>
    </row>
    <row r="187" spans="9:10" x14ac:dyDescent="0.2">
      <c r="I187" s="33"/>
      <c r="J187" s="32"/>
    </row>
    <row r="188" spans="9:10" x14ac:dyDescent="0.2">
      <c r="I188" s="33"/>
      <c r="J188" s="32"/>
    </row>
    <row r="189" spans="9:10" x14ac:dyDescent="0.2">
      <c r="I189" s="33"/>
      <c r="J189" s="32"/>
    </row>
    <row r="190" spans="9:10" x14ac:dyDescent="0.2">
      <c r="I190" s="33"/>
      <c r="J190" s="32"/>
    </row>
    <row r="191" spans="9:10" x14ac:dyDescent="0.2">
      <c r="I191" s="33"/>
      <c r="J191" s="32"/>
    </row>
    <row r="192" spans="9:10" x14ac:dyDescent="0.2">
      <c r="I192" s="33"/>
      <c r="J192" s="32"/>
    </row>
    <row r="193" spans="1:13" x14ac:dyDescent="0.2">
      <c r="I193" s="33"/>
      <c r="J193" s="32"/>
    </row>
    <row r="194" spans="1:13" x14ac:dyDescent="0.2">
      <c r="I194" s="33"/>
      <c r="J194" s="32"/>
    </row>
    <row r="195" spans="1:13" x14ac:dyDescent="0.2">
      <c r="I195" s="33"/>
      <c r="J195" s="32"/>
    </row>
    <row r="196" spans="1:13" x14ac:dyDescent="0.2">
      <c r="I196" s="33"/>
      <c r="J196" s="32"/>
    </row>
    <row r="197" spans="1:13" x14ac:dyDescent="0.2">
      <c r="I197" s="33"/>
      <c r="J197" s="32"/>
    </row>
    <row r="198" spans="1:13" x14ac:dyDescent="0.2">
      <c r="I198" s="33"/>
      <c r="J198" s="32"/>
    </row>
    <row r="199" spans="1:13" x14ac:dyDescent="0.2">
      <c r="I199" s="33"/>
      <c r="J199" s="32"/>
    </row>
    <row r="200" spans="1:13" x14ac:dyDescent="0.2">
      <c r="I200" s="33"/>
      <c r="J200" s="32"/>
    </row>
    <row r="201" spans="1:13" x14ac:dyDescent="0.2">
      <c r="I201" s="33"/>
      <c r="J201" s="32"/>
    </row>
    <row r="202" spans="1:13" x14ac:dyDescent="0.2">
      <c r="I202" s="33"/>
      <c r="J202" s="32"/>
    </row>
    <row r="203" spans="1:13" x14ac:dyDescent="0.2">
      <c r="I203" s="33"/>
      <c r="J203" s="32"/>
    </row>
    <row r="204" spans="1:13" x14ac:dyDescent="0.2">
      <c r="I204" s="33"/>
      <c r="J204" s="32"/>
    </row>
    <row r="205" spans="1:13" x14ac:dyDescent="0.2">
      <c r="I205" s="33"/>
      <c r="J205" s="32"/>
    </row>
    <row r="206" spans="1:13" x14ac:dyDescent="0.2">
      <c r="I206" s="33"/>
      <c r="J206" s="32"/>
    </row>
    <row r="207" spans="1:13" x14ac:dyDescent="0.2">
      <c r="I207" s="33"/>
      <c r="J207" s="32"/>
    </row>
    <row r="208" spans="1:13" x14ac:dyDescent="0.2">
      <c r="A208" s="173" t="s">
        <v>426</v>
      </c>
      <c r="B208" s="173" t="s">
        <v>423</v>
      </c>
      <c r="C208" s="173" t="s">
        <v>425</v>
      </c>
      <c r="D208" s="173" t="s">
        <v>424</v>
      </c>
      <c r="E208" s="173" t="s">
        <v>68</v>
      </c>
      <c r="F208" s="173" t="s">
        <v>78</v>
      </c>
      <c r="G208" s="173" t="s">
        <v>75</v>
      </c>
      <c r="H208" s="173" t="s">
        <v>76</v>
      </c>
      <c r="I208" s="174" t="s">
        <v>76</v>
      </c>
      <c r="J208" s="175" t="str">
        <f t="shared" ref="J194:J257" si="0">CONCATENATE($F208,$H208)</f>
        <v>BSP02-E-CTL-STPMOT-03MOTOR_ML</v>
      </c>
      <c r="K208" s="173"/>
      <c r="L208" s="173"/>
      <c r="M208" s="173"/>
    </row>
    <row r="209" spans="1:10" x14ac:dyDescent="0.2">
      <c r="I209" s="33"/>
      <c r="J209" s="32"/>
    </row>
    <row r="210" spans="1:10" x14ac:dyDescent="0.2">
      <c r="I210" s="33"/>
      <c r="J210" s="32"/>
    </row>
    <row r="211" spans="1:10" x14ac:dyDescent="0.2">
      <c r="I211" s="33"/>
      <c r="J211" s="32"/>
    </row>
    <row r="212" spans="1:10" x14ac:dyDescent="0.2">
      <c r="I212" s="33"/>
      <c r="J212" s="32"/>
    </row>
    <row r="213" spans="1:10" x14ac:dyDescent="0.2">
      <c r="I213" s="33"/>
      <c r="J213" s="32"/>
    </row>
    <row r="214" spans="1:10" x14ac:dyDescent="0.2">
      <c r="I214" s="33"/>
      <c r="J214" s="32"/>
    </row>
    <row r="215" spans="1:10" x14ac:dyDescent="0.2">
      <c r="I215" s="33"/>
      <c r="J215" s="32"/>
    </row>
    <row r="216" spans="1:10" x14ac:dyDescent="0.2">
      <c r="I216" s="33"/>
      <c r="J216" s="32"/>
    </row>
    <row r="217" spans="1:10" s="173" customFormat="1" x14ac:dyDescent="0.2">
      <c r="A217" s="173" t="s">
        <v>428</v>
      </c>
      <c r="B217" s="173" t="s">
        <v>423</v>
      </c>
      <c r="C217" s="173" t="s">
        <v>427</v>
      </c>
      <c r="D217" s="173" t="s">
        <v>424</v>
      </c>
      <c r="E217" s="173" t="s">
        <v>69</v>
      </c>
      <c r="F217" s="173" t="s">
        <v>95</v>
      </c>
      <c r="G217" s="173" t="s">
        <v>75</v>
      </c>
      <c r="H217" s="173" t="s">
        <v>76</v>
      </c>
      <c r="I217" s="174" t="s">
        <v>76</v>
      </c>
      <c r="J217" s="175" t="str">
        <f t="shared" si="0"/>
        <v>BSP02-E-CTL-STPMOT-12MOTOR_ML</v>
      </c>
    </row>
    <row r="218" spans="1:10" x14ac:dyDescent="0.2">
      <c r="I218" s="33"/>
      <c r="J218" s="32"/>
    </row>
    <row r="219" spans="1:10" x14ac:dyDescent="0.2">
      <c r="I219" s="33"/>
      <c r="J219" s="32"/>
    </row>
    <row r="220" spans="1:10" x14ac:dyDescent="0.2">
      <c r="I220" s="33"/>
      <c r="J220" s="32"/>
    </row>
    <row r="221" spans="1:10" x14ac:dyDescent="0.2">
      <c r="I221" s="33"/>
      <c r="J221" s="32"/>
    </row>
    <row r="222" spans="1:10" x14ac:dyDescent="0.2">
      <c r="I222" s="33"/>
      <c r="J222" s="32"/>
    </row>
    <row r="223" spans="1:10" x14ac:dyDescent="0.2">
      <c r="I223" s="33"/>
      <c r="J223" s="32"/>
    </row>
    <row r="224" spans="1:10" x14ac:dyDescent="0.2">
      <c r="I224" s="33"/>
      <c r="J224" s="32"/>
    </row>
    <row r="225" spans="9:10" x14ac:dyDescent="0.2">
      <c r="I225" s="33"/>
      <c r="J225" s="32"/>
    </row>
    <row r="226" spans="9:10" x14ac:dyDescent="0.2">
      <c r="I226" s="33"/>
      <c r="J226" s="32"/>
    </row>
    <row r="227" spans="9:10" s="39" customFormat="1" x14ac:dyDescent="0.2">
      <c r="I227" s="40"/>
      <c r="J227" s="41"/>
    </row>
    <row r="228" spans="9:10" s="39" customFormat="1" x14ac:dyDescent="0.2">
      <c r="I228" s="40"/>
      <c r="J228" s="41"/>
    </row>
    <row r="229" spans="9:10" s="39" customFormat="1" x14ac:dyDescent="0.2">
      <c r="I229" s="40"/>
      <c r="J229" s="41"/>
    </row>
    <row r="230" spans="9:10" x14ac:dyDescent="0.2">
      <c r="I230" s="33"/>
      <c r="J230" s="32"/>
    </row>
    <row r="231" spans="9:10" s="39" customFormat="1" x14ac:dyDescent="0.2">
      <c r="I231" s="40"/>
      <c r="J231" s="41"/>
    </row>
    <row r="232" spans="9:10" s="39" customFormat="1" x14ac:dyDescent="0.2">
      <c r="I232" s="40"/>
      <c r="J232" s="41"/>
    </row>
    <row r="233" spans="9:10" s="39" customFormat="1" x14ac:dyDescent="0.2">
      <c r="I233" s="40"/>
      <c r="J233" s="41"/>
    </row>
    <row r="234" spans="9:10" x14ac:dyDescent="0.2">
      <c r="I234" s="33"/>
      <c r="J234" s="32"/>
    </row>
    <row r="235" spans="9:10" x14ac:dyDescent="0.2">
      <c r="I235" s="33"/>
      <c r="J235" s="32"/>
    </row>
    <row r="236" spans="9:10" x14ac:dyDescent="0.2">
      <c r="I236" s="33"/>
      <c r="J236" s="32"/>
    </row>
    <row r="237" spans="9:10" s="39" customFormat="1" x14ac:dyDescent="0.2">
      <c r="I237" s="40"/>
      <c r="J237" s="41"/>
    </row>
    <row r="238" spans="9:10" s="39" customFormat="1" x14ac:dyDescent="0.2">
      <c r="I238" s="40"/>
      <c r="J238" s="41"/>
    </row>
    <row r="239" spans="9:10" x14ac:dyDescent="0.2">
      <c r="I239" s="33"/>
      <c r="J239" s="32"/>
    </row>
    <row r="240" spans="9:10" x14ac:dyDescent="0.2">
      <c r="I240" s="33"/>
      <c r="J240" s="32"/>
    </row>
    <row r="241" spans="9:10" x14ac:dyDescent="0.2">
      <c r="I241" s="33"/>
      <c r="J241" s="32"/>
    </row>
    <row r="242" spans="9:10" x14ac:dyDescent="0.2">
      <c r="I242" s="33"/>
      <c r="J242" s="32"/>
    </row>
    <row r="243" spans="9:10" x14ac:dyDescent="0.2">
      <c r="I243" s="33"/>
      <c r="J243" s="32"/>
    </row>
    <row r="244" spans="9:10" x14ac:dyDescent="0.2">
      <c r="I244" s="33"/>
      <c r="J244" s="32"/>
    </row>
    <row r="245" spans="9:10" x14ac:dyDescent="0.2">
      <c r="I245" s="33"/>
      <c r="J245" s="32"/>
    </row>
    <row r="246" spans="9:10" x14ac:dyDescent="0.2">
      <c r="I246" s="33"/>
      <c r="J246" s="32"/>
    </row>
    <row r="247" spans="9:10" x14ac:dyDescent="0.2">
      <c r="I247" s="33"/>
      <c r="J247" s="32"/>
    </row>
    <row r="248" spans="9:10" x14ac:dyDescent="0.2">
      <c r="I248" s="33"/>
      <c r="J248" s="32"/>
    </row>
    <row r="249" spans="9:10" x14ac:dyDescent="0.2">
      <c r="I249" s="33"/>
      <c r="J249" s="32"/>
    </row>
    <row r="250" spans="9:10" x14ac:dyDescent="0.2">
      <c r="I250" s="33"/>
      <c r="J250" s="32"/>
    </row>
    <row r="251" spans="9:10" x14ac:dyDescent="0.2">
      <c r="I251" s="33"/>
      <c r="J251" s="32"/>
    </row>
    <row r="252" spans="9:10" x14ac:dyDescent="0.2">
      <c r="I252" s="33"/>
      <c r="J252" s="32"/>
    </row>
    <row r="253" spans="9:10" x14ac:dyDescent="0.2">
      <c r="I253" s="33"/>
      <c r="J253" s="32"/>
    </row>
    <row r="254" spans="9:10" x14ac:dyDescent="0.2">
      <c r="I254" s="33"/>
      <c r="J254" s="32"/>
    </row>
    <row r="255" spans="9:10" x14ac:dyDescent="0.2">
      <c r="I255" s="33"/>
      <c r="J255" s="32"/>
    </row>
    <row r="256" spans="9:10" x14ac:dyDescent="0.2">
      <c r="I256" s="33"/>
      <c r="J256" s="32"/>
    </row>
    <row r="257" spans="9:10" x14ac:dyDescent="0.2">
      <c r="I257" s="33"/>
      <c r="J257" s="32"/>
    </row>
    <row r="258" spans="9:10" x14ac:dyDescent="0.2">
      <c r="I258" s="33"/>
      <c r="J258" s="32"/>
    </row>
    <row r="259" spans="9:10" x14ac:dyDescent="0.2">
      <c r="I259" s="33"/>
      <c r="J259" s="32"/>
    </row>
    <row r="260" spans="9:10" x14ac:dyDescent="0.2">
      <c r="I260" s="33"/>
      <c r="J260" s="32"/>
    </row>
    <row r="261" spans="9:10" x14ac:dyDescent="0.2">
      <c r="I261" s="33"/>
      <c r="J261" s="32"/>
    </row>
    <row r="262" spans="9:10" x14ac:dyDescent="0.2">
      <c r="I262" s="33"/>
      <c r="J262" s="32"/>
    </row>
    <row r="263" spans="9:10" x14ac:dyDescent="0.2">
      <c r="I263" s="33"/>
      <c r="J263" s="32"/>
    </row>
    <row r="264" spans="9:10" x14ac:dyDescent="0.2">
      <c r="I264" s="33"/>
      <c r="J264" s="32"/>
    </row>
    <row r="265" spans="9:10" x14ac:dyDescent="0.2">
      <c r="I265" s="33"/>
      <c r="J265" s="32"/>
    </row>
    <row r="266" spans="9:10" x14ac:dyDescent="0.2">
      <c r="I266" s="33"/>
      <c r="J266" s="32"/>
    </row>
    <row r="267" spans="9:10" x14ac:dyDescent="0.2">
      <c r="I267" s="33"/>
      <c r="J267" s="32"/>
    </row>
    <row r="268" spans="9:10" x14ac:dyDescent="0.2">
      <c r="I268" s="33"/>
      <c r="J268" s="32"/>
    </row>
    <row r="269" spans="9:10" x14ac:dyDescent="0.2">
      <c r="I269" s="33"/>
      <c r="J269" s="32"/>
    </row>
    <row r="270" spans="9:10" x14ac:dyDescent="0.2">
      <c r="I270" s="33"/>
      <c r="J270" s="32"/>
    </row>
    <row r="271" spans="9:10" x14ac:dyDescent="0.2">
      <c r="I271" s="33"/>
      <c r="J271" s="32"/>
    </row>
    <row r="272" spans="9:10" x14ac:dyDescent="0.2">
      <c r="I272" s="33"/>
      <c r="J272" s="32"/>
    </row>
    <row r="273" spans="9:10" x14ac:dyDescent="0.2">
      <c r="I273" s="33"/>
      <c r="J273" s="32"/>
    </row>
    <row r="274" spans="9:10" x14ac:dyDescent="0.2">
      <c r="I274" s="33"/>
      <c r="J274" s="32"/>
    </row>
    <row r="275" spans="9:10" x14ac:dyDescent="0.2">
      <c r="I275" s="33"/>
      <c r="J275" s="32"/>
    </row>
    <row r="276" spans="9:10" x14ac:dyDescent="0.2">
      <c r="I276" s="33"/>
      <c r="J276" s="32"/>
    </row>
    <row r="277" spans="9:10" x14ac:dyDescent="0.2">
      <c r="I277" s="33"/>
      <c r="J277" s="32"/>
    </row>
    <row r="278" spans="9:10" x14ac:dyDescent="0.2">
      <c r="I278" s="33"/>
      <c r="J278" s="32"/>
    </row>
    <row r="279" spans="9:10" x14ac:dyDescent="0.2">
      <c r="I279" s="33"/>
      <c r="J279" s="32"/>
    </row>
    <row r="280" spans="9:10" x14ac:dyDescent="0.2">
      <c r="I280" s="33"/>
      <c r="J280" s="32"/>
    </row>
    <row r="281" spans="9:10" x14ac:dyDescent="0.2">
      <c r="I281" s="33"/>
      <c r="J281" s="32"/>
    </row>
    <row r="282" spans="9:10" x14ac:dyDescent="0.2">
      <c r="I282" s="33"/>
      <c r="J282" s="32"/>
    </row>
    <row r="283" spans="9:10" x14ac:dyDescent="0.2">
      <c r="I283" s="33"/>
      <c r="J283" s="32"/>
    </row>
    <row r="284" spans="9:10" x14ac:dyDescent="0.2">
      <c r="I284" s="33"/>
      <c r="J284" s="32"/>
    </row>
    <row r="285" spans="9:10" x14ac:dyDescent="0.2">
      <c r="I285" s="33"/>
      <c r="J285" s="32"/>
    </row>
    <row r="286" spans="9:10" x14ac:dyDescent="0.2">
      <c r="I286" s="33"/>
      <c r="J286" s="32"/>
    </row>
    <row r="287" spans="9:10" x14ac:dyDescent="0.2">
      <c r="I287" s="33"/>
      <c r="J287" s="32"/>
    </row>
    <row r="288" spans="9:10" x14ac:dyDescent="0.2">
      <c r="I288" s="33"/>
      <c r="J288" s="32"/>
    </row>
    <row r="289" spans="9:10" x14ac:dyDescent="0.2">
      <c r="I289" s="33"/>
      <c r="J289" s="32"/>
    </row>
    <row r="290" spans="9:10" x14ac:dyDescent="0.2">
      <c r="I290" s="33"/>
      <c r="J290" s="32"/>
    </row>
    <row r="291" spans="9:10" x14ac:dyDescent="0.2">
      <c r="I291" s="33"/>
      <c r="J291" s="32"/>
    </row>
    <row r="292" spans="9:10" x14ac:dyDescent="0.2">
      <c r="I292" s="33"/>
      <c r="J292" s="32"/>
    </row>
    <row r="293" spans="9:10" x14ac:dyDescent="0.2">
      <c r="I293" s="33"/>
      <c r="J293" s="32"/>
    </row>
    <row r="294" spans="9:10" x14ac:dyDescent="0.2">
      <c r="I294" s="33"/>
      <c r="J294" s="32"/>
    </row>
    <row r="295" spans="9:10" x14ac:dyDescent="0.2">
      <c r="I295" s="33"/>
      <c r="J295" s="32"/>
    </row>
    <row r="296" spans="9:10" x14ac:dyDescent="0.2">
      <c r="I296" s="33"/>
      <c r="J296" s="32"/>
    </row>
    <row r="297" spans="9:10" x14ac:dyDescent="0.2">
      <c r="I297" s="33"/>
      <c r="J297" s="32"/>
    </row>
    <row r="298" spans="9:10" x14ac:dyDescent="0.2">
      <c r="I298" s="33"/>
      <c r="J298" s="32"/>
    </row>
    <row r="299" spans="9:10" x14ac:dyDescent="0.2">
      <c r="I299" s="33"/>
      <c r="J299" s="32"/>
    </row>
    <row r="300" spans="9:10" x14ac:dyDescent="0.2">
      <c r="I300" s="33"/>
      <c r="J300" s="32"/>
    </row>
    <row r="301" spans="9:10" x14ac:dyDescent="0.2">
      <c r="I301" s="33"/>
      <c r="J301" s="32"/>
    </row>
    <row r="302" spans="9:10" x14ac:dyDescent="0.2">
      <c r="I302" s="33"/>
      <c r="J302" s="32"/>
    </row>
    <row r="303" spans="9:10" x14ac:dyDescent="0.2">
      <c r="I303" s="33"/>
      <c r="J303" s="32"/>
    </row>
    <row r="304" spans="9:10" x14ac:dyDescent="0.2">
      <c r="I304" s="33"/>
      <c r="J304" s="32"/>
    </row>
    <row r="305" spans="9:10" x14ac:dyDescent="0.2">
      <c r="I305" s="33"/>
      <c r="J305" s="32"/>
    </row>
    <row r="306" spans="9:10" x14ac:dyDescent="0.2">
      <c r="I306" s="33"/>
      <c r="J306" s="32"/>
    </row>
    <row r="307" spans="9:10" x14ac:dyDescent="0.2">
      <c r="I307" s="33"/>
      <c r="J307" s="32"/>
    </row>
    <row r="308" spans="9:10" x14ac:dyDescent="0.2">
      <c r="I308" s="33"/>
      <c r="J308" s="32"/>
    </row>
    <row r="309" spans="9:10" x14ac:dyDescent="0.2">
      <c r="I309" s="33"/>
      <c r="J309" s="32"/>
    </row>
    <row r="310" spans="9:10" x14ac:dyDescent="0.2">
      <c r="I310" s="33"/>
      <c r="J310" s="32"/>
    </row>
    <row r="311" spans="9:10" x14ac:dyDescent="0.2">
      <c r="I311" s="33"/>
      <c r="J311" s="32"/>
    </row>
    <row r="312" spans="9:10" x14ac:dyDescent="0.2">
      <c r="I312" s="33"/>
      <c r="J312" s="32"/>
    </row>
    <row r="313" spans="9:10" x14ac:dyDescent="0.2">
      <c r="I313" s="33"/>
      <c r="J313" s="32"/>
    </row>
    <row r="314" spans="9:10" x14ac:dyDescent="0.2">
      <c r="I314" s="33"/>
      <c r="J314" s="32"/>
    </row>
    <row r="315" spans="9:10" x14ac:dyDescent="0.2">
      <c r="I315" s="33"/>
      <c r="J315" s="32"/>
    </row>
    <row r="316" spans="9:10" x14ac:dyDescent="0.2">
      <c r="I316" s="33"/>
      <c r="J316" s="32"/>
    </row>
    <row r="317" spans="9:10" x14ac:dyDescent="0.2">
      <c r="I317" s="33"/>
      <c r="J317" s="32"/>
    </row>
    <row r="318" spans="9:10" x14ac:dyDescent="0.2">
      <c r="I318" s="33"/>
      <c r="J318" s="32"/>
    </row>
    <row r="319" spans="9:10" x14ac:dyDescent="0.2">
      <c r="I319" s="33"/>
      <c r="J319" s="32"/>
    </row>
    <row r="320" spans="9:10" x14ac:dyDescent="0.2">
      <c r="I320" s="33"/>
      <c r="J320" s="32"/>
    </row>
    <row r="321" spans="9:10" x14ac:dyDescent="0.2">
      <c r="I321" s="33"/>
      <c r="J321" s="32"/>
    </row>
    <row r="322" spans="9:10" x14ac:dyDescent="0.2">
      <c r="I322" s="33"/>
      <c r="J322" s="32"/>
    </row>
    <row r="323" spans="9:10" x14ac:dyDescent="0.2">
      <c r="I323" s="33"/>
      <c r="J323" s="32"/>
    </row>
    <row r="324" spans="9:10" x14ac:dyDescent="0.2">
      <c r="I324" s="33"/>
      <c r="J324" s="32"/>
    </row>
    <row r="325" spans="9:10" x14ac:dyDescent="0.2">
      <c r="I325" s="33"/>
      <c r="J325" s="32"/>
    </row>
    <row r="326" spans="9:10" x14ac:dyDescent="0.2">
      <c r="I326" s="33"/>
      <c r="J326" s="32"/>
    </row>
    <row r="327" spans="9:10" x14ac:dyDescent="0.2">
      <c r="I327" s="33"/>
      <c r="J327" s="32"/>
    </row>
    <row r="328" spans="9:10" x14ac:dyDescent="0.2">
      <c r="I328" s="33"/>
      <c r="J328" s="32"/>
    </row>
    <row r="329" spans="9:10" x14ac:dyDescent="0.2">
      <c r="I329" s="33"/>
      <c r="J329" s="32"/>
    </row>
    <row r="330" spans="9:10" x14ac:dyDescent="0.2">
      <c r="I330" s="33"/>
      <c r="J330" s="32"/>
    </row>
    <row r="331" spans="9:10" x14ac:dyDescent="0.2">
      <c r="I331" s="33"/>
      <c r="J331" s="32"/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Versions</vt:lpstr>
      <vt:lpstr>Data</vt:lpstr>
      <vt:lpstr>Manufacturer info</vt:lpstr>
      <vt:lpstr>SystemInfo</vt:lpstr>
      <vt:lpstr>Configurations</vt:lpstr>
      <vt:lpstr>POSITIONS</vt:lpstr>
      <vt:lpstr>Tests</vt:lpstr>
      <vt:lpstr>Tango</vt:lpstr>
      <vt:lpstr>MOTION1</vt:lpstr>
      <vt:lpstr>MOTION3</vt:lpstr>
      <vt:lpstr>DISABLE</vt:lpstr>
      <vt:lpstr>MOTORS</vt:lpstr>
      <vt:lpstr>Sheet1</vt:lpstr>
      <vt:lpstr>Sheet2</vt:lpstr>
      <vt:lpstr>Sheet3</vt:lpstr>
      <vt:lpstr>Tests!Print_Area</vt:lpstr>
      <vt:lpstr>Tests!Print_Area_0</vt:lpstr>
      <vt:lpstr>Tests!Print_Titles</vt:lpstr>
      <vt:lpstr>Tests!Print_Titles_0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jullid</dc:creator>
  <cp:keywords/>
  <dc:description/>
  <cp:lastModifiedBy>Microsoft Office User</cp:lastModifiedBy>
  <cp:revision>9</cp:revision>
  <dcterms:created xsi:type="dcterms:W3CDTF">2015-01-20T07:37:09Z</dcterms:created>
  <dcterms:modified xsi:type="dcterms:W3CDTF">2019-03-04T09:12:01Z</dcterms:modified>
  <cp:category/>
  <cp:contentStatus/>
</cp:coreProperties>
</file>