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C8941472-220D-4A49-A677-CE42610EFC88}" xr6:coauthVersionLast="46" xr6:coauthVersionMax="46" xr10:uidLastSave="{00000000-0000-0000-0000-000000000000}"/>
  <bookViews>
    <workbookView xWindow="-96" yWindow="-96" windowWidth="19392" windowHeight="10392" xr2:uid="{00000000-000D-0000-FFFF-FFFF00000000}"/>
  </bookViews>
  <sheets>
    <sheet name="attivaz-Pd-commer-1c1h-cfrLENA" sheetId="11" r:id="rId1"/>
  </sheets>
  <definedNames>
    <definedName name="_xlnm._FilterDatabase" localSheetId="0" hidden="1">'attivaz-Pd-commer-1c1h-cfrLENA'!#REF!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7" i="11" l="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3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H68" i="11"/>
  <c r="H67" i="11"/>
  <c r="H66" i="11"/>
  <c r="H65" i="11"/>
  <c r="H64" i="11"/>
  <c r="H63" i="11"/>
  <c r="H62" i="11"/>
  <c r="H61" i="11"/>
  <c r="H60" i="11"/>
  <c r="H59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E31" i="11"/>
  <c r="D31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D19" i="11"/>
  <c r="D18" i="11"/>
  <c r="D17" i="11"/>
  <c r="D16" i="11"/>
  <c r="G7" i="11" l="1"/>
  <c r="H52" i="11" l="1"/>
  <c r="H54" i="11"/>
</calcChain>
</file>

<file path=xl/sharedStrings.xml><?xml version="1.0" encoding="utf-8"?>
<sst xmlns="http://schemas.openxmlformats.org/spreadsheetml/2006/main" count="180" uniqueCount="38">
  <si>
    <t>UP</t>
  </si>
  <si>
    <t>DOWN</t>
  </si>
  <si>
    <t>NUCLIDE</t>
  </si>
  <si>
    <t>HALFLIFE,S</t>
  </si>
  <si>
    <t>1.00E+01</t>
  </si>
  <si>
    <t>3.00E+01</t>
  </si>
  <si>
    <t>h</t>
  </si>
  <si>
    <t>m</t>
  </si>
  <si>
    <t>Pd111</t>
  </si>
  <si>
    <t>Ag111</t>
  </si>
  <si>
    <t>cell</t>
  </si>
  <si>
    <t>vol.(cc)</t>
  </si>
  <si>
    <t>dens.(g/cc)</t>
  </si>
  <si>
    <t>massa (g)</t>
  </si>
  <si>
    <t>material</t>
  </si>
  <si>
    <t>cella</t>
  </si>
  <si>
    <t>Pd109</t>
  </si>
  <si>
    <t>Pd111*</t>
  </si>
  <si>
    <t>Nessun bossolo di Al</t>
  </si>
  <si>
    <t>2.00E+01</t>
  </si>
  <si>
    <t>4.00E+01</t>
  </si>
  <si>
    <t>5.00E+01</t>
  </si>
  <si>
    <t xml:space="preserve">1 h di irraggiamento seguito da una settimana di cooling. </t>
  </si>
  <si>
    <r>
      <rPr>
        <b/>
        <vertAlign val="superscript"/>
        <sz val="11"/>
        <color theme="1"/>
        <rFont val="Calibri"/>
        <family val="2"/>
        <scheme val="minor"/>
      </rPr>
      <t>110</t>
    </r>
    <r>
      <rPr>
        <b/>
        <sz val="11"/>
        <color theme="1"/>
        <rFont val="Calibri"/>
        <family val="2"/>
        <scheme val="minor"/>
      </rPr>
      <t>Pd-99.4%</t>
    </r>
  </si>
  <si>
    <t>1hCC - 63 mg - Pd arricchito: 102 Pd 0.01%, 104 Pd 0.05%, 105 Pd 0.09%, 106 Pd 0.13%, 108 Pd 0.33%, 110 Pd 99.4%</t>
  </si>
  <si>
    <t>Inxslib=51</t>
  </si>
  <si>
    <t>TOTAL ACTIVITY BY NUCLIDE (Bq)</t>
  </si>
  <si>
    <t>Err_stat (%)</t>
  </si>
  <si>
    <t>HALFLIFE,h</t>
  </si>
  <si>
    <t>TOTAL ACTIVITY BY NUCLIDE (Ci)</t>
  </si>
  <si>
    <t>INXSLIB=51</t>
  </si>
  <si>
    <t>Time [m]</t>
  </si>
  <si>
    <t>n.b. lanciati in PHITS 1E7 neutroni (err. circa 5%)</t>
  </si>
  <si>
    <t>7.1</t>
  </si>
  <si>
    <t>1.5</t>
  </si>
  <si>
    <t>1.4</t>
  </si>
  <si>
    <t>ag111</t>
  </si>
  <si>
    <t>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</si>
</sst>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Border="1"/>
    <xf numFmtId="164" fontId="0" fillId="0" borderId="0" xfId="0" applyNumberFormat="1" applyBorder="1"/>
    <xf numFmtId="0" fontId="0" fillId="0" borderId="0" xfId="0"/>
    <xf numFmtId="0" fontId="0" fillId="0" borderId="0" xfId="0" applyFill="1" applyBorder="1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0" xfId="0" applyFill="1"/>
    <xf numFmtId="0" fontId="0" fillId="5" borderId="1" xfId="0" applyFill="1" applyBorder="1"/>
    <xf numFmtId="0" fontId="0" fillId="5" borderId="2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0" xfId="0" applyFill="1" applyBorder="1" applyAlignment="1">
      <alignment horizontal="center"/>
    </xf>
    <xf numFmtId="0" fontId="0" fillId="4" borderId="0" xfId="0" applyFill="1"/>
    <xf numFmtId="0" fontId="0" fillId="2" borderId="0" xfId="0" applyFill="1"/>
    <xf numFmtId="0" fontId="0" fillId="7" borderId="3" xfId="0" applyFill="1" applyBorder="1"/>
    <xf numFmtId="0" fontId="0" fillId="7" borderId="0" xfId="0" applyFill="1" applyBorder="1"/>
    <xf numFmtId="11" fontId="0" fillId="7" borderId="0" xfId="0" applyNumberFormat="1" applyFill="1" applyBorder="1"/>
    <xf numFmtId="11" fontId="0" fillId="8" borderId="7" xfId="0" applyNumberFormat="1" applyFill="1" applyBorder="1"/>
    <xf numFmtId="11" fontId="0" fillId="8" borderId="0" xfId="0" applyNumberFormat="1" applyFill="1" applyBorder="1"/>
    <xf numFmtId="11" fontId="0" fillId="8" borderId="10" xfId="0" applyNumberFormat="1" applyFill="1" applyBorder="1"/>
    <xf numFmtId="11" fontId="0" fillId="0" borderId="0" xfId="0" applyNumberFormat="1" applyBorder="1"/>
    <xf numFmtId="11" fontId="0" fillId="0" borderId="0" xfId="0" applyNumberFormat="1" applyBorder="1" applyAlignment="1">
      <alignment horizontal="center"/>
    </xf>
    <xf numFmtId="0" fontId="0" fillId="7" borderId="4" xfId="0" applyFill="1" applyBorder="1"/>
    <xf numFmtId="0" fontId="0" fillId="7" borderId="5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164" fontId="0" fillId="0" borderId="0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 applyFill="1" applyBorder="1"/>
    <xf numFmtId="11" fontId="0" fillId="3" borderId="0" xfId="0" applyNumberFormat="1" applyFill="1"/>
    <xf numFmtId="11" fontId="0" fillId="9" borderId="0" xfId="0" applyNumberFormat="1" applyFill="1"/>
    <xf numFmtId="2" fontId="0" fillId="0" borderId="0" xfId="0" applyNumberFormat="1"/>
    <xf numFmtId="0" fontId="1" fillId="4" borderId="0" xfId="0" applyFont="1" applyFill="1" applyAlignment="1"/>
    <xf numFmtId="11" fontId="0" fillId="4" borderId="0" xfId="0" applyNumberFormat="1" applyFill="1"/>
    <xf numFmtId="11" fontId="3" fillId="0" borderId="0" xfId="0" applyNumberFormat="1" applyFont="1"/>
    <xf numFmtId="0" fontId="1" fillId="0" borderId="0" xfId="0" applyFont="1"/>
    <xf numFmtId="0" fontId="1" fillId="4" borderId="0" xfId="0" applyFont="1" applyFill="1"/>
    <xf numFmtId="2" fontId="3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Pd109</c:v>
          </c:tx>
          <c:spPr>
            <a:ln>
              <a:solidFill>
                <a:srgbClr val="92D050"/>
              </a:solidFill>
            </a:ln>
          </c:spPr>
          <c:marker>
            <c:symbol val="circle"/>
            <c:size val="5"/>
            <c:spPr>
              <a:solidFill>
                <a:srgbClr val="92D050"/>
              </a:solidFill>
            </c:spPr>
          </c:marker>
          <c:xVal>
            <c:numRef>
              <c:f>'attivaz-Pd-commer-1c1h-cfrLENA'!$I$37:$I$68</c:f>
              <c:numCache>
                <c:formatCode>0.00</c:formatCode>
                <c:ptCount val="32"/>
                <c:pt idx="0">
                  <c:v>0.16666666666666666</c:v>
                </c:pt>
                <c:pt idx="1">
                  <c:v>0.33333333333333331</c:v>
                </c:pt>
                <c:pt idx="2">
                  <c:v>0.5</c:v>
                </c:pt>
                <c:pt idx="3">
                  <c:v>0.66666666666666663</c:v>
                </c:pt>
                <c:pt idx="4">
                  <c:v>0.83333333333333337</c:v>
                </c:pt>
                <c:pt idx="5">
                  <c:v>1</c:v>
                </c:pt>
                <c:pt idx="6">
                  <c:v>1.3333333333333333</c:v>
                </c:pt>
                <c:pt idx="7">
                  <c:v>1.6666666666666667</c:v>
                </c:pt>
                <c:pt idx="8">
                  <c:v>2</c:v>
                </c:pt>
                <c:pt idx="9">
                  <c:v>2.3333333333333335</c:v>
                </c:pt>
                <c:pt idx="10">
                  <c:v>2.6666666666666665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15</c:v>
                </c:pt>
                <c:pt idx="20">
                  <c:v>20</c:v>
                </c:pt>
                <c:pt idx="21">
                  <c:v>30</c:v>
                </c:pt>
                <c:pt idx="22">
                  <c:v>40</c:v>
                </c:pt>
                <c:pt idx="23">
                  <c:v>50</c:v>
                </c:pt>
                <c:pt idx="24">
                  <c:v>60</c:v>
                </c:pt>
                <c:pt idx="25">
                  <c:v>70</c:v>
                </c:pt>
                <c:pt idx="26">
                  <c:v>80</c:v>
                </c:pt>
                <c:pt idx="27">
                  <c:v>90</c:v>
                </c:pt>
                <c:pt idx="28">
                  <c:v>100</c:v>
                </c:pt>
                <c:pt idx="29">
                  <c:v>120</c:v>
                </c:pt>
                <c:pt idx="30">
                  <c:v>140</c:v>
                </c:pt>
                <c:pt idx="31">
                  <c:v>170</c:v>
                </c:pt>
              </c:numCache>
            </c:numRef>
          </c:xVal>
          <c:yVal>
            <c:numRef>
              <c:f>'attivaz-Pd-commer-1c1h-cfrLENA'!$E$29:$AJ$29</c:f>
              <c:numCache>
                <c:formatCode>0.00E+00</c:formatCode>
                <c:ptCount val="32"/>
                <c:pt idx="0">
                  <c:v>2.4407837837837813E-5</c:v>
                </c:pt>
                <c:pt idx="1">
                  <c:v>4.8829729729729682E-5</c:v>
                </c:pt>
                <c:pt idx="2">
                  <c:v>7.3097297297297222E-5</c:v>
                </c:pt>
                <c:pt idx="3">
                  <c:v>9.7172972972972885E-5</c:v>
                </c:pt>
                <c:pt idx="4">
                  <c:v>1.2104864864864853E-4</c:v>
                </c:pt>
                <c:pt idx="5">
                  <c:v>1.447243243243242E-4</c:v>
                </c:pt>
                <c:pt idx="6">
                  <c:v>1.4264864864864851E-4</c:v>
                </c:pt>
                <c:pt idx="7">
                  <c:v>1.4028108108108094E-4</c:v>
                </c:pt>
                <c:pt idx="8">
                  <c:v>1.3793783783783771E-4</c:v>
                </c:pt>
                <c:pt idx="9">
                  <c:v>1.3562972972972959E-4</c:v>
                </c:pt>
                <c:pt idx="10">
                  <c:v>1.3336216216216202E-4</c:v>
                </c:pt>
                <c:pt idx="11">
                  <c:v>1.3113243243243231E-4</c:v>
                </c:pt>
                <c:pt idx="12">
                  <c:v>1.2466216216216203E-4</c:v>
                </c:pt>
                <c:pt idx="13">
                  <c:v>1.185135135135134E-4</c:v>
                </c:pt>
                <c:pt idx="14">
                  <c:v>1.1266756756756746E-4</c:v>
                </c:pt>
                <c:pt idx="15">
                  <c:v>1.07108108108108E-4</c:v>
                </c:pt>
                <c:pt idx="16">
                  <c:v>1.0182432432432423E-4</c:v>
                </c:pt>
                <c:pt idx="17">
                  <c:v>9.6802702702702612E-5</c:v>
                </c:pt>
                <c:pt idx="18">
                  <c:v>9.2027027027026943E-5</c:v>
                </c:pt>
                <c:pt idx="19">
                  <c:v>7.1459459459459392E-5</c:v>
                </c:pt>
                <c:pt idx="20">
                  <c:v>5.5489189189189133E-5</c:v>
                </c:pt>
                <c:pt idx="21">
                  <c:v>3.3456756756756726E-5</c:v>
                </c:pt>
                <c:pt idx="22">
                  <c:v>2.0173243243243223E-5</c:v>
                </c:pt>
                <c:pt idx="23">
                  <c:v>1.2163513513513503E-5</c:v>
                </c:pt>
                <c:pt idx="24">
                  <c:v>7.3340540540540468E-6</c:v>
                </c:pt>
                <c:pt idx="25">
                  <c:v>4.4221621621621581E-6</c:v>
                </c:pt>
                <c:pt idx="26">
                  <c:v>2.6664054054054027E-6</c:v>
                </c:pt>
                <c:pt idx="27">
                  <c:v>1.6077297297297282E-6</c:v>
                </c:pt>
                <c:pt idx="28">
                  <c:v>9.6940540540540437E-7</c:v>
                </c:pt>
                <c:pt idx="29">
                  <c:v>3.524324324324321E-7</c:v>
                </c:pt>
                <c:pt idx="30">
                  <c:v>1.2813243243243229E-7</c:v>
                </c:pt>
                <c:pt idx="31">
                  <c:v>2.8086486486486462E-8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B9-401E-99D2-70FC93EEEEDE}"/>
            </c:ext>
          </c:extLst>
        </c:ser>
        <c:ser>
          <c:idx val="1"/>
          <c:order val="1"/>
          <c:tx>
            <c:v>Pd111</c:v>
          </c:tx>
          <c:spPr>
            <a:ln>
              <a:solidFill>
                <a:srgbClr val="0070C0"/>
              </a:solidFill>
            </a:ln>
          </c:spPr>
          <c:marker>
            <c:symbol val="circle"/>
            <c:size val="5"/>
            <c:spPr>
              <a:solidFill>
                <a:srgbClr val="0070C0"/>
              </a:solidFill>
            </c:spPr>
          </c:marker>
          <c:xVal>
            <c:numRef>
              <c:f>'attivaz-Pd-commer-1c1h-cfrLENA'!$I$37:$I$68</c:f>
              <c:numCache>
                <c:formatCode>0.00</c:formatCode>
                <c:ptCount val="32"/>
                <c:pt idx="0">
                  <c:v>0.16666666666666666</c:v>
                </c:pt>
                <c:pt idx="1">
                  <c:v>0.33333333333333331</c:v>
                </c:pt>
                <c:pt idx="2">
                  <c:v>0.5</c:v>
                </c:pt>
                <c:pt idx="3">
                  <c:v>0.66666666666666663</c:v>
                </c:pt>
                <c:pt idx="4">
                  <c:v>0.83333333333333337</c:v>
                </c:pt>
                <c:pt idx="5">
                  <c:v>1</c:v>
                </c:pt>
                <c:pt idx="6">
                  <c:v>1.3333333333333333</c:v>
                </c:pt>
                <c:pt idx="7">
                  <c:v>1.6666666666666667</c:v>
                </c:pt>
                <c:pt idx="8">
                  <c:v>2</c:v>
                </c:pt>
                <c:pt idx="9">
                  <c:v>2.3333333333333335</c:v>
                </c:pt>
                <c:pt idx="10">
                  <c:v>2.6666666666666665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15</c:v>
                </c:pt>
                <c:pt idx="20">
                  <c:v>20</c:v>
                </c:pt>
                <c:pt idx="21">
                  <c:v>30</c:v>
                </c:pt>
                <c:pt idx="22">
                  <c:v>40</c:v>
                </c:pt>
                <c:pt idx="23">
                  <c:v>50</c:v>
                </c:pt>
                <c:pt idx="24">
                  <c:v>60</c:v>
                </c:pt>
                <c:pt idx="25">
                  <c:v>70</c:v>
                </c:pt>
                <c:pt idx="26">
                  <c:v>80</c:v>
                </c:pt>
                <c:pt idx="27">
                  <c:v>90</c:v>
                </c:pt>
                <c:pt idx="28">
                  <c:v>100</c:v>
                </c:pt>
                <c:pt idx="29">
                  <c:v>120</c:v>
                </c:pt>
                <c:pt idx="30">
                  <c:v>140</c:v>
                </c:pt>
                <c:pt idx="31">
                  <c:v>170</c:v>
                </c:pt>
              </c:numCache>
            </c:numRef>
          </c:xVal>
          <c:yVal>
            <c:numRef>
              <c:f>'attivaz-Pd-commer-1c1h-cfrLENA'!$E$30:$AJ$30</c:f>
              <c:numCache>
                <c:formatCode>0.00E+00</c:formatCode>
                <c:ptCount val="32"/>
                <c:pt idx="0">
                  <c:v>3.8162162162162123E-3</c:v>
                </c:pt>
                <c:pt idx="1">
                  <c:v>6.6640540540540477E-3</c:v>
                </c:pt>
                <c:pt idx="2">
                  <c:v>8.791621621621613E-3</c:v>
                </c:pt>
                <c:pt idx="3">
                  <c:v>1.0383243243243233E-2</c:v>
                </c:pt>
                <c:pt idx="4">
                  <c:v>1.1576486486486475E-2</c:v>
                </c:pt>
                <c:pt idx="5">
                  <c:v>1.2472972972972961E-2</c:v>
                </c:pt>
                <c:pt idx="6">
                  <c:v>6.9959459459459396E-3</c:v>
                </c:pt>
                <c:pt idx="7">
                  <c:v>3.9632432432432398E-3</c:v>
                </c:pt>
                <c:pt idx="8">
                  <c:v>2.2822972972972953E-3</c:v>
                </c:pt>
                <c:pt idx="9">
                  <c:v>1.3490540540540528E-3</c:v>
                </c:pt>
                <c:pt idx="10">
                  <c:v>8.2940540540540463E-4</c:v>
                </c:pt>
                <c:pt idx="11">
                  <c:v>5.3862162162162113E-4</c:v>
                </c:pt>
                <c:pt idx="12">
                  <c:v>2.2568918918918897E-4</c:v>
                </c:pt>
                <c:pt idx="13">
                  <c:v>1.5683513513513499E-4</c:v>
                </c:pt>
                <c:pt idx="14">
                  <c:v>1.3114054054054041E-4</c:v>
                </c:pt>
                <c:pt idx="15">
                  <c:v>1.14408108108108E-4</c:v>
                </c:pt>
                <c:pt idx="16">
                  <c:v>1.0065675675675666E-4</c:v>
                </c:pt>
                <c:pt idx="17">
                  <c:v>8.8705405405405317E-5</c:v>
                </c:pt>
                <c:pt idx="18">
                  <c:v>7.8194594594594525E-5</c:v>
                </c:pt>
                <c:pt idx="19">
                  <c:v>4.1640540540540497E-5</c:v>
                </c:pt>
                <c:pt idx="20">
                  <c:v>2.2174054054054034E-5</c:v>
                </c:pt>
                <c:pt idx="21">
                  <c:v>6.2881081081081019E-6</c:v>
                </c:pt>
                <c:pt idx="22">
                  <c:v>1.7831621621621605E-6</c:v>
                </c:pt>
                <c:pt idx="23">
                  <c:v>5.0567567567567516E-7</c:v>
                </c:pt>
                <c:pt idx="24">
                  <c:v>1.4339459459459448E-7</c:v>
                </c:pt>
                <c:pt idx="25">
                  <c:v>4.0664864864864821E-8</c:v>
                </c:pt>
                <c:pt idx="26">
                  <c:v>1.1531351351351341E-8</c:v>
                </c:pt>
                <c:pt idx="27">
                  <c:v>3.2699999999999968E-9</c:v>
                </c:pt>
                <c:pt idx="28">
                  <c:v>9.273243243243234E-10</c:v>
                </c:pt>
                <c:pt idx="29">
                  <c:v>7.5675675675675603E-11</c:v>
                </c:pt>
                <c:pt idx="30">
                  <c:v>5.9459459459459404E-12</c:v>
                </c:pt>
                <c:pt idx="31">
                  <c:v>1.3513513513513502E-13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B9-401E-99D2-70FC93EEEEDE}"/>
            </c:ext>
          </c:extLst>
        </c:ser>
        <c:ser>
          <c:idx val="2"/>
          <c:order val="2"/>
          <c:tx>
            <c:v>Ag111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rgbClr val="C00000"/>
              </a:solidFill>
            </c:spPr>
          </c:marker>
          <c:xVal>
            <c:numRef>
              <c:f>'attivaz-Pd-commer-1c1h-cfrLENA'!$I$37:$I$68</c:f>
              <c:numCache>
                <c:formatCode>0.00</c:formatCode>
                <c:ptCount val="32"/>
                <c:pt idx="0">
                  <c:v>0.16666666666666666</c:v>
                </c:pt>
                <c:pt idx="1">
                  <c:v>0.33333333333333331</c:v>
                </c:pt>
                <c:pt idx="2">
                  <c:v>0.5</c:v>
                </c:pt>
                <c:pt idx="3">
                  <c:v>0.66666666666666663</c:v>
                </c:pt>
                <c:pt idx="4">
                  <c:v>0.83333333333333337</c:v>
                </c:pt>
                <c:pt idx="5">
                  <c:v>1</c:v>
                </c:pt>
                <c:pt idx="6">
                  <c:v>1.3333333333333333</c:v>
                </c:pt>
                <c:pt idx="7">
                  <c:v>1.6666666666666667</c:v>
                </c:pt>
                <c:pt idx="8">
                  <c:v>2</c:v>
                </c:pt>
                <c:pt idx="9">
                  <c:v>2.3333333333333335</c:v>
                </c:pt>
                <c:pt idx="10">
                  <c:v>2.6666666666666665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15</c:v>
                </c:pt>
                <c:pt idx="20">
                  <c:v>20</c:v>
                </c:pt>
                <c:pt idx="21">
                  <c:v>30</c:v>
                </c:pt>
                <c:pt idx="22">
                  <c:v>40</c:v>
                </c:pt>
                <c:pt idx="23">
                  <c:v>50</c:v>
                </c:pt>
                <c:pt idx="24">
                  <c:v>60</c:v>
                </c:pt>
                <c:pt idx="25">
                  <c:v>70</c:v>
                </c:pt>
                <c:pt idx="26">
                  <c:v>80</c:v>
                </c:pt>
                <c:pt idx="27">
                  <c:v>90</c:v>
                </c:pt>
                <c:pt idx="28">
                  <c:v>100</c:v>
                </c:pt>
                <c:pt idx="29">
                  <c:v>120</c:v>
                </c:pt>
                <c:pt idx="30">
                  <c:v>140</c:v>
                </c:pt>
                <c:pt idx="31">
                  <c:v>170</c:v>
                </c:pt>
              </c:numCache>
            </c:numRef>
          </c:xVal>
          <c:yVal>
            <c:numRef>
              <c:f>'attivaz-Pd-commer-1c1h-cfrLENA'!$E$32:$AJ$32</c:f>
              <c:numCache>
                <c:formatCode>0.00E+00</c:formatCode>
                <c:ptCount val="32"/>
                <c:pt idx="0">
                  <c:v>9.6248648648648553E-7</c:v>
                </c:pt>
                <c:pt idx="1">
                  <c:v>4.0848648648648605E-6</c:v>
                </c:pt>
                <c:pt idx="2">
                  <c:v>8.8735135135135053E-6</c:v>
                </c:pt>
                <c:pt idx="3">
                  <c:v>1.4908108108108093E-5</c:v>
                </c:pt>
                <c:pt idx="4">
                  <c:v>2.1875675675675654E-5</c:v>
                </c:pt>
                <c:pt idx="5">
                  <c:v>2.9543243243243213E-5</c:v>
                </c:pt>
                <c:pt idx="6">
                  <c:v>4.2245945945945902E-5</c:v>
                </c:pt>
                <c:pt idx="7">
                  <c:v>4.9443243243243196E-5</c:v>
                </c:pt>
                <c:pt idx="8">
                  <c:v>5.3551351351351302E-5</c:v>
                </c:pt>
                <c:pt idx="9">
                  <c:v>5.5940540540540486E-5</c:v>
                </c:pt>
                <c:pt idx="10">
                  <c:v>5.7378378378378324E-5</c:v>
                </c:pt>
                <c:pt idx="11">
                  <c:v>5.8278378378378319E-5</c:v>
                </c:pt>
                <c:pt idx="12">
                  <c:v>5.9629729729729674E-5</c:v>
                </c:pt>
                <c:pt idx="13">
                  <c:v>6.0321621621621562E-5</c:v>
                </c:pt>
                <c:pt idx="14">
                  <c:v>6.0821621621621561E-5</c:v>
                </c:pt>
                <c:pt idx="15">
                  <c:v>6.1218918918918858E-5</c:v>
                </c:pt>
                <c:pt idx="16">
                  <c:v>6.1537837837837781E-5</c:v>
                </c:pt>
                <c:pt idx="17">
                  <c:v>6.1791891891891835E-5</c:v>
                </c:pt>
                <c:pt idx="18">
                  <c:v>6.1983783783783718E-5</c:v>
                </c:pt>
                <c:pt idx="19">
                  <c:v>6.2283783783783725E-5</c:v>
                </c:pt>
                <c:pt idx="20">
                  <c:v>6.1881081081081017E-5</c:v>
                </c:pt>
                <c:pt idx="21">
                  <c:v>6.0167567567567511E-5</c:v>
                </c:pt>
                <c:pt idx="22">
                  <c:v>5.8062162162162104E-5</c:v>
                </c:pt>
                <c:pt idx="23">
                  <c:v>5.5905405405405353E-5</c:v>
                </c:pt>
                <c:pt idx="24">
                  <c:v>5.3794594594594542E-5</c:v>
                </c:pt>
                <c:pt idx="25">
                  <c:v>5.1751351351351299E-5</c:v>
                </c:pt>
                <c:pt idx="26">
                  <c:v>4.9786486486486438E-5</c:v>
                </c:pt>
                <c:pt idx="27">
                  <c:v>4.7891891891891843E-5</c:v>
                </c:pt>
                <c:pt idx="28">
                  <c:v>4.6072972972972931E-5</c:v>
                </c:pt>
                <c:pt idx="29">
                  <c:v>4.2635135135135091E-5</c:v>
                </c:pt>
                <c:pt idx="30">
                  <c:v>3.9454054054054017E-5</c:v>
                </c:pt>
                <c:pt idx="31">
                  <c:v>3.5121621621621586E-5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B9-401E-99D2-70FC93EEEEDE}"/>
            </c:ext>
          </c:extLst>
        </c:ser>
        <c:ser>
          <c:idx val="3"/>
          <c:order val="3"/>
          <c:tx>
            <c:v>Pd111*</c:v>
          </c:tx>
          <c:xVal>
            <c:numRef>
              <c:f>'attivaz-Pd-commer-1c1h-cfrLENA'!$I$37:$I$68</c:f>
              <c:numCache>
                <c:formatCode>0.00</c:formatCode>
                <c:ptCount val="32"/>
                <c:pt idx="0">
                  <c:v>0.16666666666666666</c:v>
                </c:pt>
                <c:pt idx="1">
                  <c:v>0.33333333333333331</c:v>
                </c:pt>
                <c:pt idx="2">
                  <c:v>0.5</c:v>
                </c:pt>
                <c:pt idx="3">
                  <c:v>0.66666666666666663</c:v>
                </c:pt>
                <c:pt idx="4">
                  <c:v>0.83333333333333337</c:v>
                </c:pt>
                <c:pt idx="5">
                  <c:v>1</c:v>
                </c:pt>
                <c:pt idx="6">
                  <c:v>1.3333333333333333</c:v>
                </c:pt>
                <c:pt idx="7">
                  <c:v>1.6666666666666667</c:v>
                </c:pt>
                <c:pt idx="8">
                  <c:v>2</c:v>
                </c:pt>
                <c:pt idx="9">
                  <c:v>2.3333333333333335</c:v>
                </c:pt>
                <c:pt idx="10">
                  <c:v>2.6666666666666665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15</c:v>
                </c:pt>
                <c:pt idx="20">
                  <c:v>20</c:v>
                </c:pt>
                <c:pt idx="21">
                  <c:v>30</c:v>
                </c:pt>
                <c:pt idx="22">
                  <c:v>40</c:v>
                </c:pt>
                <c:pt idx="23">
                  <c:v>50</c:v>
                </c:pt>
                <c:pt idx="24">
                  <c:v>60</c:v>
                </c:pt>
                <c:pt idx="25">
                  <c:v>70</c:v>
                </c:pt>
                <c:pt idx="26">
                  <c:v>80</c:v>
                </c:pt>
                <c:pt idx="27">
                  <c:v>90</c:v>
                </c:pt>
                <c:pt idx="28">
                  <c:v>100</c:v>
                </c:pt>
                <c:pt idx="29">
                  <c:v>120</c:v>
                </c:pt>
                <c:pt idx="30">
                  <c:v>140</c:v>
                </c:pt>
                <c:pt idx="31">
                  <c:v>170</c:v>
                </c:pt>
              </c:numCache>
            </c:numRef>
          </c:xVal>
          <c:yVal>
            <c:numRef>
              <c:f>'attivaz-Pd-commer-1c1h-cfrLENA'!$E$31:$AJ$31</c:f>
              <c:numCache>
                <c:formatCode>0.00E+00</c:formatCode>
                <c:ptCount val="32"/>
                <c:pt idx="0">
                  <c:v>5.4310810810810758E-5</c:v>
                </c:pt>
                <c:pt idx="1">
                  <c:v>1.0748918918918908E-4</c:v>
                </c:pt>
                <c:pt idx="2">
                  <c:v>1.5956486486486471E-4</c:v>
                </c:pt>
                <c:pt idx="3">
                  <c:v>2.1055945945945925E-4</c:v>
                </c:pt>
                <c:pt idx="4">
                  <c:v>2.6049189189189162E-4</c:v>
                </c:pt>
                <c:pt idx="5">
                  <c:v>3.0937837837837807E-4</c:v>
                </c:pt>
                <c:pt idx="6">
                  <c:v>2.9664864864864835E-4</c:v>
                </c:pt>
                <c:pt idx="7">
                  <c:v>2.8445945945945918E-4</c:v>
                </c:pt>
                <c:pt idx="8">
                  <c:v>2.7275675675675652E-4</c:v>
                </c:pt>
                <c:pt idx="9">
                  <c:v>2.6153243243243218E-4</c:v>
                </c:pt>
                <c:pt idx="10">
                  <c:v>2.5077297297297272E-4</c:v>
                </c:pt>
                <c:pt idx="11">
                  <c:v>2.4045675675675652E-4</c:v>
                </c:pt>
                <c:pt idx="12">
                  <c:v>2.1198378378378357E-4</c:v>
                </c:pt>
                <c:pt idx="13">
                  <c:v>1.8688378378378361E-4</c:v>
                </c:pt>
                <c:pt idx="14">
                  <c:v>1.6475405405405391E-4</c:v>
                </c:pt>
                <c:pt idx="15">
                  <c:v>1.452459459459458E-4</c:v>
                </c:pt>
                <c:pt idx="16">
                  <c:v>1.2804864864864854E-4</c:v>
                </c:pt>
                <c:pt idx="17">
                  <c:v>1.1288648648648638E-4</c:v>
                </c:pt>
                <c:pt idx="18">
                  <c:v>9.9518918918918827E-5</c:v>
                </c:pt>
                <c:pt idx="19">
                  <c:v>5.2997297297297248E-5</c:v>
                </c:pt>
                <c:pt idx="20">
                  <c:v>2.8221621621621595E-5</c:v>
                </c:pt>
                <c:pt idx="21">
                  <c:v>8.0029729729729648E-6</c:v>
                </c:pt>
                <c:pt idx="22">
                  <c:v>2.2694594594594574E-6</c:v>
                </c:pt>
                <c:pt idx="23">
                  <c:v>6.4356756756756697E-7</c:v>
                </c:pt>
                <c:pt idx="24">
                  <c:v>1.8250270270270254E-7</c:v>
                </c:pt>
                <c:pt idx="25">
                  <c:v>5.1754054054054008E-8</c:v>
                </c:pt>
                <c:pt idx="26">
                  <c:v>1.4676216216216202E-8</c:v>
                </c:pt>
                <c:pt idx="27">
                  <c:v>4.1618918918918877E-9</c:v>
                </c:pt>
                <c:pt idx="28">
                  <c:v>1.1802162162162151E-9</c:v>
                </c:pt>
                <c:pt idx="29">
                  <c:v>9.4594594594594507E-11</c:v>
                </c:pt>
                <c:pt idx="30">
                  <c:v>7.5675675675675609E-12</c:v>
                </c:pt>
                <c:pt idx="31">
                  <c:v>1.7297297297297283E-13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B9-401E-99D2-70FC93EEE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665600"/>
        <c:axId val="166687872"/>
      </c:scatterChart>
      <c:valAx>
        <c:axId val="166665600"/>
        <c:scaling>
          <c:logBase val="10"/>
          <c:orientation val="minMax"/>
          <c:max val="200"/>
          <c:min val="0.1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Tempo [h] </a:t>
                </a:r>
              </a:p>
            </c:rich>
          </c:tx>
          <c:overlay val="0"/>
        </c:title>
        <c:numFmt formatCode="0.00" sourceLinked="1"/>
        <c:majorTickMark val="out"/>
        <c:minorTickMark val="out"/>
        <c:tickLblPos val="low"/>
        <c:crossAx val="166687872"/>
        <c:crossesAt val="1.0000000000000002E-2"/>
        <c:crossBetween val="midCat"/>
      </c:valAx>
      <c:valAx>
        <c:axId val="166687872"/>
        <c:scaling>
          <c:logBase val="10"/>
          <c:orientation val="minMax"/>
          <c:max val="0.1"/>
          <c:min val="1.0000000000000005E-9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Attività [Ci]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66665600"/>
        <c:crossesAt val="0.1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34</xdr:row>
      <xdr:rowOff>0</xdr:rowOff>
    </xdr:from>
    <xdr:to>
      <xdr:col>24</xdr:col>
      <xdr:colOff>440267</xdr:colOff>
      <xdr:row>55</xdr:row>
      <xdr:rowOff>66675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8"/>
  <sheetViews>
    <sheetView tabSelected="1" topLeftCell="A25" zoomScale="90" zoomScaleNormal="90" workbookViewId="0">
      <selection activeCell="I37" sqref="I37"/>
    </sheetView>
  </sheetViews>
  <sheetFormatPr defaultColWidth="9.15625" defaultRowHeight="14.4" x14ac:dyDescent="0.55000000000000004"/>
  <cols>
    <col min="1" max="1" width="9.15625" style="5"/>
    <col min="2" max="2" width="11.26171875" style="5" customWidth="1"/>
    <col min="3" max="8" width="11.15625" style="5" customWidth="1"/>
    <col min="9" max="10" width="9.15625" style="5"/>
    <col min="11" max="11" width="10.41796875" style="5" customWidth="1"/>
    <col min="12" max="16384" width="9.15625" style="5"/>
  </cols>
  <sheetData>
    <row r="1" spans="1:72" x14ac:dyDescent="0.55000000000000004">
      <c r="B1" s="45" t="s">
        <v>24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</row>
    <row r="2" spans="1:72" x14ac:dyDescent="0.55000000000000004">
      <c r="B2" s="5" t="s">
        <v>22</v>
      </c>
    </row>
    <row r="3" spans="1:72" x14ac:dyDescent="0.55000000000000004">
      <c r="B3" s="5" t="s">
        <v>18</v>
      </c>
    </row>
    <row r="6" spans="1:72" x14ac:dyDescent="0.55000000000000004">
      <c r="B6" s="5" t="s">
        <v>14</v>
      </c>
      <c r="C6" s="5" t="s">
        <v>11</v>
      </c>
      <c r="D6" s="5" t="s">
        <v>12</v>
      </c>
      <c r="E6" s="5" t="s">
        <v>10</v>
      </c>
      <c r="G6" s="5" t="s">
        <v>13</v>
      </c>
      <c r="I6" s="12" t="s">
        <v>25</v>
      </c>
    </row>
    <row r="7" spans="1:72" ht="16.5" x14ac:dyDescent="0.55000000000000004">
      <c r="B7" s="8" t="s">
        <v>23</v>
      </c>
      <c r="C7" s="8">
        <v>5.2599999999999999E-3</v>
      </c>
      <c r="D7" s="7">
        <v>12</v>
      </c>
      <c r="E7" s="7">
        <v>901</v>
      </c>
      <c r="F7" s="7"/>
      <c r="G7" s="7">
        <f>D7*C7</f>
        <v>6.3119999999999996E-2</v>
      </c>
      <c r="H7" s="7"/>
      <c r="I7" s="7"/>
      <c r="Q7" s="7"/>
      <c r="R7" s="7"/>
      <c r="S7" s="7"/>
    </row>
    <row r="8" spans="1:72" x14ac:dyDescent="0.55000000000000004">
      <c r="I8" s="7"/>
      <c r="J8" s="7"/>
      <c r="K8" s="7"/>
      <c r="L8" s="7"/>
      <c r="M8" s="7"/>
      <c r="N8" s="7"/>
      <c r="O8" s="7"/>
      <c r="P8" s="7"/>
      <c r="T8" s="7"/>
    </row>
    <row r="9" spans="1:72" s="9" customFormat="1" x14ac:dyDescent="0.55000000000000004">
      <c r="B9" s="46" t="s">
        <v>26</v>
      </c>
      <c r="C9" s="46"/>
      <c r="D9" s="46"/>
      <c r="E9" s="46"/>
      <c r="F9" s="46"/>
      <c r="G9" s="46"/>
      <c r="H9" s="46"/>
      <c r="I9" s="46"/>
      <c r="J9" s="46"/>
      <c r="K9" s="46"/>
      <c r="AL9" s="13"/>
    </row>
    <row r="10" spans="1:72" s="9" customFormat="1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AL10" s="1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</row>
    <row r="11" spans="1:72" s="9" customFormat="1" ht="14.7" thickBot="1" x14ac:dyDescent="0.6">
      <c r="A11" s="14"/>
      <c r="AL11" s="1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</row>
    <row r="12" spans="1:72" s="9" customFormat="1" x14ac:dyDescent="0.55000000000000004">
      <c r="E12" s="15" t="s">
        <v>0</v>
      </c>
      <c r="F12" s="16" t="s">
        <v>0</v>
      </c>
      <c r="G12" s="16" t="s">
        <v>0</v>
      </c>
      <c r="H12" s="16" t="s">
        <v>0</v>
      </c>
      <c r="I12" s="16" t="s">
        <v>0</v>
      </c>
      <c r="J12" s="16" t="s">
        <v>0</v>
      </c>
      <c r="K12" s="17" t="s">
        <v>1</v>
      </c>
      <c r="L12" s="18" t="s">
        <v>1</v>
      </c>
      <c r="M12" s="18" t="s">
        <v>1</v>
      </c>
      <c r="N12" s="18" t="s">
        <v>1</v>
      </c>
      <c r="O12" s="18" t="s">
        <v>1</v>
      </c>
      <c r="P12" s="18" t="s">
        <v>1</v>
      </c>
      <c r="Q12" s="18" t="s">
        <v>1</v>
      </c>
      <c r="R12" s="18" t="s">
        <v>1</v>
      </c>
      <c r="S12" s="18" t="s">
        <v>1</v>
      </c>
      <c r="T12" s="18" t="s">
        <v>1</v>
      </c>
      <c r="U12" s="18" t="s">
        <v>1</v>
      </c>
      <c r="V12" s="18" t="s">
        <v>1</v>
      </c>
      <c r="W12" s="18" t="s">
        <v>1</v>
      </c>
      <c r="X12" s="17" t="s">
        <v>1</v>
      </c>
      <c r="Y12" s="18" t="s">
        <v>1</v>
      </c>
      <c r="Z12" s="18" t="s">
        <v>1</v>
      </c>
      <c r="AA12" s="18" t="s">
        <v>1</v>
      </c>
      <c r="AB12" s="18" t="s">
        <v>1</v>
      </c>
      <c r="AC12" s="18" t="s">
        <v>1</v>
      </c>
      <c r="AD12" s="18" t="s">
        <v>1</v>
      </c>
      <c r="AE12" s="18" t="s">
        <v>1</v>
      </c>
      <c r="AF12" s="18" t="s">
        <v>1</v>
      </c>
      <c r="AG12" s="18" t="s">
        <v>1</v>
      </c>
      <c r="AH12" s="18" t="s">
        <v>1</v>
      </c>
      <c r="AI12" s="18" t="s">
        <v>1</v>
      </c>
      <c r="AJ12" s="19" t="s">
        <v>1</v>
      </c>
      <c r="AK12" s="3"/>
      <c r="AL12" s="20" t="s">
        <v>27</v>
      </c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</row>
    <row r="13" spans="1:72" s="9" customFormat="1" x14ac:dyDescent="0.55000000000000004">
      <c r="A13" s="10" t="s">
        <v>15</v>
      </c>
      <c r="B13" s="9" t="s">
        <v>2</v>
      </c>
      <c r="C13" s="21" t="s">
        <v>3</v>
      </c>
      <c r="D13" s="22" t="s">
        <v>28</v>
      </c>
      <c r="E13" s="23" t="s">
        <v>4</v>
      </c>
      <c r="F13" s="24" t="s">
        <v>19</v>
      </c>
      <c r="G13" s="24" t="s">
        <v>5</v>
      </c>
      <c r="H13" s="24" t="s">
        <v>20</v>
      </c>
      <c r="I13" s="24" t="s">
        <v>21</v>
      </c>
      <c r="J13" s="25">
        <v>60</v>
      </c>
      <c r="K13" s="26">
        <v>80</v>
      </c>
      <c r="L13" s="27">
        <v>100</v>
      </c>
      <c r="M13" s="27">
        <v>120</v>
      </c>
      <c r="N13" s="27">
        <v>140</v>
      </c>
      <c r="O13" s="27">
        <v>160</v>
      </c>
      <c r="P13" s="27">
        <v>3</v>
      </c>
      <c r="Q13" s="27">
        <v>4</v>
      </c>
      <c r="R13" s="27">
        <v>5</v>
      </c>
      <c r="S13" s="27">
        <v>6</v>
      </c>
      <c r="T13" s="27">
        <v>7</v>
      </c>
      <c r="U13" s="27">
        <v>8</v>
      </c>
      <c r="V13" s="27">
        <v>9</v>
      </c>
      <c r="W13" s="27">
        <v>10</v>
      </c>
      <c r="X13" s="26">
        <v>15</v>
      </c>
      <c r="Y13" s="27">
        <v>20</v>
      </c>
      <c r="Z13" s="27">
        <v>30</v>
      </c>
      <c r="AA13" s="27">
        <v>40</v>
      </c>
      <c r="AB13" s="27">
        <v>50</v>
      </c>
      <c r="AC13" s="27">
        <v>60</v>
      </c>
      <c r="AD13" s="27">
        <v>70</v>
      </c>
      <c r="AE13" s="27">
        <v>80</v>
      </c>
      <c r="AF13" s="27">
        <v>90</v>
      </c>
      <c r="AG13" s="27">
        <v>100</v>
      </c>
      <c r="AH13" s="27">
        <v>120</v>
      </c>
      <c r="AI13" s="27">
        <v>140</v>
      </c>
      <c r="AJ13" s="28">
        <v>170</v>
      </c>
      <c r="AK13" s="29"/>
      <c r="AL13" s="30"/>
      <c r="AM13" s="29"/>
      <c r="AN13" s="29"/>
      <c r="AO13" s="29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3"/>
    </row>
    <row r="14" spans="1:72" s="9" customFormat="1" ht="14.7" thickBot="1" x14ac:dyDescent="0.6">
      <c r="A14" s="10"/>
      <c r="E14" s="31" t="s">
        <v>7</v>
      </c>
      <c r="F14" s="32" t="s">
        <v>7</v>
      </c>
      <c r="G14" s="32" t="s">
        <v>7</v>
      </c>
      <c r="H14" s="32" t="s">
        <v>7</v>
      </c>
      <c r="I14" s="32" t="s">
        <v>7</v>
      </c>
      <c r="J14" s="32" t="s">
        <v>7</v>
      </c>
      <c r="K14" s="33" t="s">
        <v>7</v>
      </c>
      <c r="L14" s="34" t="s">
        <v>7</v>
      </c>
      <c r="M14" s="34" t="s">
        <v>7</v>
      </c>
      <c r="N14" s="34" t="s">
        <v>7</v>
      </c>
      <c r="O14" s="34" t="s">
        <v>7</v>
      </c>
      <c r="P14" s="34" t="s">
        <v>6</v>
      </c>
      <c r="Q14" s="34" t="s">
        <v>6</v>
      </c>
      <c r="R14" s="34" t="s">
        <v>6</v>
      </c>
      <c r="S14" s="34" t="s">
        <v>6</v>
      </c>
      <c r="T14" s="34" t="s">
        <v>6</v>
      </c>
      <c r="U14" s="34" t="s">
        <v>6</v>
      </c>
      <c r="V14" s="34" t="s">
        <v>6</v>
      </c>
      <c r="W14" s="34" t="s">
        <v>6</v>
      </c>
      <c r="X14" s="33" t="s">
        <v>6</v>
      </c>
      <c r="Y14" s="34" t="s">
        <v>6</v>
      </c>
      <c r="Z14" s="34" t="s">
        <v>6</v>
      </c>
      <c r="AA14" s="34" t="s">
        <v>6</v>
      </c>
      <c r="AB14" s="34" t="s">
        <v>6</v>
      </c>
      <c r="AC14" s="34" t="s">
        <v>6</v>
      </c>
      <c r="AD14" s="34" t="s">
        <v>6</v>
      </c>
      <c r="AE14" s="34" t="s">
        <v>6</v>
      </c>
      <c r="AF14" s="34" t="s">
        <v>6</v>
      </c>
      <c r="AG14" s="34" t="s">
        <v>6</v>
      </c>
      <c r="AH14" s="34" t="s">
        <v>6</v>
      </c>
      <c r="AI14" s="34" t="s">
        <v>6</v>
      </c>
      <c r="AJ14" s="35" t="s">
        <v>6</v>
      </c>
      <c r="AK14" s="6"/>
      <c r="AL14" s="11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3"/>
    </row>
    <row r="15" spans="1:72" s="9" customFormat="1" x14ac:dyDescent="0.55000000000000004">
      <c r="A15" s="10"/>
      <c r="B15" s="10"/>
      <c r="V15" s="6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36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3"/>
    </row>
    <row r="16" spans="1:72" s="9" customFormat="1" x14ac:dyDescent="0.55000000000000004">
      <c r="A16" s="2">
        <v>901</v>
      </c>
      <c r="B16" s="9" t="s">
        <v>16</v>
      </c>
      <c r="C16" s="1">
        <v>49324</v>
      </c>
      <c r="D16" s="1">
        <f>C16/3600</f>
        <v>13.701111111111111</v>
      </c>
      <c r="E16" s="1">
        <v>903090</v>
      </c>
      <c r="F16" s="1">
        <v>1806700</v>
      </c>
      <c r="G16" s="1">
        <v>2704600</v>
      </c>
      <c r="H16" s="1">
        <v>3595400</v>
      </c>
      <c r="I16" s="1">
        <v>4478800</v>
      </c>
      <c r="J16" s="1">
        <v>5354800</v>
      </c>
      <c r="K16" s="1">
        <v>5278000</v>
      </c>
      <c r="L16" s="1">
        <v>5190400</v>
      </c>
      <c r="M16" s="1">
        <v>5103700</v>
      </c>
      <c r="N16" s="1">
        <v>5018300</v>
      </c>
      <c r="O16" s="1">
        <v>4934400</v>
      </c>
      <c r="P16" s="1">
        <v>4851900</v>
      </c>
      <c r="Q16" s="1">
        <v>4612500</v>
      </c>
      <c r="R16" s="1">
        <v>4385000</v>
      </c>
      <c r="S16" s="1">
        <v>4168700</v>
      </c>
      <c r="T16" s="1">
        <v>3963000</v>
      </c>
      <c r="U16" s="1">
        <v>3767500</v>
      </c>
      <c r="V16" s="1">
        <v>3581700</v>
      </c>
      <c r="W16" s="1">
        <v>3405000</v>
      </c>
      <c r="X16" s="1">
        <v>2644000</v>
      </c>
      <c r="Y16" s="1">
        <v>2053100</v>
      </c>
      <c r="Z16" s="1">
        <v>1237900</v>
      </c>
      <c r="AA16" s="1">
        <v>746410</v>
      </c>
      <c r="AB16" s="1">
        <v>450050</v>
      </c>
      <c r="AC16" s="1">
        <v>271360</v>
      </c>
      <c r="AD16" s="1">
        <v>163620</v>
      </c>
      <c r="AE16" s="1">
        <v>98657</v>
      </c>
      <c r="AF16" s="1">
        <v>59486</v>
      </c>
      <c r="AG16" s="1">
        <v>35868</v>
      </c>
      <c r="AH16" s="1">
        <v>13040</v>
      </c>
      <c r="AI16" s="1">
        <v>4740.8999999999996</v>
      </c>
      <c r="AJ16" s="1">
        <v>1039.2</v>
      </c>
      <c r="AK16" s="1"/>
      <c r="AL16" s="37" t="s">
        <v>33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1:71" s="9" customFormat="1" x14ac:dyDescent="0.55000000000000004">
      <c r="A17" s="2">
        <v>901</v>
      </c>
      <c r="B17" s="9" t="s">
        <v>8</v>
      </c>
      <c r="C17" s="1">
        <v>1404</v>
      </c>
      <c r="D17" s="1">
        <f t="shared" ref="D17:D19" si="0">C17/3600</f>
        <v>0.39</v>
      </c>
      <c r="E17" s="1">
        <v>141200000</v>
      </c>
      <c r="F17" s="1">
        <v>246570000</v>
      </c>
      <c r="G17" s="1">
        <v>325290000</v>
      </c>
      <c r="H17" s="1">
        <v>384180000</v>
      </c>
      <c r="I17" s="1">
        <v>428330000</v>
      </c>
      <c r="J17" s="1">
        <v>461500000</v>
      </c>
      <c r="K17" s="1">
        <v>258850000</v>
      </c>
      <c r="L17" s="1">
        <v>146640000</v>
      </c>
      <c r="M17" s="1">
        <v>84445000</v>
      </c>
      <c r="N17" s="1">
        <v>49915000</v>
      </c>
      <c r="O17" s="1">
        <v>30688000</v>
      </c>
      <c r="P17" s="1">
        <v>19929000</v>
      </c>
      <c r="Q17" s="1">
        <v>8350500</v>
      </c>
      <c r="R17" s="1">
        <v>5802900</v>
      </c>
      <c r="S17" s="1">
        <v>4852200</v>
      </c>
      <c r="T17" s="1">
        <v>4233100</v>
      </c>
      <c r="U17" s="1">
        <v>3724300</v>
      </c>
      <c r="V17" s="1">
        <v>3282100</v>
      </c>
      <c r="W17" s="1">
        <v>2893200</v>
      </c>
      <c r="X17" s="1">
        <v>1540700</v>
      </c>
      <c r="Y17" s="1">
        <v>820440</v>
      </c>
      <c r="Z17" s="1">
        <v>232660</v>
      </c>
      <c r="AA17" s="1">
        <v>65977</v>
      </c>
      <c r="AB17" s="1">
        <v>18710</v>
      </c>
      <c r="AC17" s="1">
        <v>5305.6</v>
      </c>
      <c r="AD17" s="1">
        <v>1504.6</v>
      </c>
      <c r="AE17" s="1">
        <v>426.66</v>
      </c>
      <c r="AF17" s="1">
        <v>120.99</v>
      </c>
      <c r="AG17" s="1">
        <v>34.311</v>
      </c>
      <c r="AH17" s="1">
        <v>2.8</v>
      </c>
      <c r="AI17" s="1">
        <v>0.22</v>
      </c>
      <c r="AJ17" s="1">
        <v>5.0000000000000001E-3</v>
      </c>
      <c r="AK17" s="1"/>
      <c r="AL17" s="37" t="s">
        <v>34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4"/>
      <c r="BL17" s="4"/>
      <c r="BM17" s="4"/>
      <c r="BN17" s="4"/>
      <c r="BO17" s="4"/>
      <c r="BP17" s="4"/>
      <c r="BQ17" s="4"/>
      <c r="BR17" s="4"/>
    </row>
    <row r="18" spans="1:71" s="9" customFormat="1" x14ac:dyDescent="0.55000000000000004">
      <c r="A18" s="2">
        <v>901</v>
      </c>
      <c r="B18" s="9" t="s">
        <v>17</v>
      </c>
      <c r="C18" s="1">
        <v>19800</v>
      </c>
      <c r="D18" s="1">
        <f t="shared" si="0"/>
        <v>5.5</v>
      </c>
      <c r="E18" s="1">
        <v>2009500</v>
      </c>
      <c r="F18" s="1">
        <v>3977100</v>
      </c>
      <c r="G18" s="1">
        <v>5903900</v>
      </c>
      <c r="H18" s="1">
        <v>7790700</v>
      </c>
      <c r="I18" s="1">
        <v>9638200</v>
      </c>
      <c r="J18" s="1">
        <v>11447000</v>
      </c>
      <c r="K18" s="1">
        <v>10976000</v>
      </c>
      <c r="L18" s="1">
        <v>10525000</v>
      </c>
      <c r="M18" s="1">
        <v>10092000</v>
      </c>
      <c r="N18" s="1">
        <v>9676700</v>
      </c>
      <c r="O18" s="1">
        <v>9278600</v>
      </c>
      <c r="P18" s="1">
        <v>8896900</v>
      </c>
      <c r="Q18" s="1">
        <v>7843400</v>
      </c>
      <c r="R18" s="1">
        <v>6914700</v>
      </c>
      <c r="S18" s="1">
        <v>6095900</v>
      </c>
      <c r="T18" s="1">
        <v>5374100</v>
      </c>
      <c r="U18" s="1">
        <v>4737800</v>
      </c>
      <c r="V18" s="38">
        <v>4176800</v>
      </c>
      <c r="W18" s="29">
        <v>3682200</v>
      </c>
      <c r="X18" s="29">
        <v>1960900</v>
      </c>
      <c r="Y18" s="29">
        <v>1044200</v>
      </c>
      <c r="Z18" s="29">
        <v>296110</v>
      </c>
      <c r="AA18" s="29">
        <v>83970</v>
      </c>
      <c r="AB18" s="29">
        <v>23812</v>
      </c>
      <c r="AC18" s="29">
        <v>6752.6</v>
      </c>
      <c r="AD18" s="29">
        <v>1914.9</v>
      </c>
      <c r="AE18" s="29">
        <v>543.02</v>
      </c>
      <c r="AF18" s="29">
        <v>153.99</v>
      </c>
      <c r="AG18" s="29">
        <v>43.667999999999999</v>
      </c>
      <c r="AH18" s="29">
        <v>3.5</v>
      </c>
      <c r="AI18" s="29">
        <v>0.28000000000000003</v>
      </c>
      <c r="AJ18" s="29">
        <v>6.4000000000000003E-3</v>
      </c>
      <c r="AK18" s="4"/>
      <c r="AL18" s="37" t="s">
        <v>34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</row>
    <row r="19" spans="1:71" s="9" customFormat="1" x14ac:dyDescent="0.55000000000000004">
      <c r="A19" s="2">
        <v>901</v>
      </c>
      <c r="B19" s="9" t="s">
        <v>9</v>
      </c>
      <c r="C19" s="1">
        <v>643680</v>
      </c>
      <c r="D19" s="1">
        <f t="shared" si="0"/>
        <v>178.8</v>
      </c>
      <c r="E19" s="1">
        <v>35612</v>
      </c>
      <c r="F19" s="1">
        <v>151140</v>
      </c>
      <c r="G19" s="1">
        <v>328320</v>
      </c>
      <c r="H19" s="1">
        <v>551600</v>
      </c>
      <c r="I19" s="1">
        <v>809400</v>
      </c>
      <c r="J19" s="1">
        <v>1093100</v>
      </c>
      <c r="K19" s="1">
        <v>1563100</v>
      </c>
      <c r="L19" s="1">
        <v>1829400</v>
      </c>
      <c r="M19" s="1">
        <v>1981400</v>
      </c>
      <c r="N19" s="1">
        <v>2069800</v>
      </c>
      <c r="O19" s="1">
        <v>2123000</v>
      </c>
      <c r="P19" s="1">
        <v>2156300</v>
      </c>
      <c r="Q19" s="1">
        <v>2206300</v>
      </c>
      <c r="R19" s="1">
        <v>2231900</v>
      </c>
      <c r="S19" s="1">
        <v>2250400</v>
      </c>
      <c r="T19" s="1">
        <v>2265100</v>
      </c>
      <c r="U19" s="1">
        <v>2276900</v>
      </c>
      <c r="V19" s="1">
        <v>2286300</v>
      </c>
      <c r="W19" s="1">
        <v>2293400</v>
      </c>
      <c r="X19" s="1">
        <v>2304500</v>
      </c>
      <c r="Y19" s="1">
        <v>2289600</v>
      </c>
      <c r="Z19" s="1">
        <v>2226200</v>
      </c>
      <c r="AA19" s="1">
        <v>2148300</v>
      </c>
      <c r="AB19" s="1">
        <v>2068500</v>
      </c>
      <c r="AC19" s="1">
        <v>1990400</v>
      </c>
      <c r="AD19" s="1">
        <v>1914800</v>
      </c>
      <c r="AE19" s="1">
        <v>1842100</v>
      </c>
      <c r="AF19" s="1">
        <v>1772000</v>
      </c>
      <c r="AG19" s="1">
        <v>1704700</v>
      </c>
      <c r="AH19" s="1">
        <v>1577500</v>
      </c>
      <c r="AI19" s="1">
        <v>1459800</v>
      </c>
      <c r="AJ19" s="1">
        <v>1299500</v>
      </c>
      <c r="AK19" s="1"/>
      <c r="AL19" s="37" t="s">
        <v>35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 spans="1:71" s="9" customFormat="1" x14ac:dyDescent="0.55000000000000004">
      <c r="A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37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4"/>
      <c r="BL20" s="4"/>
      <c r="BM20" s="4"/>
      <c r="BN20" s="4"/>
      <c r="BO20" s="4"/>
      <c r="BP20" s="4"/>
      <c r="BQ20" s="4"/>
      <c r="BR20" s="4"/>
      <c r="BS20" s="4"/>
    </row>
    <row r="21" spans="1:71" s="9" customFormat="1" x14ac:dyDescent="0.55000000000000004">
      <c r="A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37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4"/>
      <c r="BL21" s="4"/>
      <c r="BM21" s="4"/>
      <c r="BN21" s="4"/>
      <c r="BO21" s="4"/>
      <c r="BP21" s="4"/>
      <c r="BQ21" s="4"/>
      <c r="BR21" s="4"/>
      <c r="BS21" s="4"/>
    </row>
    <row r="22" spans="1:71" s="9" customFormat="1" x14ac:dyDescent="0.55000000000000004">
      <c r="B22" s="46" t="s">
        <v>29</v>
      </c>
      <c r="C22" s="46"/>
      <c r="D22" s="46"/>
      <c r="E22" s="46"/>
      <c r="F22" s="46"/>
      <c r="G22" s="46"/>
      <c r="H22" s="46"/>
      <c r="I22" s="46"/>
      <c r="J22" s="46"/>
      <c r="K22" s="46"/>
      <c r="AK22" s="44"/>
      <c r="AL22" s="37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4"/>
      <c r="BL22" s="4"/>
      <c r="BM22" s="4"/>
      <c r="BN22" s="4"/>
      <c r="BO22" s="4"/>
      <c r="BP22" s="4"/>
      <c r="BQ22" s="4"/>
      <c r="BR22" s="4"/>
      <c r="BS22" s="4"/>
    </row>
    <row r="23" spans="1:71" s="9" customFormat="1" x14ac:dyDescent="0.55000000000000004">
      <c r="B23" s="10"/>
      <c r="C23" s="10"/>
      <c r="D23" s="10"/>
      <c r="E23" s="10"/>
      <c r="F23" s="10"/>
      <c r="G23" s="10"/>
      <c r="H23" s="10"/>
      <c r="I23" s="10"/>
      <c r="J23" s="10"/>
      <c r="K23" s="10"/>
      <c r="AK23" s="1"/>
      <c r="AL23" s="37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4"/>
      <c r="BL23" s="4"/>
      <c r="BM23" s="4"/>
      <c r="BN23" s="4"/>
      <c r="BO23" s="4"/>
      <c r="BP23" s="4"/>
      <c r="BQ23" s="4"/>
      <c r="BR23" s="4"/>
      <c r="BS23" s="4"/>
    </row>
    <row r="24" spans="1:71" s="9" customFormat="1" ht="14.7" thickBot="1" x14ac:dyDescent="0.6">
      <c r="A24" s="9" t="s">
        <v>30</v>
      </c>
      <c r="AK24" s="1"/>
      <c r="AL24" s="37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4"/>
      <c r="BL24" s="4"/>
      <c r="BM24" s="4"/>
      <c r="BN24" s="4"/>
      <c r="BO24" s="4"/>
      <c r="BP24" s="4"/>
      <c r="BQ24" s="4"/>
      <c r="BR24" s="4"/>
      <c r="BS24" s="4"/>
    </row>
    <row r="25" spans="1:71" s="9" customFormat="1" x14ac:dyDescent="0.55000000000000004">
      <c r="E25" s="15" t="s">
        <v>0</v>
      </c>
      <c r="F25" s="16" t="s">
        <v>0</v>
      </c>
      <c r="G25" s="16" t="s">
        <v>0</v>
      </c>
      <c r="H25" s="16" t="s">
        <v>0</v>
      </c>
      <c r="I25" s="16" t="s">
        <v>0</v>
      </c>
      <c r="J25" s="16" t="s">
        <v>0</v>
      </c>
      <c r="K25" s="17" t="s">
        <v>1</v>
      </c>
      <c r="L25" s="18" t="s">
        <v>1</v>
      </c>
      <c r="M25" s="18" t="s">
        <v>1</v>
      </c>
      <c r="N25" s="18" t="s">
        <v>1</v>
      </c>
      <c r="O25" s="18" t="s">
        <v>1</v>
      </c>
      <c r="P25" s="18" t="s">
        <v>1</v>
      </c>
      <c r="Q25" s="18" t="s">
        <v>1</v>
      </c>
      <c r="R25" s="18" t="s">
        <v>1</v>
      </c>
      <c r="S25" s="18" t="s">
        <v>1</v>
      </c>
      <c r="T25" s="18" t="s">
        <v>1</v>
      </c>
      <c r="U25" s="18" t="s">
        <v>1</v>
      </c>
      <c r="V25" s="18" t="s">
        <v>1</v>
      </c>
      <c r="W25" s="18" t="s">
        <v>1</v>
      </c>
      <c r="X25" s="17" t="s">
        <v>1</v>
      </c>
      <c r="Y25" s="18" t="s">
        <v>1</v>
      </c>
      <c r="Z25" s="18" t="s">
        <v>1</v>
      </c>
      <c r="AA25" s="18" t="s">
        <v>1</v>
      </c>
      <c r="AB25" s="18" t="s">
        <v>1</v>
      </c>
      <c r="AC25" s="18" t="s">
        <v>1</v>
      </c>
      <c r="AD25" s="18" t="s">
        <v>1</v>
      </c>
      <c r="AE25" s="18" t="s">
        <v>1</v>
      </c>
      <c r="AF25" s="18" t="s">
        <v>1</v>
      </c>
      <c r="AG25" s="18" t="s">
        <v>1</v>
      </c>
      <c r="AH25" s="18" t="s">
        <v>1</v>
      </c>
      <c r="AI25" s="18" t="s">
        <v>1</v>
      </c>
      <c r="AJ25" s="19" t="s">
        <v>1</v>
      </c>
      <c r="AL25" s="13"/>
    </row>
    <row r="26" spans="1:71" s="9" customFormat="1" x14ac:dyDescent="0.55000000000000004">
      <c r="A26" s="10" t="s">
        <v>15</v>
      </c>
      <c r="B26" s="9" t="s">
        <v>2</v>
      </c>
      <c r="C26" s="21" t="s">
        <v>3</v>
      </c>
      <c r="D26" s="22" t="s">
        <v>28</v>
      </c>
      <c r="E26" s="23" t="s">
        <v>4</v>
      </c>
      <c r="F26" s="24" t="s">
        <v>19</v>
      </c>
      <c r="G26" s="24" t="s">
        <v>5</v>
      </c>
      <c r="H26" s="24" t="s">
        <v>20</v>
      </c>
      <c r="I26" s="24" t="s">
        <v>21</v>
      </c>
      <c r="J26" s="25">
        <v>60</v>
      </c>
      <c r="K26" s="26">
        <v>80</v>
      </c>
      <c r="L26" s="27">
        <v>100</v>
      </c>
      <c r="M26" s="27">
        <v>120</v>
      </c>
      <c r="N26" s="27">
        <v>140</v>
      </c>
      <c r="O26" s="27">
        <v>160</v>
      </c>
      <c r="P26" s="27">
        <v>3</v>
      </c>
      <c r="Q26" s="27">
        <v>4</v>
      </c>
      <c r="R26" s="27">
        <v>5</v>
      </c>
      <c r="S26" s="27">
        <v>6</v>
      </c>
      <c r="T26" s="27">
        <v>7</v>
      </c>
      <c r="U26" s="27">
        <v>8</v>
      </c>
      <c r="V26" s="27">
        <v>9</v>
      </c>
      <c r="W26" s="27">
        <v>10</v>
      </c>
      <c r="X26" s="26">
        <v>15</v>
      </c>
      <c r="Y26" s="27">
        <v>20</v>
      </c>
      <c r="Z26" s="27">
        <v>30</v>
      </c>
      <c r="AA26" s="27">
        <v>40</v>
      </c>
      <c r="AB26" s="27">
        <v>50</v>
      </c>
      <c r="AC26" s="27">
        <v>60</v>
      </c>
      <c r="AD26" s="27">
        <v>70</v>
      </c>
      <c r="AE26" s="27">
        <v>80</v>
      </c>
      <c r="AF26" s="27">
        <v>90</v>
      </c>
      <c r="AG26" s="27">
        <v>100</v>
      </c>
      <c r="AH26" s="27">
        <v>120</v>
      </c>
      <c r="AI26" s="27">
        <v>140</v>
      </c>
      <c r="AJ26" s="28">
        <v>170</v>
      </c>
      <c r="AL26" s="13"/>
    </row>
    <row r="27" spans="1:71" s="9" customFormat="1" ht="14.7" thickBot="1" x14ac:dyDescent="0.6">
      <c r="A27" s="10"/>
      <c r="E27" s="31" t="s">
        <v>7</v>
      </c>
      <c r="F27" s="32" t="s">
        <v>7</v>
      </c>
      <c r="G27" s="32" t="s">
        <v>7</v>
      </c>
      <c r="H27" s="32" t="s">
        <v>7</v>
      </c>
      <c r="I27" s="32" t="s">
        <v>7</v>
      </c>
      <c r="J27" s="32" t="s">
        <v>7</v>
      </c>
      <c r="K27" s="33" t="s">
        <v>7</v>
      </c>
      <c r="L27" s="34" t="s">
        <v>7</v>
      </c>
      <c r="M27" s="34" t="s">
        <v>7</v>
      </c>
      <c r="N27" s="34" t="s">
        <v>7</v>
      </c>
      <c r="O27" s="34" t="s">
        <v>7</v>
      </c>
      <c r="P27" s="34" t="s">
        <v>6</v>
      </c>
      <c r="Q27" s="34" t="s">
        <v>6</v>
      </c>
      <c r="R27" s="34" t="s">
        <v>6</v>
      </c>
      <c r="S27" s="34" t="s">
        <v>6</v>
      </c>
      <c r="T27" s="34" t="s">
        <v>6</v>
      </c>
      <c r="U27" s="34" t="s">
        <v>6</v>
      </c>
      <c r="V27" s="34" t="s">
        <v>6</v>
      </c>
      <c r="W27" s="34" t="s">
        <v>6</v>
      </c>
      <c r="X27" s="33" t="s">
        <v>6</v>
      </c>
      <c r="Y27" s="34" t="s">
        <v>6</v>
      </c>
      <c r="Z27" s="34" t="s">
        <v>6</v>
      </c>
      <c r="AA27" s="34" t="s">
        <v>6</v>
      </c>
      <c r="AB27" s="34" t="s">
        <v>6</v>
      </c>
      <c r="AC27" s="34" t="s">
        <v>6</v>
      </c>
      <c r="AD27" s="34" t="s">
        <v>6</v>
      </c>
      <c r="AE27" s="34" t="s">
        <v>6</v>
      </c>
      <c r="AF27" s="34" t="s">
        <v>6</v>
      </c>
      <c r="AG27" s="34" t="s">
        <v>6</v>
      </c>
      <c r="AH27" s="34" t="s">
        <v>6</v>
      </c>
      <c r="AI27" s="34" t="s">
        <v>6</v>
      </c>
      <c r="AJ27" s="35" t="s">
        <v>6</v>
      </c>
      <c r="AL27" s="13"/>
    </row>
    <row r="28" spans="1:71" s="9" customFormat="1" x14ac:dyDescent="0.55000000000000004">
      <c r="A28" s="10"/>
      <c r="B28" s="10"/>
      <c r="V28" s="6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L28" s="13"/>
    </row>
    <row r="29" spans="1:71" s="9" customFormat="1" x14ac:dyDescent="0.55000000000000004">
      <c r="A29" s="2">
        <v>901</v>
      </c>
      <c r="B29" s="9" t="s">
        <v>16</v>
      </c>
      <c r="C29" s="1">
        <v>49324</v>
      </c>
      <c r="D29" s="1">
        <f>C29/3600</f>
        <v>13.701111111111111</v>
      </c>
      <c r="E29" s="1">
        <f t="shared" ref="E29:AJ32" si="1">E16*2.7027027027027E-11</f>
        <v>2.4407837837837813E-5</v>
      </c>
      <c r="F29" s="1">
        <f t="shared" si="1"/>
        <v>4.8829729729729682E-5</v>
      </c>
      <c r="G29" s="1">
        <f t="shared" si="1"/>
        <v>7.3097297297297222E-5</v>
      </c>
      <c r="H29" s="1">
        <f>H16*2.7027027027027E-11</f>
        <v>9.7172972972972885E-5</v>
      </c>
      <c r="I29" s="1">
        <f t="shared" si="1"/>
        <v>1.2104864864864853E-4</v>
      </c>
      <c r="J29" s="1">
        <f t="shared" si="1"/>
        <v>1.447243243243242E-4</v>
      </c>
      <c r="K29" s="1">
        <f t="shared" si="1"/>
        <v>1.4264864864864851E-4</v>
      </c>
      <c r="L29" s="1">
        <f t="shared" si="1"/>
        <v>1.4028108108108094E-4</v>
      </c>
      <c r="M29" s="1">
        <f t="shared" si="1"/>
        <v>1.3793783783783771E-4</v>
      </c>
      <c r="N29" s="1">
        <f t="shared" si="1"/>
        <v>1.3562972972972959E-4</v>
      </c>
      <c r="O29" s="1">
        <f t="shared" si="1"/>
        <v>1.3336216216216202E-4</v>
      </c>
      <c r="P29" s="1">
        <f t="shared" si="1"/>
        <v>1.3113243243243231E-4</v>
      </c>
      <c r="Q29" s="1">
        <f t="shared" si="1"/>
        <v>1.2466216216216203E-4</v>
      </c>
      <c r="R29" s="1">
        <f t="shared" si="1"/>
        <v>1.185135135135134E-4</v>
      </c>
      <c r="S29" s="1">
        <f t="shared" si="1"/>
        <v>1.1266756756756746E-4</v>
      </c>
      <c r="T29" s="1">
        <f t="shared" si="1"/>
        <v>1.07108108108108E-4</v>
      </c>
      <c r="U29" s="1">
        <f t="shared" si="1"/>
        <v>1.0182432432432423E-4</v>
      </c>
      <c r="V29" s="1">
        <f t="shared" si="1"/>
        <v>9.6802702702702612E-5</v>
      </c>
      <c r="W29" s="1">
        <f t="shared" si="1"/>
        <v>9.2027027027026943E-5</v>
      </c>
      <c r="X29" s="1">
        <f t="shared" si="1"/>
        <v>7.1459459459459392E-5</v>
      </c>
      <c r="Y29" s="1">
        <f t="shared" si="1"/>
        <v>5.5489189189189133E-5</v>
      </c>
      <c r="Z29" s="1">
        <f t="shared" si="1"/>
        <v>3.3456756756756726E-5</v>
      </c>
      <c r="AA29" s="1">
        <f t="shared" si="1"/>
        <v>2.0173243243243223E-5</v>
      </c>
      <c r="AB29" s="1">
        <f t="shared" si="1"/>
        <v>1.2163513513513503E-5</v>
      </c>
      <c r="AC29" s="1">
        <f t="shared" si="1"/>
        <v>7.3340540540540468E-6</v>
      </c>
      <c r="AD29" s="1">
        <f t="shared" si="1"/>
        <v>4.4221621621621581E-6</v>
      </c>
      <c r="AE29" s="1">
        <f t="shared" si="1"/>
        <v>2.6664054054054027E-6</v>
      </c>
      <c r="AF29" s="1">
        <f t="shared" si="1"/>
        <v>1.6077297297297282E-6</v>
      </c>
      <c r="AG29" s="1">
        <f t="shared" si="1"/>
        <v>9.6940540540540437E-7</v>
      </c>
      <c r="AH29" s="1">
        <f t="shared" si="1"/>
        <v>3.524324324324321E-7</v>
      </c>
      <c r="AI29" s="1">
        <f t="shared" si="1"/>
        <v>1.2813243243243229E-7</v>
      </c>
      <c r="AJ29" s="1">
        <f t="shared" si="1"/>
        <v>2.8086486486486462E-8</v>
      </c>
      <c r="AK29" s="1"/>
      <c r="AL29" s="37"/>
      <c r="AM29" s="9" t="s">
        <v>16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71" s="9" customFormat="1" x14ac:dyDescent="0.55000000000000004">
      <c r="A30" s="2">
        <v>901</v>
      </c>
      <c r="B30" s="9" t="s">
        <v>8</v>
      </c>
      <c r="C30" s="1">
        <v>1404</v>
      </c>
      <c r="D30" s="1">
        <f t="shared" ref="D30:D32" si="2">C30/3600</f>
        <v>0.39</v>
      </c>
      <c r="E30" s="1">
        <f t="shared" si="1"/>
        <v>3.8162162162162123E-3</v>
      </c>
      <c r="F30" s="1">
        <f t="shared" si="1"/>
        <v>6.6640540540540477E-3</v>
      </c>
      <c r="G30" s="1">
        <f t="shared" si="1"/>
        <v>8.791621621621613E-3</v>
      </c>
      <c r="H30" s="1">
        <f t="shared" si="1"/>
        <v>1.0383243243243233E-2</v>
      </c>
      <c r="I30" s="1">
        <f t="shared" si="1"/>
        <v>1.1576486486486475E-2</v>
      </c>
      <c r="J30" s="1">
        <f t="shared" si="1"/>
        <v>1.2472972972972961E-2</v>
      </c>
      <c r="K30" s="1">
        <f t="shared" si="1"/>
        <v>6.9959459459459396E-3</v>
      </c>
      <c r="L30" s="1">
        <f t="shared" si="1"/>
        <v>3.9632432432432398E-3</v>
      </c>
      <c r="M30" s="1">
        <f>M17*2.7027027027027E-11</f>
        <v>2.2822972972972953E-3</v>
      </c>
      <c r="N30" s="1">
        <f t="shared" si="1"/>
        <v>1.3490540540540528E-3</v>
      </c>
      <c r="O30" s="1">
        <f t="shared" si="1"/>
        <v>8.2940540540540463E-4</v>
      </c>
      <c r="P30" s="1">
        <f t="shared" si="1"/>
        <v>5.3862162162162113E-4</v>
      </c>
      <c r="Q30" s="1">
        <f t="shared" si="1"/>
        <v>2.2568918918918897E-4</v>
      </c>
      <c r="R30" s="1">
        <f t="shared" si="1"/>
        <v>1.5683513513513499E-4</v>
      </c>
      <c r="S30" s="1">
        <f t="shared" si="1"/>
        <v>1.3114054054054041E-4</v>
      </c>
      <c r="T30" s="1">
        <f t="shared" si="1"/>
        <v>1.14408108108108E-4</v>
      </c>
      <c r="U30" s="1">
        <f t="shared" si="1"/>
        <v>1.0065675675675666E-4</v>
      </c>
      <c r="V30" s="1">
        <f t="shared" si="1"/>
        <v>8.8705405405405317E-5</v>
      </c>
      <c r="W30" s="1">
        <f t="shared" si="1"/>
        <v>7.8194594594594525E-5</v>
      </c>
      <c r="X30" s="1">
        <f t="shared" si="1"/>
        <v>4.1640540540540497E-5</v>
      </c>
      <c r="Y30" s="1">
        <f t="shared" si="1"/>
        <v>2.2174054054054034E-5</v>
      </c>
      <c r="Z30" s="1">
        <f t="shared" si="1"/>
        <v>6.2881081081081019E-6</v>
      </c>
      <c r="AA30" s="1">
        <f t="shared" si="1"/>
        <v>1.7831621621621605E-6</v>
      </c>
      <c r="AB30" s="1">
        <f t="shared" si="1"/>
        <v>5.0567567567567516E-7</v>
      </c>
      <c r="AC30" s="1">
        <f t="shared" si="1"/>
        <v>1.4339459459459448E-7</v>
      </c>
      <c r="AD30" s="1">
        <f t="shared" si="1"/>
        <v>4.0664864864864821E-8</v>
      </c>
      <c r="AE30" s="1">
        <f t="shared" si="1"/>
        <v>1.1531351351351341E-8</v>
      </c>
      <c r="AF30" s="1">
        <f t="shared" si="1"/>
        <v>3.2699999999999968E-9</v>
      </c>
      <c r="AG30" s="1">
        <f t="shared" si="1"/>
        <v>9.273243243243234E-10</v>
      </c>
      <c r="AH30" s="1">
        <f t="shared" si="1"/>
        <v>7.5675675675675603E-11</v>
      </c>
      <c r="AI30" s="1">
        <f t="shared" si="1"/>
        <v>5.9459459459459404E-12</v>
      </c>
      <c r="AJ30" s="1">
        <f t="shared" si="1"/>
        <v>1.3513513513513502E-13</v>
      </c>
      <c r="AK30" s="1"/>
      <c r="AL30" s="37"/>
      <c r="AM30" s="9" t="s">
        <v>8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71" s="9" customFormat="1" x14ac:dyDescent="0.55000000000000004">
      <c r="A31" s="2">
        <v>901</v>
      </c>
      <c r="B31" s="9" t="s">
        <v>17</v>
      </c>
      <c r="C31" s="1">
        <v>19800</v>
      </c>
      <c r="D31" s="1">
        <f t="shared" si="2"/>
        <v>5.5</v>
      </c>
      <c r="E31" s="1">
        <f t="shared" si="1"/>
        <v>5.4310810810810758E-5</v>
      </c>
      <c r="F31" s="1">
        <f t="shared" si="1"/>
        <v>1.0748918918918908E-4</v>
      </c>
      <c r="G31" s="1">
        <f t="shared" si="1"/>
        <v>1.5956486486486471E-4</v>
      </c>
      <c r="H31" s="1">
        <f t="shared" si="1"/>
        <v>2.1055945945945925E-4</v>
      </c>
      <c r="I31" s="1">
        <f t="shared" si="1"/>
        <v>2.6049189189189162E-4</v>
      </c>
      <c r="J31" s="1">
        <f t="shared" si="1"/>
        <v>3.0937837837837807E-4</v>
      </c>
      <c r="K31" s="1">
        <f t="shared" si="1"/>
        <v>2.9664864864864835E-4</v>
      </c>
      <c r="L31" s="1">
        <f t="shared" si="1"/>
        <v>2.8445945945945918E-4</v>
      </c>
      <c r="M31" s="1">
        <f t="shared" si="1"/>
        <v>2.7275675675675652E-4</v>
      </c>
      <c r="N31" s="1">
        <f t="shared" si="1"/>
        <v>2.6153243243243218E-4</v>
      </c>
      <c r="O31" s="1">
        <f t="shared" si="1"/>
        <v>2.5077297297297272E-4</v>
      </c>
      <c r="P31" s="1">
        <f t="shared" si="1"/>
        <v>2.4045675675675652E-4</v>
      </c>
      <c r="Q31" s="1">
        <f t="shared" si="1"/>
        <v>2.1198378378378357E-4</v>
      </c>
      <c r="R31" s="1">
        <f t="shared" si="1"/>
        <v>1.8688378378378361E-4</v>
      </c>
      <c r="S31" s="1">
        <f t="shared" si="1"/>
        <v>1.6475405405405391E-4</v>
      </c>
      <c r="T31" s="1">
        <f t="shared" si="1"/>
        <v>1.452459459459458E-4</v>
      </c>
      <c r="U31" s="1">
        <f t="shared" si="1"/>
        <v>1.2804864864864854E-4</v>
      </c>
      <c r="V31" s="1">
        <f t="shared" si="1"/>
        <v>1.1288648648648638E-4</v>
      </c>
      <c r="W31" s="1">
        <f t="shared" si="1"/>
        <v>9.9518918918918827E-5</v>
      </c>
      <c r="X31" s="1">
        <f t="shared" si="1"/>
        <v>5.2997297297297248E-5</v>
      </c>
      <c r="Y31" s="1">
        <f t="shared" si="1"/>
        <v>2.8221621621621595E-5</v>
      </c>
      <c r="Z31" s="1">
        <f t="shared" si="1"/>
        <v>8.0029729729729648E-6</v>
      </c>
      <c r="AA31" s="1">
        <f t="shared" si="1"/>
        <v>2.2694594594594574E-6</v>
      </c>
      <c r="AB31" s="1">
        <f t="shared" si="1"/>
        <v>6.4356756756756697E-7</v>
      </c>
      <c r="AC31" s="1">
        <f t="shared" si="1"/>
        <v>1.8250270270270254E-7</v>
      </c>
      <c r="AD31" s="1">
        <f t="shared" si="1"/>
        <v>5.1754054054054008E-8</v>
      </c>
      <c r="AE31" s="1">
        <f t="shared" si="1"/>
        <v>1.4676216216216202E-8</v>
      </c>
      <c r="AF31" s="1">
        <f t="shared" si="1"/>
        <v>4.1618918918918877E-9</v>
      </c>
      <c r="AG31" s="1">
        <f t="shared" si="1"/>
        <v>1.1802162162162151E-9</v>
      </c>
      <c r="AH31" s="1">
        <f t="shared" si="1"/>
        <v>9.4594594594594507E-11</v>
      </c>
      <c r="AI31" s="1">
        <f t="shared" si="1"/>
        <v>7.5675675675675609E-12</v>
      </c>
      <c r="AJ31" s="1">
        <f t="shared" si="1"/>
        <v>1.7297297297297283E-13</v>
      </c>
      <c r="AK31" s="1"/>
      <c r="AL31" s="37"/>
      <c r="AM31" s="9" t="s">
        <v>17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71" s="9" customFormat="1" x14ac:dyDescent="0.55000000000000004">
      <c r="A32" s="2">
        <v>901</v>
      </c>
      <c r="B32" s="9" t="s">
        <v>9</v>
      </c>
      <c r="C32" s="1">
        <v>643680</v>
      </c>
      <c r="D32" s="1">
        <f t="shared" si="2"/>
        <v>178.8</v>
      </c>
      <c r="E32" s="1">
        <f t="shared" si="1"/>
        <v>9.6248648648648553E-7</v>
      </c>
      <c r="F32" s="1">
        <f t="shared" si="1"/>
        <v>4.0848648648648605E-6</v>
      </c>
      <c r="G32" s="1">
        <f t="shared" si="1"/>
        <v>8.8735135135135053E-6</v>
      </c>
      <c r="H32" s="1">
        <f>H19*2.7027027027027E-11</f>
        <v>1.4908108108108093E-5</v>
      </c>
      <c r="I32" s="1">
        <f t="shared" si="1"/>
        <v>2.1875675675675654E-5</v>
      </c>
      <c r="J32" s="1">
        <f t="shared" si="1"/>
        <v>2.9543243243243213E-5</v>
      </c>
      <c r="K32" s="1">
        <f t="shared" si="1"/>
        <v>4.2245945945945902E-5</v>
      </c>
      <c r="L32" s="1">
        <f t="shared" si="1"/>
        <v>4.9443243243243196E-5</v>
      </c>
      <c r="M32" s="1">
        <f t="shared" si="1"/>
        <v>5.3551351351351302E-5</v>
      </c>
      <c r="N32" s="1">
        <f t="shared" si="1"/>
        <v>5.5940540540540486E-5</v>
      </c>
      <c r="O32" s="1">
        <f t="shared" si="1"/>
        <v>5.7378378378378324E-5</v>
      </c>
      <c r="P32" s="1">
        <f t="shared" si="1"/>
        <v>5.8278378378378319E-5</v>
      </c>
      <c r="Q32" s="1">
        <f t="shared" si="1"/>
        <v>5.9629729729729674E-5</v>
      </c>
      <c r="R32" s="1">
        <f t="shared" si="1"/>
        <v>6.0321621621621562E-5</v>
      </c>
      <c r="S32" s="1">
        <f>S19*2.7027027027027E-11</f>
        <v>6.0821621621621561E-5</v>
      </c>
      <c r="T32" s="1">
        <f t="shared" si="1"/>
        <v>6.1218918918918858E-5</v>
      </c>
      <c r="U32" s="1">
        <f t="shared" si="1"/>
        <v>6.1537837837837781E-5</v>
      </c>
      <c r="V32" s="1">
        <f t="shared" si="1"/>
        <v>6.1791891891891835E-5</v>
      </c>
      <c r="W32" s="1">
        <f t="shared" si="1"/>
        <v>6.1983783783783718E-5</v>
      </c>
      <c r="X32" s="1">
        <f t="shared" si="1"/>
        <v>6.2283783783783725E-5</v>
      </c>
      <c r="Y32" s="1">
        <f t="shared" si="1"/>
        <v>6.1881081081081017E-5</v>
      </c>
      <c r="Z32" s="1">
        <f t="shared" si="1"/>
        <v>6.0167567567567511E-5</v>
      </c>
      <c r="AA32" s="1">
        <f t="shared" si="1"/>
        <v>5.8062162162162104E-5</v>
      </c>
      <c r="AB32" s="1">
        <f t="shared" si="1"/>
        <v>5.5905405405405353E-5</v>
      </c>
      <c r="AC32" s="1">
        <f t="shared" si="1"/>
        <v>5.3794594594594542E-5</v>
      </c>
      <c r="AD32" s="1">
        <f t="shared" si="1"/>
        <v>5.1751351351351299E-5</v>
      </c>
      <c r="AE32" s="1">
        <f t="shared" si="1"/>
        <v>4.9786486486486438E-5</v>
      </c>
      <c r="AF32" s="1">
        <f t="shared" si="1"/>
        <v>4.7891891891891843E-5</v>
      </c>
      <c r="AG32" s="1">
        <f t="shared" si="1"/>
        <v>4.6072972972972931E-5</v>
      </c>
      <c r="AH32" s="1">
        <f t="shared" si="1"/>
        <v>4.2635135135135091E-5</v>
      </c>
      <c r="AI32" s="1">
        <f t="shared" si="1"/>
        <v>3.9454054054054017E-5</v>
      </c>
      <c r="AJ32" s="1">
        <f t="shared" si="1"/>
        <v>3.5121621621621586E-5</v>
      </c>
      <c r="AK32" s="1"/>
      <c r="AL32" s="37"/>
      <c r="AM32" s="9" t="s">
        <v>9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70" s="9" customFormat="1" x14ac:dyDescent="0.55000000000000004">
      <c r="A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37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70" x14ac:dyDescent="0.55000000000000004"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70" x14ac:dyDescent="0.55000000000000004">
      <c r="A35" s="2"/>
      <c r="B35" s="9"/>
      <c r="C35" s="1"/>
      <c r="D35" s="1"/>
      <c r="E35" s="1"/>
      <c r="F35" s="1"/>
      <c r="G35" s="1"/>
      <c r="H35" s="39" t="s">
        <v>31</v>
      </c>
      <c r="I35" s="40" t="s">
        <v>37</v>
      </c>
      <c r="J35" s="1" t="s">
        <v>36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6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  <row r="36" spans="1:70" x14ac:dyDescent="0.55000000000000004">
      <c r="A36" s="2"/>
      <c r="B36" s="9"/>
      <c r="C36" s="1"/>
      <c r="D36" s="1"/>
      <c r="E36" s="1"/>
      <c r="F36" s="1"/>
      <c r="G36" s="1"/>
      <c r="H36" s="1"/>
      <c r="I36" s="1"/>
    </row>
    <row r="37" spans="1:70" x14ac:dyDescent="0.55000000000000004">
      <c r="A37" s="2"/>
      <c r="B37" s="9"/>
      <c r="C37" s="1"/>
      <c r="D37" s="1"/>
      <c r="E37" s="1"/>
      <c r="F37" s="1"/>
      <c r="G37" s="1"/>
      <c r="H37" s="1">
        <v>10</v>
      </c>
      <c r="I37" s="47">
        <f>H37/60</f>
        <v>0.16666666666666666</v>
      </c>
      <c r="J37" s="1">
        <v>35612</v>
      </c>
    </row>
    <row r="38" spans="1:70" x14ac:dyDescent="0.55000000000000004">
      <c r="A38" s="42" t="s">
        <v>32</v>
      </c>
      <c r="B38" s="42"/>
      <c r="C38" s="42"/>
      <c r="D38" s="42"/>
      <c r="E38" s="43"/>
      <c r="F38" s="1"/>
      <c r="G38" s="1"/>
      <c r="H38" s="1">
        <v>20</v>
      </c>
      <c r="I38" s="41">
        <f t="shared" ref="I38:I68" si="3">H38/60</f>
        <v>0.33333333333333331</v>
      </c>
      <c r="J38" s="1">
        <v>151140</v>
      </c>
    </row>
    <row r="39" spans="1:70" x14ac:dyDescent="0.55000000000000004">
      <c r="A39" s="2"/>
      <c r="B39" s="9"/>
      <c r="C39" s="1"/>
      <c r="D39" s="1"/>
      <c r="E39" s="1"/>
      <c r="F39" s="1"/>
      <c r="G39" s="1"/>
      <c r="H39" s="1">
        <v>30</v>
      </c>
      <c r="I39" s="41">
        <f t="shared" si="3"/>
        <v>0.5</v>
      </c>
      <c r="J39" s="1">
        <v>328320</v>
      </c>
    </row>
    <row r="40" spans="1:70" x14ac:dyDescent="0.55000000000000004">
      <c r="A40" s="9"/>
      <c r="B40" s="9"/>
      <c r="C40" s="9"/>
      <c r="D40" s="9"/>
      <c r="E40" s="9"/>
      <c r="F40" s="9"/>
      <c r="G40" s="9"/>
      <c r="H40" s="1">
        <v>40</v>
      </c>
      <c r="I40" s="41">
        <f t="shared" si="3"/>
        <v>0.66666666666666663</v>
      </c>
      <c r="J40" s="1">
        <v>551600</v>
      </c>
    </row>
    <row r="41" spans="1:70" x14ac:dyDescent="0.55000000000000004">
      <c r="A41" s="9"/>
      <c r="B41" s="9"/>
      <c r="C41" s="9"/>
      <c r="D41" s="9"/>
      <c r="E41" s="9"/>
      <c r="F41" s="9"/>
      <c r="G41" s="9"/>
      <c r="H41" s="1">
        <v>50</v>
      </c>
      <c r="I41" s="41">
        <f t="shared" si="3"/>
        <v>0.83333333333333337</v>
      </c>
      <c r="J41" s="1">
        <v>809400</v>
      </c>
    </row>
    <row r="42" spans="1:70" x14ac:dyDescent="0.55000000000000004">
      <c r="A42" s="9"/>
      <c r="B42" s="9"/>
      <c r="C42" s="9"/>
      <c r="D42" s="9"/>
      <c r="E42" s="9"/>
      <c r="F42" s="9"/>
      <c r="G42" s="9"/>
      <c r="H42" s="1">
        <v>60</v>
      </c>
      <c r="I42" s="41">
        <f t="shared" si="3"/>
        <v>1</v>
      </c>
      <c r="J42" s="1">
        <v>1093100</v>
      </c>
    </row>
    <row r="43" spans="1:70" x14ac:dyDescent="0.55000000000000004">
      <c r="A43" s="9"/>
      <c r="B43" s="9"/>
      <c r="C43" s="9"/>
      <c r="D43" s="9"/>
      <c r="E43" s="9"/>
      <c r="F43" s="9"/>
      <c r="G43" s="9"/>
      <c r="H43" s="1">
        <v>80</v>
      </c>
      <c r="I43" s="41">
        <f t="shared" si="3"/>
        <v>1.3333333333333333</v>
      </c>
      <c r="J43" s="1">
        <v>1563100</v>
      </c>
    </row>
    <row r="44" spans="1:70" x14ac:dyDescent="0.55000000000000004">
      <c r="A44" s="9"/>
      <c r="B44" s="9"/>
      <c r="C44" s="9"/>
      <c r="D44" s="9"/>
      <c r="E44" s="9"/>
      <c r="F44" s="9"/>
      <c r="G44" s="9"/>
      <c r="H44" s="1">
        <v>100</v>
      </c>
      <c r="I44" s="41">
        <f t="shared" si="3"/>
        <v>1.6666666666666667</v>
      </c>
      <c r="J44" s="1">
        <v>1829400</v>
      </c>
    </row>
    <row r="45" spans="1:70" x14ac:dyDescent="0.55000000000000004">
      <c r="A45" s="9"/>
      <c r="B45" s="9"/>
      <c r="C45" s="9"/>
      <c r="D45" s="9"/>
      <c r="E45" s="9"/>
      <c r="F45" s="9"/>
      <c r="G45" s="9"/>
      <c r="H45" s="1">
        <v>120</v>
      </c>
      <c r="I45" s="41">
        <f t="shared" si="3"/>
        <v>2</v>
      </c>
      <c r="J45" s="1">
        <v>1981400</v>
      </c>
    </row>
    <row r="46" spans="1:70" x14ac:dyDescent="0.55000000000000004">
      <c r="A46" s="9"/>
      <c r="B46" s="9"/>
      <c r="C46" s="9"/>
      <c r="D46" s="9"/>
      <c r="E46" s="9"/>
      <c r="F46" s="9"/>
      <c r="G46" s="9"/>
      <c r="H46" s="1">
        <v>140</v>
      </c>
      <c r="I46" s="41">
        <f t="shared" si="3"/>
        <v>2.3333333333333335</v>
      </c>
      <c r="J46" s="1">
        <v>2069800</v>
      </c>
    </row>
    <row r="47" spans="1:70" x14ac:dyDescent="0.55000000000000004">
      <c r="A47" s="9"/>
      <c r="B47" s="9"/>
      <c r="C47" s="9"/>
      <c r="D47" s="9"/>
      <c r="E47" s="9"/>
      <c r="F47" s="9"/>
      <c r="G47" s="9"/>
      <c r="H47" s="1">
        <v>160</v>
      </c>
      <c r="I47" s="41">
        <f t="shared" si="3"/>
        <v>2.6666666666666665</v>
      </c>
      <c r="J47" s="1">
        <v>2123000</v>
      </c>
    </row>
    <row r="48" spans="1:70" x14ac:dyDescent="0.55000000000000004">
      <c r="A48" s="9"/>
      <c r="B48" s="9"/>
      <c r="C48" s="9"/>
      <c r="D48" s="9"/>
      <c r="E48" s="9"/>
      <c r="F48" s="9"/>
      <c r="G48" s="9"/>
      <c r="H48" s="1">
        <v>180</v>
      </c>
      <c r="I48" s="41">
        <f>H48/60</f>
        <v>3</v>
      </c>
      <c r="J48" s="1">
        <v>2156300</v>
      </c>
    </row>
    <row r="49" spans="1:10" x14ac:dyDescent="0.55000000000000004">
      <c r="A49" s="9"/>
      <c r="B49" s="9"/>
      <c r="C49" s="9"/>
      <c r="D49" s="9"/>
      <c r="E49" s="9"/>
      <c r="F49" s="9"/>
      <c r="G49" s="9"/>
      <c r="H49" s="1">
        <v>240</v>
      </c>
      <c r="I49" s="41">
        <f t="shared" si="3"/>
        <v>4</v>
      </c>
      <c r="J49" s="1">
        <v>2206300</v>
      </c>
    </row>
    <row r="50" spans="1:10" x14ac:dyDescent="0.55000000000000004">
      <c r="A50" s="9"/>
      <c r="B50" s="9"/>
      <c r="C50" s="9"/>
      <c r="D50" s="9"/>
      <c r="E50" s="9"/>
      <c r="F50" s="9"/>
      <c r="G50" s="9"/>
      <c r="H50" s="1">
        <v>300</v>
      </c>
      <c r="I50" s="41">
        <f>H50/60</f>
        <v>5</v>
      </c>
      <c r="J50" s="1">
        <v>2231900</v>
      </c>
    </row>
    <row r="51" spans="1:10" x14ac:dyDescent="0.55000000000000004">
      <c r="A51" s="9"/>
      <c r="B51" s="9"/>
      <c r="C51" s="9"/>
      <c r="D51" s="9"/>
      <c r="E51" s="9"/>
      <c r="F51" s="9"/>
      <c r="G51" s="9"/>
      <c r="H51" s="1">
        <v>360</v>
      </c>
      <c r="I51" s="41">
        <f>H51/60</f>
        <v>6</v>
      </c>
      <c r="J51" s="1">
        <v>2250400</v>
      </c>
    </row>
    <row r="52" spans="1:10" x14ac:dyDescent="0.55000000000000004">
      <c r="A52" s="9"/>
      <c r="B52" s="9"/>
      <c r="C52" s="9"/>
      <c r="D52" s="9"/>
      <c r="E52" s="9"/>
      <c r="F52" s="9"/>
      <c r="G52" s="9"/>
      <c r="H52" s="1">
        <f>60*I52</f>
        <v>420</v>
      </c>
      <c r="I52" s="41">
        <v>7</v>
      </c>
      <c r="J52" s="1">
        <v>2265100</v>
      </c>
    </row>
    <row r="53" spans="1:10" x14ac:dyDescent="0.55000000000000004">
      <c r="A53" s="9"/>
      <c r="B53" s="9"/>
      <c r="C53" s="9"/>
      <c r="D53" s="9"/>
      <c r="E53" s="9"/>
      <c r="F53" s="9"/>
      <c r="G53" s="9"/>
      <c r="H53" s="1">
        <v>480</v>
      </c>
      <c r="I53" s="41">
        <f>H53/60</f>
        <v>8</v>
      </c>
      <c r="J53" s="1">
        <v>2276900</v>
      </c>
    </row>
    <row r="54" spans="1:10" x14ac:dyDescent="0.55000000000000004">
      <c r="A54" s="9"/>
      <c r="B54" s="9"/>
      <c r="C54" s="9"/>
      <c r="D54" s="9"/>
      <c r="E54" s="9"/>
      <c r="F54" s="9"/>
      <c r="G54" s="9"/>
      <c r="H54" s="1">
        <f>60*I54</f>
        <v>540</v>
      </c>
      <c r="I54" s="41">
        <v>9</v>
      </c>
      <c r="J54" s="1">
        <v>2286300</v>
      </c>
    </row>
    <row r="55" spans="1:10" x14ac:dyDescent="0.55000000000000004">
      <c r="A55" s="9"/>
      <c r="B55" s="9"/>
      <c r="C55" s="9"/>
      <c r="D55" s="9"/>
      <c r="E55" s="9"/>
      <c r="F55" s="9"/>
      <c r="G55" s="9"/>
      <c r="H55" s="1">
        <v>600</v>
      </c>
      <c r="I55" s="41">
        <f t="shared" si="3"/>
        <v>10</v>
      </c>
      <c r="J55" s="1">
        <v>2293400</v>
      </c>
    </row>
    <row r="56" spans="1:10" x14ac:dyDescent="0.55000000000000004">
      <c r="A56" s="9"/>
      <c r="B56" s="9"/>
      <c r="C56" s="9"/>
      <c r="D56" s="9"/>
      <c r="E56" s="9"/>
      <c r="F56" s="9"/>
      <c r="G56" s="9"/>
      <c r="H56" s="1">
        <v>900</v>
      </c>
      <c r="I56" s="41">
        <f t="shared" si="3"/>
        <v>15</v>
      </c>
      <c r="J56" s="1">
        <v>2304500</v>
      </c>
    </row>
    <row r="57" spans="1:10" x14ac:dyDescent="0.55000000000000004">
      <c r="A57" s="9"/>
      <c r="B57" s="9"/>
      <c r="C57" s="9"/>
      <c r="D57" s="9"/>
      <c r="E57" s="9"/>
      <c r="F57" s="9"/>
      <c r="G57" s="9"/>
      <c r="H57" s="1">
        <v>1200</v>
      </c>
      <c r="I57" s="41">
        <f t="shared" si="3"/>
        <v>20</v>
      </c>
      <c r="J57" s="1">
        <v>2289600</v>
      </c>
    </row>
    <row r="58" spans="1:10" x14ac:dyDescent="0.55000000000000004">
      <c r="A58" s="9"/>
      <c r="B58" s="9"/>
      <c r="C58" s="9"/>
      <c r="D58" s="9"/>
      <c r="E58" s="9"/>
      <c r="F58" s="9"/>
      <c r="G58" s="9"/>
      <c r="H58" s="1">
        <v>1800</v>
      </c>
      <c r="I58" s="41">
        <f t="shared" si="3"/>
        <v>30</v>
      </c>
      <c r="J58" s="1">
        <v>2226200</v>
      </c>
    </row>
    <row r="59" spans="1:10" x14ac:dyDescent="0.55000000000000004">
      <c r="A59" s="9"/>
      <c r="B59" s="9"/>
      <c r="C59" s="9"/>
      <c r="D59" s="9"/>
      <c r="E59" s="9"/>
      <c r="F59" s="9"/>
      <c r="G59" s="9"/>
      <c r="H59" s="1">
        <f>40*60</f>
        <v>2400</v>
      </c>
      <c r="I59" s="41">
        <f t="shared" si="3"/>
        <v>40</v>
      </c>
      <c r="J59" s="1">
        <v>2148300</v>
      </c>
    </row>
    <row r="60" spans="1:10" x14ac:dyDescent="0.55000000000000004">
      <c r="A60" s="9"/>
      <c r="B60" s="9"/>
      <c r="C60" s="9"/>
      <c r="D60" s="9"/>
      <c r="E60" s="9"/>
      <c r="F60" s="9"/>
      <c r="G60" s="9"/>
      <c r="H60" s="1">
        <f>50*60</f>
        <v>3000</v>
      </c>
      <c r="I60" s="41">
        <f t="shared" si="3"/>
        <v>50</v>
      </c>
      <c r="J60" s="1">
        <v>2068500</v>
      </c>
    </row>
    <row r="61" spans="1:10" x14ac:dyDescent="0.55000000000000004">
      <c r="A61" s="9"/>
      <c r="B61" s="9"/>
      <c r="C61" s="9"/>
      <c r="D61" s="9"/>
      <c r="E61" s="9"/>
      <c r="F61" s="9"/>
      <c r="G61" s="9"/>
      <c r="H61" s="1">
        <f>60*60</f>
        <v>3600</v>
      </c>
      <c r="I61" s="41">
        <f t="shared" si="3"/>
        <v>60</v>
      </c>
      <c r="J61" s="1">
        <v>1990400</v>
      </c>
    </row>
    <row r="62" spans="1:10" x14ac:dyDescent="0.55000000000000004">
      <c r="A62" s="9"/>
      <c r="B62" s="9"/>
      <c r="C62" s="9"/>
      <c r="D62" s="9"/>
      <c r="E62" s="9"/>
      <c r="F62" s="9"/>
      <c r="G62" s="9"/>
      <c r="H62" s="1">
        <f>70*60</f>
        <v>4200</v>
      </c>
      <c r="I62" s="41">
        <f t="shared" si="3"/>
        <v>70</v>
      </c>
      <c r="J62" s="1">
        <v>1914800</v>
      </c>
    </row>
    <row r="63" spans="1:10" x14ac:dyDescent="0.55000000000000004">
      <c r="A63" s="9"/>
      <c r="B63" s="9"/>
      <c r="C63" s="9"/>
      <c r="D63" s="9"/>
      <c r="E63" s="9"/>
      <c r="F63" s="9"/>
      <c r="G63" s="9"/>
      <c r="H63" s="1">
        <f>80*60</f>
        <v>4800</v>
      </c>
      <c r="I63" s="41">
        <f t="shared" si="3"/>
        <v>80</v>
      </c>
      <c r="J63" s="1">
        <v>1842100</v>
      </c>
    </row>
    <row r="64" spans="1:10" x14ac:dyDescent="0.55000000000000004">
      <c r="A64" s="9"/>
      <c r="B64" s="9"/>
      <c r="C64" s="9"/>
      <c r="D64" s="9"/>
      <c r="E64" s="9"/>
      <c r="F64" s="9"/>
      <c r="G64" s="9"/>
      <c r="H64" s="1">
        <f>90*60</f>
        <v>5400</v>
      </c>
      <c r="I64" s="41">
        <f t="shared" si="3"/>
        <v>90</v>
      </c>
      <c r="J64" s="1">
        <v>1772000</v>
      </c>
    </row>
    <row r="65" spans="1:10" x14ac:dyDescent="0.55000000000000004">
      <c r="A65" s="9"/>
      <c r="B65" s="9"/>
      <c r="C65" s="9"/>
      <c r="D65" s="9"/>
      <c r="E65" s="9"/>
      <c r="F65" s="9"/>
      <c r="G65" s="9"/>
      <c r="H65" s="1">
        <f>100*60</f>
        <v>6000</v>
      </c>
      <c r="I65" s="41">
        <f t="shared" si="3"/>
        <v>100</v>
      </c>
      <c r="J65" s="1">
        <v>1704700</v>
      </c>
    </row>
    <row r="66" spans="1:10" x14ac:dyDescent="0.55000000000000004">
      <c r="A66" s="9"/>
      <c r="B66" s="9"/>
      <c r="C66" s="9"/>
      <c r="D66" s="9"/>
      <c r="E66" s="9"/>
      <c r="F66" s="9"/>
      <c r="G66" s="9"/>
      <c r="H66" s="1">
        <f>120*60</f>
        <v>7200</v>
      </c>
      <c r="I66" s="41">
        <f t="shared" si="3"/>
        <v>120</v>
      </c>
      <c r="J66" s="1">
        <v>1577500</v>
      </c>
    </row>
    <row r="67" spans="1:10" x14ac:dyDescent="0.55000000000000004">
      <c r="A67" s="9"/>
      <c r="B67" s="9"/>
      <c r="C67" s="9"/>
      <c r="D67" s="9"/>
      <c r="E67" s="9"/>
      <c r="F67" s="9"/>
      <c r="G67" s="9"/>
      <c r="H67" s="1">
        <f>140*60</f>
        <v>8400</v>
      </c>
      <c r="I67" s="41">
        <f t="shared" si="3"/>
        <v>140</v>
      </c>
      <c r="J67" s="1">
        <v>1459800</v>
      </c>
    </row>
    <row r="68" spans="1:10" x14ac:dyDescent="0.55000000000000004">
      <c r="A68" s="9"/>
      <c r="B68" s="9"/>
      <c r="C68" s="9"/>
      <c r="D68" s="9"/>
      <c r="E68" s="9"/>
      <c r="F68" s="9"/>
      <c r="G68" s="9"/>
      <c r="H68" s="1">
        <f>170*60</f>
        <v>10200</v>
      </c>
      <c r="I68" s="41">
        <f t="shared" si="3"/>
        <v>170</v>
      </c>
      <c r="J68" s="1">
        <v>1299500</v>
      </c>
    </row>
  </sheetData>
  <mergeCells count="3">
    <mergeCell ref="B1:T1"/>
    <mergeCell ref="B9:K9"/>
    <mergeCell ref="B22:K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attivaz-Pd-commer-1c1h-cfrLENA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2021-05-20T09:19:34Z</dcterms:modified>
</cp:coreProperties>
</file>