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esktop\LAB2020\spectroscopy-lab\Effetto Zeeman\results_Zeeman\"/>
    </mc:Choice>
  </mc:AlternateContent>
  <xr:revisionPtr revIDLastSave="0" documentId="13_ncr:1_{44DFEC63-1E70-40F4-ABD4-C735E311C4AC}" xr6:coauthVersionLast="46" xr6:coauthVersionMax="46" xr10:uidLastSave="{00000000-0000-0000-0000-000000000000}"/>
  <bookViews>
    <workbookView xWindow="-96" yWindow="-96" windowWidth="19392" windowHeight="10392" xr2:uid="{6378BB59-7003-4B81-9ADB-09B391575FBC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1" l="1"/>
  <c r="O9" i="1"/>
  <c r="O7" i="1"/>
  <c r="M9" i="1"/>
  <c r="N9" i="1"/>
  <c r="M7" i="1"/>
  <c r="O3" i="1"/>
  <c r="N3" i="1"/>
  <c r="M3" i="1"/>
  <c r="G5" i="1"/>
  <c r="E18" i="1"/>
  <c r="E13" i="1"/>
  <c r="D1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3" i="1"/>
  <c r="B4" i="1"/>
  <c r="E5" i="1" s="1"/>
  <c r="B5" i="1"/>
  <c r="E6" i="1" s="1"/>
  <c r="B6" i="1"/>
  <c r="E7" i="1" s="1"/>
  <c r="B7" i="1"/>
  <c r="E8" i="1" s="1"/>
  <c r="B8" i="1"/>
  <c r="E9" i="1" s="1"/>
  <c r="B9" i="1"/>
  <c r="E10" i="1" s="1"/>
  <c r="B10" i="1"/>
  <c r="E11" i="1" s="1"/>
  <c r="B11" i="1"/>
  <c r="E12" i="1" s="1"/>
  <c r="B12" i="1"/>
  <c r="B13" i="1"/>
  <c r="E14" i="1" s="1"/>
  <c r="B14" i="1"/>
  <c r="E15" i="1" s="1"/>
  <c r="B15" i="1"/>
  <c r="E16" i="1" s="1"/>
  <c r="B16" i="1"/>
  <c r="E17" i="1" s="1"/>
  <c r="B17" i="1"/>
  <c r="B18" i="1"/>
  <c r="B3" i="1"/>
  <c r="E4" i="1" s="1"/>
  <c r="G4" i="1" s="1"/>
</calcChain>
</file>

<file path=xl/sharedStrings.xml><?xml version="1.0" encoding="utf-8"?>
<sst xmlns="http://schemas.openxmlformats.org/spreadsheetml/2006/main" count="32" uniqueCount="29">
  <si>
    <t>x</t>
  </si>
  <si>
    <t>dist</t>
  </si>
  <si>
    <t>fwhm</t>
  </si>
  <si>
    <t>Minimizer is Minuit / Migrad</t>
  </si>
  <si>
    <t>Chi2                      =      958.014</t>
  </si>
  <si>
    <t>NDf                       =           14</t>
  </si>
  <si>
    <t>Edm                       =  1.74012e-08</t>
  </si>
  <si>
    <t>NCalls                    =           49</t>
  </si>
  <si>
    <t>Constant                  =      6.88099   +/-   0.0462492</t>
  </si>
  <si>
    <t>Slope                     = -0.000248743   +/-   8.54411e-06</t>
  </si>
  <si>
    <t>Minimizer is Linear / Migrad</t>
  </si>
  <si>
    <t>Chi2                      =      576.425</t>
  </si>
  <si>
    <t>NDf                       =           15</t>
  </si>
  <si>
    <t>p0                        =      146.174   +/-   7.77716</t>
  </si>
  <si>
    <t>p1                        =   -0.0153101   +/-   0.00133501</t>
  </si>
  <si>
    <t>spacing</t>
  </si>
  <si>
    <t>errx</t>
  </si>
  <si>
    <t>errdist</t>
  </si>
  <si>
    <t>err fwhm</t>
  </si>
  <si>
    <t>media totale</t>
  </si>
  <si>
    <t>media fwhm</t>
  </si>
  <si>
    <t>devstd</t>
  </si>
  <si>
    <t>err perc</t>
  </si>
  <si>
    <t>R</t>
  </si>
  <si>
    <t>k</t>
  </si>
  <si>
    <t>delta lambda</t>
  </si>
  <si>
    <t>err c</t>
  </si>
  <si>
    <t>err delta l</t>
  </si>
  <si>
    <t>errore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</si>
</sst>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CB6CB-6185-4946-AAD5-EC31FA4EDA0E}">
  <dimension ref="A1:P27"/>
  <sheetViews>
    <sheetView tabSelected="1" workbookViewId="0">
      <selection activeCell="P9" sqref="P9"/>
    </sheetView>
  </sheetViews>
  <sheetFormatPr defaultRowHeight="14.4" x14ac:dyDescent="0.55000000000000004"/>
  <sheetData>
    <row r="1" spans="1:16" x14ac:dyDescent="0.55000000000000004">
      <c r="A1" t="s">
        <v>0</v>
      </c>
      <c r="B1" t="s">
        <v>1</v>
      </c>
      <c r="C1" t="s">
        <v>16</v>
      </c>
      <c r="D1" t="s">
        <v>17</v>
      </c>
      <c r="H1" t="s">
        <v>0</v>
      </c>
      <c r="I1" t="s">
        <v>2</v>
      </c>
      <c r="J1" t="s">
        <v>16</v>
      </c>
      <c r="K1" t="s">
        <v>18</v>
      </c>
    </row>
    <row r="2" spans="1:16" x14ac:dyDescent="0.55000000000000004">
      <c r="A2">
        <v>3584.1215999999999</v>
      </c>
      <c r="B2">
        <v>0</v>
      </c>
      <c r="C2">
        <v>0.50119999999999998</v>
      </c>
      <c r="D2">
        <v>0</v>
      </c>
      <c r="H2">
        <v>3584.1215999999999</v>
      </c>
      <c r="I2">
        <v>100.90170000000001</v>
      </c>
      <c r="J2">
        <v>0.50119999999999998</v>
      </c>
      <c r="K2">
        <v>0.9849</v>
      </c>
      <c r="M2" t="s">
        <v>20</v>
      </c>
      <c r="N2" t="s">
        <v>21</v>
      </c>
      <c r="O2" t="s">
        <v>22</v>
      </c>
    </row>
    <row r="3" spans="1:16" x14ac:dyDescent="0.55000000000000004">
      <c r="A3">
        <v>3963.9713999999999</v>
      </c>
      <c r="B3">
        <f>A3-A2</f>
        <v>379.84979999999996</v>
      </c>
      <c r="C3">
        <v>0.39979999999999999</v>
      </c>
      <c r="D3">
        <f>SQRT(C2^2+C3^2)</f>
        <v>0.6411251671865642</v>
      </c>
      <c r="G3" t="s">
        <v>19</v>
      </c>
      <c r="H3">
        <v>3963.9713999999999</v>
      </c>
      <c r="I3">
        <v>76.860799999999998</v>
      </c>
      <c r="J3">
        <v>0.39979999999999999</v>
      </c>
      <c r="K3">
        <v>0.76329999999999998</v>
      </c>
      <c r="M3">
        <f>AVERAGE(I2:I18)</f>
        <v>58.666488235294125</v>
      </c>
      <c r="N3">
        <f>_xlfn.STDEV.S(I2:I18)/SQRT(17)</f>
        <v>4.5497453709931586</v>
      </c>
      <c r="O3">
        <f>N3/M3*100</f>
        <v>7.7552713786880512</v>
      </c>
    </row>
    <row r="4" spans="1:16" x14ac:dyDescent="0.55000000000000004">
      <c r="A4">
        <v>4304.9258</v>
      </c>
      <c r="B4">
        <f t="shared" ref="B4:B18" si="0">A4-A3</f>
        <v>340.95440000000008</v>
      </c>
      <c r="C4">
        <v>0.32900000000000001</v>
      </c>
      <c r="D4">
        <f t="shared" ref="D4:D17" si="1">SQRT(C3^2+C4^2)</f>
        <v>0.51776542951417681</v>
      </c>
      <c r="E4">
        <f>AVERAGE(B3:B4)</f>
        <v>360.40210000000002</v>
      </c>
      <c r="G4">
        <f>AVERAGE(E4:E18)</f>
        <v>232.5865</v>
      </c>
      <c r="H4">
        <v>4304.9258</v>
      </c>
      <c r="I4">
        <v>80.537499999999994</v>
      </c>
      <c r="J4">
        <v>0.32900000000000001</v>
      </c>
      <c r="K4">
        <v>0.82799999999999996</v>
      </c>
    </row>
    <row r="5" spans="1:16" x14ac:dyDescent="0.55000000000000004">
      <c r="A5">
        <v>4606.6377000000002</v>
      </c>
      <c r="B5">
        <f t="shared" si="0"/>
        <v>301.71190000000024</v>
      </c>
      <c r="C5">
        <v>0.32940000000000003</v>
      </c>
      <c r="D5">
        <f t="shared" si="1"/>
        <v>0.46555919065141438</v>
      </c>
      <c r="E5">
        <f t="shared" ref="E5:E17" si="2">AVERAGE(B4:B5)</f>
        <v>321.33315000000016</v>
      </c>
      <c r="G5">
        <f>_xlfn.STDEV.S(E4:E18)</f>
        <v>57.036635218261821</v>
      </c>
      <c r="H5">
        <v>4606.6377000000002</v>
      </c>
      <c r="I5">
        <v>86.017399999999995</v>
      </c>
      <c r="J5">
        <v>0.32940000000000003</v>
      </c>
      <c r="K5">
        <v>0.79020000000000001</v>
      </c>
    </row>
    <row r="6" spans="1:16" x14ac:dyDescent="0.55000000000000004">
      <c r="A6">
        <v>4885.9741000000004</v>
      </c>
      <c r="B6">
        <f t="shared" si="0"/>
        <v>279.33640000000014</v>
      </c>
      <c r="C6">
        <v>0.29189999999999999</v>
      </c>
      <c r="D6">
        <f t="shared" si="1"/>
        <v>0.44012494816813102</v>
      </c>
      <c r="E6">
        <f t="shared" si="2"/>
        <v>290.52415000000019</v>
      </c>
      <c r="H6">
        <v>4885.9741000000004</v>
      </c>
      <c r="I6">
        <v>65.004300000000001</v>
      </c>
      <c r="J6">
        <v>0.29189999999999999</v>
      </c>
      <c r="K6">
        <v>0.6583</v>
      </c>
      <c r="M6" t="s">
        <v>25</v>
      </c>
      <c r="N6" t="s">
        <v>26</v>
      </c>
      <c r="O6" t="s">
        <v>27</v>
      </c>
    </row>
    <row r="7" spans="1:16" x14ac:dyDescent="0.55000000000000004">
      <c r="A7">
        <v>5145.5380999999998</v>
      </c>
      <c r="B7">
        <f t="shared" si="0"/>
        <v>259.5639999999994</v>
      </c>
      <c r="C7">
        <v>0.27639999999999998</v>
      </c>
      <c r="D7">
        <f t="shared" si="1"/>
        <v>0.40199822138910019</v>
      </c>
      <c r="E7">
        <f t="shared" si="2"/>
        <v>269.45019999999977</v>
      </c>
      <c r="H7">
        <v>5145.5380999999998</v>
      </c>
      <c r="I7">
        <v>65.9512</v>
      </c>
      <c r="J7">
        <v>0.27639999999999998</v>
      </c>
      <c r="K7">
        <v>0.68410000000000004</v>
      </c>
      <c r="M7">
        <f>M3*0.00022</f>
        <v>1.2906627411764708E-2</v>
      </c>
      <c r="N7">
        <v>1.0000000000000001E-5</v>
      </c>
      <c r="O7">
        <f>SQRT((M3*N7)^2+(N3*0.00022)^2)</f>
        <v>1.1602002148441777E-3</v>
      </c>
    </row>
    <row r="8" spans="1:16" x14ac:dyDescent="0.55000000000000004">
      <c r="A8">
        <v>5391.0874000000003</v>
      </c>
      <c r="B8">
        <f t="shared" si="0"/>
        <v>245.54930000000058</v>
      </c>
      <c r="C8">
        <v>0.26529999999999998</v>
      </c>
      <c r="D8">
        <f t="shared" si="1"/>
        <v>0.3831201508665395</v>
      </c>
      <c r="E8">
        <f t="shared" si="2"/>
        <v>252.55664999999999</v>
      </c>
      <c r="H8">
        <v>5391.0874000000003</v>
      </c>
      <c r="I8">
        <v>51.419699999999999</v>
      </c>
      <c r="J8">
        <v>0.26529999999999998</v>
      </c>
      <c r="K8">
        <v>0.65129999999999999</v>
      </c>
      <c r="M8" t="s">
        <v>23</v>
      </c>
      <c r="N8" t="s">
        <v>24</v>
      </c>
      <c r="O8" t="s">
        <v>28</v>
      </c>
      <c r="P8">
        <f>O9/N9*100</f>
        <v>8.9891818972524664</v>
      </c>
    </row>
    <row r="9" spans="1:16" x14ac:dyDescent="0.55000000000000004">
      <c r="A9">
        <v>5625.6986999999999</v>
      </c>
      <c r="B9">
        <f t="shared" si="0"/>
        <v>234.61129999999957</v>
      </c>
      <c r="C9">
        <v>0.2722</v>
      </c>
      <c r="D9">
        <f t="shared" si="1"/>
        <v>0.38010121020591348</v>
      </c>
      <c r="E9">
        <f t="shared" si="2"/>
        <v>240.08030000000008</v>
      </c>
      <c r="H9">
        <v>5625.6986999999999</v>
      </c>
      <c r="I9">
        <v>61.846899999999998</v>
      </c>
      <c r="J9">
        <v>0.2722</v>
      </c>
      <c r="K9">
        <v>0.66010000000000002</v>
      </c>
      <c r="M9">
        <f>585.3/M7</f>
        <v>45348.794950606898</v>
      </c>
      <c r="N9">
        <f>M9/1000</f>
        <v>45.348794950606901</v>
      </c>
      <c r="O9">
        <f>585.3/(M7^2)*O7/1000</f>
        <v>4.0764856663220961</v>
      </c>
    </row>
    <row r="10" spans="1:16" x14ac:dyDescent="0.55000000000000004">
      <c r="A10">
        <v>5848.25</v>
      </c>
      <c r="B10">
        <f t="shared" si="0"/>
        <v>222.55130000000008</v>
      </c>
      <c r="C10">
        <v>0.24360000000000001</v>
      </c>
      <c r="D10">
        <f t="shared" si="1"/>
        <v>0.36528591541421357</v>
      </c>
      <c r="E10">
        <f t="shared" si="2"/>
        <v>228.58129999999983</v>
      </c>
      <c r="H10">
        <v>5848.25</v>
      </c>
      <c r="I10">
        <v>56.969900000000003</v>
      </c>
      <c r="J10">
        <v>0.24360000000000001</v>
      </c>
      <c r="K10">
        <v>0.61580000000000001</v>
      </c>
    </row>
    <row r="11" spans="1:16" x14ac:dyDescent="0.55000000000000004">
      <c r="A11">
        <v>6060.3823000000002</v>
      </c>
      <c r="B11">
        <f t="shared" si="0"/>
        <v>212.13230000000021</v>
      </c>
      <c r="C11">
        <v>0.24340000000000001</v>
      </c>
      <c r="D11">
        <f t="shared" si="1"/>
        <v>0.34436103147714026</v>
      </c>
      <c r="E11">
        <f t="shared" si="2"/>
        <v>217.34180000000015</v>
      </c>
      <c r="H11">
        <v>6060.3823000000002</v>
      </c>
      <c r="I11">
        <v>52.146900000000002</v>
      </c>
      <c r="J11">
        <v>0.24340000000000001</v>
      </c>
      <c r="K11">
        <v>0.62239999999999995</v>
      </c>
    </row>
    <row r="12" spans="1:16" x14ac:dyDescent="0.55000000000000004">
      <c r="A12">
        <v>6264.6377000000002</v>
      </c>
      <c r="B12">
        <f t="shared" si="0"/>
        <v>204.25540000000001</v>
      </c>
      <c r="C12">
        <v>0.27510000000000001</v>
      </c>
      <c r="D12">
        <f t="shared" si="1"/>
        <v>0.36731943863618216</v>
      </c>
      <c r="E12">
        <f t="shared" si="2"/>
        <v>208.19385000000011</v>
      </c>
      <c r="H12">
        <v>6264.6377000000002</v>
      </c>
      <c r="I12">
        <v>47.692799999999998</v>
      </c>
      <c r="J12">
        <v>0.27510000000000001</v>
      </c>
      <c r="K12">
        <v>0.77529999999999999</v>
      </c>
    </row>
    <row r="13" spans="1:16" x14ac:dyDescent="0.55000000000000004">
      <c r="A13">
        <v>6460.4252999999999</v>
      </c>
      <c r="B13">
        <f t="shared" si="0"/>
        <v>195.78759999999966</v>
      </c>
      <c r="C13">
        <v>0.21340000000000001</v>
      </c>
      <c r="D13">
        <f t="shared" si="1"/>
        <v>0.34816600925420621</v>
      </c>
      <c r="E13">
        <f t="shared" si="2"/>
        <v>200.02149999999983</v>
      </c>
      <c r="H13">
        <v>6460.4252999999999</v>
      </c>
      <c r="I13">
        <v>49.2898</v>
      </c>
      <c r="J13">
        <v>0.21340000000000001</v>
      </c>
      <c r="K13">
        <v>0.50349999999999995</v>
      </c>
    </row>
    <row r="14" spans="1:16" x14ac:dyDescent="0.55000000000000004">
      <c r="A14">
        <v>6651.5981000000002</v>
      </c>
      <c r="B14">
        <f t="shared" si="0"/>
        <v>191.17280000000028</v>
      </c>
      <c r="C14">
        <v>0.25769999999999998</v>
      </c>
      <c r="D14">
        <f t="shared" si="1"/>
        <v>0.33458758195725075</v>
      </c>
      <c r="E14">
        <f t="shared" si="2"/>
        <v>193.48019999999997</v>
      </c>
      <c r="H14">
        <v>6651.5981000000002</v>
      </c>
      <c r="I14">
        <v>46.711500000000001</v>
      </c>
      <c r="J14">
        <v>0.25769999999999998</v>
      </c>
      <c r="K14">
        <v>0.68530000000000002</v>
      </c>
    </row>
    <row r="15" spans="1:16" x14ac:dyDescent="0.55000000000000004">
      <c r="A15">
        <v>6834.4359999999997</v>
      </c>
      <c r="B15">
        <f t="shared" si="0"/>
        <v>182.83789999999954</v>
      </c>
      <c r="C15">
        <v>0.31269999999999998</v>
      </c>
      <c r="D15">
        <f t="shared" si="1"/>
        <v>0.40520436818968275</v>
      </c>
      <c r="E15">
        <f t="shared" si="2"/>
        <v>187.00534999999991</v>
      </c>
      <c r="H15">
        <v>6834.4359999999997</v>
      </c>
      <c r="I15">
        <v>46.514499999999998</v>
      </c>
      <c r="J15">
        <v>0.31269999999999998</v>
      </c>
      <c r="K15">
        <v>0.9778</v>
      </c>
    </row>
    <row r="16" spans="1:16" x14ac:dyDescent="0.55000000000000004">
      <c r="A16">
        <v>7012.3594000000003</v>
      </c>
      <c r="B16">
        <f t="shared" si="0"/>
        <v>177.92340000000058</v>
      </c>
      <c r="C16">
        <v>0.25040000000000001</v>
      </c>
      <c r="D16">
        <f t="shared" si="1"/>
        <v>0.40060136045700095</v>
      </c>
      <c r="E16">
        <f t="shared" si="2"/>
        <v>180.38065000000006</v>
      </c>
      <c r="H16">
        <v>7012.3594000000003</v>
      </c>
      <c r="I16">
        <v>40.08</v>
      </c>
      <c r="J16">
        <v>0.25040000000000001</v>
      </c>
      <c r="K16">
        <v>0.75829999999999997</v>
      </c>
    </row>
    <row r="17" spans="1:11" x14ac:dyDescent="0.55000000000000004">
      <c r="A17">
        <v>7180.3793999999998</v>
      </c>
      <c r="B17">
        <f t="shared" si="0"/>
        <v>168.01999999999953</v>
      </c>
      <c r="C17">
        <v>0.3014</v>
      </c>
      <c r="D17">
        <f t="shared" si="1"/>
        <v>0.39184450997812897</v>
      </c>
      <c r="E17">
        <f t="shared" si="2"/>
        <v>172.97170000000006</v>
      </c>
      <c r="H17">
        <v>7180.3793999999998</v>
      </c>
      <c r="I17">
        <v>41.550600000000003</v>
      </c>
      <c r="J17">
        <v>0.3014</v>
      </c>
      <c r="K17">
        <v>0.71840000000000004</v>
      </c>
    </row>
    <row r="18" spans="1:11" x14ac:dyDescent="0.55000000000000004">
      <c r="A18">
        <v>7345.3086000000003</v>
      </c>
      <c r="B18">
        <f t="shared" si="0"/>
        <v>164.92920000000049</v>
      </c>
      <c r="C18">
        <v>0.26490000000000002</v>
      </c>
      <c r="D18">
        <f>SQRT(C17^2+C18^2)</f>
        <v>0.40126546076132691</v>
      </c>
      <c r="E18">
        <f>AVERAGE(B17:B18)</f>
        <v>166.47460000000001</v>
      </c>
      <c r="H18">
        <v>7345.3086000000003</v>
      </c>
      <c r="I18">
        <v>27.834800000000001</v>
      </c>
      <c r="J18">
        <v>0.26490000000000002</v>
      </c>
      <c r="K18" s="1">
        <v>0.39340000000000003</v>
      </c>
    </row>
    <row r="20" spans="1:11" x14ac:dyDescent="0.55000000000000004">
      <c r="A20" t="s">
        <v>15</v>
      </c>
      <c r="J20" t="s">
        <v>2</v>
      </c>
    </row>
    <row r="21" spans="1:11" x14ac:dyDescent="0.55000000000000004">
      <c r="A21" t="s">
        <v>3</v>
      </c>
      <c r="J21" t="s">
        <v>10</v>
      </c>
    </row>
    <row r="22" spans="1:11" x14ac:dyDescent="0.55000000000000004">
      <c r="A22" t="s">
        <v>4</v>
      </c>
      <c r="J22" t="s">
        <v>11</v>
      </c>
    </row>
    <row r="23" spans="1:11" x14ac:dyDescent="0.55000000000000004">
      <c r="A23" t="s">
        <v>5</v>
      </c>
      <c r="J23" t="s">
        <v>12</v>
      </c>
    </row>
    <row r="24" spans="1:11" x14ac:dyDescent="0.55000000000000004">
      <c r="A24" t="s">
        <v>6</v>
      </c>
      <c r="J24" t="s">
        <v>13</v>
      </c>
    </row>
    <row r="25" spans="1:11" x14ac:dyDescent="0.55000000000000004">
      <c r="A25" t="s">
        <v>7</v>
      </c>
      <c r="J25" t="s">
        <v>14</v>
      </c>
    </row>
    <row r="26" spans="1:11" x14ac:dyDescent="0.55000000000000004">
      <c r="A26" t="s">
        <v>8</v>
      </c>
    </row>
    <row r="27" spans="1:11" x14ac:dyDescent="0.55000000000000004">
      <c r="A27" t="s">
        <v>9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2021-04-07T08:07:40Z</dcterms:created>
  <dcterms:modified xsi:type="dcterms:W3CDTF">2021-04-12T14:45:06Z</dcterms:modified>
</cp:coreProperties>
</file>