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0" yWindow="2565" windowWidth="24240" windowHeight="7560"/>
  </bookViews>
  <sheets>
    <sheet name="Evaluación Preferencias" sheetId="2" r:id="rId1"/>
    <sheet name="Otras acciones" sheetId="4" r:id="rId2"/>
    <sheet name="Preguntas preferencias" sheetId="5" r:id="rId3"/>
    <sheet name="Preguntas generales" sheetId="6" r:id="rId4"/>
    <sheet name="Control Tiempos" sheetId="1" r:id="rId5"/>
  </sheets>
  <calcPr calcId="125725"/>
</workbook>
</file>

<file path=xl/calcChain.xml><?xml version="1.0" encoding="utf-8"?>
<calcChain xmlns="http://schemas.openxmlformats.org/spreadsheetml/2006/main">
  <c r="D86" i="4"/>
  <c r="G86" i="2"/>
  <c r="Q94"/>
  <c r="Q93"/>
  <c r="Q92"/>
  <c r="Q91"/>
  <c r="Q90"/>
  <c r="Q89"/>
  <c r="Q88"/>
  <c r="Q87"/>
  <c r="Q86"/>
  <c r="N94"/>
  <c r="N93"/>
  <c r="N92"/>
  <c r="N91"/>
  <c r="N90"/>
  <c r="N89"/>
  <c r="N88"/>
  <c r="N87"/>
  <c r="N86"/>
  <c r="M94"/>
  <c r="M93"/>
  <c r="M92"/>
  <c r="M91"/>
  <c r="M90"/>
  <c r="M89"/>
  <c r="M88"/>
  <c r="M87"/>
  <c r="M86"/>
  <c r="D95"/>
  <c r="E94"/>
  <c r="F94"/>
  <c r="G94"/>
  <c r="H94"/>
  <c r="I94"/>
  <c r="J94"/>
  <c r="K94"/>
  <c r="E93"/>
  <c r="F93"/>
  <c r="G93"/>
  <c r="H93"/>
  <c r="I93"/>
  <c r="J93"/>
  <c r="K93"/>
  <c r="E92"/>
  <c r="F92"/>
  <c r="G92"/>
  <c r="H92"/>
  <c r="I92"/>
  <c r="J92"/>
  <c r="K92"/>
  <c r="E91"/>
  <c r="F91"/>
  <c r="G91"/>
  <c r="H91"/>
  <c r="I91"/>
  <c r="J91"/>
  <c r="K91"/>
  <c r="E90"/>
  <c r="F90"/>
  <c r="G90"/>
  <c r="H90"/>
  <c r="I90"/>
  <c r="J90"/>
  <c r="K90"/>
  <c r="E89"/>
  <c r="F89"/>
  <c r="G89"/>
  <c r="H89"/>
  <c r="I89"/>
  <c r="J89"/>
  <c r="K89"/>
  <c r="E88"/>
  <c r="F88"/>
  <c r="G88"/>
  <c r="H88"/>
  <c r="I88"/>
  <c r="J88"/>
  <c r="K88"/>
  <c r="E87"/>
  <c r="F87"/>
  <c r="G87"/>
  <c r="H87"/>
  <c r="I87"/>
  <c r="J87"/>
  <c r="K87"/>
  <c r="E86"/>
  <c r="F86"/>
  <c r="H86"/>
  <c r="I86"/>
  <c r="J86"/>
  <c r="K86"/>
  <c r="D88"/>
  <c r="D87"/>
  <c r="D89"/>
  <c r="D90"/>
  <c r="D91"/>
  <c r="D92"/>
  <c r="D93"/>
  <c r="D94"/>
  <c r="D86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N96"/>
  <c r="M96"/>
  <c r="N95"/>
  <c r="M95"/>
  <c r="N22" i="1"/>
  <c r="N23"/>
  <c r="N24"/>
  <c r="N25"/>
  <c r="N26"/>
  <c r="N27"/>
  <c r="N28"/>
  <c r="N29"/>
  <c r="J22"/>
  <c r="J23"/>
  <c r="J24"/>
  <c r="J25"/>
  <c r="J26"/>
  <c r="J27"/>
  <c r="J28"/>
  <c r="J29"/>
  <c r="F22"/>
  <c r="F23"/>
  <c r="F24"/>
  <c r="F25"/>
  <c r="F26"/>
  <c r="F27"/>
  <c r="F28"/>
  <c r="F29"/>
  <c r="F30"/>
  <c r="F31"/>
  <c r="F32"/>
  <c r="F33"/>
  <c r="N33"/>
  <c r="N31"/>
  <c r="N32"/>
  <c r="N30"/>
  <c r="J33"/>
  <c r="J32"/>
  <c r="J31"/>
  <c r="J30"/>
  <c r="D31"/>
  <c r="E31"/>
  <c r="G31"/>
  <c r="H31"/>
  <c r="I31"/>
  <c r="K31"/>
  <c r="L31"/>
  <c r="M31"/>
  <c r="D30"/>
  <c r="E30"/>
  <c r="G30"/>
  <c r="H30"/>
  <c r="I30"/>
  <c r="K30"/>
  <c r="L30"/>
  <c r="M30"/>
  <c r="D33"/>
  <c r="E33"/>
  <c r="G33"/>
  <c r="H33"/>
  <c r="I33"/>
  <c r="K33"/>
  <c r="L33"/>
  <c r="M33"/>
  <c r="D32"/>
  <c r="E32"/>
  <c r="G32"/>
  <c r="H32"/>
  <c r="I32"/>
  <c r="K32"/>
  <c r="L32"/>
  <c r="M32"/>
  <c r="C33"/>
  <c r="C32"/>
  <c r="C31"/>
  <c r="C30"/>
  <c r="N21"/>
  <c r="J21"/>
  <c r="F21"/>
  <c r="Q77" i="2"/>
  <c r="Q78"/>
  <c r="Q79"/>
  <c r="Q80"/>
  <c r="Q81"/>
  <c r="Q82"/>
  <c r="Q83"/>
  <c r="Q84"/>
  <c r="Q76"/>
  <c r="Q50"/>
  <c r="Q51"/>
  <c r="Q52"/>
  <c r="Q53"/>
  <c r="Q54"/>
  <c r="Q55"/>
  <c r="Q56"/>
  <c r="Q57"/>
  <c r="Q49"/>
  <c r="Q41"/>
  <c r="Q42"/>
  <c r="Q43"/>
  <c r="Q44"/>
  <c r="Q45"/>
  <c r="Q46"/>
  <c r="Q47"/>
  <c r="Q48"/>
  <c r="Q40"/>
  <c r="Q31"/>
  <c r="Q32"/>
  <c r="Q33"/>
  <c r="Q34"/>
  <c r="Q35"/>
  <c r="Q36"/>
  <c r="Q37"/>
  <c r="Q38"/>
  <c r="Q39"/>
  <c r="Q23"/>
  <c r="Q24"/>
  <c r="Q25"/>
  <c r="Q26"/>
  <c r="Q27"/>
  <c r="Q28"/>
  <c r="Q29"/>
  <c r="Q30"/>
  <c r="Q22"/>
  <c r="Q19"/>
  <c r="Q20"/>
  <c r="Q21"/>
  <c r="Q13"/>
  <c r="Q14"/>
  <c r="Q15"/>
  <c r="Q16"/>
  <c r="Q17"/>
  <c r="Q18"/>
  <c r="Q5"/>
  <c r="Q6"/>
  <c r="Q7"/>
  <c r="Q8"/>
  <c r="Q9"/>
  <c r="Q10"/>
  <c r="Q11"/>
  <c r="Q12"/>
  <c r="Q4"/>
  <c r="Q21" i="6"/>
  <c r="Q22"/>
  <c r="Q23"/>
  <c r="Q24"/>
  <c r="Q25"/>
  <c r="Q26"/>
  <c r="Q27"/>
  <c r="Q28"/>
  <c r="Q29"/>
  <c r="Q30"/>
  <c r="Q31"/>
  <c r="Q32"/>
  <c r="Q33"/>
  <c r="P21"/>
  <c r="P22"/>
  <c r="P23"/>
  <c r="P24"/>
  <c r="P25"/>
  <c r="P26"/>
  <c r="P27"/>
  <c r="P28"/>
  <c r="P29"/>
  <c r="P30"/>
  <c r="P31"/>
  <c r="P32"/>
  <c r="P33"/>
  <c r="O21"/>
  <c r="O22"/>
  <c r="O23"/>
  <c r="O24"/>
  <c r="O25"/>
  <c r="O26"/>
  <c r="O27"/>
  <c r="O28"/>
  <c r="O29"/>
  <c r="O30"/>
  <c r="O31"/>
  <c r="O32"/>
  <c r="O33"/>
  <c r="N21"/>
  <c r="N22"/>
  <c r="N23"/>
  <c r="N24"/>
  <c r="N25"/>
  <c r="N26"/>
  <c r="N27"/>
  <c r="N28"/>
  <c r="N29"/>
  <c r="N30"/>
  <c r="N31"/>
  <c r="N32"/>
  <c r="N33"/>
  <c r="M21"/>
  <c r="M22"/>
  <c r="M23"/>
  <c r="M24"/>
  <c r="M25"/>
  <c r="M26"/>
  <c r="M27"/>
  <c r="M28"/>
  <c r="M29"/>
  <c r="M30"/>
  <c r="M31"/>
  <c r="M32"/>
  <c r="M33"/>
  <c r="L21"/>
  <c r="L22"/>
  <c r="L23"/>
  <c r="L24"/>
  <c r="L25"/>
  <c r="L26"/>
  <c r="L27"/>
  <c r="L28"/>
  <c r="L29"/>
  <c r="L30"/>
  <c r="L31"/>
  <c r="L32"/>
  <c r="L33"/>
  <c r="Q20"/>
  <c r="P20"/>
  <c r="O20"/>
  <c r="N20"/>
  <c r="M20"/>
  <c r="L20"/>
  <c r="Q4"/>
  <c r="Q5"/>
  <c r="Q6"/>
  <c r="Q7"/>
  <c r="Q8"/>
  <c r="Q9"/>
  <c r="Q10"/>
  <c r="Q11"/>
  <c r="Q12"/>
  <c r="Q13"/>
  <c r="Q14"/>
  <c r="Q15"/>
  <c r="Q16"/>
  <c r="Q17"/>
  <c r="Q3"/>
  <c r="P4"/>
  <c r="P5"/>
  <c r="P6"/>
  <c r="P7"/>
  <c r="P8"/>
  <c r="P9"/>
  <c r="P10"/>
  <c r="P11"/>
  <c r="P12"/>
  <c r="P13"/>
  <c r="P14"/>
  <c r="P15"/>
  <c r="P16"/>
  <c r="P17"/>
  <c r="P3"/>
  <c r="O4"/>
  <c r="O5"/>
  <c r="O6"/>
  <c r="O7"/>
  <c r="O8"/>
  <c r="O9"/>
  <c r="O10"/>
  <c r="O11"/>
  <c r="O12"/>
  <c r="O13"/>
  <c r="O14"/>
  <c r="O15"/>
  <c r="O16"/>
  <c r="O17"/>
  <c r="O3"/>
  <c r="N4"/>
  <c r="N5"/>
  <c r="N6"/>
  <c r="N7"/>
  <c r="N8"/>
  <c r="N9"/>
  <c r="N10"/>
  <c r="N11"/>
  <c r="N12"/>
  <c r="N13"/>
  <c r="N14"/>
  <c r="N15"/>
  <c r="N16"/>
  <c r="N17"/>
  <c r="N3"/>
  <c r="M4"/>
  <c r="M5"/>
  <c r="M6"/>
  <c r="M7"/>
  <c r="M8"/>
  <c r="M9"/>
  <c r="M10"/>
  <c r="M11"/>
  <c r="M12"/>
  <c r="M13"/>
  <c r="M14"/>
  <c r="M15"/>
  <c r="M16"/>
  <c r="M17"/>
  <c r="M3"/>
  <c r="L4"/>
  <c r="L5"/>
  <c r="L6"/>
  <c r="L7"/>
  <c r="L8"/>
  <c r="L9"/>
  <c r="L10"/>
  <c r="L11"/>
  <c r="L12"/>
  <c r="L13"/>
  <c r="L14"/>
  <c r="L15"/>
  <c r="L16"/>
  <c r="L17"/>
  <c r="L3"/>
  <c r="N35" i="5"/>
  <c r="O35"/>
  <c r="P35"/>
  <c r="Q35"/>
  <c r="R35"/>
  <c r="S35"/>
  <c r="T35"/>
  <c r="N34"/>
  <c r="O34"/>
  <c r="P34"/>
  <c r="Q34"/>
  <c r="R34"/>
  <c r="S34"/>
  <c r="T34"/>
  <c r="N33"/>
  <c r="O33"/>
  <c r="P33"/>
  <c r="Q33"/>
  <c r="R33"/>
  <c r="S33"/>
  <c r="T33"/>
  <c r="N32"/>
  <c r="O32"/>
  <c r="P32"/>
  <c r="Q32"/>
  <c r="R32"/>
  <c r="S32"/>
  <c r="T32"/>
  <c r="N31"/>
  <c r="O31"/>
  <c r="P31"/>
  <c r="Q31"/>
  <c r="R31"/>
  <c r="S31"/>
  <c r="T31"/>
  <c r="N30"/>
  <c r="O30"/>
  <c r="P30"/>
  <c r="Q30"/>
  <c r="R30"/>
  <c r="S30"/>
  <c r="T30"/>
  <c r="M35"/>
  <c r="M34"/>
  <c r="M33"/>
  <c r="M32"/>
  <c r="M31"/>
  <c r="M30"/>
  <c r="N18"/>
  <c r="O18"/>
  <c r="P18"/>
  <c r="Q18"/>
  <c r="R18"/>
  <c r="N17"/>
  <c r="O17"/>
  <c r="P17"/>
  <c r="Q17"/>
  <c r="R17"/>
  <c r="N16"/>
  <c r="O16"/>
  <c r="P16"/>
  <c r="Q16"/>
  <c r="R16"/>
  <c r="N15"/>
  <c r="O15"/>
  <c r="P15"/>
  <c r="Q15"/>
  <c r="R15"/>
  <c r="N14"/>
  <c r="O14"/>
  <c r="P14"/>
  <c r="Q14"/>
  <c r="R14"/>
  <c r="N13"/>
  <c r="O13"/>
  <c r="P13"/>
  <c r="Q13"/>
  <c r="R13"/>
  <c r="M18"/>
  <c r="M17"/>
  <c r="M16"/>
  <c r="M15"/>
  <c r="M14"/>
  <c r="M13"/>
  <c r="D35"/>
  <c r="E35"/>
  <c r="F35"/>
  <c r="G35"/>
  <c r="H35"/>
  <c r="I35"/>
  <c r="J35"/>
  <c r="D34"/>
  <c r="E34"/>
  <c r="F34"/>
  <c r="G34"/>
  <c r="H34"/>
  <c r="I34"/>
  <c r="D33"/>
  <c r="E33"/>
  <c r="F33"/>
  <c r="G33"/>
  <c r="H33"/>
  <c r="I33"/>
  <c r="J33"/>
  <c r="D32"/>
  <c r="E32"/>
  <c r="F32"/>
  <c r="G32"/>
  <c r="H32"/>
  <c r="I32"/>
  <c r="J32"/>
  <c r="D31"/>
  <c r="E31"/>
  <c r="F31"/>
  <c r="G31"/>
  <c r="H31"/>
  <c r="I31"/>
  <c r="J31"/>
  <c r="D30"/>
  <c r="E30"/>
  <c r="F30"/>
  <c r="G30"/>
  <c r="H30"/>
  <c r="I30"/>
  <c r="J30"/>
  <c r="C32"/>
  <c r="C35"/>
  <c r="C34"/>
  <c r="C33"/>
  <c r="C31"/>
  <c r="C30"/>
  <c r="H18"/>
  <c r="D18"/>
  <c r="E18"/>
  <c r="F18"/>
  <c r="G18"/>
  <c r="C18"/>
  <c r="D17"/>
  <c r="E17"/>
  <c r="F17"/>
  <c r="G17"/>
  <c r="H17"/>
  <c r="C17"/>
  <c r="D16"/>
  <c r="E16"/>
  <c r="F16"/>
  <c r="G16"/>
  <c r="H16"/>
  <c r="C16"/>
  <c r="D15"/>
  <c r="E15"/>
  <c r="F15"/>
  <c r="G15"/>
  <c r="H15"/>
  <c r="C15"/>
  <c r="D14"/>
  <c r="E14"/>
  <c r="F14"/>
  <c r="G14"/>
  <c r="H14"/>
  <c r="C14"/>
  <c r="D13"/>
  <c r="E13"/>
  <c r="F13"/>
  <c r="G13"/>
  <c r="H13"/>
  <c r="C13"/>
  <c r="D16" i="1"/>
  <c r="E16"/>
  <c r="F16"/>
  <c r="G16"/>
  <c r="H16"/>
  <c r="C16"/>
  <c r="D15"/>
  <c r="E15"/>
  <c r="F15"/>
  <c r="G15"/>
  <c r="H15"/>
  <c r="C15"/>
  <c r="D14"/>
  <c r="E14"/>
  <c r="F14"/>
  <c r="G14"/>
  <c r="H14"/>
  <c r="C14"/>
  <c r="D13"/>
  <c r="E13"/>
  <c r="F13"/>
  <c r="G13"/>
  <c r="H13"/>
  <c r="C13"/>
  <c r="H77" i="4"/>
  <c r="H78" s="1"/>
  <c r="H79" s="1"/>
  <c r="H80" s="1"/>
  <c r="H81" s="1"/>
  <c r="H82" s="1"/>
  <c r="H83" s="1"/>
  <c r="H84" s="1"/>
  <c r="H76"/>
  <c r="H68"/>
  <c r="H69" s="1"/>
  <c r="H70" s="1"/>
  <c r="H71" s="1"/>
  <c r="H72" s="1"/>
  <c r="H73" s="1"/>
  <c r="H74" s="1"/>
  <c r="H75" s="1"/>
  <c r="H67"/>
  <c r="H59"/>
  <c r="H60" s="1"/>
  <c r="H61" s="1"/>
  <c r="H62" s="1"/>
  <c r="H63" s="1"/>
  <c r="H64" s="1"/>
  <c r="H65" s="1"/>
  <c r="H66" s="1"/>
  <c r="H58"/>
  <c r="H49"/>
  <c r="H50" s="1"/>
  <c r="H51" s="1"/>
  <c r="H52" s="1"/>
  <c r="H53" s="1"/>
  <c r="H54" s="1"/>
  <c r="H55" s="1"/>
  <c r="H56" s="1"/>
  <c r="H57" s="1"/>
  <c r="H40"/>
  <c r="H41" s="1"/>
  <c r="H42" s="1"/>
  <c r="H43" s="1"/>
  <c r="H44" s="1"/>
  <c r="H45" s="1"/>
  <c r="H46" s="1"/>
  <c r="H47" s="1"/>
  <c r="H48" s="1"/>
  <c r="H31"/>
  <c r="H32" s="1"/>
  <c r="H33" s="1"/>
  <c r="H34" s="1"/>
  <c r="H35" s="1"/>
  <c r="H36" s="1"/>
  <c r="H37" s="1"/>
  <c r="H38" s="1"/>
  <c r="H39" s="1"/>
  <c r="H23"/>
  <c r="H24" s="1"/>
  <c r="H25" s="1"/>
  <c r="H26" s="1"/>
  <c r="H27" s="1"/>
  <c r="H28" s="1"/>
  <c r="H29" s="1"/>
  <c r="H30" s="1"/>
  <c r="H22"/>
  <c r="H15"/>
  <c r="H16" s="1"/>
  <c r="H17" s="1"/>
  <c r="H18" s="1"/>
  <c r="H19" s="1"/>
  <c r="H20" s="1"/>
  <c r="H21" s="1"/>
  <c r="H14"/>
  <c r="H13"/>
  <c r="H6"/>
  <c r="H7" s="1"/>
  <c r="H8" s="1"/>
  <c r="H9" s="1"/>
  <c r="H10" s="1"/>
  <c r="H11" s="1"/>
  <c r="H12" s="1"/>
  <c r="H5"/>
  <c r="H4"/>
  <c r="C101" i="2"/>
  <c r="E85" i="4"/>
  <c r="F85"/>
  <c r="G85"/>
  <c r="D85"/>
  <c r="E95" i="2"/>
  <c r="F95"/>
  <c r="G95"/>
  <c r="H95"/>
  <c r="H96" s="1"/>
  <c r="I95"/>
  <c r="J95"/>
  <c r="K95"/>
  <c r="K96" s="1"/>
  <c r="J96" l="1"/>
  <c r="H85" i="4"/>
  <c r="F86" s="1"/>
  <c r="G96" i="2"/>
  <c r="D96"/>
  <c r="I96"/>
  <c r="E96"/>
  <c r="F96"/>
  <c r="Q95"/>
  <c r="Q96"/>
  <c r="G86" i="4" l="1"/>
  <c r="E86"/>
</calcChain>
</file>

<file path=xl/sharedStrings.xml><?xml version="1.0" encoding="utf-8"?>
<sst xmlns="http://schemas.openxmlformats.org/spreadsheetml/2006/main" count="485" uniqueCount="120">
  <si>
    <t>Participante</t>
  </si>
  <si>
    <t>Explicación</t>
  </si>
  <si>
    <t>Problema</t>
  </si>
  <si>
    <t>C. Inicial</t>
  </si>
  <si>
    <t>Algoritmo</t>
  </si>
  <si>
    <t>Soluciones</t>
  </si>
  <si>
    <t>C. Final</t>
  </si>
  <si>
    <t>MIN</t>
  </si>
  <si>
    <t>MEDIA</t>
  </si>
  <si>
    <t>MAX</t>
  </si>
  <si>
    <t>DESV. STD.</t>
  </si>
  <si>
    <t>-</t>
  </si>
  <si>
    <t>Tiempo dedicado (minutos)</t>
  </si>
  <si>
    <t>No preferencia</t>
  </si>
  <si>
    <t>Mejor componente</t>
  </si>
  <si>
    <t>Mejor interfaz</t>
  </si>
  <si>
    <t>Peor componente</t>
  </si>
  <si>
    <t>Peor interfaz</t>
  </si>
  <si>
    <t>Nº componentes</t>
  </si>
  <si>
    <t>Medida en rango</t>
  </si>
  <si>
    <t>Punto referencia</t>
  </si>
  <si>
    <t>Sin tiempo</t>
  </si>
  <si>
    <t>It1-Sol1</t>
  </si>
  <si>
    <t>It2-Sol2</t>
  </si>
  <si>
    <t>It1-Sol2</t>
  </si>
  <si>
    <t>It1-Sol3</t>
  </si>
  <si>
    <t>It2-Sol1</t>
  </si>
  <si>
    <t>It2-Sol3</t>
  </si>
  <si>
    <t>It3-Sol1</t>
  </si>
  <si>
    <t>It3-Sol2</t>
  </si>
  <si>
    <t>It3-Sol3</t>
  </si>
  <si>
    <t>Momento</t>
  </si>
  <si>
    <t>TOTAL</t>
  </si>
  <si>
    <t>PORCENTAJE</t>
  </si>
  <si>
    <t>Eliminar solución</t>
  </si>
  <si>
    <t>Congelar componente</t>
  </si>
  <si>
    <t>Parar búsqueda</t>
  </si>
  <si>
    <t>Confianza</t>
  </si>
  <si>
    <t>Añadir al archivo</t>
  </si>
  <si>
    <t>?</t>
  </si>
  <si>
    <t>Nº Participantes</t>
  </si>
  <si>
    <t>Nº Eval/Parcipante</t>
  </si>
  <si>
    <t>Total Evaluaciones</t>
  </si>
  <si>
    <t>ACUMULADO PARTICIPANTE</t>
  </si>
  <si>
    <t>UTILIDAD</t>
  </si>
  <si>
    <t>PARTICIPANTE 1</t>
  </si>
  <si>
    <t>PARTICIPANTE 2</t>
  </si>
  <si>
    <t>PARTICIPANTE 4</t>
  </si>
  <si>
    <t>PARTICIPANTE 5</t>
  </si>
  <si>
    <t>PARTICIPANTE 6</t>
  </si>
  <si>
    <t>PARTICIPANTE 7</t>
  </si>
  <si>
    <t>PARTICIPANTE 8</t>
  </si>
  <si>
    <t>PARTICIPANTE 9</t>
  </si>
  <si>
    <t>PARTICIPANTE 10</t>
  </si>
  <si>
    <t>INTUITIVO</t>
  </si>
  <si>
    <t>Evaluar preferencias</t>
  </si>
  <si>
    <t>Expresar confianza</t>
  </si>
  <si>
    <t>Congelar partes</t>
  </si>
  <si>
    <t>PART. 1</t>
  </si>
  <si>
    <t>PART. 2</t>
  </si>
  <si>
    <t>PART. 4</t>
  </si>
  <si>
    <t>PART. 5</t>
  </si>
  <si>
    <t>PART. 6</t>
  </si>
  <si>
    <t>PART. 7</t>
  </si>
  <si>
    <t>PART. 8</t>
  </si>
  <si>
    <t>PART. 9</t>
  </si>
  <si>
    <t>PART. 10</t>
  </si>
  <si>
    <t>Poder tener un asistente en el diseño me resulta interesante</t>
  </si>
  <si>
    <t>La información mostrada en cada momento me resultó de utilidad</t>
  </si>
  <si>
    <t>He echado en falta más información para tomar mis decisiones de diseño</t>
  </si>
  <si>
    <t>El proceso de diseño se me hace más corto que hacerlo manualmente</t>
  </si>
  <si>
    <t>Las interacciones con el algoritmo son tediosas y suponen demasiado tiempo</t>
  </si>
  <si>
    <t>He prestado más atención en las primeras interacciones que al final</t>
  </si>
  <si>
    <t>El tiempo dedicado a las interacciones ha compensado el resultado</t>
  </si>
  <si>
    <t>La experiencia me ha servido para aprender sobre las soluciones posibles</t>
  </si>
  <si>
    <t>[Opcional] Probaría con otro problema planteado</t>
  </si>
  <si>
    <t>[Opcional] Lo aplicaría a un problema propio</t>
  </si>
  <si>
    <t>Años de experiencia en el desarrollo de software</t>
  </si>
  <si>
    <t>Conozco qué es el diseño arquitectónico basado en componentes</t>
  </si>
  <si>
    <t>He utilizado UML 2 para representar modelos software</t>
  </si>
  <si>
    <t>He aplicado el diseño arquitectónico basado en componentes y los conceptos relacionados</t>
  </si>
  <si>
    <t>Conozco notaciones de representación de diseño software como los modelos de clases y de componentes de UML  2</t>
  </si>
  <si>
    <t>He participado en proyectos industriales formados por equipos de personas</t>
  </si>
  <si>
    <t>Conozco la computación evolutiva y sus técnicas</t>
  </si>
  <si>
    <t>He aplicado/desarrollado técnicas evolutivas</t>
  </si>
  <si>
    <t>Conozco la optimización multi-objetivo</t>
  </si>
  <si>
    <t>He aplicado/desarrollado técnicas de optimización multi-objetivo</t>
  </si>
  <si>
    <t>Conozco qué cabe esperar de un sistema recomendador</t>
  </si>
  <si>
    <t>He utilizado previamente sistemas recomendadores en alguna materia</t>
  </si>
  <si>
    <t>Conocía previamente el problema específico sobre el que voy a realizar la experimentación</t>
  </si>
  <si>
    <t>He entendido correctamente qué cabe esperar de mi intervención en la experimentación</t>
  </si>
  <si>
    <t>He entendido perfectamente el funcionamiento de la prueba que voy a realizar</t>
  </si>
  <si>
    <t>PREGUNTAS FINALES (1-8)</t>
  </si>
  <si>
    <t>PREGUNTAS INICIALES (1-4) =&gt; SALVO LA PRIMERA (LIBRE)</t>
  </si>
  <si>
    <t>Lo ha hecho como esperaba</t>
  </si>
  <si>
    <t>Alguna de las soluciones me ha sorprendido gratamente</t>
  </si>
  <si>
    <t>Hubiera sido capaz de llegar a la misma o mejor solución por mí mismo</t>
  </si>
  <si>
    <t>Hubiera sido capaz de llegar a la misma o mejor solución en un tiempo razonablemente similar</t>
  </si>
  <si>
    <t>DESVIACIÓN</t>
  </si>
  <si>
    <t>MODA</t>
  </si>
  <si>
    <t>MEDIANA</t>
  </si>
  <si>
    <t>MÍNIMO</t>
  </si>
  <si>
    <t>MÁXIMO</t>
  </si>
  <si>
    <t>DES. STD.</t>
  </si>
  <si>
    <t>T. Inicio</t>
  </si>
  <si>
    <t>T. Fin</t>
  </si>
  <si>
    <t>T. Evaluación</t>
  </si>
  <si>
    <t>Eval. Num.</t>
  </si>
  <si>
    <t>X</t>
  </si>
  <si>
    <t>Solución 1</t>
  </si>
  <si>
    <t>Solución 2</t>
  </si>
  <si>
    <t>Solución 3</t>
  </si>
  <si>
    <t>Media</t>
  </si>
  <si>
    <t>Interacción 1</t>
  </si>
  <si>
    <t>Interacción 2</t>
  </si>
  <si>
    <t>Interacción 3</t>
  </si>
  <si>
    <t>Núm. Componentes</t>
  </si>
  <si>
    <t>Grado de confianza</t>
  </si>
  <si>
    <t>Preferencia</t>
  </si>
  <si>
    <t>Percepción de la calidad de la solución</t>
  </si>
</sst>
</file>

<file path=xl/styles.xml><?xml version="1.0" encoding="utf-8"?>
<styleSheet xmlns="http://schemas.openxmlformats.org/spreadsheetml/2006/main">
  <numFmts count="1">
    <numFmt numFmtId="164" formatCode="hh:mm:ss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2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/>
    <xf numFmtId="1" fontId="0" fillId="0" borderId="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19" xfId="0" applyNumberForma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/>
    </xf>
    <xf numFmtId="1" fontId="0" fillId="2" borderId="9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/>
    </xf>
    <xf numFmtId="1" fontId="0" fillId="2" borderId="21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6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2" xfId="0" applyFill="1" applyBorder="1"/>
    <xf numFmtId="1" fontId="0" fillId="3" borderId="10" xfId="0" applyNumberFormat="1" applyFill="1" applyBorder="1" applyAlignment="1">
      <alignment horizontal="center"/>
    </xf>
    <xf numFmtId="0" fontId="0" fillId="3" borderId="5" xfId="0" applyFill="1" applyBorder="1"/>
    <xf numFmtId="1" fontId="0" fillId="3" borderId="11" xfId="0" applyNumberFormat="1" applyFill="1" applyBorder="1" applyAlignment="1">
      <alignment horizontal="center"/>
    </xf>
    <xf numFmtId="0" fontId="0" fillId="3" borderId="7" xfId="0" applyFill="1" applyBorder="1"/>
    <xf numFmtId="1" fontId="0" fillId="3" borderId="12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10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7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2" borderId="22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46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6" fontId="0" fillId="0" borderId="4" xfId="0" applyNumberFormat="1" applyBorder="1" applyAlignment="1">
      <alignment horizontal="center"/>
    </xf>
    <xf numFmtId="1" fontId="0" fillId="2" borderId="23" xfId="0" applyNumberFormat="1" applyFill="1" applyBorder="1" applyAlignment="1">
      <alignment horizontal="center" vertical="center"/>
    </xf>
    <xf numFmtId="21" fontId="0" fillId="0" borderId="2" xfId="0" applyNumberFormat="1" applyBorder="1" applyAlignment="1">
      <alignment horizontal="center"/>
    </xf>
    <xf numFmtId="21" fontId="0" fillId="0" borderId="3" xfId="0" applyNumberFormat="1" applyBorder="1" applyAlignment="1">
      <alignment horizontal="center"/>
    </xf>
    <xf numFmtId="21" fontId="0" fillId="0" borderId="5" xfId="0" applyNumberFormat="1" applyBorder="1" applyAlignment="1">
      <alignment horizontal="center"/>
    </xf>
    <xf numFmtId="21" fontId="0" fillId="0" borderId="0" xfId="0" applyNumberFormat="1" applyBorder="1" applyAlignment="1">
      <alignment horizontal="center"/>
    </xf>
    <xf numFmtId="21" fontId="0" fillId="0" borderId="4" xfId="0" applyNumberFormat="1" applyBorder="1" applyAlignment="1">
      <alignment horizontal="center"/>
    </xf>
    <xf numFmtId="21" fontId="0" fillId="0" borderId="6" xfId="0" applyNumberFormat="1" applyBorder="1" applyAlignment="1">
      <alignment horizontal="center"/>
    </xf>
    <xf numFmtId="21" fontId="0" fillId="2" borderId="2" xfId="0" applyNumberFormat="1" applyFill="1" applyBorder="1" applyAlignment="1">
      <alignment horizontal="center"/>
    </xf>
    <xf numFmtId="21" fontId="0" fillId="2" borderId="3" xfId="0" applyNumberFormat="1" applyFill="1" applyBorder="1" applyAlignment="1">
      <alignment horizontal="center"/>
    </xf>
    <xf numFmtId="21" fontId="0" fillId="2" borderId="4" xfId="0" applyNumberFormat="1" applyFill="1" applyBorder="1" applyAlignment="1">
      <alignment horizontal="center"/>
    </xf>
    <xf numFmtId="21" fontId="0" fillId="2" borderId="5" xfId="0" applyNumberFormat="1" applyFill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21" fontId="0" fillId="2" borderId="6" xfId="0" applyNumberFormat="1" applyFill="1" applyBorder="1" applyAlignment="1">
      <alignment horizontal="center"/>
    </xf>
    <xf numFmtId="46" fontId="0" fillId="2" borderId="6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1" fontId="0" fillId="2" borderId="22" xfId="0" applyNumberFormat="1" applyFill="1" applyBorder="1" applyAlignment="1">
      <alignment horizontal="center"/>
    </xf>
    <xf numFmtId="21" fontId="0" fillId="2" borderId="17" xfId="0" applyNumberFormat="1" applyFill="1" applyBorder="1" applyAlignment="1">
      <alignment horizontal="center"/>
    </xf>
    <xf numFmtId="46" fontId="0" fillId="2" borderId="18" xfId="0" applyNumberFormat="1" applyFill="1" applyBorder="1" applyAlignment="1">
      <alignment horizontal="center"/>
    </xf>
    <xf numFmtId="164" fontId="0" fillId="2" borderId="22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21" fontId="0" fillId="0" borderId="22" xfId="0" applyNumberFormat="1" applyBorder="1" applyAlignment="1">
      <alignment horizontal="center"/>
    </xf>
    <xf numFmtId="21" fontId="0" fillId="0" borderId="17" xfId="0" applyNumberFormat="1" applyBorder="1" applyAlignment="1">
      <alignment horizontal="center"/>
    </xf>
    <xf numFmtId="46" fontId="0" fillId="0" borderId="18" xfId="0" applyNumberFormat="1" applyBorder="1" applyAlignment="1">
      <alignment horizontal="center"/>
    </xf>
    <xf numFmtId="21" fontId="0" fillId="0" borderId="18" xfId="0" applyNumberFormat="1" applyBorder="1" applyAlignment="1">
      <alignment horizontal="center"/>
    </xf>
    <xf numFmtId="21" fontId="0" fillId="2" borderId="18" xfId="0" applyNumberForma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Fill="1" applyBorder="1" applyAlignment="1">
      <alignment horizontal="center"/>
    </xf>
    <xf numFmtId="46" fontId="0" fillId="0" borderId="0" xfId="0" applyNumberFormat="1"/>
    <xf numFmtId="46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2" fillId="2" borderId="10" xfId="0" applyFont="1" applyFill="1" applyBorder="1"/>
    <xf numFmtId="2" fontId="0" fillId="2" borderId="2" xfId="0" applyNumberFormat="1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2" fontId="0" fillId="2" borderId="4" xfId="0" applyNumberFormat="1" applyFont="1" applyFill="1" applyBorder="1" applyAlignment="1">
      <alignment horizontal="center"/>
    </xf>
    <xf numFmtId="0" fontId="2" fillId="2" borderId="11" xfId="0" applyFont="1" applyFill="1" applyBorder="1"/>
    <xf numFmtId="2" fontId="0" fillId="2" borderId="5" xfId="0" applyNumberFormat="1" applyFont="1" applyFill="1" applyBorder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0" fillId="2" borderId="6" xfId="0" applyNumberFormat="1" applyFont="1" applyFill="1" applyBorder="1" applyAlignment="1">
      <alignment horizontal="center"/>
    </xf>
    <xf numFmtId="0" fontId="2" fillId="2" borderId="12" xfId="0" applyFont="1" applyFill="1" applyBorder="1"/>
    <xf numFmtId="2" fontId="0" fillId="2" borderId="7" xfId="0" applyNumberFormat="1" applyFont="1" applyFill="1" applyBorder="1" applyAlignment="1">
      <alignment horizontal="center"/>
    </xf>
    <xf numFmtId="2" fontId="0" fillId="2" borderId="8" xfId="0" applyNumberFormat="1" applyFont="1" applyFill="1" applyBorder="1" applyAlignment="1">
      <alignment horizontal="center"/>
    </xf>
    <xf numFmtId="2" fontId="0" fillId="2" borderId="9" xfId="0" applyNumberFormat="1" applyFont="1" applyFill="1" applyBorder="1" applyAlignment="1">
      <alignment horizontal="center"/>
    </xf>
    <xf numFmtId="0" fontId="2" fillId="2" borderId="2" xfId="0" applyFont="1" applyFill="1" applyBorder="1"/>
    <xf numFmtId="46" fontId="0" fillId="2" borderId="2" xfId="0" applyNumberFormat="1" applyFill="1" applyBorder="1" applyAlignment="1">
      <alignment horizontal="center"/>
    </xf>
    <xf numFmtId="46" fontId="0" fillId="2" borderId="3" xfId="0" applyNumberFormat="1" applyFill="1" applyBorder="1" applyAlignment="1">
      <alignment horizontal="center"/>
    </xf>
    <xf numFmtId="46" fontId="0" fillId="2" borderId="4" xfId="0" applyNumberFormat="1" applyFill="1" applyBorder="1" applyAlignment="1">
      <alignment horizontal="center"/>
    </xf>
    <xf numFmtId="0" fontId="2" fillId="2" borderId="5" xfId="0" applyFont="1" applyFill="1" applyBorder="1"/>
    <xf numFmtId="46" fontId="2" fillId="2" borderId="5" xfId="0" applyNumberFormat="1" applyFont="1" applyFill="1" applyBorder="1" applyAlignment="1">
      <alignment horizontal="center"/>
    </xf>
    <xf numFmtId="46" fontId="2" fillId="2" borderId="0" xfId="0" applyNumberFormat="1" applyFont="1" applyFill="1" applyBorder="1" applyAlignment="1">
      <alignment horizontal="center"/>
    </xf>
    <xf numFmtId="46" fontId="2" fillId="2" borderId="6" xfId="0" applyNumberFormat="1" applyFont="1" applyFill="1" applyBorder="1" applyAlignment="1">
      <alignment horizontal="center"/>
    </xf>
    <xf numFmtId="46" fontId="0" fillId="2" borderId="5" xfId="0" applyNumberFormat="1" applyFill="1" applyBorder="1" applyAlignment="1">
      <alignment horizontal="center"/>
    </xf>
    <xf numFmtId="46" fontId="0" fillId="2" borderId="0" xfId="0" applyNumberFormat="1" applyFill="1" applyBorder="1" applyAlignment="1">
      <alignment horizontal="center"/>
    </xf>
    <xf numFmtId="0" fontId="2" fillId="2" borderId="7" xfId="0" applyFont="1" applyFill="1" applyBorder="1"/>
    <xf numFmtId="46" fontId="0" fillId="2" borderId="7" xfId="0" applyNumberFormat="1" applyFill="1" applyBorder="1" applyAlignment="1">
      <alignment horizontal="center"/>
    </xf>
    <xf numFmtId="46" fontId="0" fillId="2" borderId="8" xfId="0" applyNumberFormat="1" applyFill="1" applyBorder="1" applyAlignment="1">
      <alignment horizontal="center"/>
    </xf>
    <xf numFmtId="46" fontId="0" fillId="2" borderId="9" xfId="0" applyNumberForma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6" fontId="0" fillId="7" borderId="3" xfId="0" applyNumberFormat="1" applyFill="1" applyBorder="1" applyAlignment="1">
      <alignment horizontal="center" vertical="center"/>
    </xf>
    <xf numFmtId="46" fontId="0" fillId="7" borderId="4" xfId="0" applyNumberFormat="1" applyFill="1" applyBorder="1" applyAlignment="1">
      <alignment horizontal="center" vertical="center"/>
    </xf>
    <xf numFmtId="46" fontId="0" fillId="7" borderId="0" xfId="0" applyNumberFormat="1" applyFill="1" applyBorder="1" applyAlignment="1">
      <alignment horizontal="center" vertical="center"/>
    </xf>
    <xf numFmtId="46" fontId="0" fillId="7" borderId="6" xfId="0" applyNumberFormat="1" applyFill="1" applyBorder="1" applyAlignment="1">
      <alignment horizontal="center" vertical="center"/>
    </xf>
    <xf numFmtId="46" fontId="0" fillId="7" borderId="17" xfId="0" applyNumberFormat="1" applyFill="1" applyBorder="1" applyAlignment="1">
      <alignment horizontal="center" vertical="center"/>
    </xf>
    <xf numFmtId="46" fontId="0" fillId="7" borderId="18" xfId="0" applyNumberFormat="1" applyFill="1" applyBorder="1" applyAlignment="1">
      <alignment horizontal="center" vertical="center"/>
    </xf>
    <xf numFmtId="46" fontId="0" fillId="7" borderId="8" xfId="0" applyNumberFormat="1" applyFill="1" applyBorder="1" applyAlignment="1">
      <alignment horizontal="center" vertical="center"/>
    </xf>
    <xf numFmtId="46" fontId="0" fillId="7" borderId="9" xfId="0" applyNumberForma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2" fontId="2" fillId="7" borderId="4" xfId="0" applyNumberFormat="1" applyFont="1" applyFill="1" applyBorder="1" applyAlignment="1">
      <alignment horizontal="center" vertical="center"/>
    </xf>
    <xf numFmtId="1" fontId="2" fillId="7" borderId="2" xfId="0" applyNumberFormat="1" applyFont="1" applyFill="1" applyBorder="1" applyAlignment="1">
      <alignment horizontal="center" vertical="center"/>
    </xf>
    <xf numFmtId="1" fontId="2" fillId="7" borderId="3" xfId="0" applyNumberFormat="1" applyFont="1" applyFill="1" applyBorder="1" applyAlignment="1">
      <alignment horizontal="center" vertical="center"/>
    </xf>
    <xf numFmtId="46" fontId="2" fillId="7" borderId="4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2" fillId="7" borderId="9" xfId="0" applyNumberFormat="1" applyFont="1" applyFill="1" applyBorder="1" applyAlignment="1">
      <alignment horizontal="center" vertical="center"/>
    </xf>
    <xf numFmtId="0" fontId="2" fillId="7" borderId="7" xfId="0" applyFont="1" applyFill="1" applyBorder="1"/>
    <xf numFmtId="0" fontId="2" fillId="7" borderId="8" xfId="0" applyFont="1" applyFill="1" applyBorder="1"/>
    <xf numFmtId="46" fontId="2" fillId="7" borderId="9" xfId="0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" fontId="2" fillId="8" borderId="0" xfId="0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0" fillId="7" borderId="10" xfId="0" applyNumberFormat="1" applyFill="1" applyBorder="1" applyAlignment="1">
      <alignment horizontal="center" vertical="center"/>
    </xf>
    <xf numFmtId="2" fontId="0" fillId="7" borderId="11" xfId="0" applyNumberFormat="1" applyFill="1" applyBorder="1" applyAlignment="1">
      <alignment horizontal="center" vertical="center"/>
    </xf>
    <xf numFmtId="2" fontId="0" fillId="7" borderId="16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0" fillId="0" borderId="10" xfId="0" applyFill="1" applyBorder="1"/>
    <xf numFmtId="0" fontId="2" fillId="11" borderId="15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/>
    </xf>
    <xf numFmtId="21" fontId="0" fillId="0" borderId="2" xfId="0" applyNumberFormat="1" applyFill="1" applyBorder="1" applyAlignment="1">
      <alignment horizontal="center"/>
    </xf>
    <xf numFmtId="21" fontId="0" fillId="0" borderId="3" xfId="0" applyNumberFormat="1" applyFill="1" applyBorder="1" applyAlignment="1">
      <alignment horizontal="center"/>
    </xf>
    <xf numFmtId="21" fontId="0" fillId="0" borderId="6" xfId="0" applyNumberFormat="1" applyFill="1" applyBorder="1" applyAlignment="1">
      <alignment horizontal="center"/>
    </xf>
    <xf numFmtId="21" fontId="0" fillId="0" borderId="5" xfId="0" applyNumberForma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1" fontId="0" fillId="0" borderId="22" xfId="0" applyNumberFormat="1" applyFill="1" applyBorder="1" applyAlignment="1">
      <alignment horizontal="center"/>
    </xf>
    <xf numFmtId="21" fontId="0" fillId="0" borderId="17" xfId="0" applyNumberFormat="1" applyFill="1" applyBorder="1" applyAlignment="1">
      <alignment horizontal="center"/>
    </xf>
    <xf numFmtId="21" fontId="0" fillId="0" borderId="4" xfId="0" applyNumberFormat="1" applyFill="1" applyBorder="1" applyAlignment="1">
      <alignment horizontal="center"/>
    </xf>
    <xf numFmtId="21" fontId="0" fillId="0" borderId="7" xfId="0" applyNumberFormat="1" applyFill="1" applyBorder="1" applyAlignment="1">
      <alignment horizontal="center"/>
    </xf>
    <xf numFmtId="21" fontId="0" fillId="0" borderId="8" xfId="0" applyNumberFormat="1" applyFill="1" applyBorder="1" applyAlignment="1">
      <alignment horizontal="center"/>
    </xf>
    <xf numFmtId="21" fontId="0" fillId="0" borderId="9" xfId="0" applyNumberFormat="1" applyFill="1" applyBorder="1" applyAlignment="1">
      <alignment horizontal="center"/>
    </xf>
    <xf numFmtId="21" fontId="0" fillId="0" borderId="18" xfId="0" applyNumberForma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1" fontId="2" fillId="8" borderId="10" xfId="0" applyNumberFormat="1" applyFont="1" applyFill="1" applyBorder="1" applyAlignment="1">
      <alignment horizontal="center"/>
    </xf>
    <xf numFmtId="2" fontId="2" fillId="8" borderId="12" xfId="0" applyNumberFormat="1" applyFont="1" applyFill="1" applyBorder="1" applyAlignment="1">
      <alignment horizontal="center"/>
    </xf>
    <xf numFmtId="0" fontId="0" fillId="0" borderId="0" xfId="0" applyFill="1" applyBorder="1"/>
    <xf numFmtId="1" fontId="0" fillId="8" borderId="3" xfId="0" applyNumberFormat="1" applyFill="1" applyBorder="1" applyAlignment="1">
      <alignment horizontal="center" vertical="center"/>
    </xf>
    <xf numFmtId="0" fontId="0" fillId="0" borderId="9" xfId="0" applyBorder="1"/>
    <xf numFmtId="0" fontId="0" fillId="0" borderId="14" xfId="0" applyBorder="1"/>
    <xf numFmtId="1" fontId="2" fillId="0" borderId="12" xfId="0" applyNumberFormat="1" applyFont="1" applyBorder="1" applyAlignment="1">
      <alignment horizontal="center"/>
    </xf>
    <xf numFmtId="21" fontId="0" fillId="0" borderId="7" xfId="0" applyNumberFormat="1" applyBorder="1" applyAlignment="1">
      <alignment horizontal="center"/>
    </xf>
    <xf numFmtId="21" fontId="0" fillId="0" borderId="8" xfId="0" applyNumberFormat="1" applyBorder="1" applyAlignment="1">
      <alignment horizontal="center"/>
    </xf>
    <xf numFmtId="46" fontId="0" fillId="0" borderId="9" xfId="0" applyNumberFormat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12" borderId="15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E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Evaluación númerica</a:t>
            </a:r>
            <a:r>
              <a:rPr lang="es-ES" baseline="0"/>
              <a:t> de soluciones</a:t>
            </a:r>
            <a:endParaRPr lang="es-ES"/>
          </a:p>
        </c:rich>
      </c:tx>
    </c:title>
    <c:plotArea>
      <c:layout/>
      <c:lineChart>
        <c:grouping val="standard"/>
        <c:ser>
          <c:idx val="0"/>
          <c:order val="0"/>
          <c:tx>
            <c:v>Participante 1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Preferencias'!$N$4:$N$12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Participante 2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Preferencias'!$N$13:$N$21</c:f>
              <c:numCache>
                <c:formatCode>0</c:formatCode>
                <c:ptCount val="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</c:numCache>
            </c:numRef>
          </c:val>
        </c:ser>
        <c:ser>
          <c:idx val="2"/>
          <c:order val="2"/>
          <c:tx>
            <c:v>Participante 4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Preferencias'!$N$22:$N$30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v>Participante 5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Preferencias'!$N$31:$N$39</c:f>
              <c:numCache>
                <c:formatCode>0</c:formatCode>
                <c:ptCount val="9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</c:ser>
        <c:ser>
          <c:idx val="4"/>
          <c:order val="4"/>
          <c:tx>
            <c:v>Participante 6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Preferencias'!$N$40:$N$48</c:f>
              <c:numCache>
                <c:formatCode>0</c:formatCode>
                <c:ptCount val="9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5"/>
          <c:order val="5"/>
          <c:tx>
            <c:v>Participante 7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Preferencias'!$N$49:$N$57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</c:ser>
        <c:ser>
          <c:idx val="6"/>
          <c:order val="6"/>
          <c:tx>
            <c:v>Participante 9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Preferencias'!$N$67:$N$75</c:f>
              <c:numCache>
                <c:formatCode>0</c:formatCode>
                <c:ptCount val="9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7"/>
          <c:order val="7"/>
          <c:tx>
            <c:v>Participante 10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Preferencias'!$N$76:$N$84</c:f>
              <c:numCache>
                <c:formatCode>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v>Participante 8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Preferencias'!$N$58:$N$66</c:f>
              <c:numCache>
                <c:formatCode>0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</c:ser>
        <c:marker val="1"/>
        <c:axId val="83727104"/>
        <c:axId val="83728640"/>
      </c:lineChart>
      <c:catAx>
        <c:axId val="83727104"/>
        <c:scaling>
          <c:orientation val="minMax"/>
        </c:scaling>
        <c:axPos val="b"/>
        <c:majorTickMark val="none"/>
        <c:tickLblPos val="nextTo"/>
        <c:crossAx val="83728640"/>
        <c:crosses val="autoZero"/>
        <c:auto val="1"/>
        <c:lblAlgn val="ctr"/>
        <c:lblOffset val="100"/>
      </c:catAx>
      <c:valAx>
        <c:axId val="8372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Puntuación</a:t>
                </a:r>
              </a:p>
            </c:rich>
          </c:tx>
        </c:title>
        <c:numFmt formatCode="0" sourceLinked="1"/>
        <c:majorTickMark val="none"/>
        <c:tickLblPos val="nextTo"/>
        <c:crossAx val="83727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Confianza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Participante 1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Preferencias'!$M$4:$M$12</c:f>
              <c:numCache>
                <c:formatCode>0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Participante 2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Preferencias'!$M$13:$M$21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</c:ser>
        <c:ser>
          <c:idx val="2"/>
          <c:order val="2"/>
          <c:tx>
            <c:v>Participante 4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Preferencias'!$M$22:$M$30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3"/>
          <c:order val="3"/>
          <c:tx>
            <c:v>Participante 5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Preferencias'!$M$31:$M$39</c:f>
              <c:numCache>
                <c:formatCode>0</c:formatCode>
                <c:ptCount val="9"/>
                <c:pt idx="0">
                  <c:v>5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4"/>
          <c:order val="4"/>
          <c:tx>
            <c:v>Participante 6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Preferencias'!$M$40:$M$48</c:f>
              <c:numCache>
                <c:formatCode>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ser>
          <c:idx val="5"/>
          <c:order val="5"/>
          <c:tx>
            <c:v>Participante 7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Preferencias'!$M$49:$M$57</c:f>
              <c:numCache>
                <c:formatCode>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7"/>
          <c:order val="6"/>
          <c:tx>
            <c:v>Participante 10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Preferencias'!$M$76:$M$84</c:f>
              <c:numCache>
                <c:formatCode>0</c:formatCode>
                <c:ptCount val="9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6"/>
          <c:order val="7"/>
          <c:tx>
            <c:v>Participante 8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Preferencias'!$M$58:$M$66</c:f>
              <c:numCache>
                <c:formatCode>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ser>
          <c:idx val="8"/>
          <c:order val="8"/>
          <c:tx>
            <c:v>Participante 9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Preferencias'!$M$67:$M$75</c:f>
              <c:numCache>
                <c:formatCode>0</c:formatCode>
                <c:ptCount val="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86545536"/>
        <c:axId val="86547072"/>
      </c:lineChart>
      <c:catAx>
        <c:axId val="86545536"/>
        <c:scaling>
          <c:orientation val="minMax"/>
        </c:scaling>
        <c:axPos val="b"/>
        <c:majorTickMark val="none"/>
        <c:tickLblPos val="nextTo"/>
        <c:crossAx val="86547072"/>
        <c:crosses val="autoZero"/>
        <c:auto val="1"/>
        <c:lblAlgn val="ctr"/>
        <c:lblOffset val="100"/>
      </c:catAx>
      <c:valAx>
        <c:axId val="86547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Puntuación</a:t>
                </a:r>
              </a:p>
            </c:rich>
          </c:tx>
        </c:title>
        <c:numFmt formatCode="0" sourceLinked="1"/>
        <c:majorTickMark val="none"/>
        <c:tickLblPos val="nextTo"/>
        <c:crossAx val="8654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Tiempo de evaluación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Participante 1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Preferencias'!$Q$4:$Q$12</c:f>
              <c:numCache>
                <c:formatCode>[h]:mm:ss</c:formatCode>
                <c:ptCount val="9"/>
                <c:pt idx="0">
                  <c:v>1.5740740740740611E-3</c:v>
                </c:pt>
                <c:pt idx="1">
                  <c:v>2.7662037037036735E-3</c:v>
                </c:pt>
                <c:pt idx="2">
                  <c:v>1.5046296296296613E-3</c:v>
                </c:pt>
                <c:pt idx="3">
                  <c:v>1.2962962962962954E-3</c:v>
                </c:pt>
                <c:pt idx="4">
                  <c:v>2.476851851851869E-3</c:v>
                </c:pt>
                <c:pt idx="5">
                  <c:v>6.2500000000004219E-4</c:v>
                </c:pt>
                <c:pt idx="6">
                  <c:v>2.4074074074074137E-3</c:v>
                </c:pt>
                <c:pt idx="7">
                  <c:v>9.7222222222220767E-4</c:v>
                </c:pt>
                <c:pt idx="8">
                  <c:v>9.9537037037039644E-4</c:v>
                </c:pt>
              </c:numCache>
            </c:numRef>
          </c:val>
        </c:ser>
        <c:ser>
          <c:idx val="1"/>
          <c:order val="1"/>
          <c:tx>
            <c:v>Participante 2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Preferencias'!$Q$13:$Q$21</c:f>
              <c:numCache>
                <c:formatCode>[h]:mm:ss</c:formatCode>
                <c:ptCount val="9"/>
                <c:pt idx="0">
                  <c:v>3.2986111111110716E-3</c:v>
                </c:pt>
                <c:pt idx="1">
                  <c:v>1.7361111111111605E-3</c:v>
                </c:pt>
                <c:pt idx="2">
                  <c:v>3.3912037037036602E-3</c:v>
                </c:pt>
                <c:pt idx="3">
                  <c:v>1.8865740740740544E-3</c:v>
                </c:pt>
                <c:pt idx="4">
                  <c:v>2.9166666666666785E-3</c:v>
                </c:pt>
                <c:pt idx="5">
                  <c:v>2.0138888888888706E-3</c:v>
                </c:pt>
                <c:pt idx="6">
                  <c:v>1.1805555555556291E-3</c:v>
                </c:pt>
                <c:pt idx="7">
                  <c:v>1.3425925925926174E-3</c:v>
                </c:pt>
                <c:pt idx="8">
                  <c:v>4.2824074074071516E-4</c:v>
                </c:pt>
              </c:numCache>
            </c:numRef>
          </c:val>
        </c:ser>
        <c:ser>
          <c:idx val="2"/>
          <c:order val="2"/>
          <c:tx>
            <c:v>Participante 4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Preferencias'!$Q$22:$Q$30</c:f>
              <c:numCache>
                <c:formatCode>h:mm:ss</c:formatCode>
                <c:ptCount val="9"/>
                <c:pt idx="0">
                  <c:v>3.0787037037036669E-3</c:v>
                </c:pt>
                <c:pt idx="1">
                  <c:v>8.91203703703769E-4</c:v>
                </c:pt>
                <c:pt idx="2">
                  <c:v>8.9120370370365798E-4</c:v>
                </c:pt>
                <c:pt idx="3">
                  <c:v>2.1180555555555536E-3</c:v>
                </c:pt>
                <c:pt idx="4">
                  <c:v>5.439814814814925E-4</c:v>
                </c:pt>
                <c:pt idx="5">
                  <c:v>1.2962962962963509E-3</c:v>
                </c:pt>
                <c:pt idx="6">
                  <c:v>4.745370370370372E-4</c:v>
                </c:pt>
                <c:pt idx="7">
                  <c:v>3.0092592592600997E-4</c:v>
                </c:pt>
                <c:pt idx="8">
                  <c:v>4.050925925925819E-4</c:v>
                </c:pt>
              </c:numCache>
            </c:numRef>
          </c:val>
        </c:ser>
        <c:ser>
          <c:idx val="3"/>
          <c:order val="3"/>
          <c:tx>
            <c:v>Participante 5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Preferencias'!$Q$31:$Q$39</c:f>
              <c:numCache>
                <c:formatCode>h:mm:ss</c:formatCode>
                <c:ptCount val="9"/>
                <c:pt idx="0">
                  <c:v>2.129629629629648E-3</c:v>
                </c:pt>
                <c:pt idx="1">
                  <c:v>2.0370370370370594E-3</c:v>
                </c:pt>
                <c:pt idx="2">
                  <c:v>1.0879629629629295E-3</c:v>
                </c:pt>
                <c:pt idx="3">
                  <c:v>2.0601851851852482E-3</c:v>
                </c:pt>
                <c:pt idx="4">
                  <c:v>1.2962962962963509E-3</c:v>
                </c:pt>
                <c:pt idx="5">
                  <c:v>1.2500000000000844E-3</c:v>
                </c:pt>
                <c:pt idx="6">
                  <c:v>7.6388888888889728E-4</c:v>
                </c:pt>
                <c:pt idx="7">
                  <c:v>1.0300925925925686E-3</c:v>
                </c:pt>
                <c:pt idx="8">
                  <c:v>6.2499999999987566E-4</c:v>
                </c:pt>
              </c:numCache>
            </c:numRef>
          </c:val>
        </c:ser>
        <c:ser>
          <c:idx val="4"/>
          <c:order val="4"/>
          <c:tx>
            <c:v>Participante 6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Preferencias'!$Q$40:$Q$48</c:f>
              <c:numCache>
                <c:formatCode>h:mm:ss</c:formatCode>
                <c:ptCount val="9"/>
                <c:pt idx="0">
                  <c:v>2.1064814814815147E-3</c:v>
                </c:pt>
                <c:pt idx="1">
                  <c:v>1.2152777777778567E-3</c:v>
                </c:pt>
                <c:pt idx="2">
                  <c:v>4.2824074074077068E-4</c:v>
                </c:pt>
                <c:pt idx="3">
                  <c:v>1.0648148148147962E-3</c:v>
                </c:pt>
                <c:pt idx="4">
                  <c:v>6.4814814814817545E-4</c:v>
                </c:pt>
                <c:pt idx="5">
                  <c:v>3.356481481481266E-4</c:v>
                </c:pt>
                <c:pt idx="6">
                  <c:v>8.101851851851638E-4</c:v>
                </c:pt>
                <c:pt idx="7">
                  <c:v>9.2592592592588563E-4</c:v>
                </c:pt>
                <c:pt idx="8">
                  <c:v>5.324074074073426E-4</c:v>
                </c:pt>
              </c:numCache>
            </c:numRef>
          </c:val>
        </c:ser>
        <c:ser>
          <c:idx val="5"/>
          <c:order val="5"/>
          <c:tx>
            <c:v>Participante 7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Preferencias'!$Q$49:$Q$57</c:f>
              <c:numCache>
                <c:formatCode>h:mm:ss</c:formatCode>
                <c:ptCount val="9"/>
                <c:pt idx="0">
                  <c:v>3.4837962962963043E-3</c:v>
                </c:pt>
                <c:pt idx="1">
                  <c:v>1.5856481481481555E-3</c:v>
                </c:pt>
                <c:pt idx="2">
                  <c:v>2.9050925925925841E-3</c:v>
                </c:pt>
                <c:pt idx="3">
                  <c:v>3.0208333333333615E-3</c:v>
                </c:pt>
                <c:pt idx="4">
                  <c:v>3.2407407407407107E-3</c:v>
                </c:pt>
                <c:pt idx="5">
                  <c:v>2.8240740740740899E-3</c:v>
                </c:pt>
                <c:pt idx="6">
                  <c:v>3.4722222222222654E-3</c:v>
                </c:pt>
                <c:pt idx="7">
                  <c:v>1.3773148148148451E-3</c:v>
                </c:pt>
                <c:pt idx="8">
                  <c:v>2.0370370370370594E-3</c:v>
                </c:pt>
              </c:numCache>
            </c:numRef>
          </c:val>
        </c:ser>
        <c:ser>
          <c:idx val="7"/>
          <c:order val="6"/>
          <c:tx>
            <c:v>Participante 10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Preferencias'!$Q$76:$Q$84</c:f>
              <c:numCache>
                <c:formatCode>h:mm:ss</c:formatCode>
                <c:ptCount val="9"/>
                <c:pt idx="0">
                  <c:v>3.3217592592592604E-3</c:v>
                </c:pt>
                <c:pt idx="1">
                  <c:v>3.1250000000000444E-3</c:v>
                </c:pt>
                <c:pt idx="2">
                  <c:v>1.5277777777777946E-3</c:v>
                </c:pt>
                <c:pt idx="3">
                  <c:v>2.4189814814814525E-3</c:v>
                </c:pt>
                <c:pt idx="4">
                  <c:v>1.0416666666667185E-3</c:v>
                </c:pt>
                <c:pt idx="5">
                  <c:v>3.1712962962963109E-3</c:v>
                </c:pt>
                <c:pt idx="6">
                  <c:v>2.0601851851852482E-3</c:v>
                </c:pt>
                <c:pt idx="7">
                  <c:v>1.87499999999996E-3</c:v>
                </c:pt>
                <c:pt idx="8">
                  <c:v>1.979166666666754E-3</c:v>
                </c:pt>
              </c:numCache>
            </c:numRef>
          </c:val>
        </c:ser>
        <c:ser>
          <c:idx val="6"/>
          <c:order val="7"/>
          <c:tx>
            <c:v>Participante 8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Preferencias'!$Q$58:$Q$66</c:f>
              <c:numCache>
                <c:formatCode>h:mm:ss</c:formatCode>
                <c:ptCount val="9"/>
                <c:pt idx="0">
                  <c:v>2.2106481481481977E-3</c:v>
                </c:pt>
                <c:pt idx="1">
                  <c:v>1.5509259259259833E-3</c:v>
                </c:pt>
                <c:pt idx="2">
                  <c:v>8.333333333334636E-4</c:v>
                </c:pt>
                <c:pt idx="3">
                  <c:v>1.2499999999999734E-3</c:v>
                </c:pt>
                <c:pt idx="4">
                  <c:v>7.6388888888878625E-4</c:v>
                </c:pt>
                <c:pt idx="5">
                  <c:v>1.0763888888888351E-3</c:v>
                </c:pt>
                <c:pt idx="6">
                  <c:v>1.2152777777776347E-3</c:v>
                </c:pt>
                <c:pt idx="7">
                  <c:v>1.8287037037036935E-3</c:v>
                </c:pt>
                <c:pt idx="8">
                  <c:v>1.9444444444444153E-3</c:v>
                </c:pt>
              </c:numCache>
            </c:numRef>
          </c:val>
        </c:ser>
        <c:ser>
          <c:idx val="8"/>
          <c:order val="8"/>
          <c:tx>
            <c:v>Participante 9</c:v>
          </c:tx>
          <c:cat>
            <c:strRef>
              <c:f>'Evaluación Preferencias'!$C$4:$C$12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Preferencias'!$Q$67:$Q$75</c:f>
              <c:numCache>
                <c:formatCode>h:mm:ss</c:formatCode>
                <c:ptCount val="9"/>
                <c:pt idx="0">
                  <c:v>1.481481481481417E-3</c:v>
                </c:pt>
                <c:pt idx="1">
                  <c:v>2.2337962962962754E-3</c:v>
                </c:pt>
                <c:pt idx="2">
                  <c:v>5.3240740740745363E-4</c:v>
                </c:pt>
                <c:pt idx="3">
                  <c:v>2.5578703703704742E-3</c:v>
                </c:pt>
                <c:pt idx="4">
                  <c:v>5.0925925925926485E-4</c:v>
                </c:pt>
                <c:pt idx="5">
                  <c:v>1.0069444444443798E-3</c:v>
                </c:pt>
                <c:pt idx="6">
                  <c:v>1.5046296296296058E-3</c:v>
                </c:pt>
                <c:pt idx="7">
                  <c:v>1.7476851851851993E-3</c:v>
                </c:pt>
                <c:pt idx="8">
                  <c:v>1.2384259259259345E-3</c:v>
                </c:pt>
              </c:numCache>
            </c:numRef>
          </c:val>
        </c:ser>
        <c:marker val="1"/>
        <c:axId val="86623744"/>
        <c:axId val="86625280"/>
      </c:lineChart>
      <c:catAx>
        <c:axId val="86623744"/>
        <c:scaling>
          <c:orientation val="minMax"/>
        </c:scaling>
        <c:axPos val="b"/>
        <c:numFmt formatCode="h:mm:ss" sourceLinked="1"/>
        <c:majorTickMark val="none"/>
        <c:tickLblPos val="nextTo"/>
        <c:crossAx val="86625280"/>
        <c:crosses val="autoZero"/>
        <c:auto val="1"/>
        <c:lblAlgn val="ctr"/>
        <c:lblOffset val="100"/>
      </c:catAx>
      <c:valAx>
        <c:axId val="8662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Puntuación</a:t>
                </a:r>
              </a:p>
            </c:rich>
          </c:tx>
          <c:layout/>
        </c:title>
        <c:numFmt formatCode="[h]:mm:ss" sourceLinked="1"/>
        <c:majorTickMark val="none"/>
        <c:tickLblPos val="nextTo"/>
        <c:crossAx val="8662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Confianza y evaluación numérica media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Confianza</c:v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Preferencias'!$M$86:$M$94</c:f>
              <c:numCache>
                <c:formatCode>0.00</c:formatCode>
                <c:ptCount val="9"/>
                <c:pt idx="0">
                  <c:v>3.2857142857142856</c:v>
                </c:pt>
                <c:pt idx="1">
                  <c:v>3.7142857142857144</c:v>
                </c:pt>
                <c:pt idx="2">
                  <c:v>4.2222222222222223</c:v>
                </c:pt>
                <c:pt idx="3">
                  <c:v>3</c:v>
                </c:pt>
                <c:pt idx="4">
                  <c:v>3.25</c:v>
                </c:pt>
                <c:pt idx="5">
                  <c:v>3.8571428571428572</c:v>
                </c:pt>
                <c:pt idx="6">
                  <c:v>3.8333333333333335</c:v>
                </c:pt>
                <c:pt idx="7">
                  <c:v>3.8571428571428572</c:v>
                </c:pt>
                <c:pt idx="8">
                  <c:v>3.6</c:v>
                </c:pt>
              </c:numCache>
            </c:numRef>
          </c:val>
        </c:ser>
        <c:ser>
          <c:idx val="1"/>
          <c:order val="1"/>
          <c:tx>
            <c:v>Evaluación numérica</c:v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Preferencias'!$N$86:$N$94</c:f>
              <c:numCache>
                <c:formatCode>0.00</c:formatCode>
                <c:ptCount val="9"/>
                <c:pt idx="0">
                  <c:v>2.3333333333333335</c:v>
                </c:pt>
                <c:pt idx="1">
                  <c:v>3.8888888888888888</c:v>
                </c:pt>
                <c:pt idx="2">
                  <c:v>2.7777777777777777</c:v>
                </c:pt>
                <c:pt idx="3">
                  <c:v>3.3333333333333335</c:v>
                </c:pt>
                <c:pt idx="4">
                  <c:v>4.25</c:v>
                </c:pt>
                <c:pt idx="5">
                  <c:v>3.2222222222222223</c:v>
                </c:pt>
                <c:pt idx="6">
                  <c:v>3.8888888888888888</c:v>
                </c:pt>
                <c:pt idx="7">
                  <c:v>5</c:v>
                </c:pt>
                <c:pt idx="8">
                  <c:v>5.2857142857142856</c:v>
                </c:pt>
              </c:numCache>
            </c:numRef>
          </c:val>
        </c:ser>
        <c:marker val="1"/>
        <c:axId val="86670720"/>
        <c:axId val="86672512"/>
      </c:lineChart>
      <c:catAx>
        <c:axId val="86670720"/>
        <c:scaling>
          <c:orientation val="minMax"/>
        </c:scaling>
        <c:axPos val="b"/>
        <c:majorTickMark val="none"/>
        <c:tickLblPos val="nextTo"/>
        <c:crossAx val="86672512"/>
        <c:crosses val="autoZero"/>
        <c:auto val="1"/>
        <c:lblAlgn val="ctr"/>
        <c:lblOffset val="100"/>
      </c:catAx>
      <c:valAx>
        <c:axId val="866725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Puntuación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86670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Tiempo medio de evaluación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Tiempo</c:v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Preferencias'!$Q$86:$Q$94</c:f>
              <c:numCache>
                <c:formatCode>[h]:mm:ss</c:formatCode>
                <c:ptCount val="9"/>
                <c:pt idx="0">
                  <c:v>2.520576131687238E-3</c:v>
                </c:pt>
                <c:pt idx="1">
                  <c:v>1.9045781893004419E-3</c:v>
                </c:pt>
                <c:pt idx="2">
                  <c:v>1.4557613168724418E-3</c:v>
                </c:pt>
                <c:pt idx="3">
                  <c:v>1.9637345679012455E-3</c:v>
                </c:pt>
                <c:pt idx="4">
                  <c:v>1.4930555555555608E-3</c:v>
                </c:pt>
                <c:pt idx="5">
                  <c:v>1.5110596707818989E-3</c:v>
                </c:pt>
                <c:pt idx="6">
                  <c:v>1.5432098765432107E-3</c:v>
                </c:pt>
                <c:pt idx="7">
                  <c:v>1.2667181069958874E-3</c:v>
                </c:pt>
                <c:pt idx="8">
                  <c:v>1.1316872427983417E-3</c:v>
                </c:pt>
              </c:numCache>
            </c:numRef>
          </c:val>
        </c:ser>
        <c:marker val="1"/>
        <c:axId val="86697088"/>
        <c:axId val="86698624"/>
      </c:lineChart>
      <c:catAx>
        <c:axId val="86697088"/>
        <c:scaling>
          <c:orientation val="minMax"/>
        </c:scaling>
        <c:axPos val="b"/>
        <c:majorTickMark val="none"/>
        <c:tickLblPos val="nextTo"/>
        <c:crossAx val="86698624"/>
        <c:crosses val="autoZero"/>
        <c:auto val="1"/>
        <c:lblAlgn val="ctr"/>
        <c:lblOffset val="100"/>
      </c:catAx>
      <c:valAx>
        <c:axId val="86698624"/>
        <c:scaling>
          <c:orientation val="minMax"/>
        </c:scaling>
        <c:axPos val="l"/>
        <c:majorGridlines/>
        <c:numFmt formatCode="[h]:mm:ss" sourceLinked="1"/>
        <c:majorTickMark val="none"/>
        <c:tickLblPos val="nextTo"/>
        <c:crossAx val="8669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Frecuencia de utilización de preferencias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'Evaluación Preferencias'!$D$85</c:f>
              <c:strCache>
                <c:ptCount val="1"/>
                <c:pt idx="0">
                  <c:v>No preferencia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Preferencias'!$D$86:$D$94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</c:ser>
        <c:ser>
          <c:idx val="1"/>
          <c:order val="1"/>
          <c:tx>
            <c:strRef>
              <c:f>'Evaluación Preferencias'!$E$85</c:f>
              <c:strCache>
                <c:ptCount val="1"/>
                <c:pt idx="0">
                  <c:v>Mejor componente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Preferencias'!$E$86:$E$94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ser>
          <c:idx val="2"/>
          <c:order val="2"/>
          <c:tx>
            <c:strRef>
              <c:f>'Evaluación Preferencias'!$F$85</c:f>
              <c:strCache>
                <c:ptCount val="1"/>
                <c:pt idx="0">
                  <c:v>Mejor interfaz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Preferencias'!$F$86:$F$94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'Evaluación Preferencias'!$G$85</c:f>
              <c:strCache>
                <c:ptCount val="1"/>
                <c:pt idx="0">
                  <c:v>Peor componente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Preferencias'!$G$86:$G$94</c:f>
              <c:numCache>
                <c:formatCode>General</c:formatCode>
                <c:ptCount val="9"/>
                <c:pt idx="0" formatCode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'Evaluación Preferencias'!$H$85</c:f>
              <c:strCache>
                <c:ptCount val="1"/>
                <c:pt idx="0">
                  <c:v>Peor interfaz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Preferencias'!$H$86:$H$94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'Evaluación Preferencias'!$I$85</c:f>
              <c:strCache>
                <c:ptCount val="1"/>
                <c:pt idx="0">
                  <c:v>Nº componentes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Preferencias'!$I$86:$I$94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'Evaluación Preferencias'!$J$85</c:f>
              <c:strCache>
                <c:ptCount val="1"/>
                <c:pt idx="0">
                  <c:v>Medida en rango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Preferencias'!$J$86:$J$94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'Evaluación Preferencias'!$K$85</c:f>
              <c:strCache>
                <c:ptCount val="1"/>
                <c:pt idx="0">
                  <c:v>Punto referencia</c:v>
                </c:pt>
              </c:strCache>
            </c:strRef>
          </c:tx>
          <c:cat>
            <c:strRef>
              <c:f>'Evaluación Preferencias'!$C$86:$C$94</c:f>
              <c:strCache>
                <c:ptCount val="9"/>
                <c:pt idx="0">
                  <c:v>It1-Sol1</c:v>
                </c:pt>
                <c:pt idx="1">
                  <c:v>It1-Sol2</c:v>
                </c:pt>
                <c:pt idx="2">
                  <c:v>It1-Sol3</c:v>
                </c:pt>
                <c:pt idx="3">
                  <c:v>It2-Sol1</c:v>
                </c:pt>
                <c:pt idx="4">
                  <c:v>It2-Sol2</c:v>
                </c:pt>
                <c:pt idx="5">
                  <c:v>It2-Sol3</c:v>
                </c:pt>
                <c:pt idx="6">
                  <c:v>It3-Sol1</c:v>
                </c:pt>
                <c:pt idx="7">
                  <c:v>It3-Sol2</c:v>
                </c:pt>
                <c:pt idx="8">
                  <c:v>It3-Sol3</c:v>
                </c:pt>
              </c:strCache>
            </c:strRef>
          </c:cat>
          <c:val>
            <c:numRef>
              <c:f>'Evaluación Preferencias'!$K$86:$K$94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gapWidth val="55"/>
        <c:overlap val="100"/>
        <c:axId val="86831104"/>
        <c:axId val="86832640"/>
      </c:barChart>
      <c:catAx>
        <c:axId val="86831104"/>
        <c:scaling>
          <c:orientation val="minMax"/>
        </c:scaling>
        <c:axPos val="b"/>
        <c:majorTickMark val="none"/>
        <c:tickLblPos val="nextTo"/>
        <c:crossAx val="86832640"/>
        <c:crosses val="autoZero"/>
        <c:auto val="1"/>
        <c:lblAlgn val="ctr"/>
        <c:lblOffset val="100"/>
      </c:catAx>
      <c:valAx>
        <c:axId val="86832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8311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3"/>
  <c:chart>
    <c:title>
      <c:tx>
        <c:rich>
          <a:bodyPr/>
          <a:lstStyle/>
          <a:p>
            <a:pPr>
              <a:defRPr/>
            </a:pPr>
            <a:r>
              <a:rPr lang="es-ES"/>
              <a:t>Frecuencia de utilización de preferencias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'Evaluación Preferencias'!$C$86</c:f>
              <c:strCache>
                <c:ptCount val="1"/>
                <c:pt idx="0">
                  <c:v>It1-Sol1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Preferencias'!$D$86:$K$86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 formatCode="0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'Evaluación Preferencias'!$C$87</c:f>
              <c:strCache>
                <c:ptCount val="1"/>
                <c:pt idx="0">
                  <c:v>It1-Sol2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Preferencias'!$D$87:$L$87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'Evaluación Preferencias'!$C$88</c:f>
              <c:strCache>
                <c:ptCount val="1"/>
                <c:pt idx="0">
                  <c:v>It1-Sol3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Preferencias'!$D$88:$K$88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'Evaluación Preferencias'!$C$89</c:f>
              <c:strCache>
                <c:ptCount val="1"/>
                <c:pt idx="0">
                  <c:v>It2-Sol1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Preferencias'!$D$89:$K$89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'Evaluación Preferencias'!$C$90</c:f>
              <c:strCache>
                <c:ptCount val="1"/>
                <c:pt idx="0">
                  <c:v>It2-Sol2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Preferencias'!$D$90:$K$90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'Evaluación Preferencias'!$C$91</c:f>
              <c:strCache>
                <c:ptCount val="1"/>
                <c:pt idx="0">
                  <c:v>It2-Sol3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Preferencias'!$D$91:$K$91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'Evaluación Preferencias'!$C$92</c:f>
              <c:strCache>
                <c:ptCount val="1"/>
                <c:pt idx="0">
                  <c:v>It3-Sol1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Preferencias'!$D$92:$K$92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'Evaluación Preferencias'!$C$93</c:f>
              <c:strCache>
                <c:ptCount val="1"/>
                <c:pt idx="0">
                  <c:v>It3-Sol2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Preferencias'!$D$93:$K$93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'Evaluación Preferencias'!$C$94</c:f>
              <c:strCache>
                <c:ptCount val="1"/>
                <c:pt idx="0">
                  <c:v>It3-Sol3</c:v>
                </c:pt>
              </c:strCache>
            </c:strRef>
          </c:tx>
          <c:cat>
            <c:strRef>
              <c:f>'Evaluación Preferencias'!$D$85:$K$85</c:f>
              <c:strCache>
                <c:ptCount val="8"/>
                <c:pt idx="0">
                  <c:v>No preferencia</c:v>
                </c:pt>
                <c:pt idx="1">
                  <c:v>Mejor componente</c:v>
                </c:pt>
                <c:pt idx="2">
                  <c:v>Mejor interfaz</c:v>
                </c:pt>
                <c:pt idx="3">
                  <c:v>Peor componente</c:v>
                </c:pt>
                <c:pt idx="4">
                  <c:v>Peor interfaz</c:v>
                </c:pt>
                <c:pt idx="5">
                  <c:v>Nº componentes</c:v>
                </c:pt>
                <c:pt idx="6">
                  <c:v>Medida en rango</c:v>
                </c:pt>
                <c:pt idx="7">
                  <c:v>Punto referencia</c:v>
                </c:pt>
              </c:strCache>
            </c:strRef>
          </c:cat>
          <c:val>
            <c:numRef>
              <c:f>'Evaluación Preferencias'!$D$94:$K$94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gapWidth val="55"/>
        <c:overlap val="100"/>
        <c:axId val="86835200"/>
        <c:axId val="86836736"/>
      </c:barChart>
      <c:catAx>
        <c:axId val="86835200"/>
        <c:scaling>
          <c:orientation val="minMax"/>
        </c:scaling>
        <c:axPos val="b"/>
        <c:majorTickMark val="none"/>
        <c:tickLblPos val="nextTo"/>
        <c:crossAx val="86836736"/>
        <c:crosses val="autoZero"/>
        <c:auto val="1"/>
        <c:lblAlgn val="ctr"/>
        <c:lblOffset val="100"/>
      </c:catAx>
      <c:valAx>
        <c:axId val="868367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68352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761998</xdr:colOff>
      <xdr:row>1</xdr:row>
      <xdr:rowOff>33616</xdr:rowOff>
    </xdr:from>
    <xdr:to>
      <xdr:col>32</xdr:col>
      <xdr:colOff>369794</xdr:colOff>
      <xdr:row>20</xdr:row>
      <xdr:rowOff>22412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750794</xdr:colOff>
      <xdr:row>21</xdr:row>
      <xdr:rowOff>0</xdr:rowOff>
    </xdr:from>
    <xdr:to>
      <xdr:col>32</xdr:col>
      <xdr:colOff>358590</xdr:colOff>
      <xdr:row>36</xdr:row>
      <xdr:rowOff>168089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32</xdr:col>
      <xdr:colOff>369796</xdr:colOff>
      <xdr:row>59</xdr:row>
      <xdr:rowOff>168089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61</xdr:row>
      <xdr:rowOff>190499</xdr:rowOff>
    </xdr:from>
    <xdr:to>
      <xdr:col>32</xdr:col>
      <xdr:colOff>414617</xdr:colOff>
      <xdr:row>84</xdr:row>
      <xdr:rowOff>67234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85</xdr:row>
      <xdr:rowOff>0</xdr:rowOff>
    </xdr:from>
    <xdr:to>
      <xdr:col>32</xdr:col>
      <xdr:colOff>414617</xdr:colOff>
      <xdr:row>106</xdr:row>
      <xdr:rowOff>44824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22411</xdr:colOff>
      <xdr:row>108</xdr:row>
      <xdr:rowOff>33617</xdr:rowOff>
    </xdr:from>
    <xdr:to>
      <xdr:col>34</xdr:col>
      <xdr:colOff>56029</xdr:colOff>
      <xdr:row>130</xdr:row>
      <xdr:rowOff>179294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44824</xdr:colOff>
      <xdr:row>131</xdr:row>
      <xdr:rowOff>179294</xdr:rowOff>
    </xdr:from>
    <xdr:to>
      <xdr:col>34</xdr:col>
      <xdr:colOff>44824</xdr:colOff>
      <xdr:row>154</xdr:row>
      <xdr:rowOff>44824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114"/>
  <sheetViews>
    <sheetView tabSelected="1" topLeftCell="A82" zoomScale="85" zoomScaleNormal="85" workbookViewId="0">
      <selection activeCell="E99" sqref="E99"/>
    </sheetView>
  </sheetViews>
  <sheetFormatPr baseColWidth="10" defaultRowHeight="15"/>
  <cols>
    <col min="2" max="2" width="19.85546875" customWidth="1"/>
    <col min="3" max="3" width="13.140625" customWidth="1"/>
    <col min="4" max="4" width="16.5703125" customWidth="1"/>
    <col min="5" max="5" width="18.42578125" customWidth="1"/>
    <col min="6" max="6" width="14" customWidth="1"/>
    <col min="7" max="7" width="17.42578125" customWidth="1"/>
    <col min="8" max="8" width="13" customWidth="1"/>
    <col min="9" max="10" width="16" customWidth="1"/>
    <col min="11" max="11" width="15.85546875" customWidth="1"/>
    <col min="13" max="14" width="12.140625" customWidth="1"/>
    <col min="17" max="17" width="12.7109375" customWidth="1"/>
  </cols>
  <sheetData>
    <row r="3" spans="2:18">
      <c r="B3" s="74" t="s">
        <v>0</v>
      </c>
      <c r="C3" s="74" t="s">
        <v>31</v>
      </c>
      <c r="D3" s="96" t="s">
        <v>13</v>
      </c>
      <c r="E3" s="75" t="s">
        <v>14</v>
      </c>
      <c r="F3" s="75" t="s">
        <v>15</v>
      </c>
      <c r="G3" s="75" t="s">
        <v>16</v>
      </c>
      <c r="H3" s="75" t="s">
        <v>17</v>
      </c>
      <c r="I3" s="75" t="s">
        <v>18</v>
      </c>
      <c r="J3" s="75" t="s">
        <v>19</v>
      </c>
      <c r="K3" s="75" t="s">
        <v>20</v>
      </c>
      <c r="L3" s="76" t="s">
        <v>21</v>
      </c>
      <c r="M3" s="78" t="s">
        <v>37</v>
      </c>
      <c r="N3" s="95" t="s">
        <v>107</v>
      </c>
      <c r="O3" s="78" t="s">
        <v>104</v>
      </c>
      <c r="P3" s="79" t="s">
        <v>105</v>
      </c>
      <c r="Q3" s="80" t="s">
        <v>106</v>
      </c>
      <c r="R3" s="225"/>
    </row>
    <row r="4" spans="2:18">
      <c r="B4" s="307">
        <v>1</v>
      </c>
      <c r="C4" s="28" t="s">
        <v>22</v>
      </c>
      <c r="D4" s="167"/>
      <c r="E4" s="29">
        <v>1</v>
      </c>
      <c r="F4" s="29"/>
      <c r="G4" s="29"/>
      <c r="H4" s="29"/>
      <c r="I4" s="29"/>
      <c r="J4" s="29"/>
      <c r="K4" s="29"/>
      <c r="L4" s="30"/>
      <c r="M4" s="127">
        <v>3</v>
      </c>
      <c r="N4" s="128">
        <v>3</v>
      </c>
      <c r="O4" s="148">
        <v>0.40447916666666667</v>
      </c>
      <c r="P4" s="149">
        <v>0.40605324074074073</v>
      </c>
      <c r="Q4" s="151">
        <f>P4-O4</f>
        <v>1.5740740740740611E-3</v>
      </c>
    </row>
    <row r="5" spans="2:18">
      <c r="B5" s="308"/>
      <c r="C5" s="28" t="s">
        <v>24</v>
      </c>
      <c r="D5" s="167"/>
      <c r="E5" s="29">
        <v>1</v>
      </c>
      <c r="F5" s="29"/>
      <c r="G5" s="29"/>
      <c r="H5" s="29"/>
      <c r="I5" s="29"/>
      <c r="J5" s="29"/>
      <c r="K5" s="29"/>
      <c r="L5" s="30"/>
      <c r="M5" s="128">
        <v>2</v>
      </c>
      <c r="N5" s="128">
        <v>3</v>
      </c>
      <c r="O5" s="148">
        <v>0.40711805555555558</v>
      </c>
      <c r="P5" s="149">
        <v>0.40988425925925925</v>
      </c>
      <c r="Q5" s="151">
        <f t="shared" ref="Q5:Q21" si="0">P5-O5</f>
        <v>2.7662037037036735E-3</v>
      </c>
    </row>
    <row r="6" spans="2:18">
      <c r="B6" s="308"/>
      <c r="C6" s="42" t="s">
        <v>25</v>
      </c>
      <c r="D6" s="168"/>
      <c r="E6" s="43"/>
      <c r="F6" s="43"/>
      <c r="G6" s="43">
        <v>1</v>
      </c>
      <c r="H6" s="43"/>
      <c r="I6" s="43"/>
      <c r="J6" s="43"/>
      <c r="K6" s="43"/>
      <c r="L6" s="44"/>
      <c r="M6" s="129">
        <v>3</v>
      </c>
      <c r="N6" s="129">
        <v>2</v>
      </c>
      <c r="O6" s="154">
        <v>0.41107638888888887</v>
      </c>
      <c r="P6" s="155">
        <v>0.41258101851851853</v>
      </c>
      <c r="Q6" s="156">
        <f t="shared" si="0"/>
        <v>1.5046296296296613E-3</v>
      </c>
    </row>
    <row r="7" spans="2:18">
      <c r="B7" s="308"/>
      <c r="C7" s="28" t="s">
        <v>26</v>
      </c>
      <c r="D7" s="167"/>
      <c r="E7" s="29"/>
      <c r="F7" s="29"/>
      <c r="G7" s="29"/>
      <c r="H7" s="29"/>
      <c r="I7" s="29">
        <v>1</v>
      </c>
      <c r="J7" s="29"/>
      <c r="K7" s="29"/>
      <c r="L7" s="30"/>
      <c r="M7" s="128">
        <v>3</v>
      </c>
      <c r="N7" s="128">
        <v>2</v>
      </c>
      <c r="O7" s="152">
        <v>0.41594907407407411</v>
      </c>
      <c r="P7" s="153">
        <v>0.41724537037037041</v>
      </c>
      <c r="Q7" s="151">
        <f t="shared" si="0"/>
        <v>1.2962962962962954E-3</v>
      </c>
    </row>
    <row r="8" spans="2:18">
      <c r="B8" s="308"/>
      <c r="C8" s="28" t="s">
        <v>23</v>
      </c>
      <c r="D8" s="167"/>
      <c r="E8" s="29"/>
      <c r="F8" s="29">
        <v>1</v>
      </c>
      <c r="G8" s="29"/>
      <c r="H8" s="29"/>
      <c r="I8" s="29"/>
      <c r="J8" s="29"/>
      <c r="K8" s="29"/>
      <c r="L8" s="30"/>
      <c r="M8" s="128">
        <v>3</v>
      </c>
      <c r="N8" s="128">
        <v>2</v>
      </c>
      <c r="O8" s="152">
        <v>0.41822916666666665</v>
      </c>
      <c r="P8" s="153">
        <v>0.42070601851851852</v>
      </c>
      <c r="Q8" s="151">
        <f t="shared" si="0"/>
        <v>2.476851851851869E-3</v>
      </c>
    </row>
    <row r="9" spans="2:18">
      <c r="B9" s="308"/>
      <c r="C9" s="42" t="s">
        <v>27</v>
      </c>
      <c r="D9" s="168"/>
      <c r="E9" s="43"/>
      <c r="F9" s="43"/>
      <c r="G9" s="43"/>
      <c r="H9" s="43"/>
      <c r="I9" s="43">
        <v>1</v>
      </c>
      <c r="J9" s="43"/>
      <c r="K9" s="43"/>
      <c r="L9" s="44"/>
      <c r="M9" s="129">
        <v>5</v>
      </c>
      <c r="N9" s="129">
        <v>2</v>
      </c>
      <c r="O9" s="157">
        <v>0.42145833333333332</v>
      </c>
      <c r="P9" s="158">
        <v>0.42208333333333337</v>
      </c>
      <c r="Q9" s="156">
        <f t="shared" si="0"/>
        <v>6.2500000000004219E-4</v>
      </c>
    </row>
    <row r="10" spans="2:18">
      <c r="B10" s="308"/>
      <c r="C10" s="28" t="s">
        <v>28</v>
      </c>
      <c r="D10" s="167">
        <v>1</v>
      </c>
      <c r="E10" s="29"/>
      <c r="F10" s="29"/>
      <c r="G10" s="29"/>
      <c r="H10" s="29"/>
      <c r="I10" s="29"/>
      <c r="J10" s="29"/>
      <c r="K10" s="29"/>
      <c r="L10" s="30"/>
      <c r="M10" s="128" t="s">
        <v>11</v>
      </c>
      <c r="N10" s="128">
        <v>3</v>
      </c>
      <c r="O10" s="152">
        <v>0.42549768518518521</v>
      </c>
      <c r="P10" s="153">
        <v>0.42790509259259263</v>
      </c>
      <c r="Q10" s="151">
        <f t="shared" si="0"/>
        <v>2.4074074074074137E-3</v>
      </c>
    </row>
    <row r="11" spans="2:18">
      <c r="B11" s="308"/>
      <c r="C11" s="28" t="s">
        <v>29</v>
      </c>
      <c r="D11" s="167"/>
      <c r="E11" s="29"/>
      <c r="F11" s="29"/>
      <c r="G11" s="29">
        <v>1</v>
      </c>
      <c r="H11" s="29"/>
      <c r="I11" s="29"/>
      <c r="J11" s="29"/>
      <c r="K11" s="29"/>
      <c r="L11" s="30"/>
      <c r="M11" s="128">
        <v>3</v>
      </c>
      <c r="N11" s="128">
        <v>3</v>
      </c>
      <c r="O11" s="152">
        <v>0.42866898148148147</v>
      </c>
      <c r="P11" s="153">
        <v>0.42964120370370368</v>
      </c>
      <c r="Q11" s="151">
        <f t="shared" si="0"/>
        <v>9.7222222222220767E-4</v>
      </c>
    </row>
    <row r="12" spans="2:18">
      <c r="B12" s="309"/>
      <c r="C12" s="45" t="s">
        <v>30</v>
      </c>
      <c r="D12" s="169">
        <v>1</v>
      </c>
      <c r="E12" s="46"/>
      <c r="F12" s="46"/>
      <c r="G12" s="46"/>
      <c r="H12" s="46"/>
      <c r="I12" s="46"/>
      <c r="J12" s="46"/>
      <c r="K12" s="46"/>
      <c r="L12" s="47"/>
      <c r="M12" s="130" t="s">
        <v>11</v>
      </c>
      <c r="N12" s="128" t="s">
        <v>39</v>
      </c>
      <c r="O12" s="152">
        <v>0.4304398148148148</v>
      </c>
      <c r="P12" s="153">
        <v>0.4314351851851852</v>
      </c>
      <c r="Q12" s="151">
        <f t="shared" si="0"/>
        <v>9.9537037037039644E-4</v>
      </c>
    </row>
    <row r="13" spans="2:18">
      <c r="B13" s="304">
        <v>2</v>
      </c>
      <c r="C13" s="35" t="s">
        <v>22</v>
      </c>
      <c r="D13" s="170">
        <v>1</v>
      </c>
      <c r="E13" s="36"/>
      <c r="F13" s="36"/>
      <c r="G13" s="36"/>
      <c r="H13" s="36"/>
      <c r="I13" s="36"/>
      <c r="J13" s="36"/>
      <c r="K13" s="36"/>
      <c r="L13" s="37"/>
      <c r="M13" s="132" t="s">
        <v>11</v>
      </c>
      <c r="N13" s="132">
        <v>5</v>
      </c>
      <c r="O13" s="139">
        <v>0.40881944444444446</v>
      </c>
      <c r="P13" s="140">
        <v>0.41211805555555553</v>
      </c>
      <c r="Q13" s="137">
        <f t="shared" si="0"/>
        <v>3.2986111111110716E-3</v>
      </c>
    </row>
    <row r="14" spans="2:18">
      <c r="B14" s="305"/>
      <c r="C14" s="15" t="s">
        <v>24</v>
      </c>
      <c r="D14" s="171"/>
      <c r="E14" s="18"/>
      <c r="F14" s="18"/>
      <c r="G14" s="18">
        <v>1</v>
      </c>
      <c r="H14" s="18"/>
      <c r="I14" s="18"/>
      <c r="J14" s="18"/>
      <c r="K14" s="18"/>
      <c r="L14" s="19"/>
      <c r="M14" s="133">
        <v>4</v>
      </c>
      <c r="N14" s="133">
        <v>6</v>
      </c>
      <c r="O14" s="141">
        <v>0.4136111111111111</v>
      </c>
      <c r="P14" s="142">
        <v>0.41534722222222226</v>
      </c>
      <c r="Q14" s="131">
        <f t="shared" si="0"/>
        <v>1.7361111111111605E-3</v>
      </c>
    </row>
    <row r="15" spans="2:18">
      <c r="B15" s="305"/>
      <c r="C15" s="31" t="s">
        <v>25</v>
      </c>
      <c r="D15" s="172"/>
      <c r="E15" s="32"/>
      <c r="F15" s="32"/>
      <c r="G15" s="32"/>
      <c r="H15" s="32"/>
      <c r="I15" s="32">
        <v>1</v>
      </c>
      <c r="J15" s="32"/>
      <c r="K15" s="32"/>
      <c r="L15" s="33"/>
      <c r="M15" s="134">
        <v>4</v>
      </c>
      <c r="N15" s="134">
        <v>4</v>
      </c>
      <c r="O15" s="159">
        <v>0.41711805555555559</v>
      </c>
      <c r="P15" s="160">
        <v>0.42050925925925925</v>
      </c>
      <c r="Q15" s="161">
        <f t="shared" si="0"/>
        <v>3.3912037037036602E-3</v>
      </c>
    </row>
    <row r="16" spans="2:18">
      <c r="B16" s="305"/>
      <c r="C16" s="38" t="s">
        <v>26</v>
      </c>
      <c r="D16" s="173"/>
      <c r="E16" s="39"/>
      <c r="F16" s="39"/>
      <c r="G16" s="39"/>
      <c r="H16" s="39"/>
      <c r="I16" s="39">
        <v>1</v>
      </c>
      <c r="J16" s="39"/>
      <c r="K16" s="39"/>
      <c r="L16" s="40"/>
      <c r="M16" s="135">
        <v>4</v>
      </c>
      <c r="N16" s="133">
        <v>5</v>
      </c>
      <c r="O16" s="141">
        <v>0.42230324074074077</v>
      </c>
      <c r="P16" s="142">
        <v>0.42418981481481483</v>
      </c>
      <c r="Q16" s="131">
        <f t="shared" si="0"/>
        <v>1.8865740740740544E-3</v>
      </c>
    </row>
    <row r="17" spans="2:17">
      <c r="B17" s="305"/>
      <c r="C17" s="15" t="s">
        <v>23</v>
      </c>
      <c r="D17" s="171">
        <v>1</v>
      </c>
      <c r="E17" s="18"/>
      <c r="F17" s="18"/>
      <c r="G17" s="18"/>
      <c r="H17" s="18"/>
      <c r="I17" s="18"/>
      <c r="J17" s="18"/>
      <c r="K17" s="18"/>
      <c r="L17" s="19"/>
      <c r="M17" s="133" t="s">
        <v>11</v>
      </c>
      <c r="N17" s="133">
        <v>6</v>
      </c>
      <c r="O17" s="141">
        <v>0.42462962962962963</v>
      </c>
      <c r="P17" s="142">
        <v>0.42754629629629631</v>
      </c>
      <c r="Q17" s="131">
        <f t="shared" si="0"/>
        <v>2.9166666666666785E-3</v>
      </c>
    </row>
    <row r="18" spans="2:17">
      <c r="B18" s="305"/>
      <c r="C18" s="31" t="s">
        <v>27</v>
      </c>
      <c r="D18" s="172"/>
      <c r="E18" s="32"/>
      <c r="F18" s="32"/>
      <c r="G18" s="32">
        <v>1</v>
      </c>
      <c r="H18" s="32"/>
      <c r="I18" s="32"/>
      <c r="J18" s="32"/>
      <c r="K18" s="32"/>
      <c r="L18" s="33"/>
      <c r="M18" s="134">
        <v>3</v>
      </c>
      <c r="N18" s="134">
        <v>4</v>
      </c>
      <c r="O18" s="159">
        <v>0.42805555555555558</v>
      </c>
      <c r="P18" s="160">
        <v>0.43006944444444445</v>
      </c>
      <c r="Q18" s="161">
        <f t="shared" si="0"/>
        <v>2.0138888888888706E-3</v>
      </c>
    </row>
    <row r="19" spans="2:17">
      <c r="B19" s="305"/>
      <c r="C19" s="15" t="s">
        <v>28</v>
      </c>
      <c r="D19" s="171"/>
      <c r="E19" s="18">
        <v>1</v>
      </c>
      <c r="F19" s="18"/>
      <c r="G19" s="18"/>
      <c r="H19" s="18"/>
      <c r="I19" s="18"/>
      <c r="J19" s="18"/>
      <c r="K19" s="18"/>
      <c r="L19" s="19"/>
      <c r="M19" s="133">
        <v>5</v>
      </c>
      <c r="N19" s="133">
        <v>5</v>
      </c>
      <c r="O19" s="141">
        <v>0.43168981481481478</v>
      </c>
      <c r="P19" s="142">
        <v>0.43287037037037041</v>
      </c>
      <c r="Q19" s="131">
        <f t="shared" si="0"/>
        <v>1.1805555555556291E-3</v>
      </c>
    </row>
    <row r="20" spans="2:17">
      <c r="B20" s="305"/>
      <c r="C20" s="15" t="s">
        <v>29</v>
      </c>
      <c r="D20" s="171"/>
      <c r="E20" s="18">
        <v>1</v>
      </c>
      <c r="F20" s="18"/>
      <c r="G20" s="18"/>
      <c r="H20" s="18"/>
      <c r="I20" s="18"/>
      <c r="J20" s="18"/>
      <c r="K20" s="18"/>
      <c r="L20" s="19"/>
      <c r="M20" s="133">
        <v>5</v>
      </c>
      <c r="N20" s="133">
        <v>7</v>
      </c>
      <c r="O20" s="141">
        <v>0.4332523148148148</v>
      </c>
      <c r="P20" s="142">
        <v>0.43459490740740742</v>
      </c>
      <c r="Q20" s="131">
        <f t="shared" si="0"/>
        <v>1.3425925925926174E-3</v>
      </c>
    </row>
    <row r="21" spans="2:17">
      <c r="B21" s="306"/>
      <c r="C21" s="16" t="s">
        <v>30</v>
      </c>
      <c r="D21" s="174"/>
      <c r="E21" s="20"/>
      <c r="F21" s="20"/>
      <c r="G21" s="20">
        <v>1</v>
      </c>
      <c r="H21" s="20"/>
      <c r="I21" s="20"/>
      <c r="J21" s="20"/>
      <c r="K21" s="20"/>
      <c r="L21" s="21"/>
      <c r="M21" s="136">
        <v>4</v>
      </c>
      <c r="N21" s="136">
        <v>5</v>
      </c>
      <c r="O21" s="293">
        <v>0.43496527777777777</v>
      </c>
      <c r="P21" s="294">
        <v>0.43539351851851849</v>
      </c>
      <c r="Q21" s="295">
        <f t="shared" si="0"/>
        <v>4.2824074074071516E-4</v>
      </c>
    </row>
    <row r="22" spans="2:17">
      <c r="B22" s="304">
        <v>4</v>
      </c>
      <c r="C22" s="35" t="s">
        <v>22</v>
      </c>
      <c r="D22" s="170"/>
      <c r="E22" s="36"/>
      <c r="F22" s="36"/>
      <c r="G22" s="36"/>
      <c r="H22" s="36"/>
      <c r="I22" s="36">
        <v>1</v>
      </c>
      <c r="J22" s="36"/>
      <c r="K22" s="36"/>
      <c r="L22" s="37"/>
      <c r="M22" s="132">
        <v>3</v>
      </c>
      <c r="N22" s="133">
        <v>1</v>
      </c>
      <c r="O22" s="141">
        <v>0.56172453703703706</v>
      </c>
      <c r="P22" s="142">
        <v>0.56480324074074073</v>
      </c>
      <c r="Q22" s="144">
        <f>P22-O22</f>
        <v>3.0787037037036669E-3</v>
      </c>
    </row>
    <row r="23" spans="2:17">
      <c r="B23" s="305"/>
      <c r="C23" s="15" t="s">
        <v>24</v>
      </c>
      <c r="D23" s="171"/>
      <c r="E23" s="18">
        <v>1</v>
      </c>
      <c r="F23" s="18"/>
      <c r="G23" s="18"/>
      <c r="H23" s="18"/>
      <c r="I23" s="18"/>
      <c r="J23" s="18"/>
      <c r="K23" s="18"/>
      <c r="L23" s="19"/>
      <c r="M23" s="133">
        <v>3</v>
      </c>
      <c r="N23" s="133">
        <v>3</v>
      </c>
      <c r="O23" s="141">
        <v>0.56527777777777777</v>
      </c>
      <c r="P23" s="142">
        <v>0.56616898148148154</v>
      </c>
      <c r="Q23" s="144">
        <f t="shared" ref="Q23:Q39" si="1">P23-O23</f>
        <v>8.91203703703769E-4</v>
      </c>
    </row>
    <row r="24" spans="2:17">
      <c r="B24" s="305"/>
      <c r="C24" s="31" t="s">
        <v>25</v>
      </c>
      <c r="D24" s="172"/>
      <c r="E24" s="32"/>
      <c r="F24" s="32"/>
      <c r="G24" s="32">
        <v>1</v>
      </c>
      <c r="H24" s="32"/>
      <c r="I24" s="32"/>
      <c r="J24" s="32"/>
      <c r="K24" s="32"/>
      <c r="L24" s="33"/>
      <c r="M24" s="134">
        <v>3</v>
      </c>
      <c r="N24" s="134">
        <v>3</v>
      </c>
      <c r="O24" s="159">
        <v>0.5664583333333334</v>
      </c>
      <c r="P24" s="160">
        <v>0.56734953703703705</v>
      </c>
      <c r="Q24" s="162">
        <f t="shared" si="1"/>
        <v>8.9120370370365798E-4</v>
      </c>
    </row>
    <row r="25" spans="2:17">
      <c r="B25" s="305"/>
      <c r="C25" s="38" t="s">
        <v>26</v>
      </c>
      <c r="D25" s="173"/>
      <c r="E25" s="39"/>
      <c r="F25" s="39">
        <v>1</v>
      </c>
      <c r="G25" s="39"/>
      <c r="H25" s="39"/>
      <c r="I25" s="39"/>
      <c r="J25" s="39"/>
      <c r="K25" s="39"/>
      <c r="L25" s="40"/>
      <c r="M25" s="135">
        <v>3</v>
      </c>
      <c r="N25" s="133">
        <v>3</v>
      </c>
      <c r="O25" s="141">
        <v>0.569849537037037</v>
      </c>
      <c r="P25" s="142">
        <v>0.57196759259259256</v>
      </c>
      <c r="Q25" s="144">
        <f t="shared" si="1"/>
        <v>2.1180555555555536E-3</v>
      </c>
    </row>
    <row r="26" spans="2:17">
      <c r="B26" s="305"/>
      <c r="C26" s="15" t="s">
        <v>23</v>
      </c>
      <c r="D26" s="171"/>
      <c r="E26" s="18">
        <v>1</v>
      </c>
      <c r="F26" s="18"/>
      <c r="G26" s="18"/>
      <c r="H26" s="18"/>
      <c r="I26" s="18"/>
      <c r="J26" s="18"/>
      <c r="K26" s="18"/>
      <c r="L26" s="19"/>
      <c r="M26" s="133">
        <v>3</v>
      </c>
      <c r="N26" s="133">
        <v>4</v>
      </c>
      <c r="O26" s="141">
        <v>0.57217592592592592</v>
      </c>
      <c r="P26" s="142">
        <v>0.57271990740740741</v>
      </c>
      <c r="Q26" s="144">
        <f t="shared" si="1"/>
        <v>5.439814814814925E-4</v>
      </c>
    </row>
    <row r="27" spans="2:17">
      <c r="B27" s="305"/>
      <c r="C27" s="31" t="s">
        <v>27</v>
      </c>
      <c r="D27" s="172"/>
      <c r="E27" s="32"/>
      <c r="F27" s="32"/>
      <c r="G27" s="32">
        <v>1</v>
      </c>
      <c r="H27" s="32"/>
      <c r="I27" s="32"/>
      <c r="J27" s="32"/>
      <c r="K27" s="32"/>
      <c r="L27" s="33"/>
      <c r="M27" s="134">
        <v>3</v>
      </c>
      <c r="N27" s="134">
        <v>4</v>
      </c>
      <c r="O27" s="159">
        <v>0.57297453703703705</v>
      </c>
      <c r="P27" s="160">
        <v>0.5742708333333334</v>
      </c>
      <c r="Q27" s="162">
        <f t="shared" si="1"/>
        <v>1.2962962962963509E-3</v>
      </c>
    </row>
    <row r="28" spans="2:17">
      <c r="B28" s="305"/>
      <c r="C28" s="15" t="s">
        <v>28</v>
      </c>
      <c r="D28" s="171"/>
      <c r="E28" s="18"/>
      <c r="F28" s="18"/>
      <c r="G28" s="18"/>
      <c r="H28" s="18"/>
      <c r="I28" s="18">
        <v>1</v>
      </c>
      <c r="J28" s="18"/>
      <c r="K28" s="18"/>
      <c r="L28" s="19"/>
      <c r="M28" s="133">
        <v>3</v>
      </c>
      <c r="N28" s="133">
        <v>3</v>
      </c>
      <c r="O28" s="141">
        <v>0.57665509259259262</v>
      </c>
      <c r="P28" s="142">
        <v>0.57712962962962966</v>
      </c>
      <c r="Q28" s="144">
        <f t="shared" si="1"/>
        <v>4.745370370370372E-4</v>
      </c>
    </row>
    <row r="29" spans="2:17">
      <c r="B29" s="305"/>
      <c r="C29" s="15" t="s">
        <v>29</v>
      </c>
      <c r="D29" s="171"/>
      <c r="E29" s="18">
        <v>1</v>
      </c>
      <c r="F29" s="18"/>
      <c r="G29" s="18"/>
      <c r="H29" s="18"/>
      <c r="I29" s="18"/>
      <c r="J29" s="18"/>
      <c r="K29" s="18"/>
      <c r="L29" s="19"/>
      <c r="M29" s="133">
        <v>3</v>
      </c>
      <c r="N29" s="133">
        <v>5</v>
      </c>
      <c r="O29" s="141">
        <v>0.57754629629629628</v>
      </c>
      <c r="P29" s="142">
        <v>0.57784722222222229</v>
      </c>
      <c r="Q29" s="144">
        <f t="shared" si="1"/>
        <v>3.0092592592600997E-4</v>
      </c>
    </row>
    <row r="30" spans="2:17">
      <c r="B30" s="306"/>
      <c r="C30" s="16" t="s">
        <v>30</v>
      </c>
      <c r="D30" s="174"/>
      <c r="E30" s="20">
        <v>1</v>
      </c>
      <c r="F30" s="20"/>
      <c r="G30" s="20"/>
      <c r="H30" s="20"/>
      <c r="I30" s="20"/>
      <c r="J30" s="20"/>
      <c r="K30" s="20"/>
      <c r="L30" s="21"/>
      <c r="M30" s="136">
        <v>3</v>
      </c>
      <c r="N30" s="133">
        <v>5</v>
      </c>
      <c r="O30" s="141">
        <v>0.57809027777777777</v>
      </c>
      <c r="P30" s="142">
        <v>0.57849537037037035</v>
      </c>
      <c r="Q30" s="144">
        <f t="shared" si="1"/>
        <v>4.050925925925819E-4</v>
      </c>
    </row>
    <row r="31" spans="2:17">
      <c r="B31" s="307">
        <v>5</v>
      </c>
      <c r="C31" s="48" t="s">
        <v>22</v>
      </c>
      <c r="D31" s="175"/>
      <c r="E31" s="49">
        <v>1</v>
      </c>
      <c r="F31" s="49"/>
      <c r="G31" s="49"/>
      <c r="H31" s="49"/>
      <c r="I31" s="49"/>
      <c r="J31" s="49"/>
      <c r="K31" s="49"/>
      <c r="L31" s="50"/>
      <c r="M31" s="127">
        <v>5</v>
      </c>
      <c r="N31" s="127">
        <v>5</v>
      </c>
      <c r="O31" s="145">
        <v>0.49182870370370368</v>
      </c>
      <c r="P31" s="146">
        <v>0.49395833333333333</v>
      </c>
      <c r="Q31" s="147">
        <f t="shared" si="1"/>
        <v>2.129629629629648E-3</v>
      </c>
    </row>
    <row r="32" spans="2:17">
      <c r="B32" s="308"/>
      <c r="C32" s="28" t="s">
        <v>24</v>
      </c>
      <c r="D32" s="167">
        <v>1</v>
      </c>
      <c r="E32" s="29"/>
      <c r="F32" s="29"/>
      <c r="G32" s="29"/>
      <c r="H32" s="29"/>
      <c r="I32" s="29"/>
      <c r="J32" s="29"/>
      <c r="K32" s="29"/>
      <c r="L32" s="30"/>
      <c r="M32" s="128" t="s">
        <v>11</v>
      </c>
      <c r="N32" s="128">
        <v>4</v>
      </c>
      <c r="O32" s="148">
        <v>0.49520833333333331</v>
      </c>
      <c r="P32" s="149">
        <v>0.49724537037037037</v>
      </c>
      <c r="Q32" s="150">
        <f t="shared" si="1"/>
        <v>2.0370370370370594E-3</v>
      </c>
    </row>
    <row r="33" spans="2:17">
      <c r="B33" s="308"/>
      <c r="C33" s="42" t="s">
        <v>25</v>
      </c>
      <c r="D33" s="168"/>
      <c r="E33" s="43"/>
      <c r="F33" s="43"/>
      <c r="G33" s="43">
        <v>1</v>
      </c>
      <c r="H33" s="43"/>
      <c r="I33" s="43"/>
      <c r="J33" s="43"/>
      <c r="K33" s="43"/>
      <c r="L33" s="44"/>
      <c r="M33" s="129">
        <v>5</v>
      </c>
      <c r="N33" s="129">
        <v>2</v>
      </c>
      <c r="O33" s="154">
        <v>0.49802083333333336</v>
      </c>
      <c r="P33" s="155">
        <v>0.49910879629629629</v>
      </c>
      <c r="Q33" s="163">
        <f t="shared" si="1"/>
        <v>1.0879629629629295E-3</v>
      </c>
    </row>
    <row r="34" spans="2:17">
      <c r="B34" s="308"/>
      <c r="C34" s="51" t="s">
        <v>26</v>
      </c>
      <c r="D34" s="176"/>
      <c r="E34" s="52"/>
      <c r="F34" s="52"/>
      <c r="G34" s="52">
        <v>1</v>
      </c>
      <c r="H34" s="52"/>
      <c r="I34" s="52"/>
      <c r="J34" s="52"/>
      <c r="K34" s="52"/>
      <c r="L34" s="53"/>
      <c r="M34" s="138">
        <v>4</v>
      </c>
      <c r="N34" s="128">
        <v>6</v>
      </c>
      <c r="O34" s="148">
        <v>0.50094907407407407</v>
      </c>
      <c r="P34" s="149">
        <v>0.50300925925925932</v>
      </c>
      <c r="Q34" s="150">
        <f t="shared" si="1"/>
        <v>2.0601851851852482E-3</v>
      </c>
    </row>
    <row r="35" spans="2:17">
      <c r="B35" s="308"/>
      <c r="C35" s="28" t="s">
        <v>23</v>
      </c>
      <c r="D35" s="167"/>
      <c r="E35" s="29"/>
      <c r="F35" s="29"/>
      <c r="G35" s="29"/>
      <c r="H35" s="29"/>
      <c r="I35" s="29">
        <v>1</v>
      </c>
      <c r="J35" s="29"/>
      <c r="K35" s="29"/>
      <c r="L35" s="30"/>
      <c r="M35" s="128">
        <v>3</v>
      </c>
      <c r="N35" s="128" t="s">
        <v>39</v>
      </c>
      <c r="O35" s="148">
        <v>0.50365740740740739</v>
      </c>
      <c r="P35" s="149">
        <v>0.50495370370370374</v>
      </c>
      <c r="Q35" s="150">
        <f t="shared" si="1"/>
        <v>1.2962962962963509E-3</v>
      </c>
    </row>
    <row r="36" spans="2:17">
      <c r="B36" s="308"/>
      <c r="C36" s="42" t="s">
        <v>27</v>
      </c>
      <c r="D36" s="168"/>
      <c r="E36" s="43"/>
      <c r="F36" s="43"/>
      <c r="G36" s="43">
        <v>1</v>
      </c>
      <c r="H36" s="43"/>
      <c r="I36" s="43"/>
      <c r="J36" s="43"/>
      <c r="K36" s="43"/>
      <c r="L36" s="44"/>
      <c r="M36" s="129">
        <v>4</v>
      </c>
      <c r="N36" s="129">
        <v>2</v>
      </c>
      <c r="O36" s="154">
        <v>0.5056828703703703</v>
      </c>
      <c r="P36" s="155">
        <v>0.50693287037037038</v>
      </c>
      <c r="Q36" s="163">
        <f t="shared" si="1"/>
        <v>1.2500000000000844E-3</v>
      </c>
    </row>
    <row r="37" spans="2:17">
      <c r="B37" s="308"/>
      <c r="C37" s="28" t="s">
        <v>28</v>
      </c>
      <c r="D37" s="167"/>
      <c r="E37" s="29"/>
      <c r="F37" s="29"/>
      <c r="G37" s="29">
        <v>1</v>
      </c>
      <c r="H37" s="29"/>
      <c r="I37" s="29"/>
      <c r="J37" s="29"/>
      <c r="K37" s="29"/>
      <c r="L37" s="30"/>
      <c r="M37" s="128">
        <v>4</v>
      </c>
      <c r="N37" s="128">
        <v>2</v>
      </c>
      <c r="O37" s="148">
        <v>0.50843749999999999</v>
      </c>
      <c r="P37" s="149">
        <v>0.50920138888888888</v>
      </c>
      <c r="Q37" s="150">
        <f t="shared" si="1"/>
        <v>7.6388888888889728E-4</v>
      </c>
    </row>
    <row r="38" spans="2:17">
      <c r="B38" s="308"/>
      <c r="C38" s="28" t="s">
        <v>29</v>
      </c>
      <c r="D38" s="167">
        <v>1</v>
      </c>
      <c r="E38" s="29"/>
      <c r="F38" s="29"/>
      <c r="G38" s="29"/>
      <c r="H38" s="29"/>
      <c r="I38" s="29"/>
      <c r="J38" s="29"/>
      <c r="K38" s="29"/>
      <c r="L38" s="30"/>
      <c r="M38" s="128" t="s">
        <v>11</v>
      </c>
      <c r="N38" s="128">
        <v>6</v>
      </c>
      <c r="O38" s="148">
        <v>0.50968749999999996</v>
      </c>
      <c r="P38" s="149">
        <v>0.51071759259259253</v>
      </c>
      <c r="Q38" s="150">
        <f t="shared" si="1"/>
        <v>1.0300925925925686E-3</v>
      </c>
    </row>
    <row r="39" spans="2:17">
      <c r="B39" s="309"/>
      <c r="C39" s="45" t="s">
        <v>30</v>
      </c>
      <c r="D39" s="169">
        <v>1</v>
      </c>
      <c r="E39" s="46"/>
      <c r="F39" s="46"/>
      <c r="G39" s="46"/>
      <c r="H39" s="46"/>
      <c r="I39" s="46"/>
      <c r="J39" s="46"/>
      <c r="K39" s="46"/>
      <c r="L39" s="47"/>
      <c r="M39" s="130" t="s">
        <v>11</v>
      </c>
      <c r="N39" s="128">
        <v>7</v>
      </c>
      <c r="O39" s="148">
        <v>0.51133101851851859</v>
      </c>
      <c r="P39" s="149">
        <v>0.51195601851851846</v>
      </c>
      <c r="Q39" s="150">
        <f t="shared" si="1"/>
        <v>6.2499999999987566E-4</v>
      </c>
    </row>
    <row r="40" spans="2:17">
      <c r="B40" s="304">
        <v>6</v>
      </c>
      <c r="C40" s="35" t="s">
        <v>22</v>
      </c>
      <c r="D40" s="170"/>
      <c r="E40" s="36"/>
      <c r="F40" s="36"/>
      <c r="G40" s="36">
        <v>1</v>
      </c>
      <c r="H40" s="36"/>
      <c r="I40" s="36"/>
      <c r="J40" s="36"/>
      <c r="K40" s="36"/>
      <c r="L40" s="37"/>
      <c r="M40" s="132">
        <v>3</v>
      </c>
      <c r="N40" s="132">
        <v>1</v>
      </c>
      <c r="O40" s="139">
        <v>0.5597685185185185</v>
      </c>
      <c r="P40" s="140">
        <v>0.56187500000000001</v>
      </c>
      <c r="Q40" s="143">
        <f>P40-O40</f>
        <v>2.1064814814815147E-3</v>
      </c>
    </row>
    <row r="41" spans="2:17">
      <c r="B41" s="305"/>
      <c r="C41" s="15" t="s">
        <v>24</v>
      </c>
      <c r="D41" s="171">
        <v>1</v>
      </c>
      <c r="E41" s="18"/>
      <c r="F41" s="18"/>
      <c r="G41" s="18"/>
      <c r="H41" s="18"/>
      <c r="I41" s="18"/>
      <c r="J41" s="18"/>
      <c r="K41" s="18"/>
      <c r="L41" s="19"/>
      <c r="M41" s="133" t="s">
        <v>11</v>
      </c>
      <c r="N41" s="133">
        <v>6</v>
      </c>
      <c r="O41" s="141">
        <v>0.56195601851851851</v>
      </c>
      <c r="P41" s="142">
        <v>0.56317129629629636</v>
      </c>
      <c r="Q41" s="144">
        <f t="shared" ref="Q41:Q48" si="2">P41-O41</f>
        <v>1.2152777777778567E-3</v>
      </c>
    </row>
    <row r="42" spans="2:17">
      <c r="B42" s="305"/>
      <c r="C42" s="31" t="s">
        <v>25</v>
      </c>
      <c r="D42" s="172"/>
      <c r="E42" s="32"/>
      <c r="F42" s="32"/>
      <c r="G42" s="32">
        <v>1</v>
      </c>
      <c r="H42" s="32"/>
      <c r="I42" s="32"/>
      <c r="J42" s="32"/>
      <c r="K42" s="32"/>
      <c r="L42" s="33"/>
      <c r="M42" s="134">
        <v>3</v>
      </c>
      <c r="N42" s="134">
        <v>1</v>
      </c>
      <c r="O42" s="159">
        <v>0.56393518518518515</v>
      </c>
      <c r="P42" s="160">
        <v>0.56436342592592592</v>
      </c>
      <c r="Q42" s="162">
        <f t="shared" si="2"/>
        <v>4.2824074074077068E-4</v>
      </c>
    </row>
    <row r="43" spans="2:17">
      <c r="B43" s="305"/>
      <c r="C43" s="38" t="s">
        <v>26</v>
      </c>
      <c r="D43" s="173"/>
      <c r="E43" s="39"/>
      <c r="F43" s="39"/>
      <c r="G43" s="39">
        <v>1</v>
      </c>
      <c r="H43" s="39"/>
      <c r="I43" s="39"/>
      <c r="J43" s="39"/>
      <c r="K43" s="39"/>
      <c r="L43" s="40"/>
      <c r="M43" s="135">
        <v>3</v>
      </c>
      <c r="N43" s="133">
        <v>1</v>
      </c>
      <c r="O43" s="141">
        <v>0.56736111111111109</v>
      </c>
      <c r="P43" s="142">
        <v>0.56842592592592589</v>
      </c>
      <c r="Q43" s="144">
        <f t="shared" si="2"/>
        <v>1.0648148148147962E-3</v>
      </c>
    </row>
    <row r="44" spans="2:17">
      <c r="B44" s="305"/>
      <c r="C44" s="15" t="s">
        <v>23</v>
      </c>
      <c r="D44" s="171"/>
      <c r="E44" s="18">
        <v>1</v>
      </c>
      <c r="F44" s="18"/>
      <c r="G44" s="18"/>
      <c r="H44" s="18"/>
      <c r="I44" s="18"/>
      <c r="J44" s="18"/>
      <c r="K44" s="18"/>
      <c r="L44" s="19"/>
      <c r="M44" s="133">
        <v>3</v>
      </c>
      <c r="N44" s="133">
        <v>3</v>
      </c>
      <c r="O44" s="141">
        <v>0.56865740740740744</v>
      </c>
      <c r="P44" s="142">
        <v>0.56930555555555562</v>
      </c>
      <c r="Q44" s="144">
        <f t="shared" si="2"/>
        <v>6.4814814814817545E-4</v>
      </c>
    </row>
    <row r="45" spans="2:17">
      <c r="B45" s="305"/>
      <c r="C45" s="31" t="s">
        <v>27</v>
      </c>
      <c r="D45" s="172">
        <v>1</v>
      </c>
      <c r="E45" s="32"/>
      <c r="F45" s="32"/>
      <c r="G45" s="32"/>
      <c r="H45" s="32"/>
      <c r="I45" s="32"/>
      <c r="J45" s="32"/>
      <c r="K45" s="32"/>
      <c r="L45" s="33"/>
      <c r="M45" s="134" t="s">
        <v>11</v>
      </c>
      <c r="N45" s="134">
        <v>1</v>
      </c>
      <c r="O45" s="159">
        <v>0.56945601851851857</v>
      </c>
      <c r="P45" s="160">
        <v>0.5697916666666667</v>
      </c>
      <c r="Q45" s="162">
        <f t="shared" si="2"/>
        <v>3.356481481481266E-4</v>
      </c>
    </row>
    <row r="46" spans="2:17">
      <c r="B46" s="305"/>
      <c r="C46" s="15" t="s">
        <v>28</v>
      </c>
      <c r="D46" s="171"/>
      <c r="E46" s="18">
        <v>1</v>
      </c>
      <c r="F46" s="18"/>
      <c r="G46" s="18"/>
      <c r="H46" s="18"/>
      <c r="I46" s="18"/>
      <c r="J46" s="18"/>
      <c r="K46" s="18"/>
      <c r="L46" s="19"/>
      <c r="M46" s="133">
        <v>3</v>
      </c>
      <c r="N46" s="133">
        <v>1</v>
      </c>
      <c r="O46" s="141">
        <v>0.57164351851851858</v>
      </c>
      <c r="P46" s="142">
        <v>0.57245370370370374</v>
      </c>
      <c r="Q46" s="144">
        <f t="shared" si="2"/>
        <v>8.101851851851638E-4</v>
      </c>
    </row>
    <row r="47" spans="2:17">
      <c r="B47" s="305"/>
      <c r="C47" s="15" t="s">
        <v>29</v>
      </c>
      <c r="D47" s="171"/>
      <c r="E47" s="18">
        <v>1</v>
      </c>
      <c r="F47" s="18"/>
      <c r="G47" s="18"/>
      <c r="H47" s="18"/>
      <c r="I47" s="18"/>
      <c r="J47" s="18"/>
      <c r="K47" s="18"/>
      <c r="L47" s="19"/>
      <c r="M47" s="133">
        <v>3</v>
      </c>
      <c r="N47" s="133">
        <v>3</v>
      </c>
      <c r="O47" s="141">
        <v>0.57263888888888892</v>
      </c>
      <c r="P47" s="142">
        <v>0.57356481481481481</v>
      </c>
      <c r="Q47" s="144">
        <f t="shared" si="2"/>
        <v>9.2592592592588563E-4</v>
      </c>
    </row>
    <row r="48" spans="2:17">
      <c r="B48" s="306"/>
      <c r="C48" s="16" t="s">
        <v>30</v>
      </c>
      <c r="D48" s="174"/>
      <c r="E48" s="20">
        <v>1</v>
      </c>
      <c r="F48" s="20"/>
      <c r="G48" s="20"/>
      <c r="H48" s="20"/>
      <c r="I48" s="20"/>
      <c r="J48" s="20"/>
      <c r="K48" s="20"/>
      <c r="L48" s="21"/>
      <c r="M48" s="136">
        <v>3</v>
      </c>
      <c r="N48" s="133">
        <v>3</v>
      </c>
      <c r="O48" s="141">
        <v>0.57370370370370372</v>
      </c>
      <c r="P48" s="142">
        <v>0.57423611111111106</v>
      </c>
      <c r="Q48" s="144">
        <f t="shared" si="2"/>
        <v>5.324074074073426E-4</v>
      </c>
    </row>
    <row r="49" spans="2:17">
      <c r="B49" s="307">
        <v>7</v>
      </c>
      <c r="C49" s="48" t="s">
        <v>22</v>
      </c>
      <c r="D49" s="175"/>
      <c r="E49" s="49"/>
      <c r="F49" s="49"/>
      <c r="G49" s="49"/>
      <c r="H49" s="49"/>
      <c r="I49" s="177">
        <v>1</v>
      </c>
      <c r="J49" s="49"/>
      <c r="K49" s="49"/>
      <c r="L49" s="178" t="s">
        <v>108</v>
      </c>
      <c r="M49" s="127">
        <v>5</v>
      </c>
      <c r="N49" s="127">
        <v>2</v>
      </c>
      <c r="O49" s="145">
        <v>0.40902777777777777</v>
      </c>
      <c r="P49" s="146">
        <v>0.41251157407407407</v>
      </c>
      <c r="Q49" s="147">
        <f>P49-O49</f>
        <v>3.4837962962963043E-3</v>
      </c>
    </row>
    <row r="50" spans="2:17">
      <c r="B50" s="308"/>
      <c r="C50" s="28" t="s">
        <v>24</v>
      </c>
      <c r="D50" s="167"/>
      <c r="E50" s="29"/>
      <c r="F50" s="29"/>
      <c r="G50" s="29">
        <v>1</v>
      </c>
      <c r="H50" s="29"/>
      <c r="I50" s="29"/>
      <c r="J50" s="29"/>
      <c r="K50" s="29"/>
      <c r="L50" s="30"/>
      <c r="M50" s="128">
        <v>5</v>
      </c>
      <c r="N50" s="128">
        <v>2</v>
      </c>
      <c r="O50" s="148">
        <v>0.4137615740740741</v>
      </c>
      <c r="P50" s="149">
        <v>0.41534722222222226</v>
      </c>
      <c r="Q50" s="150">
        <f t="shared" ref="Q50:Q75" si="3">P50-O50</f>
        <v>1.5856481481481555E-3</v>
      </c>
    </row>
    <row r="51" spans="2:17">
      <c r="B51" s="308"/>
      <c r="C51" s="42" t="s">
        <v>25</v>
      </c>
      <c r="D51" s="168"/>
      <c r="E51" s="43"/>
      <c r="F51" s="43"/>
      <c r="G51" s="43"/>
      <c r="H51" s="43"/>
      <c r="I51" s="43">
        <v>1</v>
      </c>
      <c r="J51" s="43"/>
      <c r="K51" s="43"/>
      <c r="L51" s="44"/>
      <c r="M51" s="129">
        <v>5</v>
      </c>
      <c r="N51" s="129">
        <v>4</v>
      </c>
      <c r="O51" s="154">
        <v>0.41712962962962963</v>
      </c>
      <c r="P51" s="155">
        <v>0.42003472222222221</v>
      </c>
      <c r="Q51" s="163">
        <f t="shared" si="3"/>
        <v>2.9050925925925841E-3</v>
      </c>
    </row>
    <row r="52" spans="2:17">
      <c r="B52" s="308"/>
      <c r="C52" s="51" t="s">
        <v>26</v>
      </c>
      <c r="D52" s="176">
        <v>1</v>
      </c>
      <c r="E52" s="52"/>
      <c r="F52" s="52"/>
      <c r="G52" s="52"/>
      <c r="H52" s="52"/>
      <c r="I52" s="52"/>
      <c r="J52" s="52"/>
      <c r="K52" s="52"/>
      <c r="L52" s="53"/>
      <c r="M52" s="138" t="s">
        <v>11</v>
      </c>
      <c r="N52" s="128">
        <v>3</v>
      </c>
      <c r="O52" s="148">
        <v>0.42248842592592589</v>
      </c>
      <c r="P52" s="149">
        <v>0.42550925925925925</v>
      </c>
      <c r="Q52" s="150">
        <f t="shared" si="3"/>
        <v>3.0208333333333615E-3</v>
      </c>
    </row>
    <row r="53" spans="2:17">
      <c r="B53" s="308"/>
      <c r="C53" s="28" t="s">
        <v>23</v>
      </c>
      <c r="D53" s="167"/>
      <c r="E53" s="29">
        <v>1</v>
      </c>
      <c r="F53" s="29"/>
      <c r="G53" s="29"/>
      <c r="H53" s="29"/>
      <c r="I53" s="29"/>
      <c r="J53" s="29"/>
      <c r="K53" s="29"/>
      <c r="L53" s="30"/>
      <c r="M53" s="128">
        <v>3</v>
      </c>
      <c r="N53" s="128">
        <v>4</v>
      </c>
      <c r="O53" s="148">
        <v>0.42629629629629634</v>
      </c>
      <c r="P53" s="149">
        <v>0.42953703703703705</v>
      </c>
      <c r="Q53" s="150">
        <f t="shared" si="3"/>
        <v>3.2407407407407107E-3</v>
      </c>
    </row>
    <row r="54" spans="2:17">
      <c r="B54" s="308"/>
      <c r="C54" s="42" t="s">
        <v>27</v>
      </c>
      <c r="D54" s="168"/>
      <c r="E54" s="43"/>
      <c r="F54" s="43"/>
      <c r="G54" s="43"/>
      <c r="H54" s="43"/>
      <c r="I54" s="43">
        <v>1</v>
      </c>
      <c r="J54" s="43"/>
      <c r="K54" s="43"/>
      <c r="L54" s="44"/>
      <c r="M54" s="129">
        <v>5</v>
      </c>
      <c r="N54" s="129">
        <v>4</v>
      </c>
      <c r="O54" s="154">
        <v>0.43</v>
      </c>
      <c r="P54" s="155">
        <v>0.43282407407407408</v>
      </c>
      <c r="Q54" s="163">
        <f t="shared" si="3"/>
        <v>2.8240740740740899E-3</v>
      </c>
    </row>
    <row r="55" spans="2:17">
      <c r="B55" s="308"/>
      <c r="C55" s="28" t="s">
        <v>28</v>
      </c>
      <c r="D55" s="167">
        <v>1</v>
      </c>
      <c r="E55" s="29"/>
      <c r="F55" s="29"/>
      <c r="G55" s="29"/>
      <c r="H55" s="29"/>
      <c r="I55" s="29"/>
      <c r="J55" s="29"/>
      <c r="K55" s="29"/>
      <c r="L55" s="179" t="s">
        <v>108</v>
      </c>
      <c r="M55" s="128" t="s">
        <v>11</v>
      </c>
      <c r="N55" s="128">
        <v>6</v>
      </c>
      <c r="O55" s="148">
        <v>0.43563657407407402</v>
      </c>
      <c r="P55" s="149">
        <v>0.43910879629629629</v>
      </c>
      <c r="Q55" s="150">
        <f t="shared" si="3"/>
        <v>3.4722222222222654E-3</v>
      </c>
    </row>
    <row r="56" spans="2:17">
      <c r="B56" s="308"/>
      <c r="C56" s="28" t="s">
        <v>29</v>
      </c>
      <c r="D56" s="167"/>
      <c r="E56" s="29"/>
      <c r="F56" s="29"/>
      <c r="G56" s="29"/>
      <c r="H56" s="29"/>
      <c r="I56" s="29">
        <v>1</v>
      </c>
      <c r="J56" s="29"/>
      <c r="K56" s="29"/>
      <c r="L56" s="30"/>
      <c r="M56" s="128">
        <v>5</v>
      </c>
      <c r="N56" s="128">
        <v>2</v>
      </c>
      <c r="O56" s="148">
        <v>0.44003472222222223</v>
      </c>
      <c r="P56" s="149">
        <v>0.44141203703703707</v>
      </c>
      <c r="Q56" s="150">
        <f t="shared" si="3"/>
        <v>1.3773148148148451E-3</v>
      </c>
    </row>
    <row r="57" spans="2:17">
      <c r="B57" s="309"/>
      <c r="C57" s="45" t="s">
        <v>30</v>
      </c>
      <c r="D57" s="169"/>
      <c r="E57" s="46"/>
      <c r="F57" s="46"/>
      <c r="G57" s="46"/>
      <c r="H57" s="46"/>
      <c r="I57" s="46">
        <v>1</v>
      </c>
      <c r="J57" s="46"/>
      <c r="K57" s="46"/>
      <c r="L57" s="47"/>
      <c r="M57" s="130">
        <v>5</v>
      </c>
      <c r="N57" s="128">
        <v>6</v>
      </c>
      <c r="O57" s="148">
        <v>0.44144675925925925</v>
      </c>
      <c r="P57" s="149">
        <v>0.44348379629629631</v>
      </c>
      <c r="Q57" s="150">
        <f t="shared" si="3"/>
        <v>2.0370370370370594E-3</v>
      </c>
    </row>
    <row r="58" spans="2:17">
      <c r="B58" s="304">
        <v>8</v>
      </c>
      <c r="C58" s="35" t="s">
        <v>22</v>
      </c>
      <c r="D58" s="170"/>
      <c r="E58" s="36"/>
      <c r="F58" s="36"/>
      <c r="G58" s="36"/>
      <c r="H58" s="36"/>
      <c r="I58" s="36"/>
      <c r="J58" s="36"/>
      <c r="K58" s="36">
        <v>1</v>
      </c>
      <c r="L58" s="37"/>
      <c r="M58" s="132">
        <v>3</v>
      </c>
      <c r="N58" s="132">
        <v>2</v>
      </c>
      <c r="O58" s="269">
        <v>0.54837962962962961</v>
      </c>
      <c r="P58" s="270">
        <v>0.5505902777777778</v>
      </c>
      <c r="Q58" s="276">
        <f t="shared" si="3"/>
        <v>2.2106481481481977E-3</v>
      </c>
    </row>
    <row r="59" spans="2:17">
      <c r="B59" s="305"/>
      <c r="C59" s="15" t="s">
        <v>24</v>
      </c>
      <c r="D59" s="171"/>
      <c r="E59" s="18">
        <v>1</v>
      </c>
      <c r="F59" s="18"/>
      <c r="G59" s="18"/>
      <c r="H59" s="18"/>
      <c r="I59" s="18"/>
      <c r="J59" s="18"/>
      <c r="K59" s="18"/>
      <c r="L59" s="19"/>
      <c r="M59" s="133">
        <v>3</v>
      </c>
      <c r="N59" s="133">
        <v>2</v>
      </c>
      <c r="O59" s="272">
        <v>0.55123842592592587</v>
      </c>
      <c r="P59" s="273">
        <v>0.55278935185185185</v>
      </c>
      <c r="Q59" s="271">
        <f t="shared" si="3"/>
        <v>1.5509259259259833E-3</v>
      </c>
    </row>
    <row r="60" spans="2:17">
      <c r="B60" s="305"/>
      <c r="C60" s="31" t="s">
        <v>25</v>
      </c>
      <c r="D60" s="172"/>
      <c r="E60" s="32">
        <v>1</v>
      </c>
      <c r="F60" s="32"/>
      <c r="G60" s="32"/>
      <c r="H60" s="32"/>
      <c r="I60" s="32"/>
      <c r="J60" s="32"/>
      <c r="K60" s="32"/>
      <c r="L60" s="33"/>
      <c r="M60" s="134">
        <v>5</v>
      </c>
      <c r="N60" s="134">
        <v>2</v>
      </c>
      <c r="O60" s="274">
        <v>0.55335648148148142</v>
      </c>
      <c r="P60" s="275">
        <v>0.55418981481481489</v>
      </c>
      <c r="Q60" s="280">
        <f t="shared" si="3"/>
        <v>8.333333333334636E-4</v>
      </c>
    </row>
    <row r="61" spans="2:17">
      <c r="B61" s="305"/>
      <c r="C61" s="38" t="s">
        <v>26</v>
      </c>
      <c r="D61" s="173"/>
      <c r="E61" s="39"/>
      <c r="F61" s="39"/>
      <c r="G61" s="39"/>
      <c r="H61" s="39"/>
      <c r="I61" s="39">
        <v>1</v>
      </c>
      <c r="J61" s="39"/>
      <c r="K61" s="39"/>
      <c r="L61" s="40"/>
      <c r="M61" s="135">
        <v>2</v>
      </c>
      <c r="N61" s="133">
        <v>4</v>
      </c>
      <c r="O61" s="272">
        <v>0.55682870370370374</v>
      </c>
      <c r="P61" s="273">
        <v>0.55807870370370372</v>
      </c>
      <c r="Q61" s="271">
        <f t="shared" si="3"/>
        <v>1.2499999999999734E-3</v>
      </c>
    </row>
    <row r="62" spans="2:17">
      <c r="B62" s="305"/>
      <c r="C62" s="15" t="s">
        <v>23</v>
      </c>
      <c r="D62" s="171"/>
      <c r="E62" s="18">
        <v>1</v>
      </c>
      <c r="F62" s="18"/>
      <c r="G62" s="18"/>
      <c r="H62" s="18"/>
      <c r="I62" s="18"/>
      <c r="J62" s="18"/>
      <c r="K62" s="18"/>
      <c r="L62" s="19"/>
      <c r="M62" s="133">
        <v>4</v>
      </c>
      <c r="N62" s="133">
        <v>6</v>
      </c>
      <c r="O62" s="272">
        <v>0.55871527777777785</v>
      </c>
      <c r="P62" s="273">
        <v>0.55947916666666664</v>
      </c>
      <c r="Q62" s="271">
        <f t="shared" si="3"/>
        <v>7.6388888888878625E-4</v>
      </c>
    </row>
    <row r="63" spans="2:17">
      <c r="B63" s="305"/>
      <c r="C63" s="31" t="s">
        <v>27</v>
      </c>
      <c r="D63" s="172"/>
      <c r="E63" s="32"/>
      <c r="F63" s="32"/>
      <c r="G63" s="32">
        <v>1</v>
      </c>
      <c r="H63" s="32"/>
      <c r="I63" s="32"/>
      <c r="J63" s="32"/>
      <c r="K63" s="32"/>
      <c r="L63" s="33"/>
      <c r="M63" s="134">
        <v>4</v>
      </c>
      <c r="N63" s="134">
        <v>5</v>
      </c>
      <c r="O63" s="274">
        <v>0.5604513888888889</v>
      </c>
      <c r="P63" s="275">
        <v>0.56152777777777774</v>
      </c>
      <c r="Q63" s="280">
        <f t="shared" si="3"/>
        <v>1.0763888888888351E-3</v>
      </c>
    </row>
    <row r="64" spans="2:17">
      <c r="B64" s="305"/>
      <c r="C64" s="15" t="s">
        <v>28</v>
      </c>
      <c r="D64" s="171"/>
      <c r="E64" s="18">
        <v>1</v>
      </c>
      <c r="F64" s="18"/>
      <c r="G64" s="18"/>
      <c r="H64" s="18"/>
      <c r="I64" s="18"/>
      <c r="J64" s="18"/>
      <c r="K64" s="18"/>
      <c r="L64" s="19"/>
      <c r="M64" s="133">
        <v>4</v>
      </c>
      <c r="N64" s="133">
        <v>5</v>
      </c>
      <c r="O64" s="272">
        <v>0.56390046296296303</v>
      </c>
      <c r="P64" s="273">
        <v>0.56511574074074067</v>
      </c>
      <c r="Q64" s="271">
        <f t="shared" si="3"/>
        <v>1.2152777777776347E-3</v>
      </c>
    </row>
    <row r="65" spans="2:17">
      <c r="B65" s="305"/>
      <c r="C65" s="15" t="s">
        <v>29</v>
      </c>
      <c r="D65" s="171"/>
      <c r="E65" s="18">
        <v>1</v>
      </c>
      <c r="F65" s="18"/>
      <c r="G65" s="18"/>
      <c r="H65" s="18"/>
      <c r="I65" s="18"/>
      <c r="J65" s="18"/>
      <c r="K65" s="18"/>
      <c r="L65" s="19"/>
      <c r="M65" s="133">
        <v>5</v>
      </c>
      <c r="N65" s="133">
        <v>7</v>
      </c>
      <c r="O65" s="272">
        <v>0.5660532407407407</v>
      </c>
      <c r="P65" s="273">
        <v>0.5678819444444444</v>
      </c>
      <c r="Q65" s="271">
        <f t="shared" si="3"/>
        <v>1.8287037037036935E-3</v>
      </c>
    </row>
    <row r="66" spans="2:17">
      <c r="B66" s="306"/>
      <c r="C66" s="16" t="s">
        <v>30</v>
      </c>
      <c r="D66" s="174"/>
      <c r="E66" s="20"/>
      <c r="F66" s="20"/>
      <c r="G66" s="20"/>
      <c r="H66" s="20"/>
      <c r="I66" s="20"/>
      <c r="J66" s="20"/>
      <c r="K66" s="20">
        <v>1</v>
      </c>
      <c r="L66" s="21"/>
      <c r="M66" s="136">
        <v>3</v>
      </c>
      <c r="N66" s="133">
        <v>6</v>
      </c>
      <c r="O66" s="277">
        <v>0.56814814814814818</v>
      </c>
      <c r="P66" s="278">
        <v>0.5700925925925926</v>
      </c>
      <c r="Q66" s="279">
        <f t="shared" si="3"/>
        <v>1.9444444444444153E-3</v>
      </c>
    </row>
    <row r="67" spans="2:17">
      <c r="B67" s="307">
        <v>9</v>
      </c>
      <c r="C67" s="48" t="s">
        <v>22</v>
      </c>
      <c r="D67" s="175">
        <v>1</v>
      </c>
      <c r="E67" s="49"/>
      <c r="F67" s="49"/>
      <c r="G67" s="49"/>
      <c r="H67" s="49"/>
      <c r="I67" s="49"/>
      <c r="J67" s="49"/>
      <c r="K67" s="49"/>
      <c r="L67" s="50"/>
      <c r="M67" s="127" t="s">
        <v>11</v>
      </c>
      <c r="N67" s="127">
        <v>1</v>
      </c>
      <c r="O67" s="148">
        <v>0.54748842592592595</v>
      </c>
      <c r="P67" s="149">
        <v>0.54896990740740736</v>
      </c>
      <c r="Q67" s="150">
        <f t="shared" si="3"/>
        <v>1.481481481481417E-3</v>
      </c>
    </row>
    <row r="68" spans="2:17">
      <c r="B68" s="308"/>
      <c r="C68" s="28" t="s">
        <v>24</v>
      </c>
      <c r="D68" s="167"/>
      <c r="E68" s="29">
        <v>1</v>
      </c>
      <c r="F68" s="29"/>
      <c r="G68" s="29"/>
      <c r="H68" s="29"/>
      <c r="I68" s="29"/>
      <c r="J68" s="29"/>
      <c r="K68" s="29"/>
      <c r="L68" s="30"/>
      <c r="M68" s="128">
        <v>4</v>
      </c>
      <c r="N68" s="128">
        <v>6</v>
      </c>
      <c r="O68" s="148">
        <v>0.54973379629629626</v>
      </c>
      <c r="P68" s="149">
        <v>0.55196759259259254</v>
      </c>
      <c r="Q68" s="150">
        <f t="shared" si="3"/>
        <v>2.2337962962962754E-3</v>
      </c>
    </row>
    <row r="69" spans="2:17">
      <c r="B69" s="308"/>
      <c r="C69" s="42" t="s">
        <v>25</v>
      </c>
      <c r="D69" s="168"/>
      <c r="E69" s="43"/>
      <c r="F69" s="43"/>
      <c r="G69" s="43"/>
      <c r="H69" s="43"/>
      <c r="I69" s="43">
        <v>1</v>
      </c>
      <c r="J69" s="43"/>
      <c r="K69" s="43"/>
      <c r="L69" s="44"/>
      <c r="M69" s="129">
        <v>5</v>
      </c>
      <c r="N69" s="129">
        <v>2</v>
      </c>
      <c r="O69" s="154">
        <v>0.55248842592592595</v>
      </c>
      <c r="P69" s="155">
        <v>0.55302083333333341</v>
      </c>
      <c r="Q69" s="163">
        <f t="shared" si="3"/>
        <v>5.3240740740745363E-4</v>
      </c>
    </row>
    <row r="70" spans="2:17">
      <c r="B70" s="308"/>
      <c r="C70" s="51" t="s">
        <v>26</v>
      </c>
      <c r="D70" s="176">
        <v>1</v>
      </c>
      <c r="E70" s="52"/>
      <c r="F70" s="52"/>
      <c r="G70" s="52"/>
      <c r="H70" s="52"/>
      <c r="I70" s="52"/>
      <c r="J70" s="52"/>
      <c r="K70" s="52"/>
      <c r="L70" s="53"/>
      <c r="M70" s="138" t="s">
        <v>11</v>
      </c>
      <c r="N70" s="128">
        <v>3</v>
      </c>
      <c r="O70" s="148">
        <v>0.55776620370370367</v>
      </c>
      <c r="P70" s="149">
        <v>0.56032407407407414</v>
      </c>
      <c r="Q70" s="150">
        <f t="shared" si="3"/>
        <v>2.5578703703704742E-3</v>
      </c>
    </row>
    <row r="71" spans="2:17">
      <c r="B71" s="308"/>
      <c r="C71" s="28" t="s">
        <v>23</v>
      </c>
      <c r="D71" s="180"/>
      <c r="E71" s="29"/>
      <c r="F71" s="29"/>
      <c r="G71" s="29"/>
      <c r="H71" s="29"/>
      <c r="I71" s="29"/>
      <c r="J71" s="29">
        <v>1</v>
      </c>
      <c r="K71" s="29"/>
      <c r="L71" s="30"/>
      <c r="M71" s="128">
        <v>3</v>
      </c>
      <c r="N71" s="128">
        <v>2</v>
      </c>
      <c r="O71" s="148">
        <v>0.56099537037037039</v>
      </c>
      <c r="P71" s="149">
        <v>0.56150462962962966</v>
      </c>
      <c r="Q71" s="150">
        <f t="shared" si="3"/>
        <v>5.0925925925926485E-4</v>
      </c>
    </row>
    <row r="72" spans="2:17">
      <c r="B72" s="308"/>
      <c r="C72" s="42" t="s">
        <v>27</v>
      </c>
      <c r="D72" s="181"/>
      <c r="E72" s="43"/>
      <c r="F72" s="43"/>
      <c r="G72" s="43"/>
      <c r="H72" s="43"/>
      <c r="I72" s="43"/>
      <c r="J72" s="43">
        <v>1</v>
      </c>
      <c r="K72" s="43"/>
      <c r="L72" s="44"/>
      <c r="M72" s="129">
        <v>3</v>
      </c>
      <c r="N72" s="129">
        <v>4</v>
      </c>
      <c r="O72" s="154">
        <v>0.56206018518518519</v>
      </c>
      <c r="P72" s="155">
        <v>0.56306712962962957</v>
      </c>
      <c r="Q72" s="163">
        <f t="shared" si="3"/>
        <v>1.0069444444443798E-3</v>
      </c>
    </row>
    <row r="73" spans="2:17">
      <c r="B73" s="308"/>
      <c r="C73" s="28" t="s">
        <v>28</v>
      </c>
      <c r="D73" s="167">
        <v>1</v>
      </c>
      <c r="E73" s="29"/>
      <c r="F73" s="29"/>
      <c r="G73" s="29"/>
      <c r="H73" s="29"/>
      <c r="I73" s="29"/>
      <c r="J73" s="29"/>
      <c r="K73" s="29"/>
      <c r="L73" s="30"/>
      <c r="M73" s="128" t="s">
        <v>11</v>
      </c>
      <c r="N73" s="128">
        <v>5</v>
      </c>
      <c r="O73" s="148">
        <v>0.56472222222222224</v>
      </c>
      <c r="P73" s="149">
        <v>0.56622685185185184</v>
      </c>
      <c r="Q73" s="150">
        <f t="shared" si="3"/>
        <v>1.5046296296296058E-3</v>
      </c>
    </row>
    <row r="74" spans="2:17">
      <c r="B74" s="308"/>
      <c r="C74" s="28" t="s">
        <v>29</v>
      </c>
      <c r="D74" s="167">
        <v>1</v>
      </c>
      <c r="E74" s="29"/>
      <c r="F74" s="29"/>
      <c r="G74" s="29"/>
      <c r="H74" s="29"/>
      <c r="I74" s="29"/>
      <c r="J74" s="29"/>
      <c r="K74" s="29"/>
      <c r="L74" s="30"/>
      <c r="M74" s="128" t="s">
        <v>11</v>
      </c>
      <c r="N74" s="128">
        <v>5</v>
      </c>
      <c r="O74" s="148">
        <v>0.56670138888888888</v>
      </c>
      <c r="P74" s="149">
        <v>0.56844907407407408</v>
      </c>
      <c r="Q74" s="150">
        <f t="shared" si="3"/>
        <v>1.7476851851851993E-3</v>
      </c>
    </row>
    <row r="75" spans="2:17">
      <c r="B75" s="309"/>
      <c r="C75" s="45" t="s">
        <v>30</v>
      </c>
      <c r="D75" s="169">
        <v>1</v>
      </c>
      <c r="E75" s="46"/>
      <c r="F75" s="46"/>
      <c r="G75" s="46"/>
      <c r="H75" s="46"/>
      <c r="I75" s="46"/>
      <c r="J75" s="46"/>
      <c r="K75" s="46"/>
      <c r="L75" s="47"/>
      <c r="M75" s="130" t="s">
        <v>11</v>
      </c>
      <c r="N75" s="128">
        <v>5</v>
      </c>
      <c r="O75" s="148">
        <v>0.56942129629629623</v>
      </c>
      <c r="P75" s="149">
        <v>0.57065972222222217</v>
      </c>
      <c r="Q75" s="150">
        <f t="shared" si="3"/>
        <v>1.2384259259259345E-3</v>
      </c>
    </row>
    <row r="76" spans="2:17">
      <c r="B76" s="304">
        <v>10</v>
      </c>
      <c r="C76" s="35" t="s">
        <v>22</v>
      </c>
      <c r="D76" s="170"/>
      <c r="E76" s="36">
        <v>1</v>
      </c>
      <c r="F76" s="36"/>
      <c r="G76" s="36"/>
      <c r="H76" s="36"/>
      <c r="I76" s="36"/>
      <c r="J76" s="36"/>
      <c r="K76" s="36"/>
      <c r="L76" s="37"/>
      <c r="M76" s="26">
        <v>1</v>
      </c>
      <c r="N76" s="132">
        <v>1</v>
      </c>
      <c r="O76" s="139">
        <v>0.56201388888888892</v>
      </c>
      <c r="P76" s="140">
        <v>0.56533564814814818</v>
      </c>
      <c r="Q76" s="143">
        <f>P76-O76</f>
        <v>3.3217592592592604E-3</v>
      </c>
    </row>
    <row r="77" spans="2:17">
      <c r="B77" s="305"/>
      <c r="C77" s="15" t="s">
        <v>24</v>
      </c>
      <c r="D77" s="171"/>
      <c r="E77" s="18"/>
      <c r="F77" s="18"/>
      <c r="G77" s="18">
        <v>1</v>
      </c>
      <c r="H77" s="18"/>
      <c r="I77" s="18"/>
      <c r="J77" s="18"/>
      <c r="K77" s="18"/>
      <c r="L77" s="19"/>
      <c r="M77" s="27">
        <v>5</v>
      </c>
      <c r="N77" s="133">
        <v>3</v>
      </c>
      <c r="O77" s="141">
        <v>0.56878472222222221</v>
      </c>
      <c r="P77" s="142">
        <v>0.57190972222222225</v>
      </c>
      <c r="Q77" s="144">
        <f t="shared" ref="Q77:Q84" si="4">P77-O77</f>
        <v>3.1250000000000444E-3</v>
      </c>
    </row>
    <row r="78" spans="2:17">
      <c r="B78" s="305"/>
      <c r="C78" s="31" t="s">
        <v>25</v>
      </c>
      <c r="D78" s="172"/>
      <c r="E78" s="32"/>
      <c r="F78" s="32"/>
      <c r="G78" s="32">
        <v>1</v>
      </c>
      <c r="H78" s="32"/>
      <c r="I78" s="32"/>
      <c r="J78" s="32"/>
      <c r="K78" s="32"/>
      <c r="L78" s="33"/>
      <c r="M78" s="34">
        <v>5</v>
      </c>
      <c r="N78" s="134">
        <v>5</v>
      </c>
      <c r="O78" s="159">
        <v>0.57303240740740746</v>
      </c>
      <c r="P78" s="160">
        <v>0.57456018518518526</v>
      </c>
      <c r="Q78" s="162">
        <f t="shared" si="4"/>
        <v>1.5277777777777946E-3</v>
      </c>
    </row>
    <row r="79" spans="2:17">
      <c r="B79" s="305"/>
      <c r="C79" s="38" t="s">
        <v>26</v>
      </c>
      <c r="D79" s="173"/>
      <c r="E79" s="39"/>
      <c r="F79" s="39"/>
      <c r="G79" s="39">
        <v>1</v>
      </c>
      <c r="H79" s="39"/>
      <c r="I79" s="39"/>
      <c r="J79" s="39"/>
      <c r="K79" s="39"/>
      <c r="L79" s="40"/>
      <c r="M79" s="41">
        <v>2</v>
      </c>
      <c r="N79" s="133">
        <v>3</v>
      </c>
      <c r="O79" s="141">
        <v>0.57709490740740743</v>
      </c>
      <c r="P79" s="142">
        <v>0.57951388888888888</v>
      </c>
      <c r="Q79" s="144">
        <f t="shared" si="4"/>
        <v>2.4189814814814525E-3</v>
      </c>
    </row>
    <row r="80" spans="2:17">
      <c r="B80" s="305"/>
      <c r="C80" s="15" t="s">
        <v>23</v>
      </c>
      <c r="D80" s="171"/>
      <c r="E80" s="18">
        <v>1</v>
      </c>
      <c r="F80" s="18"/>
      <c r="G80" s="18"/>
      <c r="H80" s="18"/>
      <c r="I80" s="18"/>
      <c r="J80" s="18"/>
      <c r="K80" s="18"/>
      <c r="L80" s="19"/>
      <c r="M80" s="27">
        <v>4</v>
      </c>
      <c r="N80" s="133">
        <v>7</v>
      </c>
      <c r="O80" s="141">
        <v>0.58057870370370368</v>
      </c>
      <c r="P80" s="142">
        <v>0.5816203703703704</v>
      </c>
      <c r="Q80" s="144">
        <f t="shared" si="4"/>
        <v>1.0416666666667185E-3</v>
      </c>
    </row>
    <row r="81" spans="2:18">
      <c r="B81" s="305"/>
      <c r="C81" s="31" t="s">
        <v>27</v>
      </c>
      <c r="D81" s="172">
        <v>1</v>
      </c>
      <c r="E81" s="32"/>
      <c r="F81" s="32"/>
      <c r="G81" s="32"/>
      <c r="H81" s="32"/>
      <c r="I81" s="32"/>
      <c r="J81" s="32"/>
      <c r="K81" s="32"/>
      <c r="L81" s="33"/>
      <c r="M81" s="34" t="s">
        <v>11</v>
      </c>
      <c r="N81" s="134">
        <v>3</v>
      </c>
      <c r="O81" s="159">
        <v>0.58269675925925923</v>
      </c>
      <c r="P81" s="160">
        <v>0.58586805555555554</v>
      </c>
      <c r="Q81" s="162">
        <f t="shared" si="4"/>
        <v>3.1712962962963109E-3</v>
      </c>
    </row>
    <row r="82" spans="2:18">
      <c r="B82" s="305"/>
      <c r="C82" s="15" t="s">
        <v>28</v>
      </c>
      <c r="D82" s="171"/>
      <c r="E82" s="18">
        <v>1</v>
      </c>
      <c r="F82" s="18"/>
      <c r="G82" s="18"/>
      <c r="H82" s="18"/>
      <c r="I82" s="18"/>
      <c r="J82" s="18"/>
      <c r="K82" s="18"/>
      <c r="L82" s="19"/>
      <c r="M82" s="27">
        <v>4</v>
      </c>
      <c r="N82" s="133">
        <v>5</v>
      </c>
      <c r="O82" s="141">
        <v>0.58739583333333334</v>
      </c>
      <c r="P82" s="142">
        <v>0.58945601851851859</v>
      </c>
      <c r="Q82" s="144">
        <f t="shared" si="4"/>
        <v>2.0601851851852482E-3</v>
      </c>
    </row>
    <row r="83" spans="2:18">
      <c r="B83" s="305"/>
      <c r="C83" s="15" t="s">
        <v>29</v>
      </c>
      <c r="D83" s="171"/>
      <c r="E83" s="18">
        <v>1</v>
      </c>
      <c r="F83" s="18"/>
      <c r="G83" s="18"/>
      <c r="H83" s="18"/>
      <c r="I83" s="18"/>
      <c r="J83" s="18"/>
      <c r="K83" s="18"/>
      <c r="L83" s="19"/>
      <c r="M83" s="27">
        <v>3</v>
      </c>
      <c r="N83" s="133">
        <v>7</v>
      </c>
      <c r="O83" s="141">
        <v>0.59009259259259261</v>
      </c>
      <c r="P83" s="142">
        <v>0.59196759259259257</v>
      </c>
      <c r="Q83" s="144">
        <f t="shared" si="4"/>
        <v>1.87499999999996E-3</v>
      </c>
    </row>
    <row r="84" spans="2:18">
      <c r="B84" s="306"/>
      <c r="C84" s="15" t="s">
        <v>30</v>
      </c>
      <c r="D84" s="171">
        <v>1</v>
      </c>
      <c r="E84" s="18"/>
      <c r="F84" s="18"/>
      <c r="G84" s="18"/>
      <c r="H84" s="18"/>
      <c r="I84" s="18"/>
      <c r="J84" s="18"/>
      <c r="K84" s="18"/>
      <c r="L84" s="19"/>
      <c r="M84" s="27" t="s">
        <v>11</v>
      </c>
      <c r="N84" s="133" t="s">
        <v>39</v>
      </c>
      <c r="O84" s="141">
        <v>0.59281249999999996</v>
      </c>
      <c r="P84" s="142">
        <v>0.59479166666666672</v>
      </c>
      <c r="Q84" s="144">
        <f t="shared" si="4"/>
        <v>1.979166666666754E-3</v>
      </c>
    </row>
    <row r="85" spans="2:18" ht="18.75" customHeight="1">
      <c r="B85" s="301" t="s">
        <v>32</v>
      </c>
      <c r="C85" s="74" t="s">
        <v>31</v>
      </c>
      <c r="D85" s="281" t="s">
        <v>13</v>
      </c>
      <c r="E85" s="281" t="s">
        <v>14</v>
      </c>
      <c r="F85" s="281" t="s">
        <v>15</v>
      </c>
      <c r="G85" s="281" t="s">
        <v>16</v>
      </c>
      <c r="H85" s="281" t="s">
        <v>17</v>
      </c>
      <c r="I85" s="281" t="s">
        <v>18</v>
      </c>
      <c r="J85" s="281" t="s">
        <v>19</v>
      </c>
      <c r="K85" s="281" t="s">
        <v>20</v>
      </c>
      <c r="L85" s="166" t="s">
        <v>21</v>
      </c>
      <c r="M85" s="164" t="s">
        <v>37</v>
      </c>
      <c r="N85" s="164" t="s">
        <v>107</v>
      </c>
      <c r="O85" s="164" t="s">
        <v>104</v>
      </c>
      <c r="P85" s="165" t="s">
        <v>105</v>
      </c>
      <c r="Q85" s="166" t="s">
        <v>106</v>
      </c>
    </row>
    <row r="86" spans="2:18" ht="18.75" customHeight="1">
      <c r="B86" s="302"/>
      <c r="C86" s="250" t="s">
        <v>22</v>
      </c>
      <c r="D86" s="244">
        <f>SUM(D4,D13,D22,D31,D40,D49,D58,D67,D76)</f>
        <v>2</v>
      </c>
      <c r="E86" s="218">
        <f t="shared" ref="E86:K86" si="5">SUM(E4,E13,E22,E31,E40,E49,E58,E67,E76)</f>
        <v>3</v>
      </c>
      <c r="F86" s="218">
        <f t="shared" si="5"/>
        <v>0</v>
      </c>
      <c r="G86" s="289">
        <f>SUM(G4,G13,G22,G31,G40,G49,G58,G67,G76)</f>
        <v>1</v>
      </c>
      <c r="H86" s="218">
        <f t="shared" si="5"/>
        <v>0</v>
      </c>
      <c r="I86" s="218">
        <f t="shared" si="5"/>
        <v>2</v>
      </c>
      <c r="J86" s="218">
        <f t="shared" si="5"/>
        <v>0</v>
      </c>
      <c r="K86" s="282">
        <f t="shared" si="5"/>
        <v>1</v>
      </c>
      <c r="L86" s="218" t="s">
        <v>108</v>
      </c>
      <c r="M86" s="255">
        <f t="shared" ref="M86:N94" si="6">AVERAGE(M4,M13,M22,M31,M40,M49,M58,M67,M76)</f>
        <v>3.2857142857142856</v>
      </c>
      <c r="N86" s="255">
        <f t="shared" si="6"/>
        <v>2.3333333333333335</v>
      </c>
      <c r="O86" s="226"/>
      <c r="P86" s="226"/>
      <c r="Q86" s="227">
        <f t="shared" ref="Q86:Q94" si="7">AVERAGE(Q4,Q13,Q22,Q31,Q40,Q49,Q58,Q67,Q76)</f>
        <v>2.520576131687238E-3</v>
      </c>
    </row>
    <row r="87" spans="2:18" ht="18.75" customHeight="1">
      <c r="B87" s="302"/>
      <c r="C87" s="251" t="s">
        <v>24</v>
      </c>
      <c r="D87" s="245">
        <f>SUM(D5,D14,D23,D32,D41,D50,D59,D68,D77)</f>
        <v>2</v>
      </c>
      <c r="E87" s="219">
        <f t="shared" ref="E87:K87" si="8">SUM(E5,E14,E23,E32,E41,E50,E59,E68,E77)</f>
        <v>4</v>
      </c>
      <c r="F87" s="219">
        <f t="shared" si="8"/>
        <v>0</v>
      </c>
      <c r="G87" s="219">
        <f t="shared" si="8"/>
        <v>3</v>
      </c>
      <c r="H87" s="219">
        <f t="shared" si="8"/>
        <v>0</v>
      </c>
      <c r="I87" s="219">
        <f t="shared" si="8"/>
        <v>0</v>
      </c>
      <c r="J87" s="219">
        <f t="shared" si="8"/>
        <v>0</v>
      </c>
      <c r="K87" s="283">
        <f t="shared" si="8"/>
        <v>0</v>
      </c>
      <c r="L87" s="219"/>
      <c r="M87" s="256">
        <f t="shared" si="6"/>
        <v>3.7142857142857144</v>
      </c>
      <c r="N87" s="256">
        <f t="shared" si="6"/>
        <v>3.8888888888888888</v>
      </c>
      <c r="O87" s="228"/>
      <c r="P87" s="228"/>
      <c r="Q87" s="229">
        <f t="shared" si="7"/>
        <v>1.9045781893004419E-3</v>
      </c>
    </row>
    <row r="88" spans="2:18" ht="18.75" customHeight="1">
      <c r="B88" s="302"/>
      <c r="C88" s="252" t="s">
        <v>25</v>
      </c>
      <c r="D88" s="246">
        <f>SUM(D6,D15,D24,D33,D42,D51,D60,D69,D78)</f>
        <v>0</v>
      </c>
      <c r="E88" s="220">
        <f t="shared" ref="E88:K88" si="9">SUM(E6,E15,E24,E33,E42,E51,E60,E69,E78)</f>
        <v>1</v>
      </c>
      <c r="F88" s="220">
        <f t="shared" si="9"/>
        <v>0</v>
      </c>
      <c r="G88" s="220">
        <f t="shared" si="9"/>
        <v>5</v>
      </c>
      <c r="H88" s="220">
        <f t="shared" si="9"/>
        <v>0</v>
      </c>
      <c r="I88" s="220">
        <f t="shared" si="9"/>
        <v>3</v>
      </c>
      <c r="J88" s="220">
        <f t="shared" si="9"/>
        <v>0</v>
      </c>
      <c r="K88" s="285">
        <f t="shared" si="9"/>
        <v>0</v>
      </c>
      <c r="L88" s="220"/>
      <c r="M88" s="257">
        <f t="shared" si="6"/>
        <v>4.2222222222222223</v>
      </c>
      <c r="N88" s="257">
        <f t="shared" si="6"/>
        <v>2.7777777777777777</v>
      </c>
      <c r="O88" s="230"/>
      <c r="P88" s="230"/>
      <c r="Q88" s="231">
        <f t="shared" si="7"/>
        <v>1.4557613168724418E-3</v>
      </c>
    </row>
    <row r="89" spans="2:18" ht="18.75" customHeight="1">
      <c r="B89" s="302"/>
      <c r="C89" s="251" t="s">
        <v>26</v>
      </c>
      <c r="D89" s="245">
        <f t="shared" ref="D89:K94" si="10">SUM(D7,D16,D25,D34,D43,D52,D61,D70,D79)</f>
        <v>2</v>
      </c>
      <c r="E89" s="219">
        <f t="shared" si="10"/>
        <v>0</v>
      </c>
      <c r="F89" s="219">
        <f t="shared" si="10"/>
        <v>1</v>
      </c>
      <c r="G89" s="219">
        <f t="shared" si="10"/>
        <v>3</v>
      </c>
      <c r="H89" s="219">
        <f t="shared" si="10"/>
        <v>0</v>
      </c>
      <c r="I89" s="219">
        <f t="shared" si="10"/>
        <v>3</v>
      </c>
      <c r="J89" s="219">
        <f t="shared" si="10"/>
        <v>0</v>
      </c>
      <c r="K89" s="283">
        <f t="shared" si="10"/>
        <v>0</v>
      </c>
      <c r="L89" s="219"/>
      <c r="M89" s="256">
        <f t="shared" si="6"/>
        <v>3</v>
      </c>
      <c r="N89" s="256">
        <f t="shared" si="6"/>
        <v>3.3333333333333335</v>
      </c>
      <c r="O89" s="228"/>
      <c r="P89" s="228"/>
      <c r="Q89" s="229">
        <f t="shared" si="7"/>
        <v>1.9637345679012455E-3</v>
      </c>
    </row>
    <row r="90" spans="2:18" ht="18.75" customHeight="1">
      <c r="B90" s="302"/>
      <c r="C90" s="251" t="s">
        <v>23</v>
      </c>
      <c r="D90" s="245">
        <f t="shared" si="10"/>
        <v>1</v>
      </c>
      <c r="E90" s="219">
        <f t="shared" si="10"/>
        <v>5</v>
      </c>
      <c r="F90" s="219">
        <f t="shared" si="10"/>
        <v>1</v>
      </c>
      <c r="G90" s="219">
        <f t="shared" si="10"/>
        <v>0</v>
      </c>
      <c r="H90" s="219">
        <f t="shared" si="10"/>
        <v>0</v>
      </c>
      <c r="I90" s="219">
        <f t="shared" si="10"/>
        <v>1</v>
      </c>
      <c r="J90" s="219">
        <f t="shared" si="10"/>
        <v>1</v>
      </c>
      <c r="K90" s="283">
        <f t="shared" si="10"/>
        <v>0</v>
      </c>
      <c r="L90" s="219"/>
      <c r="M90" s="256">
        <f t="shared" si="6"/>
        <v>3.25</v>
      </c>
      <c r="N90" s="256">
        <f t="shared" si="6"/>
        <v>4.25</v>
      </c>
      <c r="O90" s="228"/>
      <c r="P90" s="228"/>
      <c r="Q90" s="229">
        <f t="shared" si="7"/>
        <v>1.4930555555555608E-3</v>
      </c>
    </row>
    <row r="91" spans="2:18" ht="18.75" customHeight="1">
      <c r="B91" s="302"/>
      <c r="C91" s="252" t="s">
        <v>27</v>
      </c>
      <c r="D91" s="246">
        <f t="shared" si="10"/>
        <v>2</v>
      </c>
      <c r="E91" s="220">
        <f t="shared" si="10"/>
        <v>0</v>
      </c>
      <c r="F91" s="220">
        <f t="shared" si="10"/>
        <v>0</v>
      </c>
      <c r="G91" s="220">
        <f t="shared" si="10"/>
        <v>4</v>
      </c>
      <c r="H91" s="220">
        <f t="shared" si="10"/>
        <v>0</v>
      </c>
      <c r="I91" s="220">
        <f t="shared" si="10"/>
        <v>2</v>
      </c>
      <c r="J91" s="220">
        <f t="shared" si="10"/>
        <v>1</v>
      </c>
      <c r="K91" s="285">
        <f t="shared" si="10"/>
        <v>0</v>
      </c>
      <c r="L91" s="220"/>
      <c r="M91" s="257">
        <f t="shared" si="6"/>
        <v>3.8571428571428572</v>
      </c>
      <c r="N91" s="257">
        <f t="shared" si="6"/>
        <v>3.2222222222222223</v>
      </c>
      <c r="O91" s="230"/>
      <c r="P91" s="230"/>
      <c r="Q91" s="231">
        <f t="shared" si="7"/>
        <v>1.5110596707818989E-3</v>
      </c>
    </row>
    <row r="92" spans="2:18" ht="18.75" customHeight="1">
      <c r="B92" s="302"/>
      <c r="C92" s="251" t="s">
        <v>28</v>
      </c>
      <c r="D92" s="245">
        <f t="shared" si="10"/>
        <v>3</v>
      </c>
      <c r="E92" s="219">
        <f t="shared" si="10"/>
        <v>4</v>
      </c>
      <c r="F92" s="219">
        <f t="shared" si="10"/>
        <v>0</v>
      </c>
      <c r="G92" s="219">
        <f t="shared" si="10"/>
        <v>1</v>
      </c>
      <c r="H92" s="219">
        <f t="shared" si="10"/>
        <v>0</v>
      </c>
      <c r="I92" s="219">
        <f t="shared" si="10"/>
        <v>1</v>
      </c>
      <c r="J92" s="219">
        <f t="shared" si="10"/>
        <v>0</v>
      </c>
      <c r="K92" s="283">
        <f t="shared" si="10"/>
        <v>0</v>
      </c>
      <c r="L92" s="219" t="s">
        <v>108</v>
      </c>
      <c r="M92" s="256">
        <f t="shared" si="6"/>
        <v>3.8333333333333335</v>
      </c>
      <c r="N92" s="256">
        <f t="shared" si="6"/>
        <v>3.8888888888888888</v>
      </c>
      <c r="O92" s="228"/>
      <c r="P92" s="228"/>
      <c r="Q92" s="229">
        <f t="shared" si="7"/>
        <v>1.5432098765432107E-3</v>
      </c>
    </row>
    <row r="93" spans="2:18" ht="18.75" customHeight="1">
      <c r="B93" s="302"/>
      <c r="C93" s="251" t="s">
        <v>29</v>
      </c>
      <c r="D93" s="245">
        <f t="shared" si="10"/>
        <v>2</v>
      </c>
      <c r="E93" s="219">
        <f t="shared" si="10"/>
        <v>5</v>
      </c>
      <c r="F93" s="219">
        <f t="shared" si="10"/>
        <v>0</v>
      </c>
      <c r="G93" s="219">
        <f t="shared" si="10"/>
        <v>1</v>
      </c>
      <c r="H93" s="219">
        <f t="shared" si="10"/>
        <v>0</v>
      </c>
      <c r="I93" s="219">
        <f t="shared" si="10"/>
        <v>1</v>
      </c>
      <c r="J93" s="219">
        <f t="shared" si="10"/>
        <v>0</v>
      </c>
      <c r="K93" s="283">
        <f t="shared" si="10"/>
        <v>0</v>
      </c>
      <c r="L93" s="219"/>
      <c r="M93" s="256">
        <f t="shared" si="6"/>
        <v>3.8571428571428572</v>
      </c>
      <c r="N93" s="256">
        <f t="shared" si="6"/>
        <v>5</v>
      </c>
      <c r="O93" s="228"/>
      <c r="P93" s="228"/>
      <c r="Q93" s="229">
        <f t="shared" si="7"/>
        <v>1.2667181069958874E-3</v>
      </c>
    </row>
    <row r="94" spans="2:18" ht="18.75" customHeight="1">
      <c r="B94" s="302"/>
      <c r="C94" s="253" t="s">
        <v>30</v>
      </c>
      <c r="D94" s="247">
        <f t="shared" si="10"/>
        <v>4</v>
      </c>
      <c r="E94" s="221">
        <f t="shared" si="10"/>
        <v>2</v>
      </c>
      <c r="F94" s="221">
        <f t="shared" si="10"/>
        <v>0</v>
      </c>
      <c r="G94" s="221">
        <f t="shared" si="10"/>
        <v>1</v>
      </c>
      <c r="H94" s="221">
        <f t="shared" si="10"/>
        <v>0</v>
      </c>
      <c r="I94" s="221">
        <f t="shared" si="10"/>
        <v>1</v>
      </c>
      <c r="J94" s="221">
        <f t="shared" si="10"/>
        <v>0</v>
      </c>
      <c r="K94" s="284">
        <f t="shared" si="10"/>
        <v>1</v>
      </c>
      <c r="L94" s="221"/>
      <c r="M94" s="258">
        <f t="shared" si="6"/>
        <v>3.6</v>
      </c>
      <c r="N94" s="258">
        <f t="shared" si="6"/>
        <v>5.2857142857142856</v>
      </c>
      <c r="O94" s="232"/>
      <c r="P94" s="232"/>
      <c r="Q94" s="233">
        <f t="shared" si="7"/>
        <v>1.1316872427983417E-3</v>
      </c>
    </row>
    <row r="95" spans="2:18" ht="15" customHeight="1">
      <c r="B95" s="302"/>
      <c r="C95" s="222" t="s">
        <v>32</v>
      </c>
      <c r="D95" s="248">
        <f>SUM(D4:D84)</f>
        <v>18</v>
      </c>
      <c r="E95" s="249">
        <f t="shared" ref="E95:K95" si="11">SUM(E4:E84)</f>
        <v>24</v>
      </c>
      <c r="F95" s="249">
        <f t="shared" si="11"/>
        <v>2</v>
      </c>
      <c r="G95" s="249">
        <f t="shared" si="11"/>
        <v>19</v>
      </c>
      <c r="H95" s="249">
        <f t="shared" si="11"/>
        <v>0</v>
      </c>
      <c r="I95" s="249">
        <f t="shared" si="11"/>
        <v>14</v>
      </c>
      <c r="J95" s="249">
        <f t="shared" si="11"/>
        <v>2</v>
      </c>
      <c r="K95" s="249">
        <f t="shared" si="11"/>
        <v>2</v>
      </c>
      <c r="L95" s="286"/>
      <c r="M95" s="234">
        <f>AVERAGE(M4:M84)</f>
        <v>3.6349206349206349</v>
      </c>
      <c r="N95" s="235">
        <f>AVERAGE(N4:N84)</f>
        <v>3.7307692307692308</v>
      </c>
      <c r="O95" s="236"/>
      <c r="P95" s="237"/>
      <c r="Q95" s="238">
        <f>AVERAGE(Q4:Q84)</f>
        <v>1.6433756287151408E-3</v>
      </c>
      <c r="R95" s="216" t="s">
        <v>8</v>
      </c>
    </row>
    <row r="96" spans="2:18" ht="15" customHeight="1">
      <c r="B96" s="303"/>
      <c r="C96" s="223" t="s">
        <v>33</v>
      </c>
      <c r="D96" s="254">
        <f>(D95/$C$101)*100</f>
        <v>22.222222222222221</v>
      </c>
      <c r="E96" s="224">
        <f t="shared" ref="E96:K96" si="12">(E95/$C$101)*100</f>
        <v>29.629629629629626</v>
      </c>
      <c r="F96" s="224">
        <f t="shared" si="12"/>
        <v>2.4691358024691357</v>
      </c>
      <c r="G96" s="224">
        <f t="shared" si="12"/>
        <v>23.456790123456788</v>
      </c>
      <c r="H96" s="224">
        <f t="shared" si="12"/>
        <v>0</v>
      </c>
      <c r="I96" s="224">
        <f t="shared" si="12"/>
        <v>17.283950617283949</v>
      </c>
      <c r="J96" s="224">
        <f t="shared" si="12"/>
        <v>2.4691358024691357</v>
      </c>
      <c r="K96" s="224">
        <f t="shared" si="12"/>
        <v>2.4691358024691357</v>
      </c>
      <c r="L96" s="287"/>
      <c r="M96" s="239">
        <f>STDEVP(M4:M84)</f>
        <v>0.96447349402941662</v>
      </c>
      <c r="N96" s="240">
        <f>STDEV(N4:N84)</f>
        <v>1.7704139725967014</v>
      </c>
      <c r="O96" s="241"/>
      <c r="P96" s="242"/>
      <c r="Q96" s="243">
        <f>STDEVP(Q4:Q84)</f>
        <v>8.8933674643997202E-4</v>
      </c>
      <c r="R96" s="217" t="s">
        <v>10</v>
      </c>
    </row>
    <row r="98" spans="2:16">
      <c r="D98" s="182"/>
    </row>
    <row r="99" spans="2:16">
      <c r="B99" s="68" t="s">
        <v>40</v>
      </c>
      <c r="C99" s="69">
        <v>9</v>
      </c>
      <c r="D99" s="183"/>
    </row>
    <row r="100" spans="2:16">
      <c r="B100" s="70" t="s">
        <v>41</v>
      </c>
      <c r="C100" s="71">
        <v>9</v>
      </c>
      <c r="D100" s="183"/>
    </row>
    <row r="101" spans="2:16">
      <c r="B101" s="72" t="s">
        <v>42</v>
      </c>
      <c r="C101" s="73">
        <f>C99*C100</f>
        <v>81</v>
      </c>
      <c r="D101" s="183"/>
    </row>
    <row r="103" spans="2:16">
      <c r="B103" s="299" t="s">
        <v>118</v>
      </c>
      <c r="C103" s="296" t="s">
        <v>117</v>
      </c>
      <c r="D103" s="297"/>
      <c r="E103" s="297"/>
      <c r="F103" s="297"/>
      <c r="G103" s="298"/>
      <c r="H103" s="323" t="s">
        <v>119</v>
      </c>
      <c r="I103" s="324"/>
      <c r="J103" s="324"/>
      <c r="K103" s="324"/>
      <c r="L103" s="324"/>
      <c r="M103" s="324"/>
      <c r="N103" s="324"/>
      <c r="O103" s="324"/>
      <c r="P103" s="325"/>
    </row>
    <row r="104" spans="2:16">
      <c r="B104" s="300"/>
      <c r="C104" s="262">
        <v>1</v>
      </c>
      <c r="D104" s="263">
        <v>2</v>
      </c>
      <c r="E104" s="263">
        <v>3</v>
      </c>
      <c r="F104" s="263">
        <v>4</v>
      </c>
      <c r="G104" s="263">
        <v>5</v>
      </c>
      <c r="H104" s="264">
        <v>1</v>
      </c>
      <c r="I104" s="265">
        <v>2</v>
      </c>
      <c r="J104" s="265">
        <v>3</v>
      </c>
      <c r="K104" s="265">
        <v>4</v>
      </c>
      <c r="L104" s="265">
        <v>5</v>
      </c>
      <c r="M104" s="265">
        <v>6</v>
      </c>
      <c r="N104" s="265">
        <v>7</v>
      </c>
      <c r="O104" s="265">
        <v>8</v>
      </c>
      <c r="P104" s="266" t="s">
        <v>39</v>
      </c>
    </row>
    <row r="105" spans="2:16">
      <c r="B105" s="267" t="s">
        <v>13</v>
      </c>
      <c r="C105" s="268" t="s">
        <v>11</v>
      </c>
      <c r="D105" s="83" t="s">
        <v>11</v>
      </c>
      <c r="E105" s="83" t="s">
        <v>11</v>
      </c>
      <c r="F105" s="83" t="s">
        <v>11</v>
      </c>
      <c r="G105" s="83" t="s">
        <v>11</v>
      </c>
      <c r="H105" s="268">
        <v>2</v>
      </c>
      <c r="I105" s="83"/>
      <c r="J105" s="83">
        <v>4</v>
      </c>
      <c r="K105" s="83">
        <v>1</v>
      </c>
      <c r="L105" s="83">
        <v>4</v>
      </c>
      <c r="M105" s="83">
        <v>4</v>
      </c>
      <c r="N105" s="83">
        <v>1</v>
      </c>
      <c r="O105" s="83"/>
      <c r="P105" s="291"/>
    </row>
    <row r="106" spans="2:16">
      <c r="B106" s="261" t="s">
        <v>14</v>
      </c>
      <c r="C106" s="90">
        <v>1</v>
      </c>
      <c r="D106" s="4">
        <v>1</v>
      </c>
      <c r="E106" s="3">
        <v>12</v>
      </c>
      <c r="F106" s="3">
        <v>5</v>
      </c>
      <c r="G106" s="3">
        <v>5</v>
      </c>
      <c r="H106" s="12">
        <v>2</v>
      </c>
      <c r="I106" s="3">
        <v>2</v>
      </c>
      <c r="J106" s="3">
        <v>6</v>
      </c>
      <c r="K106" s="3">
        <v>2</v>
      </c>
      <c r="L106" s="3">
        <v>6</v>
      </c>
      <c r="M106" s="3">
        <v>2</v>
      </c>
      <c r="N106" s="3">
        <v>4</v>
      </c>
      <c r="O106" s="3"/>
      <c r="P106" s="2"/>
    </row>
    <row r="107" spans="2:16">
      <c r="B107" s="81" t="s">
        <v>15</v>
      </c>
      <c r="C107" s="12"/>
      <c r="D107" s="3"/>
      <c r="E107" s="3">
        <v>2</v>
      </c>
      <c r="F107" s="3"/>
      <c r="G107" s="3"/>
      <c r="H107" s="12"/>
      <c r="I107" s="3">
        <v>1</v>
      </c>
      <c r="J107" s="3">
        <v>1</v>
      </c>
      <c r="K107" s="3"/>
      <c r="L107" s="3"/>
      <c r="M107" s="3"/>
      <c r="N107" s="3"/>
      <c r="O107" s="3"/>
      <c r="P107" s="2"/>
    </row>
    <row r="108" spans="2:16">
      <c r="B108" s="81" t="s">
        <v>16</v>
      </c>
      <c r="C108" s="12"/>
      <c r="D108" s="3">
        <v>1</v>
      </c>
      <c r="E108" s="3">
        <v>8</v>
      </c>
      <c r="F108" s="3">
        <v>6</v>
      </c>
      <c r="G108" s="3">
        <v>4</v>
      </c>
      <c r="H108" s="12">
        <v>3</v>
      </c>
      <c r="I108" s="3">
        <v>5</v>
      </c>
      <c r="J108" s="3">
        <v>4</v>
      </c>
      <c r="K108" s="4">
        <v>2</v>
      </c>
      <c r="L108" s="4">
        <v>3</v>
      </c>
      <c r="M108" s="3">
        <v>2</v>
      </c>
      <c r="N108" s="3"/>
      <c r="O108" s="3"/>
      <c r="P108" s="2"/>
    </row>
    <row r="109" spans="2:16">
      <c r="B109" s="81" t="s">
        <v>17</v>
      </c>
      <c r="C109" s="12"/>
      <c r="D109" s="3"/>
      <c r="E109" s="3"/>
      <c r="F109" s="3"/>
      <c r="G109" s="3"/>
      <c r="H109" s="12"/>
      <c r="I109" s="3"/>
      <c r="J109" s="3"/>
      <c r="K109" s="3"/>
      <c r="L109" s="3"/>
      <c r="M109" s="3"/>
      <c r="N109" s="3"/>
      <c r="O109" s="3"/>
      <c r="P109" s="2"/>
    </row>
    <row r="110" spans="2:16">
      <c r="B110" s="81" t="s">
        <v>116</v>
      </c>
      <c r="C110" s="12"/>
      <c r="D110" s="3">
        <v>1</v>
      </c>
      <c r="E110" s="4">
        <v>4</v>
      </c>
      <c r="F110" s="3">
        <v>2</v>
      </c>
      <c r="G110" s="3">
        <v>7</v>
      </c>
      <c r="H110" s="12">
        <v>1</v>
      </c>
      <c r="I110" s="3">
        <v>5</v>
      </c>
      <c r="J110" s="4">
        <v>1</v>
      </c>
      <c r="K110" s="4">
        <v>4</v>
      </c>
      <c r="L110" s="4">
        <v>1</v>
      </c>
      <c r="M110" s="4">
        <v>1</v>
      </c>
      <c r="N110" s="3"/>
      <c r="O110" s="3"/>
      <c r="P110" s="97">
        <v>1</v>
      </c>
    </row>
    <row r="111" spans="2:16">
      <c r="B111" s="81" t="s">
        <v>19</v>
      </c>
      <c r="C111" s="12"/>
      <c r="D111" s="3"/>
      <c r="E111" s="3">
        <v>2</v>
      </c>
      <c r="F111" s="3"/>
      <c r="G111" s="3"/>
      <c r="H111" s="12"/>
      <c r="I111" s="3">
        <v>1</v>
      </c>
      <c r="J111" s="3"/>
      <c r="K111" s="3">
        <v>1</v>
      </c>
      <c r="L111" s="3"/>
      <c r="M111" s="3"/>
      <c r="N111" s="3"/>
      <c r="O111" s="3"/>
      <c r="P111" s="2"/>
    </row>
    <row r="112" spans="2:16">
      <c r="B112" s="82" t="s">
        <v>20</v>
      </c>
      <c r="C112" s="13"/>
      <c r="D112" s="6"/>
      <c r="E112" s="6">
        <v>2</v>
      </c>
      <c r="F112" s="6"/>
      <c r="G112" s="6"/>
      <c r="H112" s="13"/>
      <c r="I112" s="6">
        <v>1</v>
      </c>
      <c r="J112" s="6"/>
      <c r="K112" s="6"/>
      <c r="L112" s="6"/>
      <c r="M112" s="6">
        <v>1</v>
      </c>
      <c r="N112" s="6"/>
      <c r="O112" s="6"/>
      <c r="P112" s="290"/>
    </row>
    <row r="114" spans="2:2">
      <c r="B114" s="288"/>
    </row>
  </sheetData>
  <mergeCells count="13">
    <mergeCell ref="B40:B48"/>
    <mergeCell ref="B49:B57"/>
    <mergeCell ref="B58:B66"/>
    <mergeCell ref="B67:B75"/>
    <mergeCell ref="B4:B12"/>
    <mergeCell ref="B13:B21"/>
    <mergeCell ref="B22:B30"/>
    <mergeCell ref="B31:B39"/>
    <mergeCell ref="C103:G103"/>
    <mergeCell ref="B103:B104"/>
    <mergeCell ref="B85:B96"/>
    <mergeCell ref="B76:B84"/>
    <mergeCell ref="H103:P10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H86"/>
  <sheetViews>
    <sheetView topLeftCell="A49" workbookViewId="0">
      <selection activeCell="F79" sqref="F79"/>
    </sheetView>
  </sheetViews>
  <sheetFormatPr baseColWidth="10" defaultRowHeight="15"/>
  <cols>
    <col min="2" max="2" width="12.28515625" customWidth="1"/>
    <col min="3" max="3" width="13.140625" customWidth="1"/>
    <col min="4" max="4" width="17.42578125" customWidth="1"/>
    <col min="5" max="5" width="18.42578125" customWidth="1"/>
    <col min="6" max="6" width="21.42578125" customWidth="1"/>
    <col min="7" max="7" width="17.42578125" customWidth="1"/>
    <col min="8" max="8" width="29" customWidth="1"/>
  </cols>
  <sheetData>
    <row r="3" spans="2:8">
      <c r="B3" s="74" t="s">
        <v>0</v>
      </c>
      <c r="C3" s="74" t="s">
        <v>31</v>
      </c>
      <c r="D3" s="75" t="s">
        <v>38</v>
      </c>
      <c r="E3" s="75" t="s">
        <v>34</v>
      </c>
      <c r="F3" s="75" t="s">
        <v>35</v>
      </c>
      <c r="G3" s="76" t="s">
        <v>36</v>
      </c>
      <c r="H3" s="74" t="s">
        <v>43</v>
      </c>
    </row>
    <row r="4" spans="2:8">
      <c r="B4" s="307">
        <v>1</v>
      </c>
      <c r="C4" s="28" t="s">
        <v>22</v>
      </c>
      <c r="D4" s="29"/>
      <c r="E4" s="29"/>
      <c r="F4" s="29"/>
      <c r="G4" s="30"/>
      <c r="H4" s="59">
        <f>SUM(D4:G4)</f>
        <v>0</v>
      </c>
    </row>
    <row r="5" spans="2:8">
      <c r="B5" s="308"/>
      <c r="C5" s="28" t="s">
        <v>24</v>
      </c>
      <c r="D5" s="29"/>
      <c r="E5" s="29"/>
      <c r="F5" s="29"/>
      <c r="G5" s="30"/>
      <c r="H5" s="60">
        <f>H4+SUM(D5:G5)</f>
        <v>0</v>
      </c>
    </row>
    <row r="6" spans="2:8">
      <c r="B6" s="308"/>
      <c r="C6" s="42" t="s">
        <v>25</v>
      </c>
      <c r="D6" s="43"/>
      <c r="E6" s="43"/>
      <c r="F6" s="43"/>
      <c r="G6" s="44"/>
      <c r="H6" s="61">
        <f t="shared" ref="H6:H12" si="0">H5+SUM(D6:G6)</f>
        <v>0</v>
      </c>
    </row>
    <row r="7" spans="2:8">
      <c r="B7" s="308"/>
      <c r="C7" s="28" t="s">
        <v>26</v>
      </c>
      <c r="D7" s="29"/>
      <c r="E7" s="29">
        <v>1</v>
      </c>
      <c r="F7" s="29"/>
      <c r="G7" s="30"/>
      <c r="H7" s="60">
        <f t="shared" si="0"/>
        <v>1</v>
      </c>
    </row>
    <row r="8" spans="2:8">
      <c r="B8" s="308"/>
      <c r="C8" s="28" t="s">
        <v>23</v>
      </c>
      <c r="D8" s="29"/>
      <c r="E8" s="29"/>
      <c r="F8" s="29"/>
      <c r="G8" s="30"/>
      <c r="H8" s="60">
        <f t="shared" si="0"/>
        <v>1</v>
      </c>
    </row>
    <row r="9" spans="2:8">
      <c r="B9" s="308"/>
      <c r="C9" s="42" t="s">
        <v>27</v>
      </c>
      <c r="D9" s="43"/>
      <c r="E9" s="43"/>
      <c r="F9" s="43"/>
      <c r="G9" s="44"/>
      <c r="H9" s="61">
        <f t="shared" si="0"/>
        <v>1</v>
      </c>
    </row>
    <row r="10" spans="2:8">
      <c r="B10" s="308"/>
      <c r="C10" s="28" t="s">
        <v>28</v>
      </c>
      <c r="D10" s="29"/>
      <c r="E10" s="29"/>
      <c r="F10" s="29"/>
      <c r="G10" s="30"/>
      <c r="H10" s="60">
        <f t="shared" si="0"/>
        <v>1</v>
      </c>
    </row>
    <row r="11" spans="2:8">
      <c r="B11" s="308"/>
      <c r="C11" s="28" t="s">
        <v>29</v>
      </c>
      <c r="D11" s="29"/>
      <c r="E11" s="29"/>
      <c r="F11" s="29"/>
      <c r="G11" s="30"/>
      <c r="H11" s="60">
        <f t="shared" si="0"/>
        <v>1</v>
      </c>
    </row>
    <row r="12" spans="2:8">
      <c r="B12" s="309"/>
      <c r="C12" s="45" t="s">
        <v>30</v>
      </c>
      <c r="D12" s="46"/>
      <c r="E12" s="46"/>
      <c r="F12" s="46"/>
      <c r="G12" s="47"/>
      <c r="H12" s="63">
        <f t="shared" si="0"/>
        <v>1</v>
      </c>
    </row>
    <row r="13" spans="2:8">
      <c r="B13" s="304">
        <v>2</v>
      </c>
      <c r="C13" s="15" t="s">
        <v>22</v>
      </c>
      <c r="D13" s="18"/>
      <c r="E13" s="18"/>
      <c r="F13" s="18"/>
      <c r="G13" s="19"/>
      <c r="H13" s="25">
        <f>SUM(D13:G13)</f>
        <v>0</v>
      </c>
    </row>
    <row r="14" spans="2:8">
      <c r="B14" s="305"/>
      <c r="C14" s="15" t="s">
        <v>24</v>
      </c>
      <c r="D14" s="18"/>
      <c r="E14" s="18"/>
      <c r="F14" s="18"/>
      <c r="G14" s="19"/>
      <c r="H14" s="25">
        <f>H13+SUM(D14:G14)</f>
        <v>0</v>
      </c>
    </row>
    <row r="15" spans="2:8">
      <c r="B15" s="305"/>
      <c r="C15" s="31" t="s">
        <v>25</v>
      </c>
      <c r="D15" s="32"/>
      <c r="E15" s="32"/>
      <c r="F15" s="32"/>
      <c r="G15" s="33"/>
      <c r="H15" s="62">
        <f t="shared" ref="H15:H21" si="1">H14+SUM(D15:G15)</f>
        <v>0</v>
      </c>
    </row>
    <row r="16" spans="2:8">
      <c r="B16" s="305"/>
      <c r="C16" s="15" t="s">
        <v>26</v>
      </c>
      <c r="D16" s="18"/>
      <c r="E16" s="18"/>
      <c r="F16" s="18"/>
      <c r="G16" s="19"/>
      <c r="H16" s="25">
        <f t="shared" si="1"/>
        <v>0</v>
      </c>
    </row>
    <row r="17" spans="2:8">
      <c r="B17" s="305"/>
      <c r="C17" s="15" t="s">
        <v>23</v>
      </c>
      <c r="D17" s="18"/>
      <c r="E17" s="18"/>
      <c r="F17" s="18"/>
      <c r="G17" s="19"/>
      <c r="H17" s="25">
        <f t="shared" si="1"/>
        <v>0</v>
      </c>
    </row>
    <row r="18" spans="2:8">
      <c r="B18" s="305"/>
      <c r="C18" s="31" t="s">
        <v>27</v>
      </c>
      <c r="D18" s="32"/>
      <c r="E18" s="32"/>
      <c r="F18" s="32"/>
      <c r="G18" s="33"/>
      <c r="H18" s="62">
        <f t="shared" si="1"/>
        <v>0</v>
      </c>
    </row>
    <row r="19" spans="2:8">
      <c r="B19" s="305"/>
      <c r="C19" s="15" t="s">
        <v>28</v>
      </c>
      <c r="D19" s="18"/>
      <c r="E19" s="18"/>
      <c r="F19" s="18"/>
      <c r="G19" s="19"/>
      <c r="H19" s="25">
        <f t="shared" si="1"/>
        <v>0</v>
      </c>
    </row>
    <row r="20" spans="2:8">
      <c r="B20" s="305"/>
      <c r="C20" s="15" t="s">
        <v>29</v>
      </c>
      <c r="D20" s="18"/>
      <c r="E20" s="18"/>
      <c r="F20" s="18"/>
      <c r="G20" s="19"/>
      <c r="H20" s="25">
        <f t="shared" si="1"/>
        <v>0</v>
      </c>
    </row>
    <row r="21" spans="2:8">
      <c r="B21" s="306"/>
      <c r="C21" s="16" t="s">
        <v>30</v>
      </c>
      <c r="D21" s="20"/>
      <c r="E21" s="20"/>
      <c r="F21" s="20"/>
      <c r="G21" s="21"/>
      <c r="H21" s="292">
        <f t="shared" si="1"/>
        <v>0</v>
      </c>
    </row>
    <row r="22" spans="2:8">
      <c r="B22" s="304">
        <v>4</v>
      </c>
      <c r="C22" s="15" t="s">
        <v>22</v>
      </c>
      <c r="D22" s="18"/>
      <c r="E22" s="18"/>
      <c r="F22" s="18"/>
      <c r="G22" s="19"/>
      <c r="H22" s="25">
        <f>SUM(D22:G22)</f>
        <v>0</v>
      </c>
    </row>
    <row r="23" spans="2:8">
      <c r="B23" s="305"/>
      <c r="C23" s="15" t="s">
        <v>24</v>
      </c>
      <c r="D23" s="18"/>
      <c r="E23" s="18"/>
      <c r="F23" s="18"/>
      <c r="G23" s="19"/>
      <c r="H23" s="25">
        <f>H22+SUM(D23:G23)</f>
        <v>0</v>
      </c>
    </row>
    <row r="24" spans="2:8">
      <c r="B24" s="305"/>
      <c r="C24" s="31" t="s">
        <v>25</v>
      </c>
      <c r="D24" s="32"/>
      <c r="E24" s="32"/>
      <c r="F24" s="32"/>
      <c r="G24" s="33"/>
      <c r="H24" s="62">
        <f t="shared" ref="H24:H30" si="2">H23+SUM(D24:G24)</f>
        <v>0</v>
      </c>
    </row>
    <row r="25" spans="2:8">
      <c r="B25" s="305"/>
      <c r="C25" s="15" t="s">
        <v>26</v>
      </c>
      <c r="D25" s="18"/>
      <c r="E25" s="18"/>
      <c r="F25" s="18"/>
      <c r="G25" s="19"/>
      <c r="H25" s="25">
        <f t="shared" si="2"/>
        <v>0</v>
      </c>
    </row>
    <row r="26" spans="2:8">
      <c r="B26" s="305"/>
      <c r="C26" s="15" t="s">
        <v>23</v>
      </c>
      <c r="D26" s="18"/>
      <c r="E26" s="18"/>
      <c r="F26" s="18"/>
      <c r="G26" s="19"/>
      <c r="H26" s="25">
        <f t="shared" si="2"/>
        <v>0</v>
      </c>
    </row>
    <row r="27" spans="2:8">
      <c r="B27" s="305"/>
      <c r="C27" s="31" t="s">
        <v>27</v>
      </c>
      <c r="D27" s="32"/>
      <c r="E27" s="32"/>
      <c r="F27" s="32"/>
      <c r="G27" s="33"/>
      <c r="H27" s="62">
        <f t="shared" si="2"/>
        <v>0</v>
      </c>
    </row>
    <row r="28" spans="2:8">
      <c r="B28" s="305"/>
      <c r="C28" s="15" t="s">
        <v>28</v>
      </c>
      <c r="D28" s="18">
        <v>1</v>
      </c>
      <c r="E28" s="18"/>
      <c r="F28" s="18"/>
      <c r="G28" s="19"/>
      <c r="H28" s="25">
        <f t="shared" si="2"/>
        <v>1</v>
      </c>
    </row>
    <row r="29" spans="2:8">
      <c r="B29" s="305"/>
      <c r="C29" s="15" t="s">
        <v>29</v>
      </c>
      <c r="D29" s="18"/>
      <c r="E29" s="18"/>
      <c r="F29" s="18"/>
      <c r="G29" s="19"/>
      <c r="H29" s="25">
        <f t="shared" si="2"/>
        <v>1</v>
      </c>
    </row>
    <row r="30" spans="2:8">
      <c r="B30" s="306"/>
      <c r="C30" s="16" t="s">
        <v>30</v>
      </c>
      <c r="D30" s="20"/>
      <c r="E30" s="20"/>
      <c r="F30" s="20"/>
      <c r="G30" s="21"/>
      <c r="H30" s="25">
        <f t="shared" si="2"/>
        <v>1</v>
      </c>
    </row>
    <row r="31" spans="2:8">
      <c r="B31" s="307">
        <v>5</v>
      </c>
      <c r="C31" s="28" t="s">
        <v>22</v>
      </c>
      <c r="D31" s="29"/>
      <c r="E31" s="29"/>
      <c r="F31" s="29"/>
      <c r="G31" s="30"/>
      <c r="H31" s="59">
        <f>SUM(D31:G31)</f>
        <v>0</v>
      </c>
    </row>
    <row r="32" spans="2:8">
      <c r="B32" s="308"/>
      <c r="C32" s="28" t="s">
        <v>24</v>
      </c>
      <c r="D32" s="29"/>
      <c r="E32" s="29"/>
      <c r="F32" s="29"/>
      <c r="G32" s="30"/>
      <c r="H32" s="60">
        <f>H31+SUM(D32:G32)</f>
        <v>0</v>
      </c>
    </row>
    <row r="33" spans="2:8">
      <c r="B33" s="308"/>
      <c r="C33" s="42" t="s">
        <v>25</v>
      </c>
      <c r="D33" s="43"/>
      <c r="E33" s="43">
        <v>1</v>
      </c>
      <c r="F33" s="43"/>
      <c r="G33" s="44"/>
      <c r="H33" s="61">
        <f t="shared" ref="H33:H39" si="3">H32+SUM(D33:G33)</f>
        <v>1</v>
      </c>
    </row>
    <row r="34" spans="2:8">
      <c r="B34" s="308"/>
      <c r="C34" s="28" t="s">
        <v>26</v>
      </c>
      <c r="D34" s="29"/>
      <c r="E34" s="29"/>
      <c r="F34" s="29"/>
      <c r="G34" s="30"/>
      <c r="H34" s="60">
        <f t="shared" si="3"/>
        <v>1</v>
      </c>
    </row>
    <row r="35" spans="2:8">
      <c r="B35" s="308"/>
      <c r="C35" s="28" t="s">
        <v>23</v>
      </c>
      <c r="D35" s="29">
        <v>1</v>
      </c>
      <c r="E35" s="29"/>
      <c r="F35" s="29">
        <v>1</v>
      </c>
      <c r="G35" s="30"/>
      <c r="H35" s="60">
        <f t="shared" si="3"/>
        <v>3</v>
      </c>
    </row>
    <row r="36" spans="2:8">
      <c r="B36" s="308"/>
      <c r="C36" s="42" t="s">
        <v>27</v>
      </c>
      <c r="D36" s="43"/>
      <c r="E36" s="43"/>
      <c r="F36" s="43"/>
      <c r="G36" s="44"/>
      <c r="H36" s="61">
        <f t="shared" si="3"/>
        <v>3</v>
      </c>
    </row>
    <row r="37" spans="2:8">
      <c r="B37" s="308"/>
      <c r="C37" s="28" t="s">
        <v>28</v>
      </c>
      <c r="D37" s="29"/>
      <c r="E37" s="29">
        <v>1</v>
      </c>
      <c r="F37" s="29"/>
      <c r="G37" s="30"/>
      <c r="H37" s="60">
        <f t="shared" si="3"/>
        <v>4</v>
      </c>
    </row>
    <row r="38" spans="2:8">
      <c r="B38" s="308"/>
      <c r="C38" s="28" t="s">
        <v>29</v>
      </c>
      <c r="D38" s="29"/>
      <c r="E38" s="29"/>
      <c r="F38" s="29"/>
      <c r="G38" s="30"/>
      <c r="H38" s="60">
        <f t="shared" si="3"/>
        <v>4</v>
      </c>
    </row>
    <row r="39" spans="2:8">
      <c r="B39" s="309"/>
      <c r="C39" s="45" t="s">
        <v>30</v>
      </c>
      <c r="D39" s="46">
        <v>1</v>
      </c>
      <c r="E39" s="46"/>
      <c r="F39" s="46"/>
      <c r="G39" s="47"/>
      <c r="H39" s="63">
        <f t="shared" si="3"/>
        <v>5</v>
      </c>
    </row>
    <row r="40" spans="2:8">
      <c r="B40" s="304">
        <v>6</v>
      </c>
      <c r="C40" s="15" t="s">
        <v>22</v>
      </c>
      <c r="D40" s="18"/>
      <c r="E40" s="18"/>
      <c r="F40" s="18"/>
      <c r="G40" s="19"/>
      <c r="H40" s="25">
        <f>SUM(D40:G40)</f>
        <v>0</v>
      </c>
    </row>
    <row r="41" spans="2:8">
      <c r="B41" s="305"/>
      <c r="C41" s="15" t="s">
        <v>24</v>
      </c>
      <c r="D41" s="18"/>
      <c r="E41" s="18"/>
      <c r="F41" s="18"/>
      <c r="G41" s="19"/>
      <c r="H41" s="25">
        <f>H40+SUM(D41:G41)</f>
        <v>0</v>
      </c>
    </row>
    <row r="42" spans="2:8">
      <c r="B42" s="305"/>
      <c r="C42" s="31" t="s">
        <v>25</v>
      </c>
      <c r="D42" s="32"/>
      <c r="E42" s="32"/>
      <c r="F42" s="32"/>
      <c r="G42" s="33"/>
      <c r="H42" s="62">
        <f t="shared" ref="H42:H48" si="4">H41+SUM(D42:G42)</f>
        <v>0</v>
      </c>
    </row>
    <row r="43" spans="2:8">
      <c r="B43" s="305"/>
      <c r="C43" s="15" t="s">
        <v>26</v>
      </c>
      <c r="D43" s="18"/>
      <c r="E43" s="18"/>
      <c r="F43" s="18"/>
      <c r="G43" s="19"/>
      <c r="H43" s="25">
        <f t="shared" si="4"/>
        <v>0</v>
      </c>
    </row>
    <row r="44" spans="2:8">
      <c r="B44" s="305"/>
      <c r="C44" s="15" t="s">
        <v>23</v>
      </c>
      <c r="D44" s="18"/>
      <c r="E44" s="18"/>
      <c r="F44" s="18"/>
      <c r="G44" s="19"/>
      <c r="H44" s="25">
        <f t="shared" si="4"/>
        <v>0</v>
      </c>
    </row>
    <row r="45" spans="2:8">
      <c r="B45" s="305"/>
      <c r="C45" s="31" t="s">
        <v>27</v>
      </c>
      <c r="D45" s="32"/>
      <c r="E45" s="32"/>
      <c r="F45" s="32"/>
      <c r="G45" s="33"/>
      <c r="H45" s="62">
        <f t="shared" si="4"/>
        <v>0</v>
      </c>
    </row>
    <row r="46" spans="2:8">
      <c r="B46" s="305"/>
      <c r="C46" s="15" t="s">
        <v>28</v>
      </c>
      <c r="D46" s="18"/>
      <c r="E46" s="18"/>
      <c r="F46" s="18"/>
      <c r="G46" s="19"/>
      <c r="H46" s="25">
        <f t="shared" si="4"/>
        <v>0</v>
      </c>
    </row>
    <row r="47" spans="2:8">
      <c r="B47" s="305"/>
      <c r="C47" s="15" t="s">
        <v>29</v>
      </c>
      <c r="D47" s="18"/>
      <c r="E47" s="18"/>
      <c r="F47" s="18"/>
      <c r="G47" s="19"/>
      <c r="H47" s="25">
        <f t="shared" si="4"/>
        <v>0</v>
      </c>
    </row>
    <row r="48" spans="2:8">
      <c r="B48" s="306"/>
      <c r="C48" s="16" t="s">
        <v>30</v>
      </c>
      <c r="D48" s="20"/>
      <c r="E48" s="20"/>
      <c r="F48" s="20"/>
      <c r="G48" s="21"/>
      <c r="H48" s="25">
        <f t="shared" si="4"/>
        <v>0</v>
      </c>
    </row>
    <row r="49" spans="2:8">
      <c r="B49" s="307">
        <v>7</v>
      </c>
      <c r="C49" s="28" t="s">
        <v>22</v>
      </c>
      <c r="D49" s="29"/>
      <c r="E49" s="29"/>
      <c r="F49" s="29"/>
      <c r="G49" s="30"/>
      <c r="H49" s="59">
        <f>SUM(D49:G49)</f>
        <v>0</v>
      </c>
    </row>
    <row r="50" spans="2:8">
      <c r="B50" s="308"/>
      <c r="C50" s="28" t="s">
        <v>24</v>
      </c>
      <c r="D50" s="29"/>
      <c r="E50" s="29"/>
      <c r="F50" s="29"/>
      <c r="G50" s="30"/>
      <c r="H50" s="60">
        <f>H49+SUM(D50:G50)</f>
        <v>0</v>
      </c>
    </row>
    <row r="51" spans="2:8">
      <c r="B51" s="308"/>
      <c r="C51" s="42" t="s">
        <v>25</v>
      </c>
      <c r="D51" s="43"/>
      <c r="E51" s="43"/>
      <c r="F51" s="43"/>
      <c r="G51" s="44"/>
      <c r="H51" s="61">
        <f t="shared" ref="H51:H57" si="5">H50+SUM(D51:G51)</f>
        <v>0</v>
      </c>
    </row>
    <row r="52" spans="2:8">
      <c r="B52" s="308"/>
      <c r="C52" s="28" t="s">
        <v>26</v>
      </c>
      <c r="D52" s="29"/>
      <c r="E52" s="29"/>
      <c r="F52" s="29"/>
      <c r="G52" s="30"/>
      <c r="H52" s="60">
        <f t="shared" si="5"/>
        <v>0</v>
      </c>
    </row>
    <row r="53" spans="2:8">
      <c r="B53" s="308"/>
      <c r="C53" s="28" t="s">
        <v>23</v>
      </c>
      <c r="D53" s="29"/>
      <c r="E53" s="29"/>
      <c r="F53" s="29"/>
      <c r="G53" s="30"/>
      <c r="H53" s="60">
        <f t="shared" si="5"/>
        <v>0</v>
      </c>
    </row>
    <row r="54" spans="2:8">
      <c r="B54" s="308"/>
      <c r="C54" s="42" t="s">
        <v>27</v>
      </c>
      <c r="D54" s="43"/>
      <c r="E54" s="43"/>
      <c r="F54" s="43"/>
      <c r="G54" s="44"/>
      <c r="H54" s="61">
        <f t="shared" si="5"/>
        <v>0</v>
      </c>
    </row>
    <row r="55" spans="2:8">
      <c r="B55" s="308"/>
      <c r="C55" s="28" t="s">
        <v>28</v>
      </c>
      <c r="D55" s="29"/>
      <c r="E55" s="29"/>
      <c r="F55" s="29"/>
      <c r="G55" s="30"/>
      <c r="H55" s="60">
        <f t="shared" si="5"/>
        <v>0</v>
      </c>
    </row>
    <row r="56" spans="2:8">
      <c r="B56" s="308"/>
      <c r="C56" s="28" t="s">
        <v>29</v>
      </c>
      <c r="D56" s="29"/>
      <c r="E56" s="29"/>
      <c r="F56" s="29"/>
      <c r="G56" s="30"/>
      <c r="H56" s="60">
        <f t="shared" si="5"/>
        <v>0</v>
      </c>
    </row>
    <row r="57" spans="2:8">
      <c r="B57" s="309"/>
      <c r="C57" s="45" t="s">
        <v>30</v>
      </c>
      <c r="D57" s="46"/>
      <c r="E57" s="46"/>
      <c r="F57" s="46"/>
      <c r="G57" s="47"/>
      <c r="H57" s="63">
        <f t="shared" si="5"/>
        <v>0</v>
      </c>
    </row>
    <row r="58" spans="2:8">
      <c r="B58" s="304">
        <v>8</v>
      </c>
      <c r="C58" s="15" t="s">
        <v>22</v>
      </c>
      <c r="D58" s="18"/>
      <c r="E58" s="18"/>
      <c r="F58" s="18"/>
      <c r="G58" s="19"/>
      <c r="H58" s="25">
        <f>SUM(D58:G58)</f>
        <v>0</v>
      </c>
    </row>
    <row r="59" spans="2:8">
      <c r="B59" s="305"/>
      <c r="C59" s="15" t="s">
        <v>24</v>
      </c>
      <c r="D59" s="18"/>
      <c r="E59" s="18"/>
      <c r="F59" s="18"/>
      <c r="G59" s="19"/>
      <c r="H59" s="25">
        <f>H58+SUM(D59:G59)</f>
        <v>0</v>
      </c>
    </row>
    <row r="60" spans="2:8">
      <c r="B60" s="305"/>
      <c r="C60" s="31" t="s">
        <v>25</v>
      </c>
      <c r="D60" s="32"/>
      <c r="E60" s="32"/>
      <c r="F60" s="32"/>
      <c r="G60" s="33"/>
      <c r="H60" s="62">
        <f t="shared" ref="H60:H66" si="6">H59+SUM(D60:G60)</f>
        <v>0</v>
      </c>
    </row>
    <row r="61" spans="2:8">
      <c r="B61" s="305"/>
      <c r="C61" s="15" t="s">
        <v>26</v>
      </c>
      <c r="D61" s="18"/>
      <c r="E61" s="18"/>
      <c r="F61" s="18"/>
      <c r="G61" s="19"/>
      <c r="H61" s="25">
        <f t="shared" si="6"/>
        <v>0</v>
      </c>
    </row>
    <row r="62" spans="2:8">
      <c r="B62" s="305"/>
      <c r="C62" s="15" t="s">
        <v>23</v>
      </c>
      <c r="D62" s="18"/>
      <c r="E62" s="18"/>
      <c r="F62" s="18"/>
      <c r="G62" s="19"/>
      <c r="H62" s="25">
        <f t="shared" si="6"/>
        <v>0</v>
      </c>
    </row>
    <row r="63" spans="2:8">
      <c r="B63" s="305"/>
      <c r="C63" s="31" t="s">
        <v>27</v>
      </c>
      <c r="D63" s="32"/>
      <c r="E63" s="32"/>
      <c r="F63" s="32"/>
      <c r="G63" s="33"/>
      <c r="H63" s="62">
        <f t="shared" si="6"/>
        <v>0</v>
      </c>
    </row>
    <row r="64" spans="2:8">
      <c r="B64" s="305"/>
      <c r="C64" s="15" t="s">
        <v>28</v>
      </c>
      <c r="D64" s="18"/>
      <c r="E64" s="18"/>
      <c r="F64" s="18"/>
      <c r="G64" s="19"/>
      <c r="H64" s="25">
        <f t="shared" si="6"/>
        <v>0</v>
      </c>
    </row>
    <row r="65" spans="2:8">
      <c r="B65" s="305"/>
      <c r="C65" s="15" t="s">
        <v>29</v>
      </c>
      <c r="D65" s="18"/>
      <c r="E65" s="18"/>
      <c r="F65" s="18">
        <v>1</v>
      </c>
      <c r="G65" s="19"/>
      <c r="H65" s="25">
        <f t="shared" si="6"/>
        <v>1</v>
      </c>
    </row>
    <row r="66" spans="2:8">
      <c r="B66" s="306"/>
      <c r="C66" s="16" t="s">
        <v>30</v>
      </c>
      <c r="D66" s="20"/>
      <c r="E66" s="20"/>
      <c r="F66" s="20">
        <v>1</v>
      </c>
      <c r="G66" s="21"/>
      <c r="H66" s="64">
        <f t="shared" si="6"/>
        <v>2</v>
      </c>
    </row>
    <row r="67" spans="2:8">
      <c r="B67" s="307">
        <v>9</v>
      </c>
      <c r="C67" s="28" t="s">
        <v>22</v>
      </c>
      <c r="D67" s="29"/>
      <c r="E67" s="29"/>
      <c r="F67" s="29"/>
      <c r="G67" s="30"/>
      <c r="H67" s="59">
        <f>SUM(D67:G67)</f>
        <v>0</v>
      </c>
    </row>
    <row r="68" spans="2:8">
      <c r="B68" s="308"/>
      <c r="C68" s="28" t="s">
        <v>24</v>
      </c>
      <c r="D68" s="29">
        <v>1</v>
      </c>
      <c r="E68" s="29"/>
      <c r="F68" s="29">
        <v>1</v>
      </c>
      <c r="G68" s="30"/>
      <c r="H68" s="60">
        <f>H67+SUM(D68:G68)</f>
        <v>2</v>
      </c>
    </row>
    <row r="69" spans="2:8">
      <c r="B69" s="308"/>
      <c r="C69" s="42" t="s">
        <v>25</v>
      </c>
      <c r="D69" s="43"/>
      <c r="E69" s="43"/>
      <c r="F69" s="43"/>
      <c r="G69" s="44"/>
      <c r="H69" s="61">
        <f t="shared" ref="H69:H75" si="7">H68+SUM(D69:G69)</f>
        <v>2</v>
      </c>
    </row>
    <row r="70" spans="2:8">
      <c r="B70" s="308"/>
      <c r="C70" s="28" t="s">
        <v>26</v>
      </c>
      <c r="D70" s="29"/>
      <c r="E70" s="29"/>
      <c r="F70" s="29"/>
      <c r="G70" s="30"/>
      <c r="H70" s="60">
        <f t="shared" si="7"/>
        <v>2</v>
      </c>
    </row>
    <row r="71" spans="2:8">
      <c r="B71" s="308"/>
      <c r="C71" s="28" t="s">
        <v>23</v>
      </c>
      <c r="D71" s="29"/>
      <c r="E71" s="29">
        <v>1</v>
      </c>
      <c r="F71" s="29"/>
      <c r="G71" s="30"/>
      <c r="H71" s="60">
        <f t="shared" si="7"/>
        <v>3</v>
      </c>
    </row>
    <row r="72" spans="2:8">
      <c r="B72" s="308"/>
      <c r="C72" s="42" t="s">
        <v>27</v>
      </c>
      <c r="D72" s="43"/>
      <c r="E72" s="43"/>
      <c r="F72" s="43"/>
      <c r="G72" s="44"/>
      <c r="H72" s="61">
        <f t="shared" si="7"/>
        <v>3</v>
      </c>
    </row>
    <row r="73" spans="2:8">
      <c r="B73" s="308"/>
      <c r="C73" s="28" t="s">
        <v>28</v>
      </c>
      <c r="D73" s="29">
        <v>1</v>
      </c>
      <c r="E73" s="29"/>
      <c r="F73" s="29"/>
      <c r="G73" s="30"/>
      <c r="H73" s="60">
        <f t="shared" si="7"/>
        <v>4</v>
      </c>
    </row>
    <row r="74" spans="2:8">
      <c r="B74" s="308"/>
      <c r="C74" s="28" t="s">
        <v>29</v>
      </c>
      <c r="D74" s="29">
        <v>1</v>
      </c>
      <c r="E74" s="29"/>
      <c r="F74" s="29"/>
      <c r="G74" s="30"/>
      <c r="H74" s="60">
        <f t="shared" si="7"/>
        <v>5</v>
      </c>
    </row>
    <row r="75" spans="2:8">
      <c r="B75" s="309"/>
      <c r="C75" s="45" t="s">
        <v>30</v>
      </c>
      <c r="D75" s="46">
        <v>1</v>
      </c>
      <c r="E75" s="46"/>
      <c r="F75" s="46"/>
      <c r="G75" s="47"/>
      <c r="H75" s="63">
        <f t="shared" si="7"/>
        <v>6</v>
      </c>
    </row>
    <row r="76" spans="2:8">
      <c r="B76" s="304">
        <v>10</v>
      </c>
      <c r="C76" s="15" t="s">
        <v>22</v>
      </c>
      <c r="D76" s="18"/>
      <c r="E76" s="18">
        <v>1</v>
      </c>
      <c r="F76" s="18">
        <v>1</v>
      </c>
      <c r="G76" s="19"/>
      <c r="H76" s="25">
        <f>SUM(D76:G76)</f>
        <v>2</v>
      </c>
    </row>
    <row r="77" spans="2:8">
      <c r="B77" s="305"/>
      <c r="C77" s="15" t="s">
        <v>24</v>
      </c>
      <c r="D77" s="18"/>
      <c r="E77" s="18"/>
      <c r="F77" s="18">
        <v>1</v>
      </c>
      <c r="G77" s="19"/>
      <c r="H77" s="25">
        <f>H76+SUM(D77:G77)</f>
        <v>3</v>
      </c>
    </row>
    <row r="78" spans="2:8">
      <c r="B78" s="305"/>
      <c r="C78" s="31" t="s">
        <v>25</v>
      </c>
      <c r="D78" s="32"/>
      <c r="E78" s="32"/>
      <c r="F78" s="32">
        <v>1</v>
      </c>
      <c r="G78" s="33"/>
      <c r="H78" s="62">
        <f t="shared" ref="H78:H84" si="8">H77+SUM(D78:G78)</f>
        <v>4</v>
      </c>
    </row>
    <row r="79" spans="2:8">
      <c r="B79" s="305"/>
      <c r="C79" s="15" t="s">
        <v>26</v>
      </c>
      <c r="D79" s="18"/>
      <c r="E79" s="18">
        <v>1</v>
      </c>
      <c r="F79" s="18"/>
      <c r="G79" s="19"/>
      <c r="H79" s="25">
        <f t="shared" si="8"/>
        <v>5</v>
      </c>
    </row>
    <row r="80" spans="2:8">
      <c r="B80" s="305"/>
      <c r="C80" s="15" t="s">
        <v>23</v>
      </c>
      <c r="D80" s="18">
        <v>1</v>
      </c>
      <c r="E80" s="18"/>
      <c r="F80" s="18">
        <v>1</v>
      </c>
      <c r="G80" s="19"/>
      <c r="H80" s="25">
        <f t="shared" si="8"/>
        <v>7</v>
      </c>
    </row>
    <row r="81" spans="2:8">
      <c r="B81" s="305"/>
      <c r="C81" s="31" t="s">
        <v>27</v>
      </c>
      <c r="D81" s="32"/>
      <c r="E81" s="32">
        <v>1</v>
      </c>
      <c r="F81" s="32"/>
      <c r="G81" s="33"/>
      <c r="H81" s="62">
        <f t="shared" si="8"/>
        <v>8</v>
      </c>
    </row>
    <row r="82" spans="2:8">
      <c r="B82" s="305"/>
      <c r="C82" s="15" t="s">
        <v>28</v>
      </c>
      <c r="D82" s="18"/>
      <c r="E82" s="18"/>
      <c r="F82" s="18"/>
      <c r="G82" s="19"/>
      <c r="H82" s="25">
        <f t="shared" si="8"/>
        <v>8</v>
      </c>
    </row>
    <row r="83" spans="2:8">
      <c r="B83" s="305"/>
      <c r="C83" s="15" t="s">
        <v>29</v>
      </c>
      <c r="D83" s="18"/>
      <c r="E83" s="18"/>
      <c r="F83" s="18"/>
      <c r="G83" s="19"/>
      <c r="H83" s="25">
        <f t="shared" si="8"/>
        <v>8</v>
      </c>
    </row>
    <row r="84" spans="2:8">
      <c r="B84" s="306"/>
      <c r="C84" s="16" t="s">
        <v>30</v>
      </c>
      <c r="D84" s="18"/>
      <c r="E84" s="18"/>
      <c r="F84" s="18"/>
      <c r="G84" s="19"/>
      <c r="H84" s="64">
        <f t="shared" si="8"/>
        <v>8</v>
      </c>
    </row>
    <row r="85" spans="2:8">
      <c r="B85" s="1"/>
      <c r="C85" s="54" t="s">
        <v>32</v>
      </c>
      <c r="D85" s="24">
        <f>SUM(D4:D84)</f>
        <v>8</v>
      </c>
      <c r="E85" s="22">
        <f t="shared" ref="E85:G85" si="9">SUM(E4:E84)</f>
        <v>7</v>
      </c>
      <c r="F85" s="22">
        <f t="shared" si="9"/>
        <v>8</v>
      </c>
      <c r="G85" s="23">
        <f t="shared" si="9"/>
        <v>0</v>
      </c>
      <c r="H85" s="65">
        <f>SUM(D85:G85)</f>
        <v>23</v>
      </c>
    </row>
    <row r="86" spans="2:8">
      <c r="B86" s="17"/>
      <c r="C86" s="55" t="s">
        <v>33</v>
      </c>
      <c r="D86" s="56">
        <f>(D85/$H$85)*100</f>
        <v>34.782608695652172</v>
      </c>
      <c r="E86" s="57">
        <f t="shared" ref="E86:G86" si="10">(E85/$H$85)*100</f>
        <v>30.434782608695656</v>
      </c>
      <c r="F86" s="57">
        <f t="shared" si="10"/>
        <v>34.782608695652172</v>
      </c>
      <c r="G86" s="58">
        <f t="shared" si="10"/>
        <v>0</v>
      </c>
      <c r="H86" s="14"/>
    </row>
  </sheetData>
  <mergeCells count="9">
    <mergeCell ref="B49:B57"/>
    <mergeCell ref="B58:B66"/>
    <mergeCell ref="B67:B75"/>
    <mergeCell ref="B76:B84"/>
    <mergeCell ref="B4:B12"/>
    <mergeCell ref="B13:B21"/>
    <mergeCell ref="B22:B30"/>
    <mergeCell ref="B31:B39"/>
    <mergeCell ref="B40:B48"/>
  </mergeCells>
  <pageMargins left="0.7" right="0.7" top="0.75" bottom="0.75" header="0.3" footer="0.3"/>
  <pageSetup paperSize="9" orientation="portrait" horizontalDpi="0" verticalDpi="0" r:id="rId1"/>
  <ignoredErrors>
    <ignoredError sqref="H13 H22 H31 H49 H76 H67 H58 H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B3:T35"/>
  <sheetViews>
    <sheetView topLeftCell="F1" zoomScaleNormal="100" workbookViewId="0">
      <selection activeCell="T32" sqref="O32:T32"/>
    </sheetView>
  </sheetViews>
  <sheetFormatPr baseColWidth="10" defaultRowHeight="15"/>
  <cols>
    <col min="2" max="2" width="17.5703125" customWidth="1"/>
    <col min="3" max="3" width="19.140625" customWidth="1"/>
    <col min="4" max="4" width="19.42578125" customWidth="1"/>
    <col min="5" max="5" width="16.42578125" customWidth="1"/>
    <col min="6" max="6" width="19.140625" customWidth="1"/>
    <col min="7" max="7" width="16.5703125" customWidth="1"/>
    <col min="8" max="8" width="17.42578125" customWidth="1"/>
    <col min="9" max="9" width="17.28515625" customWidth="1"/>
    <col min="10" max="10" width="16.42578125" customWidth="1"/>
    <col min="12" max="12" width="17.85546875" customWidth="1"/>
    <col min="13" max="13" width="19.85546875" customWidth="1"/>
    <col min="14" max="14" width="18.85546875" customWidth="1"/>
    <col min="15" max="15" width="17.28515625" customWidth="1"/>
    <col min="16" max="16" width="17.85546875" customWidth="1"/>
    <col min="17" max="17" width="16.85546875" customWidth="1"/>
    <col min="18" max="18" width="17.28515625" customWidth="1"/>
    <col min="19" max="19" width="16.5703125" customWidth="1"/>
    <col min="20" max="20" width="17.28515625" customWidth="1"/>
  </cols>
  <sheetData>
    <row r="3" spans="2:18">
      <c r="B3" s="85" t="s">
        <v>44</v>
      </c>
      <c r="C3" s="86" t="s">
        <v>55</v>
      </c>
      <c r="D3" s="67" t="s">
        <v>56</v>
      </c>
      <c r="E3" s="67" t="s">
        <v>57</v>
      </c>
      <c r="F3" s="67" t="s">
        <v>38</v>
      </c>
      <c r="G3" s="67" t="s">
        <v>34</v>
      </c>
      <c r="H3" s="77" t="s">
        <v>36</v>
      </c>
      <c r="L3" s="85" t="s">
        <v>54</v>
      </c>
      <c r="M3" s="86" t="s">
        <v>55</v>
      </c>
      <c r="N3" s="67" t="s">
        <v>56</v>
      </c>
      <c r="O3" s="67" t="s">
        <v>57</v>
      </c>
      <c r="P3" s="67" t="s">
        <v>38</v>
      </c>
      <c r="Q3" s="67" t="s">
        <v>34</v>
      </c>
      <c r="R3" s="77" t="s">
        <v>36</v>
      </c>
    </row>
    <row r="4" spans="2:18">
      <c r="B4" s="81" t="s">
        <v>45</v>
      </c>
      <c r="C4" s="8">
        <v>8</v>
      </c>
      <c r="D4" s="9">
        <v>5</v>
      </c>
      <c r="E4" s="9">
        <v>7</v>
      </c>
      <c r="F4" s="10">
        <v>8</v>
      </c>
      <c r="G4" s="10">
        <v>6</v>
      </c>
      <c r="H4" s="11">
        <v>7</v>
      </c>
      <c r="L4" s="81" t="s">
        <v>45</v>
      </c>
      <c r="M4" s="8">
        <v>5</v>
      </c>
      <c r="N4" s="9">
        <v>8</v>
      </c>
      <c r="O4" s="9">
        <v>7</v>
      </c>
      <c r="P4" s="10">
        <v>6</v>
      </c>
      <c r="Q4" s="10">
        <v>7</v>
      </c>
      <c r="R4" s="11">
        <v>8</v>
      </c>
    </row>
    <row r="5" spans="2:18">
      <c r="B5" s="81" t="s">
        <v>46</v>
      </c>
      <c r="C5" s="12">
        <v>7</v>
      </c>
      <c r="D5" s="3">
        <v>7</v>
      </c>
      <c r="E5" s="3">
        <v>7</v>
      </c>
      <c r="F5" s="3">
        <v>7</v>
      </c>
      <c r="G5" s="3">
        <v>7</v>
      </c>
      <c r="H5" s="5">
        <v>7</v>
      </c>
      <c r="L5" s="81" t="s">
        <v>46</v>
      </c>
      <c r="M5" s="12">
        <v>7</v>
      </c>
      <c r="N5" s="3">
        <v>7</v>
      </c>
      <c r="O5" s="3">
        <v>7</v>
      </c>
      <c r="P5" s="3">
        <v>7</v>
      </c>
      <c r="Q5" s="3">
        <v>7</v>
      </c>
      <c r="R5" s="5">
        <v>7</v>
      </c>
    </row>
    <row r="6" spans="2:18">
      <c r="B6" s="81" t="s">
        <v>47</v>
      </c>
      <c r="C6" s="12">
        <v>5</v>
      </c>
      <c r="D6" s="3">
        <v>2</v>
      </c>
      <c r="E6" s="3">
        <v>7</v>
      </c>
      <c r="F6" s="3">
        <v>7</v>
      </c>
      <c r="G6" s="3">
        <v>7</v>
      </c>
      <c r="H6" s="5">
        <v>5</v>
      </c>
      <c r="L6" s="81" t="s">
        <v>47</v>
      </c>
      <c r="M6" s="12">
        <v>5</v>
      </c>
      <c r="N6" s="3">
        <v>5</v>
      </c>
      <c r="O6" s="3">
        <v>7</v>
      </c>
      <c r="P6" s="3">
        <v>3</v>
      </c>
      <c r="Q6" s="3">
        <v>3</v>
      </c>
      <c r="R6" s="5">
        <v>7</v>
      </c>
    </row>
    <row r="7" spans="2:18">
      <c r="B7" s="81" t="s">
        <v>48</v>
      </c>
      <c r="C7" s="12">
        <v>6</v>
      </c>
      <c r="D7" s="3">
        <v>6</v>
      </c>
      <c r="E7" s="3">
        <v>8</v>
      </c>
      <c r="F7" s="3">
        <v>7</v>
      </c>
      <c r="G7" s="3">
        <v>7</v>
      </c>
      <c r="H7" s="5" t="s">
        <v>11</v>
      </c>
      <c r="L7" s="81" t="s">
        <v>48</v>
      </c>
      <c r="M7" s="12">
        <v>5</v>
      </c>
      <c r="N7" s="3">
        <v>7</v>
      </c>
      <c r="O7" s="3">
        <v>8</v>
      </c>
      <c r="P7" s="3">
        <v>8</v>
      </c>
      <c r="Q7" s="3">
        <v>8</v>
      </c>
      <c r="R7" s="5">
        <v>7</v>
      </c>
    </row>
    <row r="8" spans="2:18">
      <c r="B8" s="81" t="s">
        <v>49</v>
      </c>
      <c r="C8" s="12">
        <v>2</v>
      </c>
      <c r="D8" s="3">
        <v>8</v>
      </c>
      <c r="E8" s="3">
        <v>8</v>
      </c>
      <c r="F8" s="3">
        <v>1</v>
      </c>
      <c r="G8" s="3">
        <v>2</v>
      </c>
      <c r="H8" s="5">
        <v>1</v>
      </c>
      <c r="L8" s="81" t="s">
        <v>49</v>
      </c>
      <c r="M8" s="12">
        <v>4</v>
      </c>
      <c r="N8" s="3">
        <v>8</v>
      </c>
      <c r="O8" s="3">
        <v>8</v>
      </c>
      <c r="P8" s="3">
        <v>8</v>
      </c>
      <c r="Q8" s="3">
        <v>7</v>
      </c>
      <c r="R8" s="5">
        <v>8</v>
      </c>
    </row>
    <row r="9" spans="2:18">
      <c r="B9" s="81" t="s">
        <v>50</v>
      </c>
      <c r="C9" s="12">
        <v>8</v>
      </c>
      <c r="D9" s="3">
        <v>8</v>
      </c>
      <c r="E9" s="3">
        <v>8</v>
      </c>
      <c r="F9" s="3">
        <v>8</v>
      </c>
      <c r="G9" s="3">
        <v>8</v>
      </c>
      <c r="H9" s="5">
        <v>6</v>
      </c>
      <c r="L9" s="81" t="s">
        <v>50</v>
      </c>
      <c r="M9" s="12">
        <v>8</v>
      </c>
      <c r="N9" s="3">
        <v>8</v>
      </c>
      <c r="O9" s="3">
        <v>8</v>
      </c>
      <c r="P9" s="3">
        <v>8</v>
      </c>
      <c r="Q9" s="3">
        <v>8</v>
      </c>
      <c r="R9" s="5">
        <v>8</v>
      </c>
    </row>
    <row r="10" spans="2:18">
      <c r="B10" s="81" t="s">
        <v>51</v>
      </c>
      <c r="C10" s="12">
        <v>7</v>
      </c>
      <c r="D10" s="3">
        <v>6</v>
      </c>
      <c r="E10" s="3">
        <v>6</v>
      </c>
      <c r="F10" s="3">
        <v>2</v>
      </c>
      <c r="G10" s="3">
        <v>1</v>
      </c>
      <c r="H10" s="5">
        <v>8</v>
      </c>
      <c r="L10" s="81" t="s">
        <v>51</v>
      </c>
      <c r="M10" s="12">
        <v>8</v>
      </c>
      <c r="N10" s="3">
        <v>6</v>
      </c>
      <c r="O10" s="3">
        <v>8</v>
      </c>
      <c r="P10" s="3">
        <v>8</v>
      </c>
      <c r="Q10" s="3">
        <v>8</v>
      </c>
      <c r="R10" s="5">
        <v>8</v>
      </c>
    </row>
    <row r="11" spans="2:18">
      <c r="B11" s="81" t="s">
        <v>52</v>
      </c>
      <c r="C11" s="12">
        <v>7</v>
      </c>
      <c r="D11" s="3">
        <v>5</v>
      </c>
      <c r="E11" s="3">
        <v>8</v>
      </c>
      <c r="F11" s="3">
        <v>7</v>
      </c>
      <c r="G11" s="3">
        <v>7</v>
      </c>
      <c r="H11" s="5">
        <v>2</v>
      </c>
      <c r="L11" s="81" t="s">
        <v>52</v>
      </c>
      <c r="M11" s="12">
        <v>8</v>
      </c>
      <c r="N11" s="3">
        <v>8</v>
      </c>
      <c r="O11" s="3">
        <v>8</v>
      </c>
      <c r="P11" s="3">
        <v>8</v>
      </c>
      <c r="Q11" s="3">
        <v>8</v>
      </c>
      <c r="R11" s="5">
        <v>8</v>
      </c>
    </row>
    <row r="12" spans="2:18">
      <c r="B12" s="81" t="s">
        <v>53</v>
      </c>
      <c r="C12" s="12">
        <v>8</v>
      </c>
      <c r="D12" s="3">
        <v>8</v>
      </c>
      <c r="E12" s="3">
        <v>8</v>
      </c>
      <c r="F12" s="3">
        <v>8</v>
      </c>
      <c r="G12" s="3">
        <v>8</v>
      </c>
      <c r="H12" s="5" t="s">
        <v>11</v>
      </c>
      <c r="L12" s="81" t="s">
        <v>53</v>
      </c>
      <c r="M12" s="12">
        <v>6</v>
      </c>
      <c r="N12" s="3">
        <v>6</v>
      </c>
      <c r="O12" s="3">
        <v>6</v>
      </c>
      <c r="P12" s="3">
        <v>6</v>
      </c>
      <c r="Q12" s="3">
        <v>6</v>
      </c>
      <c r="R12" s="5">
        <v>6</v>
      </c>
    </row>
    <row r="13" spans="2:18">
      <c r="B13" s="100" t="s">
        <v>101</v>
      </c>
      <c r="C13" s="101">
        <f>MIN(C4:C12)</f>
        <v>2</v>
      </c>
      <c r="D13" s="102">
        <f t="shared" ref="D13:H13" si="0">MIN(D4:D12)</f>
        <v>2</v>
      </c>
      <c r="E13" s="102">
        <f t="shared" si="0"/>
        <v>6</v>
      </c>
      <c r="F13" s="102">
        <f t="shared" si="0"/>
        <v>1</v>
      </c>
      <c r="G13" s="102">
        <f t="shared" si="0"/>
        <v>1</v>
      </c>
      <c r="H13" s="103">
        <f t="shared" si="0"/>
        <v>1</v>
      </c>
      <c r="L13" s="100" t="s">
        <v>101</v>
      </c>
      <c r="M13" s="101">
        <f>MIN(M4:M12)</f>
        <v>4</v>
      </c>
      <c r="N13" s="102">
        <f t="shared" ref="N13:R13" si="1">MIN(N4:N12)</f>
        <v>5</v>
      </c>
      <c r="O13" s="102">
        <f t="shared" si="1"/>
        <v>6</v>
      </c>
      <c r="P13" s="102">
        <f t="shared" si="1"/>
        <v>3</v>
      </c>
      <c r="Q13" s="102">
        <f t="shared" si="1"/>
        <v>3</v>
      </c>
      <c r="R13" s="103">
        <f t="shared" si="1"/>
        <v>6</v>
      </c>
    </row>
    <row r="14" spans="2:18">
      <c r="B14" s="104" t="s">
        <v>102</v>
      </c>
      <c r="C14" s="105">
        <f>MAX(C4:C12)</f>
        <v>8</v>
      </c>
      <c r="D14" s="106">
        <f t="shared" ref="D14:H14" si="2">MAX(D4:D12)</f>
        <v>8</v>
      </c>
      <c r="E14" s="106">
        <f t="shared" si="2"/>
        <v>8</v>
      </c>
      <c r="F14" s="106">
        <f t="shared" si="2"/>
        <v>8</v>
      </c>
      <c r="G14" s="106">
        <f t="shared" si="2"/>
        <v>8</v>
      </c>
      <c r="H14" s="107">
        <f t="shared" si="2"/>
        <v>8</v>
      </c>
      <c r="L14" s="104" t="s">
        <v>102</v>
      </c>
      <c r="M14" s="105">
        <f>MAX(M4:M12)</f>
        <v>8</v>
      </c>
      <c r="N14" s="106">
        <f t="shared" ref="N14:R14" si="3">MAX(N4:N12)</f>
        <v>8</v>
      </c>
      <c r="O14" s="106">
        <f t="shared" si="3"/>
        <v>8</v>
      </c>
      <c r="P14" s="106">
        <f t="shared" si="3"/>
        <v>8</v>
      </c>
      <c r="Q14" s="106">
        <f t="shared" si="3"/>
        <v>8</v>
      </c>
      <c r="R14" s="107">
        <f t="shared" si="3"/>
        <v>8</v>
      </c>
    </row>
    <row r="15" spans="2:18">
      <c r="B15" s="104" t="s">
        <v>8</v>
      </c>
      <c r="C15" s="108">
        <f>AVERAGE(C4:C12)</f>
        <v>6.4444444444444446</v>
      </c>
      <c r="D15" s="109">
        <f t="shared" ref="D15:H15" si="4">AVERAGE(D4:D12)</f>
        <v>6.1111111111111107</v>
      </c>
      <c r="E15" s="109">
        <f t="shared" si="4"/>
        <v>7.4444444444444446</v>
      </c>
      <c r="F15" s="109">
        <f t="shared" si="4"/>
        <v>6.1111111111111107</v>
      </c>
      <c r="G15" s="109">
        <f t="shared" si="4"/>
        <v>5.8888888888888893</v>
      </c>
      <c r="H15" s="110">
        <f t="shared" si="4"/>
        <v>5.1428571428571432</v>
      </c>
      <c r="L15" s="104" t="s">
        <v>8</v>
      </c>
      <c r="M15" s="108">
        <f>AVERAGE(M4:M12)</f>
        <v>6.2222222222222223</v>
      </c>
      <c r="N15" s="109">
        <f t="shared" ref="N15:R15" si="5">AVERAGE(N4:N12)</f>
        <v>7</v>
      </c>
      <c r="O15" s="109">
        <f t="shared" si="5"/>
        <v>7.4444444444444446</v>
      </c>
      <c r="P15" s="109">
        <f t="shared" si="5"/>
        <v>6.8888888888888893</v>
      </c>
      <c r="Q15" s="109">
        <f t="shared" si="5"/>
        <v>6.8888888888888893</v>
      </c>
      <c r="R15" s="110">
        <f t="shared" si="5"/>
        <v>7.4444444444444446</v>
      </c>
    </row>
    <row r="16" spans="2:18">
      <c r="B16" s="104" t="s">
        <v>98</v>
      </c>
      <c r="C16" s="108">
        <f>STDEVP(C4:C12)</f>
        <v>1.8324913891634047</v>
      </c>
      <c r="D16" s="109">
        <f t="shared" ref="D16:H16" si="6">STDEVP(D4:D12)</f>
        <v>1.8525924445036741</v>
      </c>
      <c r="E16" s="109">
        <f t="shared" si="6"/>
        <v>0.6849348892187751</v>
      </c>
      <c r="F16" s="109">
        <f t="shared" si="6"/>
        <v>2.5141574442188355</v>
      </c>
      <c r="G16" s="109">
        <f t="shared" si="6"/>
        <v>2.4241582476968255</v>
      </c>
      <c r="H16" s="110">
        <f t="shared" si="6"/>
        <v>2.4743582965269675</v>
      </c>
      <c r="L16" s="104" t="s">
        <v>98</v>
      </c>
      <c r="M16" s="108">
        <f>STDEVP(M4:M12)</f>
        <v>1.4740554623801776</v>
      </c>
      <c r="N16" s="109">
        <f t="shared" ref="N16:R16" si="7">STDEVP(N4:N12)</f>
        <v>1.0540925533894598</v>
      </c>
      <c r="O16" s="109">
        <f t="shared" si="7"/>
        <v>0.6849348892187751</v>
      </c>
      <c r="P16" s="109">
        <f t="shared" si="7"/>
        <v>1.5947444549341472</v>
      </c>
      <c r="Q16" s="109">
        <f t="shared" si="7"/>
        <v>1.5234788000891208</v>
      </c>
      <c r="R16" s="110">
        <f t="shared" si="7"/>
        <v>0.6849348892187751</v>
      </c>
    </row>
    <row r="17" spans="2:20">
      <c r="B17" s="104" t="s">
        <v>99</v>
      </c>
      <c r="C17" s="105">
        <f>MODE(C4:C12)</f>
        <v>8</v>
      </c>
      <c r="D17" s="106">
        <f t="shared" ref="D17:H17" si="8">MODE(D4:D12)</f>
        <v>8</v>
      </c>
      <c r="E17" s="106">
        <f t="shared" si="8"/>
        <v>8</v>
      </c>
      <c r="F17" s="106">
        <f t="shared" si="8"/>
        <v>7</v>
      </c>
      <c r="G17" s="106">
        <f t="shared" si="8"/>
        <v>7</v>
      </c>
      <c r="H17" s="107">
        <f t="shared" si="8"/>
        <v>7</v>
      </c>
      <c r="L17" s="104" t="s">
        <v>99</v>
      </c>
      <c r="M17" s="105">
        <f>MODE(M4:M12)</f>
        <v>5</v>
      </c>
      <c r="N17" s="106">
        <f t="shared" ref="N17:R17" si="9">MODE(N4:N12)</f>
        <v>8</v>
      </c>
      <c r="O17" s="106">
        <f t="shared" si="9"/>
        <v>8</v>
      </c>
      <c r="P17" s="106">
        <f t="shared" si="9"/>
        <v>8</v>
      </c>
      <c r="Q17" s="106">
        <f t="shared" si="9"/>
        <v>8</v>
      </c>
      <c r="R17" s="107">
        <f t="shared" si="9"/>
        <v>8</v>
      </c>
    </row>
    <row r="18" spans="2:20">
      <c r="B18" s="111" t="s">
        <v>100</v>
      </c>
      <c r="C18" s="112">
        <f>MEDIAN(C4:C12)</f>
        <v>7</v>
      </c>
      <c r="D18" s="113">
        <f t="shared" ref="D18:G18" si="10">MEDIAN(D4:D12)</f>
        <v>6</v>
      </c>
      <c r="E18" s="113">
        <f t="shared" si="10"/>
        <v>8</v>
      </c>
      <c r="F18" s="113">
        <f t="shared" si="10"/>
        <v>7</v>
      </c>
      <c r="G18" s="113">
        <f t="shared" si="10"/>
        <v>7</v>
      </c>
      <c r="H18" s="114">
        <f>MEDIAN(H4:H12)</f>
        <v>6</v>
      </c>
      <c r="L18" s="111" t="s">
        <v>100</v>
      </c>
      <c r="M18" s="112">
        <f>MEDIAN(M4:M12)</f>
        <v>6</v>
      </c>
      <c r="N18" s="113">
        <f t="shared" ref="N18:R18" si="11">MEDIAN(N4:N12)</f>
        <v>7</v>
      </c>
      <c r="O18" s="113">
        <f t="shared" si="11"/>
        <v>8</v>
      </c>
      <c r="P18" s="113">
        <f t="shared" si="11"/>
        <v>8</v>
      </c>
      <c r="Q18" s="113">
        <f t="shared" si="11"/>
        <v>7</v>
      </c>
      <c r="R18" s="114">
        <f t="shared" si="11"/>
        <v>8</v>
      </c>
    </row>
    <row r="20" spans="2:20">
      <c r="B20" s="85" t="s">
        <v>44</v>
      </c>
      <c r="C20" s="83" t="s">
        <v>13</v>
      </c>
      <c r="D20" s="83" t="s">
        <v>14</v>
      </c>
      <c r="E20" s="83" t="s">
        <v>15</v>
      </c>
      <c r="F20" s="83" t="s">
        <v>16</v>
      </c>
      <c r="G20" s="83" t="s">
        <v>17</v>
      </c>
      <c r="H20" s="83" t="s">
        <v>18</v>
      </c>
      <c r="I20" s="83" t="s">
        <v>19</v>
      </c>
      <c r="J20" s="84" t="s">
        <v>20</v>
      </c>
      <c r="L20" s="85" t="s">
        <v>54</v>
      </c>
      <c r="M20" s="83" t="s">
        <v>13</v>
      </c>
      <c r="N20" s="83" t="s">
        <v>14</v>
      </c>
      <c r="O20" s="83" t="s">
        <v>15</v>
      </c>
      <c r="P20" s="83" t="s">
        <v>16</v>
      </c>
      <c r="Q20" s="83" t="s">
        <v>17</v>
      </c>
      <c r="R20" s="83" t="s">
        <v>18</v>
      </c>
      <c r="S20" s="83" t="s">
        <v>19</v>
      </c>
      <c r="T20" s="84" t="s">
        <v>20</v>
      </c>
    </row>
    <row r="21" spans="2:20">
      <c r="B21" s="81" t="s">
        <v>45</v>
      </c>
      <c r="C21" s="98">
        <v>6</v>
      </c>
      <c r="D21" s="10">
        <v>8</v>
      </c>
      <c r="E21" s="10">
        <v>7</v>
      </c>
      <c r="F21" s="10">
        <v>6</v>
      </c>
      <c r="G21" s="10">
        <v>3</v>
      </c>
      <c r="H21" s="10">
        <v>8</v>
      </c>
      <c r="I21" s="10" t="s">
        <v>11</v>
      </c>
      <c r="J21" s="99" t="s">
        <v>11</v>
      </c>
      <c r="L21" s="81" t="s">
        <v>45</v>
      </c>
      <c r="M21" s="98">
        <v>8</v>
      </c>
      <c r="N21" s="10">
        <v>8</v>
      </c>
      <c r="O21" s="10">
        <v>6</v>
      </c>
      <c r="P21" s="10">
        <v>7</v>
      </c>
      <c r="Q21" s="10">
        <v>6</v>
      </c>
      <c r="R21" s="10">
        <v>8</v>
      </c>
      <c r="S21" s="10">
        <v>3</v>
      </c>
      <c r="T21" s="99">
        <v>3</v>
      </c>
    </row>
    <row r="22" spans="2:20">
      <c r="B22" s="81" t="s">
        <v>46</v>
      </c>
      <c r="C22" s="90">
        <v>7</v>
      </c>
      <c r="D22" s="4">
        <v>7</v>
      </c>
      <c r="E22" s="4">
        <v>5</v>
      </c>
      <c r="F22" s="4">
        <v>7</v>
      </c>
      <c r="G22" s="4">
        <v>5</v>
      </c>
      <c r="H22" s="4">
        <v>7</v>
      </c>
      <c r="I22" s="4">
        <v>5</v>
      </c>
      <c r="J22" s="97">
        <v>6</v>
      </c>
      <c r="L22" s="81" t="s">
        <v>46</v>
      </c>
      <c r="M22" s="90">
        <v>7</v>
      </c>
      <c r="N22" s="4">
        <v>7</v>
      </c>
      <c r="O22" s="4">
        <v>6</v>
      </c>
      <c r="P22" s="4">
        <v>7</v>
      </c>
      <c r="Q22" s="4">
        <v>6</v>
      </c>
      <c r="R22" s="4">
        <v>7</v>
      </c>
      <c r="S22" s="4">
        <v>6</v>
      </c>
      <c r="T22" s="97">
        <v>7</v>
      </c>
    </row>
    <row r="23" spans="2:20">
      <c r="B23" s="81" t="s">
        <v>47</v>
      </c>
      <c r="C23" s="90">
        <v>2</v>
      </c>
      <c r="D23" s="4">
        <v>7</v>
      </c>
      <c r="E23" s="4">
        <v>7</v>
      </c>
      <c r="F23" s="4">
        <v>7</v>
      </c>
      <c r="G23" s="4">
        <v>7</v>
      </c>
      <c r="H23" s="4">
        <v>7</v>
      </c>
      <c r="I23" s="4">
        <v>2</v>
      </c>
      <c r="J23" s="97">
        <v>3</v>
      </c>
      <c r="L23" s="81" t="s">
        <v>47</v>
      </c>
      <c r="M23" s="90">
        <v>5</v>
      </c>
      <c r="N23" s="4">
        <v>8</v>
      </c>
      <c r="O23" s="4">
        <v>8</v>
      </c>
      <c r="P23" s="4">
        <v>8</v>
      </c>
      <c r="Q23" s="4">
        <v>8</v>
      </c>
      <c r="R23" s="4">
        <v>8</v>
      </c>
      <c r="S23" s="4">
        <v>3</v>
      </c>
      <c r="T23" s="97">
        <v>4</v>
      </c>
    </row>
    <row r="24" spans="2:20">
      <c r="B24" s="81" t="s">
        <v>48</v>
      </c>
      <c r="C24" s="90">
        <v>8</v>
      </c>
      <c r="D24" s="4">
        <v>8</v>
      </c>
      <c r="E24" s="4" t="s">
        <v>11</v>
      </c>
      <c r="F24" s="4">
        <v>8</v>
      </c>
      <c r="G24" s="4" t="s">
        <v>11</v>
      </c>
      <c r="H24" s="4">
        <v>8</v>
      </c>
      <c r="I24" s="4" t="s">
        <v>11</v>
      </c>
      <c r="J24" s="97" t="s">
        <v>11</v>
      </c>
      <c r="L24" s="81" t="s">
        <v>48</v>
      </c>
      <c r="M24" s="90">
        <v>8</v>
      </c>
      <c r="N24" s="4">
        <v>8</v>
      </c>
      <c r="O24" s="4" t="s">
        <v>11</v>
      </c>
      <c r="P24" s="4">
        <v>8</v>
      </c>
      <c r="Q24" s="4" t="s">
        <v>11</v>
      </c>
      <c r="R24" s="4">
        <v>8</v>
      </c>
      <c r="S24" s="4">
        <v>5</v>
      </c>
      <c r="T24" s="97">
        <v>5</v>
      </c>
    </row>
    <row r="25" spans="2:20">
      <c r="B25" s="81" t="s">
        <v>49</v>
      </c>
      <c r="C25" s="90">
        <v>8</v>
      </c>
      <c r="D25" s="4">
        <v>8</v>
      </c>
      <c r="E25" s="4">
        <v>1</v>
      </c>
      <c r="F25" s="4">
        <v>8</v>
      </c>
      <c r="G25" s="4">
        <v>1</v>
      </c>
      <c r="H25" s="4">
        <v>8</v>
      </c>
      <c r="I25" s="4">
        <v>1</v>
      </c>
      <c r="J25" s="97">
        <v>5</v>
      </c>
      <c r="L25" s="81" t="s">
        <v>49</v>
      </c>
      <c r="M25" s="90">
        <v>8</v>
      </c>
      <c r="N25" s="4">
        <v>8</v>
      </c>
      <c r="O25" s="4">
        <v>4</v>
      </c>
      <c r="P25" s="4">
        <v>8</v>
      </c>
      <c r="Q25" s="4">
        <v>4</v>
      </c>
      <c r="R25" s="4">
        <v>8</v>
      </c>
      <c r="S25" s="4">
        <v>5</v>
      </c>
      <c r="T25" s="97">
        <v>1</v>
      </c>
    </row>
    <row r="26" spans="2:20">
      <c r="B26" s="81" t="s">
        <v>50</v>
      </c>
      <c r="C26" s="90">
        <v>8</v>
      </c>
      <c r="D26" s="4">
        <v>8</v>
      </c>
      <c r="E26" s="4">
        <v>8</v>
      </c>
      <c r="F26" s="4">
        <v>8</v>
      </c>
      <c r="G26" s="4">
        <v>8</v>
      </c>
      <c r="H26" s="4">
        <v>8</v>
      </c>
      <c r="I26" s="4">
        <v>8</v>
      </c>
      <c r="J26" s="97">
        <v>8</v>
      </c>
      <c r="L26" s="81" t="s">
        <v>50</v>
      </c>
      <c r="M26" s="90">
        <v>8</v>
      </c>
      <c r="N26" s="4">
        <v>8</v>
      </c>
      <c r="O26" s="4">
        <v>8</v>
      </c>
      <c r="P26" s="4">
        <v>8</v>
      </c>
      <c r="Q26" s="4">
        <v>8</v>
      </c>
      <c r="R26" s="4">
        <v>8</v>
      </c>
      <c r="S26" s="4">
        <v>8</v>
      </c>
      <c r="T26" s="97">
        <v>8</v>
      </c>
    </row>
    <row r="27" spans="2:20">
      <c r="B27" s="81" t="s">
        <v>51</v>
      </c>
      <c r="C27" s="90">
        <v>8</v>
      </c>
      <c r="D27" s="4">
        <v>8</v>
      </c>
      <c r="E27" s="4">
        <v>2</v>
      </c>
      <c r="F27" s="4">
        <v>8</v>
      </c>
      <c r="G27" s="4">
        <v>2</v>
      </c>
      <c r="H27" s="4">
        <v>7</v>
      </c>
      <c r="I27" s="4">
        <v>4</v>
      </c>
      <c r="J27" s="97">
        <v>7</v>
      </c>
      <c r="L27" s="81" t="s">
        <v>51</v>
      </c>
      <c r="M27" s="90">
        <v>8</v>
      </c>
      <c r="N27" s="4">
        <v>8</v>
      </c>
      <c r="O27" s="4">
        <v>8</v>
      </c>
      <c r="P27" s="4">
        <v>8</v>
      </c>
      <c r="Q27" s="4">
        <v>8</v>
      </c>
      <c r="R27" s="4">
        <v>8</v>
      </c>
      <c r="S27" s="4">
        <v>8</v>
      </c>
      <c r="T27" s="97">
        <v>8</v>
      </c>
    </row>
    <row r="28" spans="2:20">
      <c r="B28" s="81" t="s">
        <v>52</v>
      </c>
      <c r="C28" s="90">
        <v>3</v>
      </c>
      <c r="D28" s="4">
        <v>6</v>
      </c>
      <c r="E28" s="4" t="s">
        <v>11</v>
      </c>
      <c r="F28" s="4">
        <v>6</v>
      </c>
      <c r="G28" s="4" t="s">
        <v>11</v>
      </c>
      <c r="H28" s="4">
        <v>7</v>
      </c>
      <c r="I28" s="4">
        <v>5</v>
      </c>
      <c r="J28" s="97" t="s">
        <v>11</v>
      </c>
      <c r="L28" s="81" t="s">
        <v>52</v>
      </c>
      <c r="M28" s="90">
        <v>6</v>
      </c>
      <c r="N28" s="4">
        <v>8</v>
      </c>
      <c r="O28" s="4">
        <v>7</v>
      </c>
      <c r="P28" s="4">
        <v>8</v>
      </c>
      <c r="Q28" s="4">
        <v>7</v>
      </c>
      <c r="R28" s="4">
        <v>8</v>
      </c>
      <c r="S28" s="4">
        <v>8</v>
      </c>
      <c r="T28" s="97">
        <v>8</v>
      </c>
    </row>
    <row r="29" spans="2:20">
      <c r="B29" s="81" t="s">
        <v>53</v>
      </c>
      <c r="C29" s="90">
        <v>8</v>
      </c>
      <c r="D29" s="4">
        <v>7</v>
      </c>
      <c r="E29" s="4">
        <v>7</v>
      </c>
      <c r="F29" s="4">
        <v>7</v>
      </c>
      <c r="G29" s="4">
        <v>7</v>
      </c>
      <c r="H29" s="4" t="s">
        <v>11</v>
      </c>
      <c r="I29" s="4" t="s">
        <v>11</v>
      </c>
      <c r="J29" s="97" t="s">
        <v>11</v>
      </c>
      <c r="L29" s="81" t="s">
        <v>53</v>
      </c>
      <c r="M29" s="90">
        <v>8</v>
      </c>
      <c r="N29" s="4">
        <v>4</v>
      </c>
      <c r="O29" s="4">
        <v>4</v>
      </c>
      <c r="P29" s="4">
        <v>4</v>
      </c>
      <c r="Q29" s="4">
        <v>4</v>
      </c>
      <c r="R29" s="4">
        <v>3</v>
      </c>
      <c r="S29" s="4">
        <v>3</v>
      </c>
      <c r="T29" s="97">
        <v>3</v>
      </c>
    </row>
    <row r="30" spans="2:20">
      <c r="B30" s="100" t="s">
        <v>101</v>
      </c>
      <c r="C30" s="101">
        <f>MIN(C21:C29)</f>
        <v>2</v>
      </c>
      <c r="D30" s="102">
        <f t="shared" ref="D30:J30" si="12">MIN(D21:D29)</f>
        <v>6</v>
      </c>
      <c r="E30" s="102">
        <f t="shared" si="12"/>
        <v>1</v>
      </c>
      <c r="F30" s="102">
        <f t="shared" si="12"/>
        <v>6</v>
      </c>
      <c r="G30" s="102">
        <f t="shared" si="12"/>
        <v>1</v>
      </c>
      <c r="H30" s="102">
        <f t="shared" si="12"/>
        <v>7</v>
      </c>
      <c r="I30" s="102">
        <f t="shared" si="12"/>
        <v>1</v>
      </c>
      <c r="J30" s="103">
        <f t="shared" si="12"/>
        <v>3</v>
      </c>
      <c r="L30" s="100" t="s">
        <v>101</v>
      </c>
      <c r="M30" s="101">
        <f>MIN(M21:M29)</f>
        <v>5</v>
      </c>
      <c r="N30" s="102">
        <f t="shared" ref="N30:T30" si="13">MIN(N21:N29)</f>
        <v>4</v>
      </c>
      <c r="O30" s="102">
        <f t="shared" si="13"/>
        <v>4</v>
      </c>
      <c r="P30" s="102">
        <f t="shared" si="13"/>
        <v>4</v>
      </c>
      <c r="Q30" s="102">
        <f t="shared" si="13"/>
        <v>4</v>
      </c>
      <c r="R30" s="102">
        <f t="shared" si="13"/>
        <v>3</v>
      </c>
      <c r="S30" s="102">
        <f t="shared" si="13"/>
        <v>3</v>
      </c>
      <c r="T30" s="103">
        <f t="shared" si="13"/>
        <v>1</v>
      </c>
    </row>
    <row r="31" spans="2:20">
      <c r="B31" s="104" t="s">
        <v>102</v>
      </c>
      <c r="C31" s="105">
        <f>MAX(C21:C29)</f>
        <v>8</v>
      </c>
      <c r="D31" s="106">
        <f t="shared" ref="D31:J31" si="14">MAX(D21:D29)</f>
        <v>8</v>
      </c>
      <c r="E31" s="106">
        <f t="shared" si="14"/>
        <v>8</v>
      </c>
      <c r="F31" s="106">
        <f t="shared" si="14"/>
        <v>8</v>
      </c>
      <c r="G31" s="106">
        <f t="shared" si="14"/>
        <v>8</v>
      </c>
      <c r="H31" s="106">
        <f t="shared" si="14"/>
        <v>8</v>
      </c>
      <c r="I31" s="106">
        <f t="shared" si="14"/>
        <v>8</v>
      </c>
      <c r="J31" s="107">
        <f t="shared" si="14"/>
        <v>8</v>
      </c>
      <c r="L31" s="104" t="s">
        <v>102</v>
      </c>
      <c r="M31" s="105">
        <f>MAX(M21:M29)</f>
        <v>8</v>
      </c>
      <c r="N31" s="106">
        <f t="shared" ref="N31:T31" si="15">MAX(N21:N29)</f>
        <v>8</v>
      </c>
      <c r="O31" s="106">
        <f t="shared" si="15"/>
        <v>8</v>
      </c>
      <c r="P31" s="106">
        <f t="shared" si="15"/>
        <v>8</v>
      </c>
      <c r="Q31" s="106">
        <f t="shared" si="15"/>
        <v>8</v>
      </c>
      <c r="R31" s="106">
        <f t="shared" si="15"/>
        <v>8</v>
      </c>
      <c r="S31" s="106">
        <f t="shared" si="15"/>
        <v>8</v>
      </c>
      <c r="T31" s="107">
        <f t="shared" si="15"/>
        <v>8</v>
      </c>
    </row>
    <row r="32" spans="2:20">
      <c r="B32" s="104" t="s">
        <v>8</v>
      </c>
      <c r="C32" s="108">
        <f>AVERAGE(C21:C29)</f>
        <v>6.4444444444444446</v>
      </c>
      <c r="D32" s="109">
        <f t="shared" ref="D32:J32" si="16">AVERAGE(D21:D29)</f>
        <v>7.4444444444444446</v>
      </c>
      <c r="E32" s="109">
        <f t="shared" si="16"/>
        <v>5.2857142857142856</v>
      </c>
      <c r="F32" s="109">
        <f t="shared" si="16"/>
        <v>7.2222222222222223</v>
      </c>
      <c r="G32" s="109">
        <f t="shared" si="16"/>
        <v>4.7142857142857144</v>
      </c>
      <c r="H32" s="109">
        <f t="shared" si="16"/>
        <v>7.5</v>
      </c>
      <c r="I32" s="109">
        <f t="shared" si="16"/>
        <v>4.166666666666667</v>
      </c>
      <c r="J32" s="110">
        <f t="shared" si="16"/>
        <v>5.8</v>
      </c>
      <c r="L32" s="104" t="s">
        <v>8</v>
      </c>
      <c r="M32" s="108">
        <f>AVERAGE(M21:M29)</f>
        <v>7.333333333333333</v>
      </c>
      <c r="N32" s="109">
        <f t="shared" ref="N32:T32" si="17">AVERAGE(N21:N29)</f>
        <v>7.4444444444444446</v>
      </c>
      <c r="O32" s="109">
        <f t="shared" si="17"/>
        <v>6.375</v>
      </c>
      <c r="P32" s="109">
        <f t="shared" si="17"/>
        <v>7.333333333333333</v>
      </c>
      <c r="Q32" s="109">
        <f t="shared" si="17"/>
        <v>6.375</v>
      </c>
      <c r="R32" s="109">
        <f t="shared" si="17"/>
        <v>7.333333333333333</v>
      </c>
      <c r="S32" s="109">
        <f t="shared" si="17"/>
        <v>5.4444444444444446</v>
      </c>
      <c r="T32" s="110">
        <f t="shared" si="17"/>
        <v>5.2222222222222223</v>
      </c>
    </row>
    <row r="33" spans="2:20">
      <c r="B33" s="104" t="s">
        <v>98</v>
      </c>
      <c r="C33" s="108">
        <f>STDEVP(C21:C29)</f>
        <v>2.2166597048066667</v>
      </c>
      <c r="D33" s="109">
        <f t="shared" ref="D33:J33" si="18">STDEVP(D21:D29)</f>
        <v>0.6849348892187751</v>
      </c>
      <c r="E33" s="109">
        <f t="shared" si="18"/>
        <v>2.5475077857324298</v>
      </c>
      <c r="F33" s="109">
        <f t="shared" si="18"/>
        <v>0.78567420131838617</v>
      </c>
      <c r="G33" s="109">
        <f t="shared" si="18"/>
        <v>2.5475077857324298</v>
      </c>
      <c r="H33" s="109">
        <f t="shared" si="18"/>
        <v>0.5</v>
      </c>
      <c r="I33" s="109">
        <f t="shared" si="18"/>
        <v>2.2669117514559072</v>
      </c>
      <c r="J33" s="110">
        <f t="shared" si="18"/>
        <v>1.7204650534085253</v>
      </c>
      <c r="L33" s="104" t="s">
        <v>98</v>
      </c>
      <c r="M33" s="108">
        <f>STDEVP(M21:M29)</f>
        <v>1.0540925533894598</v>
      </c>
      <c r="N33" s="109">
        <f t="shared" ref="N33:T33" si="19">STDEVP(N21:N29)</f>
        <v>1.2570787221094177</v>
      </c>
      <c r="O33" s="109">
        <f t="shared" si="19"/>
        <v>1.5761900266148114</v>
      </c>
      <c r="P33" s="109">
        <f t="shared" si="19"/>
        <v>1.247219128924647</v>
      </c>
      <c r="Q33" s="109">
        <f t="shared" si="19"/>
        <v>1.5761900266148114</v>
      </c>
      <c r="R33" s="109">
        <f t="shared" si="19"/>
        <v>1.5634719199411433</v>
      </c>
      <c r="S33" s="109">
        <f t="shared" si="19"/>
        <v>2.0608041101101566</v>
      </c>
      <c r="T33" s="110">
        <f t="shared" si="19"/>
        <v>2.4845199749997664</v>
      </c>
    </row>
    <row r="34" spans="2:20">
      <c r="B34" s="104" t="s">
        <v>99</v>
      </c>
      <c r="C34" s="105">
        <f>MODE(C21:C29)</f>
        <v>8</v>
      </c>
      <c r="D34" s="106">
        <f t="shared" ref="D34:I34" si="20">MODE(D21:D29)</f>
        <v>8</v>
      </c>
      <c r="E34" s="106">
        <f t="shared" si="20"/>
        <v>7</v>
      </c>
      <c r="F34" s="106">
        <f t="shared" si="20"/>
        <v>8</v>
      </c>
      <c r="G34" s="106">
        <f t="shared" si="20"/>
        <v>7</v>
      </c>
      <c r="H34" s="106">
        <f t="shared" si="20"/>
        <v>8</v>
      </c>
      <c r="I34" s="106">
        <f t="shared" si="20"/>
        <v>5</v>
      </c>
      <c r="J34" s="107" t="s">
        <v>11</v>
      </c>
      <c r="L34" s="104" t="s">
        <v>99</v>
      </c>
      <c r="M34" s="105">
        <f>MODE(M21:M29)</f>
        <v>8</v>
      </c>
      <c r="N34" s="106">
        <f t="shared" ref="N34:T34" si="21">MODE(N21:N29)</f>
        <v>8</v>
      </c>
      <c r="O34" s="106">
        <f t="shared" si="21"/>
        <v>8</v>
      </c>
      <c r="P34" s="106">
        <f t="shared" si="21"/>
        <v>8</v>
      </c>
      <c r="Q34" s="106">
        <f t="shared" si="21"/>
        <v>8</v>
      </c>
      <c r="R34" s="106">
        <f t="shared" si="21"/>
        <v>8</v>
      </c>
      <c r="S34" s="106">
        <f t="shared" si="21"/>
        <v>3</v>
      </c>
      <c r="T34" s="107">
        <f t="shared" si="21"/>
        <v>8</v>
      </c>
    </row>
    <row r="35" spans="2:20">
      <c r="B35" s="111" t="s">
        <v>100</v>
      </c>
      <c r="C35" s="112">
        <f>MEDIAN(C21:C29)</f>
        <v>8</v>
      </c>
      <c r="D35" s="113">
        <f t="shared" ref="D35:J35" si="22">MEDIAN(D21:D29)</f>
        <v>8</v>
      </c>
      <c r="E35" s="113">
        <f t="shared" si="22"/>
        <v>7</v>
      </c>
      <c r="F35" s="113">
        <f t="shared" si="22"/>
        <v>7</v>
      </c>
      <c r="G35" s="113">
        <f t="shared" si="22"/>
        <v>5</v>
      </c>
      <c r="H35" s="113">
        <f t="shared" si="22"/>
        <v>7.5</v>
      </c>
      <c r="I35" s="113">
        <f t="shared" si="22"/>
        <v>4.5</v>
      </c>
      <c r="J35" s="114">
        <f t="shared" si="22"/>
        <v>6</v>
      </c>
      <c r="L35" s="111" t="s">
        <v>100</v>
      </c>
      <c r="M35" s="112">
        <f>MEDIAN(M21:M29)</f>
        <v>8</v>
      </c>
      <c r="N35" s="113">
        <f t="shared" ref="N35:T35" si="23">MEDIAN(N21:N29)</f>
        <v>8</v>
      </c>
      <c r="O35" s="113">
        <f t="shared" si="23"/>
        <v>6.5</v>
      </c>
      <c r="P35" s="113">
        <f t="shared" si="23"/>
        <v>8</v>
      </c>
      <c r="Q35" s="113">
        <f t="shared" si="23"/>
        <v>6.5</v>
      </c>
      <c r="R35" s="113">
        <f t="shared" si="23"/>
        <v>8</v>
      </c>
      <c r="S35" s="113">
        <f t="shared" si="23"/>
        <v>5</v>
      </c>
      <c r="T35" s="114">
        <f t="shared" si="23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Q33"/>
  <sheetViews>
    <sheetView zoomScale="85" zoomScaleNormal="85" workbookViewId="0">
      <selection activeCell="N33" sqref="N33"/>
    </sheetView>
  </sheetViews>
  <sheetFormatPr baseColWidth="10" defaultRowHeight="15"/>
  <cols>
    <col min="2" max="2" width="103.140625" customWidth="1"/>
    <col min="14" max="15" width="13.5703125" bestFit="1" customWidth="1"/>
  </cols>
  <sheetData>
    <row r="2" spans="2:17">
      <c r="B2" s="66" t="s">
        <v>93</v>
      </c>
      <c r="C2" s="89" t="s">
        <v>58</v>
      </c>
      <c r="D2" s="87" t="s">
        <v>59</v>
      </c>
      <c r="E2" s="87" t="s">
        <v>60</v>
      </c>
      <c r="F2" s="87" t="s">
        <v>61</v>
      </c>
      <c r="G2" s="87" t="s">
        <v>62</v>
      </c>
      <c r="H2" s="87" t="s">
        <v>63</v>
      </c>
      <c r="I2" s="87" t="s">
        <v>64</v>
      </c>
      <c r="J2" s="87" t="s">
        <v>65</v>
      </c>
      <c r="K2" s="88" t="s">
        <v>66</v>
      </c>
      <c r="L2" s="122" t="s">
        <v>101</v>
      </c>
      <c r="M2" s="123" t="s">
        <v>102</v>
      </c>
      <c r="N2" s="123" t="s">
        <v>8</v>
      </c>
      <c r="O2" s="123" t="s">
        <v>103</v>
      </c>
      <c r="P2" s="123" t="s">
        <v>99</v>
      </c>
      <c r="Q2" s="124" t="s">
        <v>100</v>
      </c>
    </row>
    <row r="3" spans="2:17">
      <c r="B3" s="91" t="s">
        <v>77</v>
      </c>
      <c r="C3" s="89">
        <v>4</v>
      </c>
      <c r="D3" s="87">
        <v>2</v>
      </c>
      <c r="E3" s="87">
        <v>7</v>
      </c>
      <c r="F3" s="87">
        <v>3</v>
      </c>
      <c r="G3" s="87">
        <v>6</v>
      </c>
      <c r="H3" s="87">
        <v>12</v>
      </c>
      <c r="I3" s="87">
        <v>17</v>
      </c>
      <c r="J3" s="87">
        <v>6</v>
      </c>
      <c r="K3" s="87">
        <v>10</v>
      </c>
      <c r="L3" s="118">
        <f>MIN(C3:K3)</f>
        <v>2</v>
      </c>
      <c r="M3" s="119">
        <f>MAX(C3:K3)</f>
        <v>17</v>
      </c>
      <c r="N3" s="120">
        <f>AVERAGE(C3:K3)</f>
        <v>7.4444444444444446</v>
      </c>
      <c r="O3" s="120">
        <f>STDEVP(C3:K3)</f>
        <v>4.5242829047782962</v>
      </c>
      <c r="P3" s="119">
        <f>MODE(C3:K3)</f>
        <v>6</v>
      </c>
      <c r="Q3" s="121">
        <f>MEDIAN(C3:K3)</f>
        <v>6</v>
      </c>
    </row>
    <row r="4" spans="2:17">
      <c r="B4" s="117" t="s">
        <v>78</v>
      </c>
      <c r="C4" s="8">
        <v>3</v>
      </c>
      <c r="D4" s="9">
        <v>3</v>
      </c>
      <c r="E4" s="9">
        <v>3</v>
      </c>
      <c r="F4" s="9">
        <v>2</v>
      </c>
      <c r="G4" s="9">
        <v>3</v>
      </c>
      <c r="H4" s="9">
        <v>3</v>
      </c>
      <c r="I4" s="9">
        <v>4</v>
      </c>
      <c r="J4" s="9">
        <v>4</v>
      </c>
      <c r="K4" s="9">
        <v>2</v>
      </c>
      <c r="L4" s="105">
        <f t="shared" ref="L4:L17" si="0">MIN(C4:K4)</f>
        <v>2</v>
      </c>
      <c r="M4" s="106">
        <f t="shared" ref="M4:M17" si="1">MAX(C4:K4)</f>
        <v>4</v>
      </c>
      <c r="N4" s="109">
        <f t="shared" ref="N4:N17" si="2">AVERAGE(C4:K4)</f>
        <v>3</v>
      </c>
      <c r="O4" s="109">
        <f t="shared" ref="O4:O17" si="3">STDEVP(C4:K4)</f>
        <v>0.66666666666666663</v>
      </c>
      <c r="P4" s="106">
        <f t="shared" ref="P4:P17" si="4">MODE(C4:K4)</f>
        <v>3</v>
      </c>
      <c r="Q4" s="110">
        <f t="shared" ref="Q4:Q17" si="5">MEDIAN(C4:K4)</f>
        <v>3</v>
      </c>
    </row>
    <row r="5" spans="2:17">
      <c r="B5" s="81" t="s">
        <v>80</v>
      </c>
      <c r="C5" s="12">
        <v>3</v>
      </c>
      <c r="D5" s="3">
        <v>2</v>
      </c>
      <c r="E5" s="3">
        <v>3</v>
      </c>
      <c r="F5" s="3">
        <v>1</v>
      </c>
      <c r="G5" s="3">
        <v>3</v>
      </c>
      <c r="H5" s="3">
        <v>2</v>
      </c>
      <c r="I5" s="3">
        <v>4</v>
      </c>
      <c r="J5" s="3">
        <v>2</v>
      </c>
      <c r="K5" s="3">
        <v>2</v>
      </c>
      <c r="L5" s="105">
        <f t="shared" si="0"/>
        <v>1</v>
      </c>
      <c r="M5" s="106">
        <f t="shared" si="1"/>
        <v>4</v>
      </c>
      <c r="N5" s="109">
        <f t="shared" si="2"/>
        <v>2.4444444444444446</v>
      </c>
      <c r="O5" s="109">
        <f t="shared" si="3"/>
        <v>0.8314794192830981</v>
      </c>
      <c r="P5" s="106">
        <f t="shared" si="4"/>
        <v>2</v>
      </c>
      <c r="Q5" s="110">
        <f t="shared" si="5"/>
        <v>2</v>
      </c>
    </row>
    <row r="6" spans="2:17">
      <c r="B6" s="81" t="s">
        <v>81</v>
      </c>
      <c r="C6" s="12">
        <v>4</v>
      </c>
      <c r="D6" s="3">
        <v>3</v>
      </c>
      <c r="E6" s="3">
        <v>3</v>
      </c>
      <c r="F6" s="3">
        <v>3</v>
      </c>
      <c r="G6" s="3">
        <v>3</v>
      </c>
      <c r="H6" s="3">
        <v>3</v>
      </c>
      <c r="I6" s="3">
        <v>4</v>
      </c>
      <c r="J6" s="3">
        <v>4</v>
      </c>
      <c r="K6" s="3">
        <v>2</v>
      </c>
      <c r="L6" s="105">
        <f t="shared" si="0"/>
        <v>2</v>
      </c>
      <c r="M6" s="106">
        <f t="shared" si="1"/>
        <v>4</v>
      </c>
      <c r="N6" s="109">
        <f t="shared" si="2"/>
        <v>3.2222222222222223</v>
      </c>
      <c r="O6" s="109">
        <f t="shared" si="3"/>
        <v>0.62853936105470887</v>
      </c>
      <c r="P6" s="106">
        <f t="shared" si="4"/>
        <v>3</v>
      </c>
      <c r="Q6" s="110">
        <f t="shared" si="5"/>
        <v>3</v>
      </c>
    </row>
    <row r="7" spans="2:17">
      <c r="B7" s="81" t="s">
        <v>79</v>
      </c>
      <c r="C7" s="90">
        <v>3</v>
      </c>
      <c r="D7" s="3">
        <v>3</v>
      </c>
      <c r="E7" s="3">
        <v>3</v>
      </c>
      <c r="F7" s="3">
        <v>4</v>
      </c>
      <c r="G7" s="3">
        <v>4</v>
      </c>
      <c r="H7" s="3">
        <v>4</v>
      </c>
      <c r="I7" s="3">
        <v>4</v>
      </c>
      <c r="J7" s="3">
        <v>4</v>
      </c>
      <c r="K7" s="3">
        <v>3</v>
      </c>
      <c r="L7" s="105">
        <f t="shared" si="0"/>
        <v>3</v>
      </c>
      <c r="M7" s="106">
        <f t="shared" si="1"/>
        <v>4</v>
      </c>
      <c r="N7" s="109">
        <f t="shared" si="2"/>
        <v>3.5555555555555554</v>
      </c>
      <c r="O7" s="109">
        <f t="shared" si="3"/>
        <v>0.49690399499995325</v>
      </c>
      <c r="P7" s="106">
        <f t="shared" si="4"/>
        <v>4</v>
      </c>
      <c r="Q7" s="110">
        <f t="shared" si="5"/>
        <v>4</v>
      </c>
    </row>
    <row r="8" spans="2:17">
      <c r="B8" s="81" t="s">
        <v>82</v>
      </c>
      <c r="C8" s="90">
        <v>1</v>
      </c>
      <c r="D8" s="3">
        <v>1</v>
      </c>
      <c r="E8" s="3">
        <v>2</v>
      </c>
      <c r="F8" s="3">
        <v>1</v>
      </c>
      <c r="G8" s="3">
        <v>1</v>
      </c>
      <c r="H8" s="3">
        <v>3</v>
      </c>
      <c r="I8" s="3">
        <v>4</v>
      </c>
      <c r="J8" s="3">
        <v>1</v>
      </c>
      <c r="K8" s="3">
        <v>3</v>
      </c>
      <c r="L8" s="105">
        <f t="shared" si="0"/>
        <v>1</v>
      </c>
      <c r="M8" s="106">
        <f t="shared" si="1"/>
        <v>4</v>
      </c>
      <c r="N8" s="109">
        <f t="shared" si="2"/>
        <v>1.8888888888888888</v>
      </c>
      <c r="O8" s="109">
        <f t="shared" si="3"/>
        <v>1.0999438818457405</v>
      </c>
      <c r="P8" s="106">
        <f t="shared" si="4"/>
        <v>1</v>
      </c>
      <c r="Q8" s="110">
        <f t="shared" si="5"/>
        <v>1</v>
      </c>
    </row>
    <row r="9" spans="2:17">
      <c r="B9" s="81" t="s">
        <v>83</v>
      </c>
      <c r="C9" s="90">
        <v>3</v>
      </c>
      <c r="D9" s="3">
        <v>3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3</v>
      </c>
      <c r="K9" s="3">
        <v>3</v>
      </c>
      <c r="L9" s="105">
        <f t="shared" si="0"/>
        <v>3</v>
      </c>
      <c r="M9" s="106">
        <f t="shared" si="1"/>
        <v>4</v>
      </c>
      <c r="N9" s="109">
        <f t="shared" si="2"/>
        <v>3.5555555555555554</v>
      </c>
      <c r="O9" s="109">
        <f t="shared" si="3"/>
        <v>0.49690399499995325</v>
      </c>
      <c r="P9" s="106">
        <f t="shared" si="4"/>
        <v>4</v>
      </c>
      <c r="Q9" s="110">
        <f t="shared" si="5"/>
        <v>4</v>
      </c>
    </row>
    <row r="10" spans="2:17">
      <c r="B10" s="81" t="s">
        <v>84</v>
      </c>
      <c r="C10" s="90">
        <v>3</v>
      </c>
      <c r="D10" s="3">
        <v>2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2</v>
      </c>
      <c r="K10" s="3">
        <v>1</v>
      </c>
      <c r="L10" s="105">
        <f t="shared" si="0"/>
        <v>1</v>
      </c>
      <c r="M10" s="106">
        <f t="shared" si="1"/>
        <v>4</v>
      </c>
      <c r="N10" s="109">
        <f t="shared" si="2"/>
        <v>3.1111111111111112</v>
      </c>
      <c r="O10" s="109">
        <f t="shared" si="3"/>
        <v>1.0999438818457405</v>
      </c>
      <c r="P10" s="106">
        <f t="shared" si="4"/>
        <v>4</v>
      </c>
      <c r="Q10" s="110">
        <f t="shared" si="5"/>
        <v>4</v>
      </c>
    </row>
    <row r="11" spans="2:17">
      <c r="B11" s="81" t="s">
        <v>85</v>
      </c>
      <c r="C11" s="90">
        <v>2</v>
      </c>
      <c r="D11" s="3">
        <v>2</v>
      </c>
      <c r="E11" s="3">
        <v>4</v>
      </c>
      <c r="F11" s="3">
        <v>4</v>
      </c>
      <c r="G11" s="3">
        <v>3</v>
      </c>
      <c r="H11" s="3">
        <v>4</v>
      </c>
      <c r="I11" s="3">
        <v>4</v>
      </c>
      <c r="J11" s="3">
        <v>1</v>
      </c>
      <c r="K11" s="3">
        <v>1</v>
      </c>
      <c r="L11" s="105">
        <f t="shared" si="0"/>
        <v>1</v>
      </c>
      <c r="M11" s="106">
        <f t="shared" si="1"/>
        <v>4</v>
      </c>
      <c r="N11" s="109">
        <f t="shared" si="2"/>
        <v>2.7777777777777777</v>
      </c>
      <c r="O11" s="109">
        <f t="shared" si="3"/>
        <v>1.227262335243029</v>
      </c>
      <c r="P11" s="106">
        <f t="shared" si="4"/>
        <v>4</v>
      </c>
      <c r="Q11" s="110">
        <f t="shared" si="5"/>
        <v>3</v>
      </c>
    </row>
    <row r="12" spans="2:17">
      <c r="B12" s="81" t="s">
        <v>86</v>
      </c>
      <c r="C12" s="90">
        <v>1</v>
      </c>
      <c r="D12" s="3">
        <v>2</v>
      </c>
      <c r="E12" s="3">
        <v>4</v>
      </c>
      <c r="F12" s="3">
        <v>1</v>
      </c>
      <c r="G12" s="3">
        <v>3</v>
      </c>
      <c r="H12" s="3">
        <v>4</v>
      </c>
      <c r="I12" s="3">
        <v>4</v>
      </c>
      <c r="J12" s="3">
        <v>1</v>
      </c>
      <c r="K12" s="3">
        <v>1</v>
      </c>
      <c r="L12" s="105">
        <f t="shared" si="0"/>
        <v>1</v>
      </c>
      <c r="M12" s="106">
        <f t="shared" si="1"/>
        <v>4</v>
      </c>
      <c r="N12" s="109">
        <f t="shared" si="2"/>
        <v>2.3333333333333335</v>
      </c>
      <c r="O12" s="109">
        <f t="shared" si="3"/>
        <v>1.3333333333333333</v>
      </c>
      <c r="P12" s="106">
        <f t="shared" si="4"/>
        <v>1</v>
      </c>
      <c r="Q12" s="110">
        <f t="shared" si="5"/>
        <v>2</v>
      </c>
    </row>
    <row r="13" spans="2:17">
      <c r="B13" s="81" t="s">
        <v>87</v>
      </c>
      <c r="C13" s="90">
        <v>3</v>
      </c>
      <c r="D13" s="3">
        <v>2</v>
      </c>
      <c r="E13" s="3">
        <v>4</v>
      </c>
      <c r="F13" s="3">
        <v>3</v>
      </c>
      <c r="G13" s="3">
        <v>3</v>
      </c>
      <c r="H13" s="3">
        <v>3</v>
      </c>
      <c r="I13" s="3">
        <v>4</v>
      </c>
      <c r="J13" s="3">
        <v>3</v>
      </c>
      <c r="K13" s="3">
        <v>2</v>
      </c>
      <c r="L13" s="105">
        <f t="shared" si="0"/>
        <v>2</v>
      </c>
      <c r="M13" s="106">
        <f t="shared" si="1"/>
        <v>4</v>
      </c>
      <c r="N13" s="109">
        <f t="shared" si="2"/>
        <v>3</v>
      </c>
      <c r="O13" s="109">
        <f t="shared" si="3"/>
        <v>0.66666666666666663</v>
      </c>
      <c r="P13" s="106">
        <f t="shared" si="4"/>
        <v>3</v>
      </c>
      <c r="Q13" s="110">
        <f t="shared" si="5"/>
        <v>3</v>
      </c>
    </row>
    <row r="14" spans="2:17">
      <c r="B14" s="81" t="s">
        <v>88</v>
      </c>
      <c r="C14" s="90">
        <v>2</v>
      </c>
      <c r="D14" s="3">
        <v>2</v>
      </c>
      <c r="E14" s="3">
        <v>4</v>
      </c>
      <c r="F14" s="3">
        <v>1</v>
      </c>
      <c r="G14" s="3">
        <v>4</v>
      </c>
      <c r="H14" s="3">
        <v>3</v>
      </c>
      <c r="I14" s="3">
        <v>3</v>
      </c>
      <c r="J14" s="3">
        <v>1</v>
      </c>
      <c r="K14" s="3">
        <v>1</v>
      </c>
      <c r="L14" s="105">
        <f t="shared" si="0"/>
        <v>1</v>
      </c>
      <c r="M14" s="106">
        <f t="shared" si="1"/>
        <v>4</v>
      </c>
      <c r="N14" s="109">
        <f t="shared" si="2"/>
        <v>2.3333333333333335</v>
      </c>
      <c r="O14" s="109">
        <f t="shared" si="3"/>
        <v>1.1547005383792515</v>
      </c>
      <c r="P14" s="106">
        <f t="shared" si="4"/>
        <v>1</v>
      </c>
      <c r="Q14" s="110">
        <f t="shared" si="5"/>
        <v>2</v>
      </c>
    </row>
    <row r="15" spans="2:17">
      <c r="B15" s="81" t="s">
        <v>89</v>
      </c>
      <c r="C15" s="90">
        <v>3</v>
      </c>
      <c r="D15" s="3">
        <v>1</v>
      </c>
      <c r="E15" s="3">
        <v>2</v>
      </c>
      <c r="F15" s="3">
        <v>1</v>
      </c>
      <c r="G15" s="3">
        <v>1</v>
      </c>
      <c r="H15" s="3">
        <v>2</v>
      </c>
      <c r="I15" s="3">
        <v>4</v>
      </c>
      <c r="J15" s="3">
        <v>3</v>
      </c>
      <c r="K15" s="3">
        <v>1</v>
      </c>
      <c r="L15" s="105">
        <f t="shared" si="0"/>
        <v>1</v>
      </c>
      <c r="M15" s="106">
        <f t="shared" si="1"/>
        <v>4</v>
      </c>
      <c r="N15" s="109">
        <f t="shared" si="2"/>
        <v>2</v>
      </c>
      <c r="O15" s="109">
        <f t="shared" si="3"/>
        <v>1.0540925533894598</v>
      </c>
      <c r="P15" s="106">
        <f t="shared" si="4"/>
        <v>1</v>
      </c>
      <c r="Q15" s="110">
        <f t="shared" si="5"/>
        <v>2</v>
      </c>
    </row>
    <row r="16" spans="2:17">
      <c r="B16" s="81" t="s">
        <v>90</v>
      </c>
      <c r="C16" s="90">
        <v>4</v>
      </c>
      <c r="D16" s="3">
        <v>4</v>
      </c>
      <c r="E16" s="3">
        <v>3</v>
      </c>
      <c r="F16" s="3">
        <v>4</v>
      </c>
      <c r="G16" s="3">
        <v>3</v>
      </c>
      <c r="H16" s="3">
        <v>4</v>
      </c>
      <c r="I16" s="3">
        <v>4</v>
      </c>
      <c r="J16" s="3">
        <v>4</v>
      </c>
      <c r="K16" s="3">
        <v>2</v>
      </c>
      <c r="L16" s="105">
        <f t="shared" si="0"/>
        <v>2</v>
      </c>
      <c r="M16" s="106">
        <f t="shared" si="1"/>
        <v>4</v>
      </c>
      <c r="N16" s="109">
        <f t="shared" si="2"/>
        <v>3.5555555555555554</v>
      </c>
      <c r="O16" s="109">
        <f t="shared" si="3"/>
        <v>0.6849348892187751</v>
      </c>
      <c r="P16" s="106">
        <f t="shared" si="4"/>
        <v>4</v>
      </c>
      <c r="Q16" s="110">
        <f t="shared" si="5"/>
        <v>4</v>
      </c>
    </row>
    <row r="17" spans="2:17">
      <c r="B17" s="82" t="s">
        <v>91</v>
      </c>
      <c r="C17" s="13">
        <v>4</v>
      </c>
      <c r="D17" s="6">
        <v>4</v>
      </c>
      <c r="E17" s="6">
        <v>4</v>
      </c>
      <c r="F17" s="6">
        <v>4</v>
      </c>
      <c r="G17" s="6">
        <v>1</v>
      </c>
      <c r="H17" s="6">
        <v>4</v>
      </c>
      <c r="I17" s="6">
        <v>4</v>
      </c>
      <c r="J17" s="6">
        <v>3</v>
      </c>
      <c r="K17" s="6">
        <v>2</v>
      </c>
      <c r="L17" s="116">
        <f t="shared" si="0"/>
        <v>1</v>
      </c>
      <c r="M17" s="115">
        <f t="shared" si="1"/>
        <v>4</v>
      </c>
      <c r="N17" s="113">
        <f t="shared" si="2"/>
        <v>3.3333333333333335</v>
      </c>
      <c r="O17" s="113">
        <f t="shared" si="3"/>
        <v>1.0540925533894598</v>
      </c>
      <c r="P17" s="115">
        <f t="shared" si="4"/>
        <v>4</v>
      </c>
      <c r="Q17" s="114">
        <f t="shared" si="5"/>
        <v>4</v>
      </c>
    </row>
    <row r="19" spans="2:17">
      <c r="B19" s="66" t="s">
        <v>92</v>
      </c>
      <c r="C19" s="87" t="s">
        <v>58</v>
      </c>
      <c r="D19" s="87" t="s">
        <v>59</v>
      </c>
      <c r="E19" s="87" t="s">
        <v>60</v>
      </c>
      <c r="F19" s="87" t="s">
        <v>61</v>
      </c>
      <c r="G19" s="87" t="s">
        <v>62</v>
      </c>
      <c r="H19" s="87" t="s">
        <v>63</v>
      </c>
      <c r="I19" s="87" t="s">
        <v>64</v>
      </c>
      <c r="J19" s="87" t="s">
        <v>65</v>
      </c>
      <c r="K19" s="88" t="s">
        <v>66</v>
      </c>
      <c r="L19" s="122" t="s">
        <v>101</v>
      </c>
      <c r="M19" s="123" t="s">
        <v>102</v>
      </c>
      <c r="N19" s="123" t="s">
        <v>8</v>
      </c>
      <c r="O19" s="123" t="s">
        <v>103</v>
      </c>
      <c r="P19" s="123" t="s">
        <v>99</v>
      </c>
      <c r="Q19" s="124" t="s">
        <v>100</v>
      </c>
    </row>
    <row r="20" spans="2:17">
      <c r="B20" s="93" t="s">
        <v>94</v>
      </c>
      <c r="C20" s="9">
        <v>3</v>
      </c>
      <c r="D20" s="9">
        <v>6</v>
      </c>
      <c r="E20" s="9">
        <v>6</v>
      </c>
      <c r="F20" s="9">
        <v>7</v>
      </c>
      <c r="G20" s="9">
        <v>3</v>
      </c>
      <c r="H20" s="9">
        <v>6</v>
      </c>
      <c r="I20" s="9">
        <v>5</v>
      </c>
      <c r="J20" s="9">
        <v>4</v>
      </c>
      <c r="K20" s="9" t="s">
        <v>11</v>
      </c>
      <c r="L20" s="101">
        <f>MIN(C20:K20)</f>
        <v>3</v>
      </c>
      <c r="M20" s="102">
        <f>MAX(C20:K20)</f>
        <v>7</v>
      </c>
      <c r="N20" s="125">
        <f>AVERAGE(C20:K20)</f>
        <v>5</v>
      </c>
      <c r="O20" s="125">
        <f>STDEVP(C20:K20)</f>
        <v>1.4142135623730951</v>
      </c>
      <c r="P20" s="102">
        <f>MODE(C20:K20)</f>
        <v>6</v>
      </c>
      <c r="Q20" s="126">
        <f>MEDIAN(C20:K20)</f>
        <v>5.5</v>
      </c>
    </row>
    <row r="21" spans="2:17">
      <c r="B21" s="92" t="s">
        <v>95</v>
      </c>
      <c r="C21" s="3">
        <v>3</v>
      </c>
      <c r="D21" s="3">
        <v>7</v>
      </c>
      <c r="E21" s="3">
        <v>7</v>
      </c>
      <c r="F21" s="3">
        <v>7</v>
      </c>
      <c r="G21" s="3">
        <v>8</v>
      </c>
      <c r="H21" s="3">
        <v>7</v>
      </c>
      <c r="I21" s="3">
        <v>4</v>
      </c>
      <c r="J21" s="3">
        <v>6</v>
      </c>
      <c r="K21" s="3" t="s">
        <v>11</v>
      </c>
      <c r="L21" s="105">
        <f t="shared" ref="L21:L33" si="6">MIN(C21:K21)</f>
        <v>3</v>
      </c>
      <c r="M21" s="106">
        <f t="shared" ref="M21:M33" si="7">MAX(C21:K21)</f>
        <v>8</v>
      </c>
      <c r="N21" s="109">
        <f t="shared" ref="N21:N33" si="8">AVERAGE(C21:K21)</f>
        <v>6.125</v>
      </c>
      <c r="O21" s="109">
        <f t="shared" ref="O21:O33" si="9">STDEVP(C21:K21)</f>
        <v>1.6153559979150107</v>
      </c>
      <c r="P21" s="106">
        <f t="shared" ref="P21:P33" si="10">MODE(C21:K21)</f>
        <v>7</v>
      </c>
      <c r="Q21" s="110">
        <f t="shared" ref="Q21:Q33" si="11">MEDIAN(C21:K21)</f>
        <v>7</v>
      </c>
    </row>
    <row r="22" spans="2:17">
      <c r="B22" s="92" t="s">
        <v>96</v>
      </c>
      <c r="C22" s="3">
        <v>6</v>
      </c>
      <c r="D22" s="3" t="s">
        <v>11</v>
      </c>
      <c r="E22" s="3">
        <v>7</v>
      </c>
      <c r="F22" s="3">
        <v>6</v>
      </c>
      <c r="G22" s="3">
        <v>4</v>
      </c>
      <c r="H22" s="3">
        <v>5</v>
      </c>
      <c r="I22" s="3">
        <v>8</v>
      </c>
      <c r="J22" s="3">
        <v>8</v>
      </c>
      <c r="K22" s="3" t="s">
        <v>11</v>
      </c>
      <c r="L22" s="105">
        <f t="shared" si="6"/>
        <v>4</v>
      </c>
      <c r="M22" s="106">
        <f t="shared" si="7"/>
        <v>8</v>
      </c>
      <c r="N22" s="109">
        <f t="shared" si="8"/>
        <v>6.2857142857142856</v>
      </c>
      <c r="O22" s="109">
        <f t="shared" si="9"/>
        <v>1.3850513878332369</v>
      </c>
      <c r="P22" s="106">
        <f t="shared" si="10"/>
        <v>6</v>
      </c>
      <c r="Q22" s="110">
        <f t="shared" si="11"/>
        <v>6</v>
      </c>
    </row>
    <row r="23" spans="2:17">
      <c r="B23" s="94" t="s">
        <v>97</v>
      </c>
      <c r="C23" s="6">
        <v>5</v>
      </c>
      <c r="D23" s="6">
        <v>1</v>
      </c>
      <c r="E23" s="6">
        <v>7</v>
      </c>
      <c r="F23" s="6" t="s">
        <v>11</v>
      </c>
      <c r="G23" s="6">
        <v>4</v>
      </c>
      <c r="H23" s="6">
        <v>5</v>
      </c>
      <c r="I23" s="6">
        <v>4</v>
      </c>
      <c r="J23" s="6">
        <v>6</v>
      </c>
      <c r="K23" s="6" t="s">
        <v>11</v>
      </c>
      <c r="L23" s="116">
        <f t="shared" si="6"/>
        <v>1</v>
      </c>
      <c r="M23" s="115">
        <f t="shared" si="7"/>
        <v>7</v>
      </c>
      <c r="N23" s="113">
        <f t="shared" si="8"/>
        <v>4.5714285714285712</v>
      </c>
      <c r="O23" s="113">
        <f t="shared" si="9"/>
        <v>1.7612611437054218</v>
      </c>
      <c r="P23" s="115">
        <f t="shared" si="10"/>
        <v>5</v>
      </c>
      <c r="Q23" s="114">
        <f t="shared" si="11"/>
        <v>5</v>
      </c>
    </row>
    <row r="24" spans="2:17">
      <c r="B24" s="117" t="s">
        <v>67</v>
      </c>
      <c r="C24" s="9">
        <v>7</v>
      </c>
      <c r="D24" s="9">
        <v>6</v>
      </c>
      <c r="E24" s="9">
        <v>5</v>
      </c>
      <c r="F24" s="9">
        <v>7</v>
      </c>
      <c r="G24" s="9">
        <v>8</v>
      </c>
      <c r="H24" s="9">
        <v>8</v>
      </c>
      <c r="I24" s="9">
        <v>8</v>
      </c>
      <c r="J24" s="9">
        <v>8</v>
      </c>
      <c r="K24" s="9">
        <v>5</v>
      </c>
      <c r="L24" s="105">
        <f t="shared" si="6"/>
        <v>5</v>
      </c>
      <c r="M24" s="106">
        <f t="shared" si="7"/>
        <v>8</v>
      </c>
      <c r="N24" s="109">
        <f t="shared" si="8"/>
        <v>6.8888888888888893</v>
      </c>
      <c r="O24" s="109">
        <f t="shared" si="9"/>
        <v>1.1967032904743342</v>
      </c>
      <c r="P24" s="106">
        <f t="shared" si="10"/>
        <v>8</v>
      </c>
      <c r="Q24" s="110">
        <f t="shared" si="11"/>
        <v>7</v>
      </c>
    </row>
    <row r="25" spans="2:17">
      <c r="B25" s="81" t="s">
        <v>68</v>
      </c>
      <c r="C25" s="3">
        <v>6</v>
      </c>
      <c r="D25" s="3">
        <v>6</v>
      </c>
      <c r="E25" s="3">
        <v>7</v>
      </c>
      <c r="F25" s="3">
        <v>7</v>
      </c>
      <c r="G25" s="3">
        <v>8</v>
      </c>
      <c r="H25" s="3">
        <v>7</v>
      </c>
      <c r="I25" s="3">
        <v>8</v>
      </c>
      <c r="J25" s="3">
        <v>7</v>
      </c>
      <c r="K25" s="3">
        <v>3</v>
      </c>
      <c r="L25" s="105">
        <f t="shared" si="6"/>
        <v>3</v>
      </c>
      <c r="M25" s="106">
        <f t="shared" si="7"/>
        <v>8</v>
      </c>
      <c r="N25" s="109">
        <f t="shared" si="8"/>
        <v>6.5555555555555554</v>
      </c>
      <c r="O25" s="109">
        <f t="shared" si="9"/>
        <v>1.4229164972072998</v>
      </c>
      <c r="P25" s="106">
        <f t="shared" si="10"/>
        <v>7</v>
      </c>
      <c r="Q25" s="110">
        <f t="shared" si="11"/>
        <v>7</v>
      </c>
    </row>
    <row r="26" spans="2:17">
      <c r="B26" s="81" t="s">
        <v>69</v>
      </c>
      <c r="C26" s="3">
        <v>2</v>
      </c>
      <c r="D26" s="3">
        <v>5</v>
      </c>
      <c r="E26" s="3">
        <v>8</v>
      </c>
      <c r="F26" s="3">
        <v>6</v>
      </c>
      <c r="G26" s="3">
        <v>8</v>
      </c>
      <c r="H26" s="3">
        <v>4</v>
      </c>
      <c r="I26" s="3">
        <v>2</v>
      </c>
      <c r="J26" s="3">
        <v>4</v>
      </c>
      <c r="K26" s="3">
        <v>6</v>
      </c>
      <c r="L26" s="105">
        <f t="shared" si="6"/>
        <v>2</v>
      </c>
      <c r="M26" s="106">
        <f t="shared" si="7"/>
        <v>8</v>
      </c>
      <c r="N26" s="109">
        <f t="shared" si="8"/>
        <v>5</v>
      </c>
      <c r="O26" s="109">
        <f t="shared" si="9"/>
        <v>2.1081851067789197</v>
      </c>
      <c r="P26" s="106">
        <f t="shared" si="10"/>
        <v>2</v>
      </c>
      <c r="Q26" s="110">
        <f t="shared" si="11"/>
        <v>5</v>
      </c>
    </row>
    <row r="27" spans="2:17">
      <c r="B27" s="81" t="s">
        <v>70</v>
      </c>
      <c r="C27" s="3">
        <v>5</v>
      </c>
      <c r="D27" s="3">
        <v>7</v>
      </c>
      <c r="E27" s="3">
        <v>3</v>
      </c>
      <c r="F27" s="3" t="s">
        <v>11</v>
      </c>
      <c r="G27" s="3">
        <v>8</v>
      </c>
      <c r="H27" s="3">
        <v>8</v>
      </c>
      <c r="I27" s="3">
        <v>7</v>
      </c>
      <c r="J27" s="3">
        <v>7</v>
      </c>
      <c r="K27" s="3">
        <v>7</v>
      </c>
      <c r="L27" s="105">
        <f t="shared" si="6"/>
        <v>3</v>
      </c>
      <c r="M27" s="106">
        <f t="shared" si="7"/>
        <v>8</v>
      </c>
      <c r="N27" s="109">
        <f t="shared" si="8"/>
        <v>6.5</v>
      </c>
      <c r="O27" s="109">
        <f t="shared" si="9"/>
        <v>1.5811388300841898</v>
      </c>
      <c r="P27" s="106">
        <f t="shared" si="10"/>
        <v>7</v>
      </c>
      <c r="Q27" s="110">
        <f t="shared" si="11"/>
        <v>7</v>
      </c>
    </row>
    <row r="28" spans="2:17">
      <c r="B28" s="81" t="s">
        <v>71</v>
      </c>
      <c r="C28" s="3">
        <v>5</v>
      </c>
      <c r="D28" s="3">
        <v>1</v>
      </c>
      <c r="E28" s="3">
        <v>5</v>
      </c>
      <c r="F28" s="3">
        <v>1</v>
      </c>
      <c r="G28" s="3">
        <v>8</v>
      </c>
      <c r="H28" s="3">
        <v>1</v>
      </c>
      <c r="I28" s="3">
        <v>2</v>
      </c>
      <c r="J28" s="3">
        <v>2</v>
      </c>
      <c r="K28" s="3">
        <v>6</v>
      </c>
      <c r="L28" s="105">
        <f t="shared" si="6"/>
        <v>1</v>
      </c>
      <c r="M28" s="106">
        <f t="shared" si="7"/>
        <v>8</v>
      </c>
      <c r="N28" s="109">
        <f t="shared" si="8"/>
        <v>3.4444444444444446</v>
      </c>
      <c r="O28" s="109">
        <f t="shared" si="9"/>
        <v>2.4545246704860579</v>
      </c>
      <c r="P28" s="106">
        <f t="shared" si="10"/>
        <v>1</v>
      </c>
      <c r="Q28" s="110">
        <f t="shared" si="11"/>
        <v>2</v>
      </c>
    </row>
    <row r="29" spans="2:17">
      <c r="B29" s="81" t="s">
        <v>72</v>
      </c>
      <c r="C29" s="3">
        <v>6</v>
      </c>
      <c r="D29" s="3">
        <v>5</v>
      </c>
      <c r="E29" s="3">
        <v>6</v>
      </c>
      <c r="F29" s="3">
        <v>5</v>
      </c>
      <c r="G29" s="3">
        <v>1</v>
      </c>
      <c r="H29" s="3">
        <v>3</v>
      </c>
      <c r="I29" s="3" t="s">
        <v>11</v>
      </c>
      <c r="J29" s="3">
        <v>7</v>
      </c>
      <c r="K29" s="3">
        <v>8</v>
      </c>
      <c r="L29" s="105">
        <f t="shared" si="6"/>
        <v>1</v>
      </c>
      <c r="M29" s="106">
        <f t="shared" si="7"/>
        <v>8</v>
      </c>
      <c r="N29" s="109">
        <f t="shared" si="8"/>
        <v>5.125</v>
      </c>
      <c r="O29" s="109">
        <f t="shared" si="9"/>
        <v>2.0879116360612584</v>
      </c>
      <c r="P29" s="106">
        <f t="shared" si="10"/>
        <v>6</v>
      </c>
      <c r="Q29" s="110">
        <f t="shared" si="11"/>
        <v>5.5</v>
      </c>
    </row>
    <row r="30" spans="2:17">
      <c r="B30" s="81" t="s">
        <v>73</v>
      </c>
      <c r="C30" s="3">
        <v>5</v>
      </c>
      <c r="D30" s="3">
        <v>5</v>
      </c>
      <c r="E30" s="3">
        <v>3</v>
      </c>
      <c r="F30" s="3">
        <v>7</v>
      </c>
      <c r="G30" s="3">
        <v>2</v>
      </c>
      <c r="H30" s="3">
        <v>6</v>
      </c>
      <c r="I30" s="3">
        <v>3</v>
      </c>
      <c r="J30" s="3">
        <v>7</v>
      </c>
      <c r="K30" s="3" t="s">
        <v>11</v>
      </c>
      <c r="L30" s="105">
        <f t="shared" si="6"/>
        <v>2</v>
      </c>
      <c r="M30" s="106">
        <f t="shared" si="7"/>
        <v>7</v>
      </c>
      <c r="N30" s="109">
        <f t="shared" si="8"/>
        <v>4.75</v>
      </c>
      <c r="O30" s="109">
        <f t="shared" si="9"/>
        <v>1.7853571071357126</v>
      </c>
      <c r="P30" s="106">
        <f t="shared" si="10"/>
        <v>5</v>
      </c>
      <c r="Q30" s="110">
        <f t="shared" si="11"/>
        <v>5</v>
      </c>
    </row>
    <row r="31" spans="2:17">
      <c r="B31" s="81" t="s">
        <v>74</v>
      </c>
      <c r="C31" s="3">
        <v>4</v>
      </c>
      <c r="D31" s="3">
        <v>6</v>
      </c>
      <c r="E31" s="3">
        <v>7</v>
      </c>
      <c r="F31" s="3" t="s">
        <v>11</v>
      </c>
      <c r="G31" s="3">
        <v>6</v>
      </c>
      <c r="H31" s="3">
        <v>7</v>
      </c>
      <c r="I31" s="3">
        <v>7</v>
      </c>
      <c r="J31" s="3">
        <v>8</v>
      </c>
      <c r="K31" s="3">
        <v>6</v>
      </c>
      <c r="L31" s="105">
        <f t="shared" si="6"/>
        <v>4</v>
      </c>
      <c r="M31" s="106">
        <f t="shared" si="7"/>
        <v>8</v>
      </c>
      <c r="N31" s="109">
        <f t="shared" si="8"/>
        <v>6.375</v>
      </c>
      <c r="O31" s="109">
        <f t="shared" si="9"/>
        <v>1.1110243021644486</v>
      </c>
      <c r="P31" s="106">
        <f t="shared" si="10"/>
        <v>6</v>
      </c>
      <c r="Q31" s="110">
        <f t="shared" si="11"/>
        <v>6.5</v>
      </c>
    </row>
    <row r="32" spans="2:17">
      <c r="B32" s="81" t="s">
        <v>75</v>
      </c>
      <c r="C32" s="3" t="s">
        <v>11</v>
      </c>
      <c r="D32" s="3">
        <v>5</v>
      </c>
      <c r="E32" s="3">
        <v>7</v>
      </c>
      <c r="F32" s="3" t="s">
        <v>11</v>
      </c>
      <c r="G32" s="3">
        <v>8</v>
      </c>
      <c r="H32" s="3">
        <v>8</v>
      </c>
      <c r="I32" s="3" t="s">
        <v>11</v>
      </c>
      <c r="J32" s="3">
        <v>8</v>
      </c>
      <c r="K32" s="3">
        <v>7</v>
      </c>
      <c r="L32" s="105">
        <f t="shared" si="6"/>
        <v>5</v>
      </c>
      <c r="M32" s="106">
        <f t="shared" si="7"/>
        <v>8</v>
      </c>
      <c r="N32" s="109">
        <f t="shared" si="8"/>
        <v>7.166666666666667</v>
      </c>
      <c r="O32" s="109">
        <f t="shared" si="9"/>
        <v>1.0671873729054748</v>
      </c>
      <c r="P32" s="106">
        <f t="shared" si="10"/>
        <v>8</v>
      </c>
      <c r="Q32" s="110">
        <f t="shared" si="11"/>
        <v>7.5</v>
      </c>
    </row>
    <row r="33" spans="2:17">
      <c r="B33" s="82" t="s">
        <v>76</v>
      </c>
      <c r="C33" s="6" t="s">
        <v>11</v>
      </c>
      <c r="D33" s="6">
        <v>5</v>
      </c>
      <c r="E33" s="6">
        <v>5</v>
      </c>
      <c r="F33" s="6">
        <v>6</v>
      </c>
      <c r="G33" s="6">
        <v>1</v>
      </c>
      <c r="H33" s="6">
        <v>8</v>
      </c>
      <c r="I33" s="6" t="s">
        <v>11</v>
      </c>
      <c r="J33" s="6">
        <v>7</v>
      </c>
      <c r="K33" s="6">
        <v>7</v>
      </c>
      <c r="L33" s="116">
        <f t="shared" si="6"/>
        <v>1</v>
      </c>
      <c r="M33" s="115">
        <f t="shared" si="7"/>
        <v>8</v>
      </c>
      <c r="N33" s="113">
        <f t="shared" si="8"/>
        <v>5.5714285714285712</v>
      </c>
      <c r="O33" s="113">
        <f t="shared" si="9"/>
        <v>2.1285234893930487</v>
      </c>
      <c r="P33" s="115">
        <f t="shared" si="10"/>
        <v>5</v>
      </c>
      <c r="Q33" s="114">
        <f t="shared" si="11"/>
        <v>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R33"/>
  <sheetViews>
    <sheetView workbookViewId="0">
      <selection activeCell="O19" sqref="O19"/>
    </sheetView>
  </sheetViews>
  <sheetFormatPr baseColWidth="10" defaultRowHeight="15"/>
  <sheetData>
    <row r="2" spans="2:18">
      <c r="C2" s="310" t="s">
        <v>12</v>
      </c>
      <c r="D2" s="311"/>
      <c r="E2" s="311"/>
      <c r="F2" s="311"/>
      <c r="G2" s="311"/>
      <c r="H2" s="312"/>
    </row>
    <row r="3" spans="2:18">
      <c r="B3" s="66" t="s">
        <v>0</v>
      </c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77" t="s">
        <v>6</v>
      </c>
    </row>
    <row r="4" spans="2:18">
      <c r="B4" s="187">
        <v>1</v>
      </c>
      <c r="C4" s="8" t="s">
        <v>39</v>
      </c>
      <c r="D4" s="9">
        <v>5</v>
      </c>
      <c r="E4" s="9" t="s">
        <v>39</v>
      </c>
      <c r="F4" s="9">
        <v>43</v>
      </c>
      <c r="G4" s="10">
        <v>6</v>
      </c>
      <c r="H4" s="11">
        <v>17</v>
      </c>
    </row>
    <row r="5" spans="2:18">
      <c r="B5" s="187">
        <v>2</v>
      </c>
      <c r="C5" s="12">
        <v>23</v>
      </c>
      <c r="D5" s="3">
        <v>6</v>
      </c>
      <c r="E5" s="3">
        <v>2</v>
      </c>
      <c r="F5" s="3">
        <v>42</v>
      </c>
      <c r="G5" s="3">
        <v>7</v>
      </c>
      <c r="H5" s="5">
        <v>10</v>
      </c>
    </row>
    <row r="6" spans="2:18">
      <c r="B6" s="187">
        <v>4</v>
      </c>
      <c r="C6" s="12">
        <v>15</v>
      </c>
      <c r="D6" s="4">
        <v>5</v>
      </c>
      <c r="E6" s="3">
        <v>2</v>
      </c>
      <c r="F6" s="3">
        <v>29</v>
      </c>
      <c r="G6" s="3">
        <v>2</v>
      </c>
      <c r="H6" s="5">
        <v>5</v>
      </c>
    </row>
    <row r="7" spans="2:18">
      <c r="B7" s="187">
        <v>5</v>
      </c>
      <c r="C7" s="12">
        <v>16</v>
      </c>
      <c r="D7" s="4">
        <v>4</v>
      </c>
      <c r="E7" s="3">
        <v>4</v>
      </c>
      <c r="F7" s="3">
        <v>33</v>
      </c>
      <c r="G7" s="3">
        <v>2</v>
      </c>
      <c r="H7" s="5">
        <v>7</v>
      </c>
    </row>
    <row r="8" spans="2:18">
      <c r="B8" s="187">
        <v>6</v>
      </c>
      <c r="C8" s="12">
        <v>15</v>
      </c>
      <c r="D8" s="4">
        <v>5</v>
      </c>
      <c r="E8" s="3">
        <v>4</v>
      </c>
      <c r="F8" s="3">
        <v>25</v>
      </c>
      <c r="G8" s="3">
        <v>6</v>
      </c>
      <c r="H8" s="5">
        <v>10</v>
      </c>
    </row>
    <row r="9" spans="2:18">
      <c r="B9" s="187">
        <v>7</v>
      </c>
      <c r="C9" s="12">
        <v>23</v>
      </c>
      <c r="D9" s="4">
        <v>6</v>
      </c>
      <c r="E9" s="3">
        <v>2</v>
      </c>
      <c r="F9" s="3">
        <v>55</v>
      </c>
      <c r="G9" s="3">
        <v>5</v>
      </c>
      <c r="H9" s="5">
        <v>15</v>
      </c>
    </row>
    <row r="10" spans="2:18">
      <c r="B10" s="260">
        <v>8</v>
      </c>
      <c r="C10" s="12" t="s">
        <v>11</v>
      </c>
      <c r="D10" s="3" t="s">
        <v>11</v>
      </c>
      <c r="E10" s="3" t="s">
        <v>11</v>
      </c>
      <c r="F10" s="3">
        <v>36</v>
      </c>
      <c r="G10" s="4">
        <v>2</v>
      </c>
      <c r="H10" s="5">
        <v>15</v>
      </c>
    </row>
    <row r="11" spans="2:18">
      <c r="B11" s="260">
        <v>9</v>
      </c>
      <c r="C11" s="12" t="s">
        <v>39</v>
      </c>
      <c r="D11" s="4">
        <v>5</v>
      </c>
      <c r="E11" s="3" t="s">
        <v>39</v>
      </c>
      <c r="F11" s="259">
        <v>39</v>
      </c>
      <c r="G11" s="3">
        <v>4</v>
      </c>
      <c r="H11" s="5">
        <v>8</v>
      </c>
    </row>
    <row r="12" spans="2:18">
      <c r="B12" s="189">
        <v>10</v>
      </c>
      <c r="C12" s="13">
        <v>15</v>
      </c>
      <c r="D12" s="6">
        <v>5</v>
      </c>
      <c r="E12" s="6">
        <v>4</v>
      </c>
      <c r="F12" s="6">
        <v>52</v>
      </c>
      <c r="G12" s="6">
        <v>2</v>
      </c>
      <c r="H12" s="7">
        <v>15</v>
      </c>
    </row>
    <row r="13" spans="2:18">
      <c r="B13" s="190" t="s">
        <v>7</v>
      </c>
      <c r="C13" s="191">
        <f>MIN(C4:C12)</f>
        <v>15</v>
      </c>
      <c r="D13" s="192">
        <f t="shared" ref="D13:H13" si="0">MIN(D4:D12)</f>
        <v>4</v>
      </c>
      <c r="E13" s="192">
        <f t="shared" si="0"/>
        <v>2</v>
      </c>
      <c r="F13" s="192">
        <f t="shared" si="0"/>
        <v>25</v>
      </c>
      <c r="G13" s="192">
        <f t="shared" si="0"/>
        <v>2</v>
      </c>
      <c r="H13" s="193">
        <f t="shared" si="0"/>
        <v>5</v>
      </c>
    </row>
    <row r="14" spans="2:18">
      <c r="B14" s="194" t="s">
        <v>8</v>
      </c>
      <c r="C14" s="195">
        <f>AVERAGE(C4:C12)</f>
        <v>17.833333333333332</v>
      </c>
      <c r="D14" s="196">
        <f t="shared" ref="D14:H14" si="1">AVERAGE(D4:D12)</f>
        <v>5.125</v>
      </c>
      <c r="E14" s="196">
        <f t="shared" si="1"/>
        <v>3</v>
      </c>
      <c r="F14" s="196">
        <f t="shared" si="1"/>
        <v>39.333333333333336</v>
      </c>
      <c r="G14" s="196">
        <f t="shared" si="1"/>
        <v>4</v>
      </c>
      <c r="H14" s="197">
        <f t="shared" si="1"/>
        <v>11.333333333333334</v>
      </c>
    </row>
    <row r="15" spans="2:18">
      <c r="B15" s="194" t="s">
        <v>9</v>
      </c>
      <c r="C15" s="195">
        <f>MAX(C4:C12)</f>
        <v>23</v>
      </c>
      <c r="D15" s="196">
        <f t="shared" ref="D15:H15" si="2">MAX(D4:D12)</f>
        <v>6</v>
      </c>
      <c r="E15" s="196">
        <f t="shared" si="2"/>
        <v>4</v>
      </c>
      <c r="F15" s="196">
        <f t="shared" si="2"/>
        <v>55</v>
      </c>
      <c r="G15" s="196">
        <f t="shared" si="2"/>
        <v>7</v>
      </c>
      <c r="H15" s="197">
        <f t="shared" si="2"/>
        <v>17</v>
      </c>
      <c r="R15" s="184"/>
    </row>
    <row r="16" spans="2:18">
      <c r="B16" s="198" t="s">
        <v>10</v>
      </c>
      <c r="C16" s="199">
        <f>STDEVP(C4:C12)</f>
        <v>3.6704525909242065</v>
      </c>
      <c r="D16" s="200">
        <f t="shared" ref="D16:H16" si="3">STDEVP(D4:D12)</f>
        <v>0.59947894041408989</v>
      </c>
      <c r="E16" s="200">
        <f t="shared" si="3"/>
        <v>1</v>
      </c>
      <c r="F16" s="200">
        <f t="shared" si="3"/>
        <v>9.368979548370131</v>
      </c>
      <c r="G16" s="200">
        <f t="shared" si="3"/>
        <v>1.9436506316151001</v>
      </c>
      <c r="H16" s="201">
        <f t="shared" si="3"/>
        <v>4.0276819911981905</v>
      </c>
      <c r="R16" s="184"/>
    </row>
    <row r="17" spans="2:18">
      <c r="R17" s="184"/>
    </row>
    <row r="18" spans="2:18">
      <c r="R18" s="184"/>
    </row>
    <row r="19" spans="2:18">
      <c r="B19" s="321" t="s">
        <v>0</v>
      </c>
      <c r="C19" s="313" t="s">
        <v>113</v>
      </c>
      <c r="D19" s="313"/>
      <c r="E19" s="313"/>
      <c r="F19" s="314"/>
      <c r="G19" s="315" t="s">
        <v>114</v>
      </c>
      <c r="H19" s="316"/>
      <c r="I19" s="316"/>
      <c r="J19" s="317"/>
      <c r="K19" s="318" t="s">
        <v>115</v>
      </c>
      <c r="L19" s="319"/>
      <c r="M19" s="319"/>
      <c r="N19" s="320"/>
      <c r="Q19" s="184"/>
      <c r="R19" s="184"/>
    </row>
    <row r="20" spans="2:18">
      <c r="B20" s="322"/>
      <c r="C20" s="86" t="s">
        <v>109</v>
      </c>
      <c r="D20" s="67" t="s">
        <v>110</v>
      </c>
      <c r="E20" s="67" t="s">
        <v>111</v>
      </c>
      <c r="F20" s="77" t="s">
        <v>112</v>
      </c>
      <c r="G20" s="86" t="s">
        <v>109</v>
      </c>
      <c r="H20" s="67" t="s">
        <v>110</v>
      </c>
      <c r="I20" s="67" t="s">
        <v>111</v>
      </c>
      <c r="J20" s="77" t="s">
        <v>112</v>
      </c>
      <c r="K20" s="86" t="s">
        <v>109</v>
      </c>
      <c r="L20" s="67" t="s">
        <v>110</v>
      </c>
      <c r="M20" s="67" t="s">
        <v>111</v>
      </c>
      <c r="N20" s="77" t="s">
        <v>112</v>
      </c>
      <c r="P20" s="184"/>
      <c r="Q20" s="184"/>
      <c r="R20" s="184"/>
    </row>
    <row r="21" spans="2:18">
      <c r="B21" s="186">
        <v>1</v>
      </c>
      <c r="C21" s="185">
        <v>1.5740740740740611E-3</v>
      </c>
      <c r="D21" s="185">
        <v>2.7662037037036735E-3</v>
      </c>
      <c r="E21" s="185">
        <v>1.5046296296296613E-3</v>
      </c>
      <c r="F21" s="131">
        <f>AVERAGE(C21:E21)</f>
        <v>1.9483024691357986E-3</v>
      </c>
      <c r="G21" s="185">
        <v>1.2962962962962954E-3</v>
      </c>
      <c r="H21" s="185">
        <v>2.476851851851869E-3</v>
      </c>
      <c r="I21" s="185">
        <v>6.2500000000004219E-4</v>
      </c>
      <c r="J21" s="131">
        <f>AVERAGE(G21:I21)</f>
        <v>1.4660493827160688E-3</v>
      </c>
      <c r="K21" s="185">
        <v>2.4074074074074137E-3</v>
      </c>
      <c r="L21" s="185">
        <v>9.7222222222220767E-4</v>
      </c>
      <c r="M21" s="185">
        <v>9.9537037037039644E-4</v>
      </c>
      <c r="N21" s="131">
        <f>AVERAGE(K21:M21)</f>
        <v>1.4583333333333393E-3</v>
      </c>
      <c r="P21" s="184"/>
      <c r="Q21" s="184"/>
      <c r="R21" s="184"/>
    </row>
    <row r="22" spans="2:18">
      <c r="B22" s="187">
        <v>2</v>
      </c>
      <c r="C22" s="185">
        <v>3.2986111111110716E-3</v>
      </c>
      <c r="D22" s="185">
        <v>1.7361111111111605E-3</v>
      </c>
      <c r="E22" s="185">
        <v>3.3912037037036602E-3</v>
      </c>
      <c r="F22" s="131">
        <f t="shared" ref="F22:F29" si="4">AVERAGE(C22:E22)</f>
        <v>2.8086419753086309E-3</v>
      </c>
      <c r="G22" s="185">
        <v>1.8865740740740544E-3</v>
      </c>
      <c r="H22" s="185">
        <v>2.9166666666666785E-3</v>
      </c>
      <c r="I22" s="185">
        <v>2.0138888888888706E-3</v>
      </c>
      <c r="J22" s="131">
        <f t="shared" ref="J22:J29" si="5">AVERAGE(G22:I22)</f>
        <v>2.2723765432098677E-3</v>
      </c>
      <c r="K22" s="185">
        <v>1.1805555555556291E-3</v>
      </c>
      <c r="L22" s="185">
        <v>1.3425925925926174E-3</v>
      </c>
      <c r="M22" s="185">
        <v>4.2824074074071516E-4</v>
      </c>
      <c r="N22" s="131">
        <f t="shared" ref="N22:N29" si="6">AVERAGE(K22:M22)</f>
        <v>9.8379629629632048E-4</v>
      </c>
      <c r="P22" s="184"/>
      <c r="Q22" s="184"/>
      <c r="R22" s="184"/>
    </row>
    <row r="23" spans="2:18">
      <c r="B23" s="187">
        <v>4</v>
      </c>
      <c r="C23" s="185">
        <v>3.0787037037036669E-3</v>
      </c>
      <c r="D23" s="185">
        <v>8.91203703703769E-4</v>
      </c>
      <c r="E23" s="185">
        <v>8.9120370370365798E-4</v>
      </c>
      <c r="F23" s="131">
        <f t="shared" si="4"/>
        <v>1.6203703703703647E-3</v>
      </c>
      <c r="G23" s="185">
        <v>2.1180555555555536E-3</v>
      </c>
      <c r="H23" s="185">
        <v>5.439814814814925E-4</v>
      </c>
      <c r="I23" s="185">
        <v>1.2962962962963509E-3</v>
      </c>
      <c r="J23" s="131">
        <f t="shared" si="5"/>
        <v>1.3194444444444657E-3</v>
      </c>
      <c r="K23" s="185">
        <v>4.745370370370372E-4</v>
      </c>
      <c r="L23" s="185">
        <v>3.0092592592600997E-4</v>
      </c>
      <c r="M23" s="185">
        <v>4.050925925925819E-4</v>
      </c>
      <c r="N23" s="131">
        <f t="shared" si="6"/>
        <v>3.9351851851854303E-4</v>
      </c>
      <c r="P23" s="184"/>
      <c r="Q23" s="184"/>
    </row>
    <row r="24" spans="2:18">
      <c r="B24" s="187">
        <v>5</v>
      </c>
      <c r="C24" s="185">
        <v>2.129629629629648E-3</v>
      </c>
      <c r="D24" s="185">
        <v>2.0370370370370594E-3</v>
      </c>
      <c r="E24" s="185">
        <v>1.0879629629629295E-3</v>
      </c>
      <c r="F24" s="131">
        <f t="shared" si="4"/>
        <v>1.7515432098765455E-3</v>
      </c>
      <c r="G24" s="185">
        <v>2.0601851851852482E-3</v>
      </c>
      <c r="H24" s="185">
        <v>1.2962962962963509E-3</v>
      </c>
      <c r="I24" s="185">
        <v>1.2500000000000844E-3</v>
      </c>
      <c r="J24" s="131">
        <f t="shared" si="5"/>
        <v>1.5354938271605612E-3</v>
      </c>
      <c r="K24" s="185">
        <v>7.6388888888889728E-4</v>
      </c>
      <c r="L24" s="185">
        <v>1.0300925925925686E-3</v>
      </c>
      <c r="M24" s="185">
        <v>6.2499999999987566E-4</v>
      </c>
      <c r="N24" s="131">
        <f t="shared" si="6"/>
        <v>8.063271604937805E-4</v>
      </c>
      <c r="P24" s="184"/>
      <c r="Q24" s="184"/>
    </row>
    <row r="25" spans="2:18">
      <c r="B25" s="187">
        <v>6</v>
      </c>
      <c r="C25" s="185">
        <v>2.1064814814815147E-3</v>
      </c>
      <c r="D25" s="185">
        <v>1.2152777777778567E-3</v>
      </c>
      <c r="E25" s="185">
        <v>4.2824074074077068E-4</v>
      </c>
      <c r="F25" s="131">
        <f t="shared" si="4"/>
        <v>1.2500000000000473E-3</v>
      </c>
      <c r="G25" s="185">
        <v>1.0648148148147962E-3</v>
      </c>
      <c r="H25" s="185">
        <v>6.4814814814817545E-4</v>
      </c>
      <c r="I25" s="185">
        <v>3.356481481481266E-4</v>
      </c>
      <c r="J25" s="131">
        <f t="shared" si="5"/>
        <v>6.8287037037036613E-4</v>
      </c>
      <c r="K25" s="185">
        <v>8.101851851851638E-4</v>
      </c>
      <c r="L25" s="185">
        <v>9.2592592592588563E-4</v>
      </c>
      <c r="M25" s="185">
        <v>5.324074074073426E-4</v>
      </c>
      <c r="N25" s="131">
        <f t="shared" si="6"/>
        <v>7.5617283950613068E-4</v>
      </c>
      <c r="P25" s="184"/>
      <c r="Q25" s="184"/>
    </row>
    <row r="26" spans="2:18">
      <c r="B26" s="187">
        <v>7</v>
      </c>
      <c r="C26" s="185">
        <v>3.4837962962963043E-3</v>
      </c>
      <c r="D26" s="185">
        <v>1.5856481481481555E-3</v>
      </c>
      <c r="E26" s="185">
        <v>2.9050925925925841E-3</v>
      </c>
      <c r="F26" s="131">
        <f t="shared" si="4"/>
        <v>2.6581790123456814E-3</v>
      </c>
      <c r="G26" s="185">
        <v>3.0208333333333615E-3</v>
      </c>
      <c r="H26" s="185">
        <v>3.2407407407407107E-3</v>
      </c>
      <c r="I26" s="185">
        <v>2.8240740740740899E-3</v>
      </c>
      <c r="J26" s="131">
        <f t="shared" si="5"/>
        <v>3.0285493827160539E-3</v>
      </c>
      <c r="K26" s="185">
        <v>3.4722222222222654E-3</v>
      </c>
      <c r="L26" s="185">
        <v>1.3773148148148451E-3</v>
      </c>
      <c r="M26" s="185">
        <v>2.0370370370370594E-3</v>
      </c>
      <c r="N26" s="131">
        <f t="shared" si="6"/>
        <v>2.2955246913580565E-3</v>
      </c>
      <c r="P26" s="184"/>
      <c r="Q26" s="184"/>
    </row>
    <row r="27" spans="2:18">
      <c r="B27" s="260">
        <v>8</v>
      </c>
      <c r="C27" s="185">
        <v>2.2106481481481977E-3</v>
      </c>
      <c r="D27" s="185">
        <v>1.5509259259259833E-3</v>
      </c>
      <c r="E27" s="185">
        <v>8.333333333334636E-4</v>
      </c>
      <c r="F27" s="131">
        <f t="shared" si="4"/>
        <v>1.5316358024692149E-3</v>
      </c>
      <c r="G27" s="185">
        <v>1.2499999999999734E-3</v>
      </c>
      <c r="H27" s="185">
        <v>7.6388888888878625E-4</v>
      </c>
      <c r="I27" s="185">
        <v>1.0763888888888351E-3</v>
      </c>
      <c r="J27" s="131">
        <f t="shared" si="5"/>
        <v>1.0300925925925315E-3</v>
      </c>
      <c r="K27" s="185">
        <v>1.2152777777776347E-3</v>
      </c>
      <c r="L27" s="185">
        <v>1.8287037037036935E-3</v>
      </c>
      <c r="M27" s="185">
        <v>1.9444444444444153E-3</v>
      </c>
      <c r="N27" s="131">
        <f t="shared" si="6"/>
        <v>1.6628086419752479E-3</v>
      </c>
      <c r="P27" s="184"/>
      <c r="Q27" s="184"/>
    </row>
    <row r="28" spans="2:18">
      <c r="B28" s="260">
        <v>9</v>
      </c>
      <c r="C28" s="185">
        <v>1.481481481481417E-3</v>
      </c>
      <c r="D28" s="185">
        <v>2.2337962962962754E-3</v>
      </c>
      <c r="E28" s="185">
        <v>5.3240740740745363E-4</v>
      </c>
      <c r="F28" s="131">
        <f t="shared" si="4"/>
        <v>1.4158950617283821E-3</v>
      </c>
      <c r="G28" s="185">
        <v>2.5578703703704742E-3</v>
      </c>
      <c r="H28" s="185">
        <v>5.0925925925926485E-4</v>
      </c>
      <c r="I28" s="185">
        <v>1.0069444444443798E-3</v>
      </c>
      <c r="J28" s="131">
        <f t="shared" si="5"/>
        <v>1.3580246913580396E-3</v>
      </c>
      <c r="K28" s="185">
        <v>1.5046296296296058E-3</v>
      </c>
      <c r="L28" s="185">
        <v>1.7476851851851993E-3</v>
      </c>
      <c r="M28" s="185">
        <v>1.2384259259259345E-3</v>
      </c>
      <c r="N28" s="131">
        <f t="shared" si="6"/>
        <v>1.4969135802469131E-3</v>
      </c>
    </row>
    <row r="29" spans="2:18">
      <c r="B29" s="188">
        <v>10</v>
      </c>
      <c r="C29" s="185">
        <v>3.3217592592592604E-3</v>
      </c>
      <c r="D29" s="185">
        <v>3.1250000000000444E-3</v>
      </c>
      <c r="E29" s="185">
        <v>1.5277777777777946E-3</v>
      </c>
      <c r="F29" s="131">
        <f t="shared" si="4"/>
        <v>2.6581790123456996E-3</v>
      </c>
      <c r="G29" s="185">
        <v>2.4189814814814525E-3</v>
      </c>
      <c r="H29" s="185">
        <v>1.0416666666667185E-3</v>
      </c>
      <c r="I29" s="185">
        <v>3.1712962962963109E-3</v>
      </c>
      <c r="J29" s="131">
        <f t="shared" si="5"/>
        <v>2.2106481481481608E-3</v>
      </c>
      <c r="K29" s="185">
        <v>2.0601851851852482E-3</v>
      </c>
      <c r="L29" s="185">
        <v>1.87499999999996E-3</v>
      </c>
      <c r="M29" s="185">
        <v>1.979166666666754E-3</v>
      </c>
      <c r="N29" s="131">
        <f t="shared" si="6"/>
        <v>1.9714506172839874E-3</v>
      </c>
    </row>
    <row r="30" spans="2:18">
      <c r="B30" s="202" t="s">
        <v>7</v>
      </c>
      <c r="C30" s="203">
        <f>MIN(C21:C29)</f>
        <v>1.481481481481417E-3</v>
      </c>
      <c r="D30" s="204">
        <f t="shared" ref="D30:M30" si="7">MIN(D21:D29)</f>
        <v>8.91203703703769E-4</v>
      </c>
      <c r="E30" s="204">
        <f t="shared" si="7"/>
        <v>4.2824074074077068E-4</v>
      </c>
      <c r="F30" s="205">
        <f>MIN(C21:E29)</f>
        <v>4.2824074074077068E-4</v>
      </c>
      <c r="G30" s="203">
        <f t="shared" si="7"/>
        <v>1.0648148148147962E-3</v>
      </c>
      <c r="H30" s="204">
        <f t="shared" si="7"/>
        <v>5.0925925925926485E-4</v>
      </c>
      <c r="I30" s="204">
        <f t="shared" si="7"/>
        <v>3.356481481481266E-4</v>
      </c>
      <c r="J30" s="205">
        <f>MIN(G21:I29)</f>
        <v>3.356481481481266E-4</v>
      </c>
      <c r="K30" s="203">
        <f t="shared" si="7"/>
        <v>4.745370370370372E-4</v>
      </c>
      <c r="L30" s="204">
        <f t="shared" si="7"/>
        <v>3.0092592592600997E-4</v>
      </c>
      <c r="M30" s="204">
        <f t="shared" si="7"/>
        <v>4.050925925925819E-4</v>
      </c>
      <c r="N30" s="205">
        <f>MIN(K21:M29)</f>
        <v>3.0092592592600997E-4</v>
      </c>
    </row>
    <row r="31" spans="2:18">
      <c r="B31" s="206" t="s">
        <v>8</v>
      </c>
      <c r="C31" s="207">
        <f>AVERAGE(C21:C29)</f>
        <v>2.520576131687238E-3</v>
      </c>
      <c r="D31" s="208">
        <f t="shared" ref="D31:M31" si="8">AVERAGE(D21:D29)</f>
        <v>1.9045781893004419E-3</v>
      </c>
      <c r="E31" s="208">
        <f t="shared" si="8"/>
        <v>1.4557613168724418E-3</v>
      </c>
      <c r="F31" s="209">
        <f>AVERAGE(C21:E29)</f>
        <v>1.9603052126200404E-3</v>
      </c>
      <c r="G31" s="207">
        <f t="shared" si="8"/>
        <v>1.9637345679012455E-3</v>
      </c>
      <c r="H31" s="208">
        <f t="shared" si="8"/>
        <v>1.4930555555555608E-3</v>
      </c>
      <c r="I31" s="208">
        <f t="shared" si="8"/>
        <v>1.5110596707818989E-3</v>
      </c>
      <c r="J31" s="209">
        <f>AVERAGE(G21:I29)</f>
        <v>1.6559499314129018E-3</v>
      </c>
      <c r="K31" s="207">
        <f t="shared" si="8"/>
        <v>1.5432098765432107E-3</v>
      </c>
      <c r="L31" s="208">
        <f t="shared" si="8"/>
        <v>1.2667181069958874E-3</v>
      </c>
      <c r="M31" s="208">
        <f t="shared" si="8"/>
        <v>1.1316872427983417E-3</v>
      </c>
      <c r="N31" s="209">
        <f>AVERAGE(K21:M29)</f>
        <v>1.3138717421124799E-3</v>
      </c>
    </row>
    <row r="32" spans="2:18">
      <c r="B32" s="206" t="s">
        <v>9</v>
      </c>
      <c r="C32" s="210">
        <f>MAX(C21:C29)</f>
        <v>3.4837962962963043E-3</v>
      </c>
      <c r="D32" s="211">
        <f t="shared" ref="D32:M32" si="9">MAX(D21:D29)</f>
        <v>3.1250000000000444E-3</v>
      </c>
      <c r="E32" s="211">
        <f t="shared" si="9"/>
        <v>3.3912037037036602E-3</v>
      </c>
      <c r="F32" s="151">
        <f>MAX(C21:E29)</f>
        <v>3.4837962962963043E-3</v>
      </c>
      <c r="G32" s="210">
        <f t="shared" si="9"/>
        <v>3.0208333333333615E-3</v>
      </c>
      <c r="H32" s="211">
        <f t="shared" si="9"/>
        <v>3.2407407407407107E-3</v>
      </c>
      <c r="I32" s="211">
        <f t="shared" si="9"/>
        <v>3.1712962962963109E-3</v>
      </c>
      <c r="J32" s="151">
        <f>MAX(G21:I29)</f>
        <v>3.2407407407407107E-3</v>
      </c>
      <c r="K32" s="210">
        <f t="shared" si="9"/>
        <v>3.4722222222222654E-3</v>
      </c>
      <c r="L32" s="211">
        <f t="shared" si="9"/>
        <v>1.87499999999996E-3</v>
      </c>
      <c r="M32" s="211">
        <f t="shared" si="9"/>
        <v>2.0370370370370594E-3</v>
      </c>
      <c r="N32" s="151">
        <f>MAX(K21:M29)</f>
        <v>3.4722222222222654E-3</v>
      </c>
    </row>
    <row r="33" spans="2:14">
      <c r="B33" s="212" t="s">
        <v>10</v>
      </c>
      <c r="C33" s="213">
        <f>STDEVP(C21:C29)</f>
        <v>7.365448650588156E-4</v>
      </c>
      <c r="D33" s="214">
        <f t="shared" ref="D33:M33" si="10">STDEVP(D21:D29)</f>
        <v>6.7618112200274329E-4</v>
      </c>
      <c r="E33" s="214">
        <f t="shared" si="10"/>
        <v>9.7774521568036476E-4</v>
      </c>
      <c r="F33" s="215">
        <f>STDEVP(C21:E29)</f>
        <v>9.1783776732780493E-4</v>
      </c>
      <c r="G33" s="213">
        <f t="shared" si="10"/>
        <v>6.2180060549094096E-4</v>
      </c>
      <c r="H33" s="214">
        <f t="shared" si="10"/>
        <v>1.0222819080356574E-3</v>
      </c>
      <c r="I33" s="214">
        <f t="shared" si="10"/>
        <v>9.1026674936810442E-4</v>
      </c>
      <c r="J33" s="215">
        <f>STDEVP(G21:I29)</f>
        <v>8.9490055225167041E-4</v>
      </c>
      <c r="K33" s="213">
        <f t="shared" si="10"/>
        <v>8.9829861176562488E-4</v>
      </c>
      <c r="L33" s="214">
        <f t="shared" si="10"/>
        <v>4.8611451323736456E-4</v>
      </c>
      <c r="M33" s="214">
        <f t="shared" si="10"/>
        <v>6.5549594277124299E-4</v>
      </c>
      <c r="N33" s="215">
        <f>STDEVP(K21:M29)</f>
        <v>7.2132592815102867E-4</v>
      </c>
    </row>
  </sheetData>
  <mergeCells count="5">
    <mergeCell ref="C2:H2"/>
    <mergeCell ref="C19:F19"/>
    <mergeCell ref="G19:J19"/>
    <mergeCell ref="K19:N19"/>
    <mergeCell ref="B19:B20"/>
  </mergeCells>
  <pageMargins left="0.7" right="0.7" top="0.75" bottom="0.75" header="0.3" footer="0.3"/>
  <pageSetup paperSize="9" orientation="portrait" horizontalDpi="0" verticalDpi="0" r:id="rId1"/>
  <ignoredErrors>
    <ignoredError sqref="J30:J33 F30:F33" formula="1"/>
    <ignoredError sqref="F21:F28 F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Evaluación Preferencias</vt:lpstr>
      <vt:lpstr>Otras acciones</vt:lpstr>
      <vt:lpstr>Preguntas preferencias</vt:lpstr>
      <vt:lpstr>Preguntas generales</vt:lpstr>
      <vt:lpstr>Control Tiempos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</dc:creator>
  <cp:lastModifiedBy>Aurora</cp:lastModifiedBy>
  <cp:lastPrinted>2016-05-14T16:52:32Z</cp:lastPrinted>
  <dcterms:created xsi:type="dcterms:W3CDTF">2016-05-06T18:01:10Z</dcterms:created>
  <dcterms:modified xsi:type="dcterms:W3CDTF">2016-05-19T07:09:13Z</dcterms:modified>
</cp:coreProperties>
</file>