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6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17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6a42fb17cfe89d0/Ecotoxicology Lab/SERDP iTIE/Trident Drawdown/tridentdrawdown/"/>
    </mc:Choice>
  </mc:AlternateContent>
  <xr:revisionPtr revIDLastSave="297" documentId="13_ncr:1_{EF90E304-7192-4347-B2F1-3D754446EEE6}" xr6:coauthVersionLast="47" xr6:coauthVersionMax="47" xr10:uidLastSave="{E116E502-C6AE-4838-B4C5-95996097E4F1}"/>
  <bookViews>
    <workbookView xWindow="-108" yWindow="-108" windowWidth="23256" windowHeight="12456" firstSheet="25" activeTab="25" xr2:uid="{00000000-000D-0000-FFFF-FFFF00000000}"/>
  </bookViews>
  <sheets>
    <sheet name="Old_Dye_Curve" sheetId="1" state="hidden" r:id="rId1"/>
    <sheet name="Table of Contents" sheetId="26" r:id="rId2"/>
    <sheet name="Sand_Only" sheetId="2" r:id="rId3"/>
    <sheet name="Run2_0306" sheetId="3" state="hidden" r:id="rId4"/>
    <sheet name="Dye_Curve_TimeProgression" sheetId="11" r:id="rId5"/>
    <sheet name="Dye_Revised_Limits" sheetId="15" r:id="rId6"/>
    <sheet name="Dye_Curve_TimProg_Breakdown" sheetId="14" r:id="rId7"/>
    <sheet name="Updated_Sand+Dye_Curve" sheetId="22" r:id="rId8"/>
    <sheet name="Med_Part_Abs_Orange" sheetId="12" r:id="rId9"/>
    <sheet name="Fine_Part_Abs_Blue" sheetId="13" r:id="rId10"/>
    <sheet name="SF_pure_expratio" sheetId="24" r:id="rId11"/>
    <sheet name="SF_Sed+Dye_Curve" sheetId="23" r:id="rId12"/>
    <sheet name="Run1_quarterinch" sheetId="4" r:id="rId13"/>
    <sheet name="Run2_quarterinch" sheetId="5" r:id="rId14"/>
    <sheet name="Run3_halfinch" sheetId="6" r:id="rId15"/>
    <sheet name="Dye+Sed_AbsPatterns" sheetId="7" state="hidden" r:id="rId16"/>
    <sheet name="Old_Dye_Curve_Unsettled" sheetId="9" state="hidden" r:id="rId17"/>
    <sheet name="Old_Dye_Curve_Settled" sheetId="10" state="hidden" r:id="rId18"/>
    <sheet name="Run4_Sand_Trident" sheetId="25" r:id="rId19"/>
    <sheet name="Run5_Sand_StopperAdjust(3in)" sheetId="27" r:id="rId20"/>
    <sheet name="Run6_Sand_StopperAdjust(3in)" sheetId="28" r:id="rId21"/>
    <sheet name="Regression_attempt_1" sheetId="18" r:id="rId22"/>
    <sheet name="Dye_water_more" sheetId="8" state="hidden" r:id="rId23"/>
    <sheet name="SF_Run1(2in)" sheetId="30" r:id="rId24"/>
    <sheet name="SF_Run2(3in)" sheetId="29" r:id="rId25"/>
    <sheet name="SF_Run3(3in)" sheetId="31" r:id="rId2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8" roundtripDataSignature="AMtx7mgnI1uvFanIImFG5X06QDb0e6PjeQ=="/>
    </ext>
  </extLst>
</workbook>
</file>

<file path=xl/calcChain.xml><?xml version="1.0" encoding="utf-8"?>
<calcChain xmlns="http://schemas.openxmlformats.org/spreadsheetml/2006/main">
  <c r="N9" i="29" l="1"/>
  <c r="N16" i="29"/>
  <c r="N13" i="30"/>
  <c r="N15" i="29"/>
  <c r="N3" i="29"/>
  <c r="N4" i="29"/>
  <c r="N5" i="29"/>
  <c r="N6" i="29"/>
  <c r="N7" i="29"/>
  <c r="N8" i="29"/>
  <c r="N10" i="29"/>
  <c r="N11" i="29"/>
  <c r="N12" i="29"/>
  <c r="N13" i="29"/>
  <c r="N14" i="29"/>
  <c r="N17" i="29"/>
  <c r="N18" i="29"/>
  <c r="N19" i="29"/>
  <c r="N20" i="29"/>
  <c r="N21" i="29"/>
  <c r="N22" i="29"/>
  <c r="N2" i="29"/>
  <c r="N22" i="30"/>
  <c r="N21" i="30"/>
  <c r="N20" i="30"/>
  <c r="N19" i="30"/>
  <c r="N18" i="30"/>
  <c r="N17" i="30"/>
  <c r="N16" i="30"/>
  <c r="N15" i="30"/>
  <c r="N14" i="30"/>
  <c r="N12" i="30"/>
  <c r="N11" i="30"/>
  <c r="N10" i="30"/>
  <c r="N9" i="30"/>
  <c r="N8" i="30"/>
  <c r="N7" i="30"/>
  <c r="N6" i="30"/>
  <c r="N5" i="30"/>
  <c r="N4" i="30"/>
  <c r="N3" i="30"/>
  <c r="N2" i="30"/>
  <c r="M2" i="27"/>
  <c r="M22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AC3" i="25"/>
  <c r="O4" i="25"/>
  <c r="D54" i="25"/>
  <c r="E54" i="25"/>
  <c r="F54" i="25"/>
  <c r="G54" i="25"/>
  <c r="H54" i="25"/>
  <c r="I54" i="25"/>
  <c r="J54" i="25"/>
  <c r="K54" i="25"/>
  <c r="L54" i="25"/>
  <c r="M54" i="25"/>
  <c r="C54" i="25"/>
  <c r="D53" i="25"/>
  <c r="E53" i="25"/>
  <c r="F53" i="25"/>
  <c r="G53" i="25"/>
  <c r="H53" i="25"/>
  <c r="I53" i="25"/>
  <c r="J53" i="25"/>
  <c r="K53" i="25"/>
  <c r="L53" i="25"/>
  <c r="M53" i="25"/>
  <c r="C53" i="25"/>
  <c r="O12" i="25"/>
  <c r="O13" i="25"/>
  <c r="O14" i="25"/>
  <c r="O15" i="25"/>
  <c r="O16" i="25"/>
  <c r="O17" i="25"/>
  <c r="O18" i="25"/>
  <c r="O19" i="25"/>
  <c r="O20" i="25"/>
  <c r="O5" i="25"/>
  <c r="O6" i="25"/>
  <c r="O7" i="25"/>
  <c r="O8" i="25"/>
  <c r="O9" i="25"/>
  <c r="O10" i="25"/>
  <c r="O11" i="25"/>
  <c r="O21" i="25"/>
  <c r="O22" i="25"/>
  <c r="O23" i="25"/>
  <c r="O24" i="25"/>
  <c r="J165" i="24"/>
  <c r="J125" i="24"/>
  <c r="I165" i="24"/>
  <c r="F159" i="24"/>
  <c r="L168" i="24"/>
  <c r="K168" i="24"/>
  <c r="J168" i="24"/>
  <c r="I168" i="24"/>
  <c r="H168" i="24"/>
  <c r="G168" i="24"/>
  <c r="F168" i="24"/>
  <c r="L167" i="24"/>
  <c r="K167" i="24"/>
  <c r="J167" i="24"/>
  <c r="I167" i="24"/>
  <c r="H167" i="24"/>
  <c r="G167" i="24"/>
  <c r="F167" i="24"/>
  <c r="L166" i="24"/>
  <c r="K166" i="24"/>
  <c r="J166" i="24"/>
  <c r="I166" i="24"/>
  <c r="H166" i="24"/>
  <c r="G166" i="24"/>
  <c r="F166" i="24"/>
  <c r="L165" i="24"/>
  <c r="K165" i="24"/>
  <c r="H165" i="24"/>
  <c r="G165" i="24"/>
  <c r="F165" i="24"/>
  <c r="L164" i="24"/>
  <c r="K164" i="24"/>
  <c r="J164" i="24"/>
  <c r="I164" i="24"/>
  <c r="H164" i="24"/>
  <c r="G164" i="24"/>
  <c r="F164" i="24"/>
  <c r="L163" i="24"/>
  <c r="K163" i="24"/>
  <c r="J163" i="24"/>
  <c r="I163" i="24"/>
  <c r="H163" i="24"/>
  <c r="G163" i="24"/>
  <c r="F163" i="24"/>
  <c r="L162" i="24"/>
  <c r="K162" i="24"/>
  <c r="J162" i="24"/>
  <c r="I162" i="24"/>
  <c r="H162" i="24"/>
  <c r="G162" i="24"/>
  <c r="F162" i="24"/>
  <c r="L161" i="24"/>
  <c r="K161" i="24"/>
  <c r="J161" i="24"/>
  <c r="I161" i="24"/>
  <c r="H161" i="24"/>
  <c r="G161" i="24"/>
  <c r="F161" i="24"/>
  <c r="L160" i="24"/>
  <c r="K160" i="24"/>
  <c r="J160" i="24"/>
  <c r="I160" i="24"/>
  <c r="H160" i="24"/>
  <c r="G160" i="24"/>
  <c r="F160" i="24"/>
  <c r="L159" i="24"/>
  <c r="K159" i="24"/>
  <c r="J159" i="24"/>
  <c r="I159" i="24"/>
  <c r="H159" i="24"/>
  <c r="G159" i="24"/>
  <c r="G119" i="24"/>
  <c r="F119" i="24"/>
  <c r="L128" i="24"/>
  <c r="K128" i="24"/>
  <c r="J128" i="24"/>
  <c r="I128" i="24"/>
  <c r="H128" i="24"/>
  <c r="G128" i="24"/>
  <c r="F128" i="24"/>
  <c r="L127" i="24"/>
  <c r="K127" i="24"/>
  <c r="J127" i="24"/>
  <c r="I127" i="24"/>
  <c r="H127" i="24"/>
  <c r="G127" i="24"/>
  <c r="F127" i="24"/>
  <c r="L126" i="24"/>
  <c r="K126" i="24"/>
  <c r="J126" i="24"/>
  <c r="I126" i="24"/>
  <c r="H126" i="24"/>
  <c r="G126" i="24"/>
  <c r="F126" i="24"/>
  <c r="L125" i="24"/>
  <c r="K125" i="24"/>
  <c r="I125" i="24"/>
  <c r="H125" i="24"/>
  <c r="G125" i="24"/>
  <c r="F125" i="24"/>
  <c r="L124" i="24"/>
  <c r="K124" i="24"/>
  <c r="J124" i="24"/>
  <c r="I124" i="24"/>
  <c r="H124" i="24"/>
  <c r="G124" i="24"/>
  <c r="F124" i="24"/>
  <c r="L123" i="24"/>
  <c r="K123" i="24"/>
  <c r="J123" i="24"/>
  <c r="I123" i="24"/>
  <c r="H123" i="24"/>
  <c r="G123" i="24"/>
  <c r="F123" i="24"/>
  <c r="L122" i="24"/>
  <c r="K122" i="24"/>
  <c r="J122" i="24"/>
  <c r="I122" i="24"/>
  <c r="H122" i="24"/>
  <c r="G122" i="24"/>
  <c r="F122" i="24"/>
  <c r="L121" i="24"/>
  <c r="K121" i="24"/>
  <c r="J121" i="24"/>
  <c r="I121" i="24"/>
  <c r="H121" i="24"/>
  <c r="G121" i="24"/>
  <c r="F121" i="24"/>
  <c r="L120" i="24"/>
  <c r="K120" i="24"/>
  <c r="J120" i="24"/>
  <c r="I120" i="24"/>
  <c r="H120" i="24"/>
  <c r="G120" i="24"/>
  <c r="F120" i="24"/>
  <c r="L119" i="24"/>
  <c r="K119" i="24"/>
  <c r="J119" i="24"/>
  <c r="I119" i="24"/>
  <c r="H119" i="24"/>
  <c r="J75" i="24"/>
  <c r="J76" i="24"/>
  <c r="J77" i="24"/>
  <c r="J78" i="24"/>
  <c r="F75" i="24"/>
  <c r="G75" i="24"/>
  <c r="H75" i="24"/>
  <c r="I75" i="24"/>
  <c r="K75" i="24"/>
  <c r="L75" i="24"/>
  <c r="F76" i="24"/>
  <c r="G76" i="24"/>
  <c r="H76" i="24"/>
  <c r="I76" i="24"/>
  <c r="K76" i="24"/>
  <c r="L76" i="24"/>
  <c r="F77" i="24"/>
  <c r="G77" i="24"/>
  <c r="H77" i="24"/>
  <c r="I77" i="24"/>
  <c r="K77" i="24"/>
  <c r="L77" i="24"/>
  <c r="F78" i="24"/>
  <c r="G78" i="24"/>
  <c r="H78" i="24"/>
  <c r="I78" i="24"/>
  <c r="K78" i="24"/>
  <c r="L78" i="24"/>
  <c r="F79" i="24"/>
  <c r="G79" i="24"/>
  <c r="H79" i="24"/>
  <c r="I79" i="24"/>
  <c r="J79" i="24"/>
  <c r="K79" i="24"/>
  <c r="L79" i="24"/>
  <c r="F80" i="24"/>
  <c r="G80" i="24"/>
  <c r="H80" i="24"/>
  <c r="I80" i="24"/>
  <c r="J80" i="24"/>
  <c r="K80" i="24"/>
  <c r="L80" i="24"/>
  <c r="F81" i="24"/>
  <c r="G81" i="24"/>
  <c r="H81" i="24"/>
  <c r="I81" i="24"/>
  <c r="J81" i="24"/>
  <c r="K81" i="24"/>
  <c r="L81" i="24"/>
  <c r="F82" i="24"/>
  <c r="G82" i="24"/>
  <c r="H82" i="24"/>
  <c r="I82" i="24"/>
  <c r="J82" i="24"/>
  <c r="K82" i="24"/>
  <c r="L82" i="24"/>
  <c r="F83" i="24"/>
  <c r="G83" i="24"/>
  <c r="H83" i="24"/>
  <c r="I83" i="24"/>
  <c r="J83" i="24"/>
  <c r="K83" i="24"/>
  <c r="L83" i="24"/>
  <c r="F84" i="24"/>
  <c r="G84" i="24"/>
  <c r="H84" i="24"/>
  <c r="I84" i="24"/>
  <c r="J84" i="24"/>
  <c r="K84" i="24"/>
  <c r="L84" i="24"/>
  <c r="D30" i="24"/>
  <c r="E30" i="24"/>
  <c r="F30" i="24"/>
  <c r="G30" i="24"/>
  <c r="H30" i="24"/>
  <c r="I30" i="24"/>
  <c r="J30" i="24"/>
  <c r="K30" i="24"/>
  <c r="L30" i="24"/>
  <c r="D31" i="24"/>
  <c r="E31" i="24"/>
  <c r="F31" i="24"/>
  <c r="G31" i="24"/>
  <c r="H31" i="24"/>
  <c r="I31" i="24"/>
  <c r="J31" i="24"/>
  <c r="K31" i="24"/>
  <c r="L31" i="24"/>
  <c r="D32" i="24"/>
  <c r="E32" i="24"/>
  <c r="F32" i="24"/>
  <c r="G32" i="24"/>
  <c r="H32" i="24"/>
  <c r="I32" i="24"/>
  <c r="J32" i="24"/>
  <c r="K32" i="24"/>
  <c r="L32" i="24"/>
  <c r="D33" i="24"/>
  <c r="E33" i="24"/>
  <c r="F33" i="24"/>
  <c r="G33" i="24"/>
  <c r="H33" i="24"/>
  <c r="I33" i="24"/>
  <c r="J33" i="24"/>
  <c r="K33" i="24"/>
  <c r="L33" i="24"/>
  <c r="D34" i="24"/>
  <c r="E34" i="24"/>
  <c r="F34" i="24"/>
  <c r="G34" i="24"/>
  <c r="H34" i="24"/>
  <c r="I34" i="24"/>
  <c r="J34" i="24"/>
  <c r="K34" i="24"/>
  <c r="L34" i="24"/>
  <c r="C34" i="24"/>
  <c r="C33" i="24"/>
  <c r="C32" i="24"/>
  <c r="C31" i="24"/>
  <c r="C30" i="24"/>
  <c r="C29" i="24"/>
  <c r="D28" i="24"/>
  <c r="E28" i="24"/>
  <c r="F28" i="24"/>
  <c r="G28" i="24"/>
  <c r="H28" i="24"/>
  <c r="I28" i="24"/>
  <c r="J28" i="24"/>
  <c r="K28" i="24"/>
  <c r="L28" i="24"/>
  <c r="D29" i="24"/>
  <c r="E29" i="24"/>
  <c r="F29" i="24"/>
  <c r="G29" i="24"/>
  <c r="H29" i="24"/>
  <c r="I29" i="24"/>
  <c r="J29" i="24"/>
  <c r="K29" i="24"/>
  <c r="L29" i="24"/>
  <c r="C28" i="24"/>
  <c r="C27" i="24"/>
  <c r="D25" i="24"/>
  <c r="E25" i="24"/>
  <c r="F25" i="24"/>
  <c r="G25" i="24"/>
  <c r="H25" i="24"/>
  <c r="I25" i="24"/>
  <c r="J25" i="24"/>
  <c r="K25" i="24"/>
  <c r="L25" i="24"/>
  <c r="D26" i="24"/>
  <c r="E26" i="24"/>
  <c r="F26" i="24"/>
  <c r="G26" i="24"/>
  <c r="H26" i="24"/>
  <c r="I26" i="24"/>
  <c r="J26" i="24"/>
  <c r="K26" i="24"/>
  <c r="L26" i="24"/>
  <c r="D27" i="24"/>
  <c r="E27" i="24"/>
  <c r="F27" i="24"/>
  <c r="G27" i="24"/>
  <c r="H27" i="24"/>
  <c r="I27" i="24"/>
  <c r="J27" i="24"/>
  <c r="K27" i="24"/>
  <c r="L27" i="24"/>
  <c r="C25" i="24"/>
  <c r="C26" i="24"/>
  <c r="O159" i="24" l="1"/>
  <c r="N159" i="24"/>
  <c r="O160" i="24"/>
  <c r="N160" i="24"/>
  <c r="O161" i="24"/>
  <c r="N161" i="24"/>
  <c r="O162" i="24"/>
  <c r="N162" i="24"/>
  <c r="O163" i="24"/>
  <c r="N163" i="24"/>
  <c r="O164" i="24"/>
  <c r="N164" i="24"/>
  <c r="O165" i="24"/>
  <c r="N165" i="24"/>
  <c r="O166" i="24"/>
  <c r="N166" i="24"/>
  <c r="O167" i="24"/>
  <c r="N167" i="24"/>
  <c r="O168" i="24"/>
  <c r="N168" i="24"/>
  <c r="N75" i="24"/>
  <c r="O75" i="24"/>
  <c r="O119" i="24"/>
  <c r="N119" i="24"/>
  <c r="O120" i="24"/>
  <c r="N120" i="24"/>
  <c r="O121" i="24"/>
  <c r="N121" i="24"/>
  <c r="O122" i="24"/>
  <c r="N122" i="24"/>
  <c r="O123" i="24"/>
  <c r="N123" i="24"/>
  <c r="O124" i="24"/>
  <c r="N124" i="24"/>
  <c r="O125" i="24"/>
  <c r="N125" i="24"/>
  <c r="O126" i="24"/>
  <c r="N126" i="24"/>
  <c r="O127" i="24"/>
  <c r="N127" i="24"/>
  <c r="O128" i="24"/>
  <c r="N128" i="24"/>
  <c r="C38" i="24"/>
  <c r="E38" i="24"/>
  <c r="C37" i="24"/>
  <c r="O25" i="24"/>
  <c r="E37" i="24"/>
  <c r="E39" i="24"/>
  <c r="C40" i="24"/>
  <c r="E40" i="24"/>
  <c r="E41" i="24"/>
  <c r="C42" i="24"/>
  <c r="E42" i="24"/>
  <c r="C43" i="24"/>
  <c r="E43" i="24"/>
  <c r="C44" i="24"/>
  <c r="E44" i="24"/>
  <c r="C45" i="24"/>
  <c r="E45" i="24"/>
  <c r="C46" i="24"/>
  <c r="E46" i="24"/>
  <c r="C39" i="24"/>
  <c r="C41" i="24"/>
  <c r="N78" i="24"/>
  <c r="O78" i="24"/>
  <c r="N77" i="24"/>
  <c r="O77" i="24"/>
  <c r="N76" i="24"/>
  <c r="O76" i="24"/>
  <c r="N84" i="24"/>
  <c r="O84" i="24"/>
  <c r="O83" i="24"/>
  <c r="N83" i="24"/>
  <c r="N82" i="24"/>
  <c r="O82" i="24"/>
  <c r="N81" i="24"/>
  <c r="O81" i="24"/>
  <c r="N80" i="24"/>
  <c r="O80" i="24"/>
  <c r="N79" i="24"/>
  <c r="O79" i="24"/>
  <c r="N26" i="24"/>
  <c r="O26" i="24"/>
  <c r="N25" i="24"/>
  <c r="N27" i="24"/>
  <c r="O27" i="24"/>
  <c r="N28" i="24"/>
  <c r="O28" i="24"/>
  <c r="N29" i="24"/>
  <c r="O29" i="24"/>
  <c r="N30" i="24"/>
  <c r="O30" i="24"/>
  <c r="N31" i="24"/>
  <c r="O31" i="24"/>
  <c r="N32" i="24"/>
  <c r="O32" i="24"/>
  <c r="N33" i="24"/>
  <c r="O33" i="24"/>
  <c r="N34" i="24"/>
  <c r="O34" i="24"/>
  <c r="G20" i="22"/>
  <c r="F20" i="22"/>
  <c r="E19" i="23"/>
  <c r="G19" i="23"/>
  <c r="F19" i="23"/>
  <c r="N19" i="23"/>
  <c r="M19" i="23"/>
  <c r="L19" i="23"/>
  <c r="K19" i="23"/>
  <c r="J19" i="23"/>
  <c r="I19" i="23"/>
  <c r="H19" i="23"/>
  <c r="D19" i="23"/>
  <c r="E20" i="22"/>
  <c r="H20" i="22"/>
  <c r="I20" i="22"/>
  <c r="J20" i="22"/>
  <c r="K20" i="22"/>
  <c r="L20" i="22"/>
  <c r="M20" i="22"/>
  <c r="N20" i="22"/>
  <c r="D20" i="22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K2" i="2"/>
  <c r="K3" i="2"/>
  <c r="K4" i="2"/>
  <c r="K5" i="2"/>
  <c r="K6" i="2"/>
  <c r="K7" i="2"/>
  <c r="K8" i="2"/>
  <c r="K9" i="2"/>
  <c r="K10" i="2"/>
  <c r="C14" i="9"/>
  <c r="W76" i="11"/>
  <c r="AK65" i="11" s="1"/>
  <c r="X76" i="11"/>
  <c r="AJ65" i="11" s="1"/>
  <c r="Y76" i="11"/>
  <c r="AI65" i="11" s="1"/>
  <c r="Z76" i="11"/>
  <c r="AH65" i="11" s="1"/>
  <c r="AA76" i="11"/>
  <c r="AG65" i="11" s="1"/>
  <c r="AB76" i="11"/>
  <c r="AF65" i="11" s="1"/>
  <c r="V76" i="11"/>
  <c r="AE65" i="11" s="1"/>
  <c r="Z64" i="11"/>
  <c r="AA64" i="11" s="1"/>
  <c r="AB64" i="11" s="1"/>
  <c r="X62" i="11"/>
  <c r="AJ51" i="11" s="1"/>
  <c r="Y62" i="11"/>
  <c r="AI51" i="11" s="1"/>
  <c r="Z62" i="11"/>
  <c r="AH51" i="11" s="1"/>
  <c r="AA62" i="11"/>
  <c r="AG51" i="11" s="1"/>
  <c r="AB62" i="11"/>
  <c r="AF51" i="11" s="1"/>
  <c r="W62" i="11"/>
  <c r="AK51" i="11" s="1"/>
  <c r="V62" i="11"/>
  <c r="AE51" i="11" s="1"/>
  <c r="Z50" i="11"/>
  <c r="AA50" i="11" s="1"/>
  <c r="AB50" i="11" s="1"/>
  <c r="Q2" i="10"/>
  <c r="P2" i="10"/>
  <c r="O2" i="10"/>
  <c r="N2" i="10"/>
  <c r="M2" i="10"/>
  <c r="L2" i="10"/>
  <c r="K2" i="10"/>
  <c r="W47" i="11"/>
  <c r="AK36" i="11" s="1"/>
  <c r="X47" i="11"/>
  <c r="AJ36" i="11" s="1"/>
  <c r="Y47" i="11"/>
  <c r="AI36" i="11" s="1"/>
  <c r="Z47" i="11"/>
  <c r="AH36" i="11" s="1"/>
  <c r="AA47" i="11"/>
  <c r="AG36" i="11" s="1"/>
  <c r="AB47" i="11"/>
  <c r="AF36" i="11" s="1"/>
  <c r="V47" i="11"/>
  <c r="AE36" i="11" s="1"/>
  <c r="X33" i="11"/>
  <c r="AJ20" i="11" s="1"/>
  <c r="Y33" i="11"/>
  <c r="AI20" i="11" s="1"/>
  <c r="Z33" i="11"/>
  <c r="AH20" i="11" s="1"/>
  <c r="AA33" i="11"/>
  <c r="AG20" i="11" s="1"/>
  <c r="AB33" i="11"/>
  <c r="AF20" i="11" s="1"/>
  <c r="W33" i="11"/>
  <c r="AK20" i="11" s="1"/>
  <c r="V33" i="11"/>
  <c r="AE20" i="11" s="1"/>
  <c r="AE5" i="11"/>
  <c r="AB17" i="11"/>
  <c r="AF5" i="11" s="1"/>
  <c r="AA17" i="11"/>
  <c r="AG5" i="11" s="1"/>
  <c r="Z17" i="11"/>
  <c r="AH5" i="11" s="1"/>
  <c r="Y17" i="11"/>
  <c r="AI5" i="11" s="1"/>
  <c r="X17" i="11"/>
  <c r="AJ5" i="11" s="1"/>
  <c r="W17" i="11"/>
  <c r="AK5" i="11" s="1"/>
  <c r="V17" i="11"/>
  <c r="B14" i="10"/>
  <c r="C14" i="10"/>
  <c r="B14" i="9"/>
  <c r="Z4" i="11"/>
  <c r="AA4" i="11" s="1"/>
  <c r="AB4" i="11" s="1"/>
  <c r="Z35" i="11"/>
  <c r="AA35" i="11" s="1"/>
  <c r="AB35" i="11" s="1"/>
  <c r="Z20" i="11"/>
  <c r="AA20" i="11" s="1"/>
  <c r="AB20" i="11" s="1"/>
  <c r="G2" i="11"/>
  <c r="H2" i="11" s="1"/>
  <c r="I2" i="11" s="1"/>
  <c r="F1" i="10"/>
  <c r="G1" i="10" s="1"/>
  <c r="H1" i="10" s="1"/>
  <c r="D14" i="10"/>
  <c r="E14" i="10"/>
  <c r="F14" i="10"/>
  <c r="G14" i="10"/>
  <c r="H14" i="10"/>
  <c r="F1" i="9"/>
  <c r="G1" i="9" s="1"/>
  <c r="H1" i="9" s="1"/>
  <c r="D14" i="9"/>
  <c r="E14" i="9"/>
  <c r="F14" i="9"/>
  <c r="G14" i="9"/>
  <c r="H14" i="9"/>
  <c r="P16" i="8"/>
  <c r="O16" i="8"/>
  <c r="N16" i="8"/>
  <c r="M16" i="8"/>
  <c r="L16" i="8"/>
  <c r="R15" i="8"/>
  <c r="Q15" i="8"/>
  <c r="P15" i="8"/>
  <c r="O15" i="8"/>
  <c r="N15" i="8"/>
  <c r="J15" i="8"/>
  <c r="I15" i="8"/>
  <c r="R9" i="8"/>
  <c r="Q9" i="8"/>
  <c r="P9" i="8"/>
  <c r="O9" i="8"/>
  <c r="N9" i="8"/>
  <c r="M9" i="8"/>
  <c r="L9" i="8"/>
  <c r="K9" i="8"/>
  <c r="J9" i="8"/>
  <c r="I9" i="8"/>
  <c r="R8" i="8"/>
  <c r="R16" i="8" s="1"/>
  <c r="Q8" i="8"/>
  <c r="Q16" i="8" s="1"/>
  <c r="P8" i="8"/>
  <c r="O8" i="8"/>
  <c r="N8" i="8"/>
  <c r="M8" i="8"/>
  <c r="L8" i="8"/>
  <c r="K8" i="8"/>
  <c r="K16" i="8" s="1"/>
  <c r="J8" i="8"/>
  <c r="J16" i="8" s="1"/>
  <c r="I8" i="8"/>
  <c r="I16" i="8" s="1"/>
  <c r="R7" i="8"/>
  <c r="Q7" i="8"/>
  <c r="P7" i="8"/>
  <c r="O7" i="8"/>
  <c r="N7" i="8"/>
  <c r="M7" i="8"/>
  <c r="M15" i="8" s="1"/>
  <c r="L7" i="8"/>
  <c r="L15" i="8" s="1"/>
  <c r="K7" i="8"/>
  <c r="K15" i="8" s="1"/>
  <c r="J7" i="8"/>
  <c r="I7" i="8"/>
  <c r="R6" i="8"/>
  <c r="Q6" i="8"/>
  <c r="P6" i="8"/>
  <c r="O6" i="8"/>
  <c r="N6" i="8"/>
  <c r="M6" i="8"/>
  <c r="L6" i="8"/>
  <c r="K6" i="8"/>
  <c r="J6" i="8"/>
  <c r="I6" i="8"/>
  <c r="R5" i="8"/>
  <c r="Q5" i="8"/>
  <c r="P5" i="8"/>
  <c r="O5" i="8"/>
  <c r="N5" i="8"/>
  <c r="M5" i="8"/>
  <c r="L5" i="8"/>
  <c r="K5" i="8"/>
  <c r="J5" i="8"/>
  <c r="I5" i="8"/>
  <c r="R4" i="8"/>
  <c r="Q4" i="8"/>
  <c r="P4" i="8"/>
  <c r="O4" i="8"/>
  <c r="N4" i="8"/>
  <c r="M4" i="8"/>
  <c r="L4" i="8"/>
  <c r="K4" i="8"/>
  <c r="J4" i="8"/>
  <c r="I4" i="8"/>
  <c r="R3" i="8"/>
  <c r="Q3" i="8"/>
  <c r="P3" i="8"/>
  <c r="O3" i="8"/>
  <c r="N3" i="8"/>
  <c r="M3" i="8"/>
  <c r="L3" i="8"/>
  <c r="K3" i="8"/>
  <c r="J3" i="8"/>
  <c r="I3" i="8"/>
  <c r="R2" i="8"/>
  <c r="Q2" i="8"/>
  <c r="P2" i="8"/>
  <c r="O2" i="8"/>
  <c r="N2" i="8"/>
  <c r="M2" i="8"/>
  <c r="L2" i="8"/>
  <c r="K2" i="8"/>
  <c r="J2" i="8"/>
  <c r="I2" i="8"/>
  <c r="K7" i="7"/>
  <c r="K6" i="7"/>
  <c r="M6" i="7" s="1"/>
  <c r="K5" i="7"/>
  <c r="M5" i="7" s="1"/>
  <c r="K4" i="7"/>
  <c r="M4" i="7" s="1"/>
  <c r="K3" i="7"/>
  <c r="M3" i="7" s="1"/>
  <c r="K2" i="7"/>
  <c r="M2" i="7" s="1"/>
  <c r="K6" i="3"/>
  <c r="L6" i="3" s="1"/>
  <c r="M6" i="3" s="1"/>
  <c r="H6" i="3"/>
  <c r="I6" i="3" s="1"/>
  <c r="J6" i="3" s="1"/>
  <c r="L5" i="3"/>
  <c r="M5" i="3" s="1"/>
  <c r="K5" i="3"/>
  <c r="H5" i="3"/>
  <c r="I5" i="3" s="1"/>
  <c r="J5" i="3" s="1"/>
  <c r="K4" i="3"/>
  <c r="L4" i="3" s="1"/>
  <c r="M4" i="3" s="1"/>
  <c r="H4" i="3"/>
  <c r="I4" i="3" s="1"/>
  <c r="J4" i="3" s="1"/>
  <c r="K3" i="3"/>
  <c r="L3" i="3" s="1"/>
  <c r="M3" i="3" s="1"/>
  <c r="H3" i="3"/>
  <c r="I3" i="3" s="1"/>
  <c r="J3" i="3" s="1"/>
  <c r="L2" i="3"/>
  <c r="M2" i="3" s="1"/>
  <c r="K2" i="3"/>
  <c r="H2" i="3"/>
  <c r="I2" i="3" s="1"/>
  <c r="J2" i="3" s="1"/>
  <c r="K13" i="2" l="1"/>
  <c r="K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tc={6FAC220F-C6ED-44AA-BB66-FFF8035C2FCD}</author>
  </authors>
  <commentList>
    <comment ref="C2" authorId="0" shapeId="0" xr:uid="{6FAC220F-C6ED-44AA-BB66-FFF8035C2FCD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dates</t>
      </text>
    </comment>
  </commentList>
</comments>
</file>

<file path=xl/sharedStrings.xml><?xml version="1.0" encoding="utf-8"?>
<sst xmlns="http://schemas.openxmlformats.org/spreadsheetml/2006/main" count="639" uniqueCount="201">
  <si>
    <t>Wavelength</t>
  </si>
  <si>
    <t>DI_dye</t>
  </si>
  <si>
    <t>PW</t>
  </si>
  <si>
    <t>[0.0002]</t>
  </si>
  <si>
    <t>[0.0004]</t>
  </si>
  <si>
    <t>[0.0006]</t>
  </si>
  <si>
    <t>[0.0008]</t>
  </si>
  <si>
    <t>[0.001]</t>
  </si>
  <si>
    <t>Archive</t>
  </si>
  <si>
    <t>Page</t>
  </si>
  <si>
    <t>Date</t>
  </si>
  <si>
    <t>Description</t>
  </si>
  <si>
    <t>B</t>
  </si>
  <si>
    <t>Sand_Only</t>
  </si>
  <si>
    <t>Only sand and tap water (no dye)     Did we get rid of this sample?</t>
  </si>
  <si>
    <t>Dye_Curve_TimeProgression</t>
  </si>
  <si>
    <t>Absorbance over time of varying dye turbidities</t>
  </si>
  <si>
    <t>Dye_Revised_Limits</t>
  </si>
  <si>
    <t>?</t>
  </si>
  <si>
    <t>Absobance of dye in  DI water</t>
  </si>
  <si>
    <t>Dye_Curve_TimProg_Breakdown</t>
  </si>
  <si>
    <t>Updated_Sand+Dye_Curve</t>
  </si>
  <si>
    <t>Med_Part_Abs_Orange</t>
  </si>
  <si>
    <t>Absorbance of Medium Particle Size Sediment (no dye) of Varing Turbidities</t>
  </si>
  <si>
    <t>Fine_Part_Abs_Blue</t>
  </si>
  <si>
    <t>Absorbance of Small Particle Size Sediment (no dye) of Varing Turbidities</t>
  </si>
  <si>
    <t>SF_pure_expratio</t>
  </si>
  <si>
    <t>SF_Sed+Dye_Curve</t>
  </si>
  <si>
    <t>A</t>
  </si>
  <si>
    <t>Run1_quarterinch</t>
  </si>
  <si>
    <t>Sand and tap at 1/4" Diameter (w/ dye)</t>
  </si>
  <si>
    <t>Run2_quarterinch</t>
  </si>
  <si>
    <t>Run3_halfinch</t>
  </si>
  <si>
    <t>Sand and tap at 1/2" Diameter (w/ dye)</t>
  </si>
  <si>
    <t>Run4_Sand_Trident</t>
  </si>
  <si>
    <t>Sand</t>
  </si>
  <si>
    <t>Run5_Sand_Trident</t>
  </si>
  <si>
    <t>C</t>
  </si>
  <si>
    <t>Run6_Sand_Trident</t>
  </si>
  <si>
    <t>SF_Run1(2in)</t>
  </si>
  <si>
    <t>09/25/23</t>
  </si>
  <si>
    <t>Saginaw Forest Sediment at 2" Breakthrough depth</t>
  </si>
  <si>
    <t>n/a</t>
  </si>
  <si>
    <t>Regression_attempt_1</t>
  </si>
  <si>
    <t>SF_Run2(3in)</t>
  </si>
  <si>
    <t>10/05/23</t>
  </si>
  <si>
    <t>Saginaw Forest Sediment at 3" Breakthrough depth</t>
  </si>
  <si>
    <t>SF_Run3(3in)</t>
  </si>
  <si>
    <t>Sample</t>
  </si>
  <si>
    <t>Exp Ratio (490/580)</t>
  </si>
  <si>
    <t>0327_PW1</t>
  </si>
  <si>
    <t>0327_PW2</t>
  </si>
  <si>
    <t>0327_PW3</t>
  </si>
  <si>
    <t>0327_PW4</t>
  </si>
  <si>
    <t>0327_PW5</t>
  </si>
  <si>
    <t>0327_PW6</t>
  </si>
  <si>
    <t>0327_PW7</t>
  </si>
  <si>
    <t>0327_PW8</t>
  </si>
  <si>
    <t>0327_PW9</t>
  </si>
  <si>
    <t>avg. exp ratio =</t>
  </si>
  <si>
    <t>std dev</t>
  </si>
  <si>
    <t>400+580 avg</t>
  </si>
  <si>
    <t>Diff_400_580</t>
  </si>
  <si>
    <t>Perc_diff</t>
  </si>
  <si>
    <t>460+520 avg</t>
  </si>
  <si>
    <t>Diff_460_520</t>
  </si>
  <si>
    <t>FW</t>
  </si>
  <si>
    <t>SW</t>
  </si>
  <si>
    <t>EPW</t>
  </si>
  <si>
    <t>EFW</t>
  </si>
  <si>
    <t>Dye Concentration (mL/L??)</t>
  </si>
  <si>
    <t>Day</t>
  </si>
  <si>
    <t>DAY 1</t>
  </si>
  <si>
    <t>Concentration</t>
  </si>
  <si>
    <t>Exp_Ratio</t>
  </si>
  <si>
    <t>Exp Ratio</t>
  </si>
  <si>
    <t>DAY 2</t>
  </si>
  <si>
    <t xml:space="preserve">EXP Ratio </t>
  </si>
  <si>
    <t>DAY 3</t>
  </si>
  <si>
    <t>DAY 4</t>
  </si>
  <si>
    <t>DAY 5</t>
  </si>
  <si>
    <t xml:space="preserve">Wavelength </t>
  </si>
  <si>
    <t>Absorbance</t>
  </si>
  <si>
    <t>[75]</t>
  </si>
  <si>
    <t>[18.75]</t>
  </si>
  <si>
    <t>[9.375]</t>
  </si>
  <si>
    <t>[4.6875]</t>
  </si>
  <si>
    <t>[2.34375]</t>
  </si>
  <si>
    <t>Sand + Dye 6/15</t>
  </si>
  <si>
    <t>Dye Concentration (mL/L)</t>
  </si>
  <si>
    <t>wavelength</t>
  </si>
  <si>
    <t>Tap</t>
  </si>
  <si>
    <t>exp ratios</t>
  </si>
  <si>
    <t xml:space="preserve">exp regression: </t>
  </si>
  <si>
    <r>
      <t>y = 0.9828e</t>
    </r>
    <r>
      <rPr>
        <vertAlign val="superscript"/>
        <sz val="11"/>
        <color rgb="FF000000"/>
        <rFont val="Calibri"/>
        <charset val="1"/>
      </rPr>
      <t>0.0017x</t>
    </r>
  </si>
  <si>
    <r>
      <rPr>
        <b/>
        <sz val="11"/>
        <color rgb="FF000000"/>
        <rFont val="Calibri"/>
      </rPr>
      <t xml:space="preserve">R² </t>
    </r>
    <r>
      <rPr>
        <sz val="11"/>
        <color rgb="FF000000"/>
        <rFont val="Calibri"/>
      </rPr>
      <t>= 0.9979</t>
    </r>
  </si>
  <si>
    <t>Samples:</t>
  </si>
  <si>
    <t>Blank</t>
  </si>
  <si>
    <t>Samples</t>
  </si>
  <si>
    <t>Saginaw Forest Turbidity + ABS run (06/15)</t>
  </si>
  <si>
    <t>tap water, similar amounts of sediment, varying degrees of shaking/turbidity</t>
  </si>
  <si>
    <t>Hour 0</t>
  </si>
  <si>
    <t>Sample #</t>
  </si>
  <si>
    <t>-</t>
  </si>
  <si>
    <t>Exponential Ratios (490/___)</t>
  </si>
  <si>
    <t>Avg</t>
  </si>
  <si>
    <t>Deviation</t>
  </si>
  <si>
    <t xml:space="preserve">Average ABS for Samples 1-3 </t>
  </si>
  <si>
    <t>Standard Deviation</t>
  </si>
  <si>
    <t>Hour 24</t>
  </si>
  <si>
    <t>Hour 48</t>
  </si>
  <si>
    <t>Hour 72</t>
  </si>
  <si>
    <t>Saginaw Forest Sediment + Dye 6/15</t>
  </si>
  <si>
    <t>exp regression:</t>
  </si>
  <si>
    <r>
      <rPr>
        <sz val="11"/>
        <color rgb="FF000000"/>
        <rFont val="Calibri"/>
      </rPr>
      <t>y=1.0054e</t>
    </r>
    <r>
      <rPr>
        <vertAlign val="superscript"/>
        <sz val="11"/>
        <color rgb="FF000000"/>
        <rFont val="Calibri"/>
      </rPr>
      <t>0.0017x</t>
    </r>
  </si>
  <si>
    <t>R^2= 0.9999</t>
  </si>
  <si>
    <t xml:space="preserve">Blank </t>
  </si>
  <si>
    <t>PW_Pre_1</t>
  </si>
  <si>
    <t>FW_Pre</t>
  </si>
  <si>
    <t>SW_Pre_1</t>
  </si>
  <si>
    <t>SW_Pre_2</t>
  </si>
  <si>
    <t>SW_Pre_3</t>
  </si>
  <si>
    <t>PW_Pre_2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</si>
  <si>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</si>
  <si>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</si>
  <si>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</si>
  <si>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</si>
  <si>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</si>
  <si>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</si>
  <si>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</si>
  <si>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</si>
  <si>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</si>
  <si>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SW_Post_1</t>
  </si>
  <si>
    <t>SW_Post_2</t>
  </si>
  <si>
    <t>SW_Post_3</t>
  </si>
  <si>
    <t>FW_Post</t>
  </si>
  <si>
    <t>75µL</t>
  </si>
  <si>
    <t>37.5µL</t>
  </si>
  <si>
    <t>18.75µL</t>
  </si>
  <si>
    <t>9.375µL</t>
  </si>
  <si>
    <t>4.69µL</t>
  </si>
  <si>
    <t>2.34µL</t>
  </si>
  <si>
    <t>400 + 490 Avg</t>
  </si>
  <si>
    <t xml:space="preserve">Change.. </t>
  </si>
  <si>
    <t>Conc</t>
  </si>
  <si>
    <t> </t>
  </si>
  <si>
    <t>Sand Trident Run 4 6/22</t>
  </si>
  <si>
    <r>
      <rPr>
        <b/>
        <sz val="11"/>
        <color rgb="FF000000"/>
        <rFont val="Calibri"/>
      </rPr>
      <t xml:space="preserve">T Test </t>
    </r>
    <r>
      <rPr>
        <sz val="11"/>
        <color rgb="FF000000"/>
        <rFont val="Calibri"/>
      </rPr>
      <t>(Two Tailed, Paired)</t>
    </r>
  </si>
  <si>
    <t>EXP RATIOS</t>
  </si>
  <si>
    <t xml:space="preserve">&lt;--- this is greater than 0.05, meaning the sand only run and the sand w/ dye run are NOT significantly different. </t>
  </si>
  <si>
    <t>PW_Pre_3</t>
  </si>
  <si>
    <t>what i THINK this means</t>
  </si>
  <si>
    <t>1) there was NOT drawdown in this run</t>
  </si>
  <si>
    <t>OR</t>
  </si>
  <si>
    <t xml:space="preserve">2) this is not a reliable method of testing for the presence of drawdown </t>
  </si>
  <si>
    <t>SW Avg Pre</t>
  </si>
  <si>
    <t xml:space="preserve">SW Avg Post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</si>
  <si>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</si>
  <si>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</si>
  <si>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</si>
  <si>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</si>
  <si>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</si>
  <si>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</si>
  <si>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</si>
  <si>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</si>
  <si>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</si>
  <si>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</si>
  <si>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</si>
  <si>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</si>
  <si>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</si>
  <si>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</si>
  <si>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</si>
  <si>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</si>
  <si>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</si>
  <si>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</si>
  <si>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</si>
  <si>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</si>
  <si>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</si>
  <si>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</si>
  <si>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</si>
  <si>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</si>
  <si>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</si>
  <si>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</si>
  <si>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</si>
  <si>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0</t>
  </si>
  <si>
    <t>Residuals</t>
  </si>
  <si>
    <t>Standard Residuals</t>
  </si>
  <si>
    <t>Percentile</t>
  </si>
  <si>
    <t>Ratio 3/1</t>
  </si>
  <si>
    <t>Ratio 4/1</t>
  </si>
  <si>
    <t>Ratio 5/1</t>
  </si>
  <si>
    <t>Ratio 3/2</t>
  </si>
  <si>
    <t>Ratio 4/2</t>
  </si>
  <si>
    <t>Ratio 5/2</t>
  </si>
  <si>
    <t>Ratio 4/3</t>
  </si>
  <si>
    <t>Ratio 5/3</t>
  </si>
  <si>
    <t>Ratio 5/4</t>
  </si>
  <si>
    <t>Expected value</t>
  </si>
  <si>
    <t>460 o/e</t>
  </si>
  <si>
    <t>490 o/e</t>
  </si>
  <si>
    <t>exp(490)/exp(580)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</si>
</sst>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"/>
    <numFmt numFmtId="166" formatCode="0.0000000"/>
    <numFmt numFmtId="167" formatCode="mm/dd/yy;@"/>
    <numFmt numFmtId="168" formatCode="0.000000000"/>
    <numFmt numFmtId="169" formatCode="0.00000000000000000000000000000000000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000000"/>
      <name val="Calibri"/>
    </font>
    <font>
      <vertAlign val="superscript"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  <font>
      <vertAlign val="superscript"/>
      <sz val="11"/>
      <color rgb="FF000000"/>
      <name val="Calibri"/>
      <charset val="1"/>
    </font>
    <font>
      <b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</font>
    <font>
      <b/>
      <sz val="16"/>
      <color rgb="FFFF0000"/>
      <name val="Calibri"/>
      <scheme val="minor"/>
    </font>
    <font>
      <b/>
      <sz val="18"/>
      <color rgb="FFFF0000"/>
      <name val="Calibri"/>
      <scheme val="minor"/>
    </font>
    <font>
      <b/>
      <sz val="24"/>
      <color theme="1"/>
      <name val="Calibri"/>
      <scheme val="minor"/>
    </font>
    <font>
      <sz val="11"/>
      <color rgb="FFFF0000"/>
      <name val="Calibri"/>
      <scheme val="minor"/>
    </font>
    <font>
      <u/>
      <sz val="11"/>
      <color theme="10"/>
      <name val="Calibri"/>
      <scheme val="minor"/>
    </font>
    <font>
      <sz val="9"/>
      <color rgb="FF000000"/>
      <name val="Calibri"/>
    </font>
    <font>
      <sz val="9"/>
      <color theme="1"/>
      <name val="Calibri"/>
      <scheme val="minor"/>
    </font>
    <font>
      <b/>
      <sz val="11"/>
      <color rgb="FF000000"/>
      <name val="Calibri"/>
      <scheme val="minor"/>
    </font>
    <font>
      <b/>
      <u/>
      <sz val="11"/>
      <color theme="1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2F2F2"/>
      </left>
      <right/>
      <top style="thin">
        <color rgb="FFF2F2F2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/>
      <top/>
      <bottom style="thin">
        <color rgb="FFF2F2F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9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9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9" fontId="3" fillId="0" borderId="8" xfId="0" applyNumberFormat="1" applyFont="1" applyBorder="1"/>
    <xf numFmtId="9" fontId="3" fillId="0" borderId="0" xfId="0" applyNumberFormat="1" applyFont="1"/>
    <xf numFmtId="0" fontId="4" fillId="2" borderId="9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4" fillId="2" borderId="9" xfId="0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5" borderId="9" xfId="0" applyFont="1" applyFill="1" applyBorder="1" applyAlignment="1">
      <alignment wrapText="1"/>
    </xf>
    <xf numFmtId="0" fontId="4" fillId="6" borderId="9" xfId="0" applyFont="1" applyFill="1" applyBorder="1" applyAlignment="1">
      <alignment horizontal="right" wrapText="1"/>
    </xf>
    <xf numFmtId="0" fontId="5" fillId="7" borderId="9" xfId="0" applyFont="1" applyFill="1" applyBorder="1" applyAlignment="1">
      <alignment wrapText="1"/>
    </xf>
    <xf numFmtId="0" fontId="6" fillId="0" borderId="10" xfId="0" applyFont="1" applyBorder="1"/>
    <xf numFmtId="0" fontId="5" fillId="7" borderId="11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8" borderId="11" xfId="0" applyFont="1" applyFill="1" applyBorder="1" applyAlignment="1">
      <alignment wrapText="1"/>
    </xf>
    <xf numFmtId="0" fontId="5" fillId="9" borderId="11" xfId="0" applyFont="1" applyFill="1" applyBorder="1" applyAlignment="1">
      <alignment wrapText="1"/>
    </xf>
    <xf numFmtId="0" fontId="5" fillId="9" borderId="12" xfId="0" applyFont="1" applyFill="1" applyBorder="1" applyAlignment="1">
      <alignment wrapText="1"/>
    </xf>
    <xf numFmtId="0" fontId="6" fillId="10" borderId="10" xfId="0" applyFont="1" applyFill="1" applyBorder="1"/>
    <xf numFmtId="0" fontId="7" fillId="0" borderId="0" xfId="0" applyFont="1"/>
    <xf numFmtId="0" fontId="5" fillId="11" borderId="11" xfId="0" applyFont="1" applyFill="1" applyBorder="1" applyAlignment="1">
      <alignment wrapText="1"/>
    </xf>
    <xf numFmtId="0" fontId="8" fillId="13" borderId="0" xfId="0" applyFont="1" applyFill="1"/>
    <xf numFmtId="0" fontId="4" fillId="11" borderId="9" xfId="0" applyFont="1" applyFill="1" applyBorder="1" applyAlignment="1">
      <alignment horizontal="right" wrapText="1"/>
    </xf>
    <xf numFmtId="0" fontId="0" fillId="14" borderId="0" xfId="0" applyFill="1"/>
    <xf numFmtId="0" fontId="4" fillId="14" borderId="9" xfId="0" applyFont="1" applyFill="1" applyBorder="1" applyAlignment="1">
      <alignment wrapText="1"/>
    </xf>
    <xf numFmtId="0" fontId="0" fillId="10" borderId="0" xfId="0" applyFill="1"/>
    <xf numFmtId="0" fontId="9" fillId="0" borderId="0" xfId="0" applyFont="1"/>
    <xf numFmtId="0" fontId="8" fillId="10" borderId="0" xfId="0" applyFont="1" applyFill="1"/>
    <xf numFmtId="0" fontId="0" fillId="11" borderId="0" xfId="0" applyFill="1"/>
    <xf numFmtId="0" fontId="0" fillId="15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0" xfId="0" applyBorder="1"/>
    <xf numFmtId="0" fontId="9" fillId="16" borderId="0" xfId="0" applyFont="1" applyFill="1" applyAlignment="1">
      <alignment horizontal="center"/>
    </xf>
    <xf numFmtId="0" fontId="0" fillId="0" borderId="13" xfId="0" applyBorder="1"/>
    <xf numFmtId="0" fontId="10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Continuous"/>
    </xf>
    <xf numFmtId="0" fontId="11" fillId="0" borderId="0" xfId="0" applyFont="1"/>
    <xf numFmtId="0" fontId="5" fillId="0" borderId="10" xfId="0" applyFont="1" applyBorder="1" applyAlignment="1">
      <alignment wrapText="1"/>
    </xf>
    <xf numFmtId="0" fontId="12" fillId="0" borderId="0" xfId="0" applyFont="1"/>
    <xf numFmtId="0" fontId="11" fillId="0" borderId="10" xfId="0" applyFont="1" applyBorder="1"/>
    <xf numFmtId="0" fontId="0" fillId="0" borderId="15" xfId="0" applyBorder="1"/>
    <xf numFmtId="0" fontId="4" fillId="14" borderId="15" xfId="0" applyFont="1" applyFill="1" applyBorder="1" applyAlignment="1">
      <alignment wrapText="1"/>
    </xf>
    <xf numFmtId="0" fontId="4" fillId="4" borderId="15" xfId="0" applyFont="1" applyFill="1" applyBorder="1" applyAlignment="1">
      <alignment wrapText="1"/>
    </xf>
    <xf numFmtId="0" fontId="0" fillId="18" borderId="15" xfId="0" applyFill="1" applyBorder="1"/>
    <xf numFmtId="0" fontId="4" fillId="18" borderId="15" xfId="0" applyFont="1" applyFill="1" applyBorder="1" applyAlignment="1">
      <alignment horizontal="right" wrapText="1"/>
    </xf>
    <xf numFmtId="0" fontId="4" fillId="18" borderId="15" xfId="0" applyFont="1" applyFill="1" applyBorder="1" applyAlignment="1">
      <alignment wrapText="1"/>
    </xf>
    <xf numFmtId="0" fontId="5" fillId="18" borderId="15" xfId="0" applyFont="1" applyFill="1" applyBorder="1" applyAlignment="1">
      <alignment wrapText="1"/>
    </xf>
    <xf numFmtId="0" fontId="0" fillId="1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0" xfId="0" applyFont="1"/>
    <xf numFmtId="0" fontId="15" fillId="0" borderId="0" xfId="0" applyFont="1" applyAlignment="1">
      <alignment readingOrder="1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wrapText="1"/>
    </xf>
    <xf numFmtId="0" fontId="1" fillId="0" borderId="19" xfId="0" applyFont="1" applyBorder="1"/>
    <xf numFmtId="0" fontId="17" fillId="0" borderId="10" xfId="0" applyFont="1" applyBorder="1"/>
    <xf numFmtId="0" fontId="1" fillId="10" borderId="19" xfId="0" applyFont="1" applyFill="1" applyBorder="1"/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19" xfId="0" applyFont="1" applyBorder="1"/>
    <xf numFmtId="0" fontId="9" fillId="10" borderId="19" xfId="0" applyFont="1" applyFill="1" applyBorder="1"/>
    <xf numFmtId="0" fontId="18" fillId="14" borderId="19" xfId="0" applyFont="1" applyFill="1" applyBorder="1" applyAlignment="1">
      <alignment wrapText="1"/>
    </xf>
    <xf numFmtId="0" fontId="0" fillId="0" borderId="0" xfId="0" applyAlignment="1">
      <alignment vertical="top"/>
    </xf>
    <xf numFmtId="0" fontId="19" fillId="0" borderId="10" xfId="0" applyFont="1" applyBorder="1" applyAlignment="1">
      <alignment wrapText="1"/>
    </xf>
    <xf numFmtId="0" fontId="9" fillId="0" borderId="15" xfId="0" applyFont="1" applyBorder="1"/>
    <xf numFmtId="164" fontId="0" fillId="0" borderId="15" xfId="0" applyNumberForma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5" fillId="0" borderId="15" xfId="0" applyFont="1" applyBorder="1" applyAlignment="1">
      <alignment wrapText="1"/>
    </xf>
    <xf numFmtId="0" fontId="4" fillId="16" borderId="15" xfId="0" applyFont="1" applyFill="1" applyBorder="1" applyAlignment="1">
      <alignment wrapText="1"/>
    </xf>
    <xf numFmtId="0" fontId="4" fillId="17" borderId="15" xfId="0" applyFont="1" applyFill="1" applyBorder="1" applyAlignment="1">
      <alignment wrapText="1"/>
    </xf>
    <xf numFmtId="0" fontId="0" fillId="16" borderId="15" xfId="0" applyFill="1" applyBorder="1"/>
    <xf numFmtId="0" fontId="0" fillId="15" borderId="15" xfId="0" applyFill="1" applyBorder="1"/>
    <xf numFmtId="165" fontId="0" fillId="0" borderId="15" xfId="0" applyNumberFormat="1" applyBorder="1"/>
    <xf numFmtId="165" fontId="8" fillId="18" borderId="15" xfId="0" applyNumberFormat="1" applyFont="1" applyFill="1" applyBorder="1"/>
    <xf numFmtId="0" fontId="24" fillId="0" borderId="0" xfId="1"/>
    <xf numFmtId="0" fontId="9" fillId="16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2" fillId="21" borderId="0" xfId="0" applyFont="1" applyFill="1"/>
    <xf numFmtId="0" fontId="2" fillId="21" borderId="21" xfId="0" applyFont="1" applyFill="1" applyBorder="1"/>
    <xf numFmtId="0" fontId="2" fillId="0" borderId="22" xfId="0" applyFont="1" applyBorder="1"/>
    <xf numFmtId="0" fontId="2" fillId="19" borderId="22" xfId="0" applyFont="1" applyFill="1" applyBorder="1"/>
    <xf numFmtId="0" fontId="0" fillId="0" borderId="22" xfId="0" applyBorder="1"/>
    <xf numFmtId="0" fontId="0" fillId="0" borderId="23" xfId="0" applyBorder="1"/>
    <xf numFmtId="0" fontId="2" fillId="21" borderId="24" xfId="0" applyFont="1" applyFill="1" applyBorder="1"/>
    <xf numFmtId="0" fontId="2" fillId="0" borderId="10" xfId="0" applyFont="1" applyBorder="1"/>
    <xf numFmtId="0" fontId="2" fillId="19" borderId="10" xfId="0" applyFont="1" applyFill="1" applyBorder="1"/>
    <xf numFmtId="0" fontId="0" fillId="0" borderId="25" xfId="0" applyBorder="1"/>
    <xf numFmtId="0" fontId="2" fillId="21" borderId="26" xfId="0" applyFont="1" applyFill="1" applyBorder="1"/>
    <xf numFmtId="0" fontId="2" fillId="0" borderId="27" xfId="0" applyFont="1" applyBorder="1"/>
    <xf numFmtId="0" fontId="2" fillId="19" borderId="27" xfId="0" applyFont="1" applyFill="1" applyBorder="1"/>
    <xf numFmtId="0" fontId="0" fillId="0" borderId="27" xfId="0" applyBorder="1"/>
    <xf numFmtId="0" fontId="0" fillId="0" borderId="28" xfId="0" applyBorder="1"/>
    <xf numFmtId="0" fontId="9" fillId="21" borderId="10" xfId="0" applyFont="1" applyFill="1" applyBorder="1"/>
    <xf numFmtId="0" fontId="9" fillId="20" borderId="10" xfId="0" applyFont="1" applyFill="1" applyBorder="1"/>
    <xf numFmtId="0" fontId="9" fillId="16" borderId="10" xfId="0" applyFont="1" applyFill="1" applyBorder="1" applyAlignment="1">
      <alignment horizontal="center"/>
    </xf>
    <xf numFmtId="164" fontId="0" fillId="0" borderId="23" xfId="0" applyNumberFormat="1" applyBorder="1"/>
    <xf numFmtId="164" fontId="0" fillId="0" borderId="25" xfId="0" applyNumberFormat="1" applyBorder="1"/>
    <xf numFmtId="164" fontId="0" fillId="0" borderId="28" xfId="0" applyNumberFormat="1" applyBorder="1"/>
    <xf numFmtId="167" fontId="0" fillId="0" borderId="0" xfId="0" applyNumberFormat="1" applyAlignment="1">
      <alignment horizontal="left"/>
    </xf>
    <xf numFmtId="0" fontId="0" fillId="0" borderId="21" xfId="0" applyBorder="1"/>
    <xf numFmtId="0" fontId="0" fillId="0" borderId="24" xfId="0" applyBorder="1"/>
    <xf numFmtId="0" fontId="0" fillId="10" borderId="10" xfId="0" applyFill="1" applyBorder="1"/>
    <xf numFmtId="0" fontId="0" fillId="10" borderId="25" xfId="0" applyFill="1" applyBorder="1"/>
    <xf numFmtId="0" fontId="0" fillId="0" borderId="26" xfId="0" applyBorder="1"/>
    <xf numFmtId="0" fontId="5" fillId="7" borderId="10" xfId="0" applyFont="1" applyFill="1" applyBorder="1" applyAlignment="1">
      <alignment wrapText="1"/>
    </xf>
    <xf numFmtId="0" fontId="5" fillId="8" borderId="10" xfId="0" applyFont="1" applyFill="1" applyBorder="1" applyAlignment="1">
      <alignment wrapText="1"/>
    </xf>
    <xf numFmtId="0" fontId="5" fillId="9" borderId="10" xfId="0" applyFont="1" applyFill="1" applyBorder="1" applyAlignment="1">
      <alignment wrapText="1"/>
    </xf>
    <xf numFmtId="0" fontId="8" fillId="10" borderId="10" xfId="0" applyFont="1" applyFill="1" applyBorder="1"/>
    <xf numFmtId="0" fontId="0" fillId="14" borderId="21" xfId="0" applyFill="1" applyBorder="1"/>
    <xf numFmtId="0" fontId="0" fillId="14" borderId="22" xfId="0" applyFill="1" applyBorder="1"/>
    <xf numFmtId="0" fontId="4" fillId="14" borderId="22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4" borderId="23" xfId="0" applyFont="1" applyFill="1" applyBorder="1" applyAlignment="1">
      <alignment wrapText="1"/>
    </xf>
    <xf numFmtId="0" fontId="8" fillId="10" borderId="25" xfId="0" applyFont="1" applyFill="1" applyBorder="1"/>
    <xf numFmtId="0" fontId="5" fillId="7" borderId="27" xfId="0" applyFont="1" applyFill="1" applyBorder="1" applyAlignment="1">
      <alignment wrapText="1"/>
    </xf>
    <xf numFmtId="0" fontId="5" fillId="7" borderId="22" xfId="0" applyFont="1" applyFill="1" applyBorder="1" applyAlignment="1">
      <alignment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27" fillId="12" borderId="22" xfId="0" applyFont="1" applyFill="1" applyBorder="1" applyAlignment="1">
      <alignment horizontal="center"/>
    </xf>
    <xf numFmtId="0" fontId="27" fillId="12" borderId="23" xfId="0" applyFont="1" applyFill="1" applyBorder="1" applyAlignment="1">
      <alignment horizontal="center"/>
    </xf>
    <xf numFmtId="0" fontId="5" fillId="21" borderId="32" xfId="0" applyFont="1" applyFill="1" applyBorder="1" applyAlignment="1">
      <alignment wrapText="1"/>
    </xf>
    <xf numFmtId="0" fontId="5" fillId="21" borderId="33" xfId="0" applyFont="1" applyFill="1" applyBorder="1" applyAlignment="1">
      <alignment wrapText="1"/>
    </xf>
    <xf numFmtId="0" fontId="5" fillId="7" borderId="31" xfId="0" applyFont="1" applyFill="1" applyBorder="1" applyAlignment="1">
      <alignment wrapText="1"/>
    </xf>
    <xf numFmtId="0" fontId="5" fillId="7" borderId="32" xfId="0" applyFont="1" applyFill="1" applyBorder="1" applyAlignment="1">
      <alignment wrapText="1"/>
    </xf>
    <xf numFmtId="0" fontId="5" fillId="8" borderId="32" xfId="0" applyFont="1" applyFill="1" applyBorder="1" applyAlignment="1">
      <alignment wrapText="1"/>
    </xf>
    <xf numFmtId="0" fontId="5" fillId="11" borderId="32" xfId="0" applyFont="1" applyFill="1" applyBorder="1" applyAlignment="1">
      <alignment wrapText="1"/>
    </xf>
    <xf numFmtId="0" fontId="5" fillId="7" borderId="33" xfId="0" applyFont="1" applyFill="1" applyBorder="1" applyAlignment="1">
      <alignment wrapText="1"/>
    </xf>
    <xf numFmtId="0" fontId="27" fillId="12" borderId="31" xfId="0" applyFont="1" applyFill="1" applyBorder="1" applyAlignment="1">
      <alignment horizontal="left"/>
    </xf>
    <xf numFmtId="0" fontId="23" fillId="0" borderId="0" xfId="0" applyFont="1"/>
    <xf numFmtId="0" fontId="24" fillId="0" borderId="10" xfId="1" applyFill="1" applyBorder="1"/>
    <xf numFmtId="0" fontId="27" fillId="22" borderId="15" xfId="0" applyFont="1" applyFill="1" applyBorder="1" applyAlignment="1">
      <alignment horizontal="left"/>
    </xf>
    <xf numFmtId="0" fontId="27" fillId="22" borderId="29" xfId="0" applyFont="1" applyFill="1" applyBorder="1" applyAlignment="1">
      <alignment horizontal="center"/>
    </xf>
    <xf numFmtId="0" fontId="27" fillId="22" borderId="30" xfId="0" applyFont="1" applyFill="1" applyBorder="1" applyAlignment="1">
      <alignment horizontal="center"/>
    </xf>
    <xf numFmtId="0" fontId="0" fillId="0" borderId="42" xfId="0" applyBorder="1"/>
    <xf numFmtId="0" fontId="0" fillId="0" borderId="42" xfId="0" applyBorder="1" applyAlignment="1">
      <alignment vertical="top" wrapText="1"/>
    </xf>
    <xf numFmtId="0" fontId="9" fillId="20" borderId="15" xfId="0" applyFont="1" applyFill="1" applyBorder="1"/>
    <xf numFmtId="0" fontId="0" fillId="23" borderId="15" xfId="0" applyFill="1" applyBorder="1"/>
    <xf numFmtId="0" fontId="0" fillId="24" borderId="15" xfId="0" applyFill="1" applyBorder="1"/>
    <xf numFmtId="0" fontId="9" fillId="24" borderId="15" xfId="0" applyFont="1" applyFill="1" applyBorder="1" applyAlignment="1">
      <alignment horizontal="center"/>
    </xf>
    <xf numFmtId="0" fontId="9" fillId="24" borderId="15" xfId="0" applyFont="1" applyFill="1" applyBorder="1"/>
    <xf numFmtId="0" fontId="0" fillId="21" borderId="15" xfId="0" applyFill="1" applyBorder="1"/>
    <xf numFmtId="164" fontId="0" fillId="21" borderId="15" xfId="0" applyNumberFormat="1" applyFill="1" applyBorder="1"/>
    <xf numFmtId="0" fontId="0" fillId="19" borderId="15" xfId="0" applyFill="1" applyBorder="1"/>
    <xf numFmtId="0" fontId="0" fillId="23" borderId="43" xfId="0" applyFill="1" applyBorder="1"/>
    <xf numFmtId="0" fontId="0" fillId="21" borderId="43" xfId="0" applyFill="1" applyBorder="1"/>
    <xf numFmtId="0" fontId="9" fillId="24" borderId="31" xfId="0" applyFont="1" applyFill="1" applyBorder="1"/>
    <xf numFmtId="0" fontId="9" fillId="20" borderId="31" xfId="0" applyFont="1" applyFill="1" applyBorder="1"/>
    <xf numFmtId="0" fontId="15" fillId="0" borderId="15" xfId="0" applyFont="1" applyBorder="1"/>
    <xf numFmtId="0" fontId="9" fillId="20" borderId="21" xfId="0" applyFont="1" applyFill="1" applyBorder="1"/>
    <xf numFmtId="0" fontId="0" fillId="0" borderId="33" xfId="0" applyBorder="1"/>
    <xf numFmtId="0" fontId="0" fillId="0" borderId="31" xfId="0" applyBorder="1"/>
    <xf numFmtId="49" fontId="0" fillId="0" borderId="0" xfId="0" applyNumberFormat="1"/>
    <xf numFmtId="0" fontId="0" fillId="0" borderId="0" xfId="0" applyAlignment="1">
      <alignment horizontal="center"/>
    </xf>
    <xf numFmtId="168" fontId="0" fillId="21" borderId="0" xfId="0" applyNumberFormat="1" applyFill="1"/>
    <xf numFmtId="169" fontId="0" fillId="0" borderId="0" xfId="0" applyNumberFormat="1"/>
    <xf numFmtId="168" fontId="0" fillId="0" borderId="0" xfId="0" applyNumberFormat="1"/>
    <xf numFmtId="0" fontId="9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7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7" fillId="0" borderId="20" xfId="0" applyFont="1" applyBorder="1" applyAlignment="1">
      <alignment horizontal="center" vertical="center" textRotation="90"/>
    </xf>
    <xf numFmtId="0" fontId="28" fillId="0" borderId="34" xfId="0" applyFont="1" applyBorder="1" applyAlignment="1">
      <alignment horizontal="left" vertical="top"/>
    </xf>
    <xf numFmtId="0" fontId="28" fillId="0" borderId="35" xfId="0" applyFont="1" applyBorder="1" applyAlignment="1">
      <alignment horizontal="left" vertical="top"/>
    </xf>
    <xf numFmtId="0" fontId="28" fillId="0" borderId="36" xfId="0" applyFont="1" applyBorder="1" applyAlignment="1">
      <alignment horizontal="left" vertical="top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0" fillId="0" borderId="3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3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0B0"/>
      <color rgb="FFB38FCF"/>
      <color rgb="FFE3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tracer dye in DI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DI_dye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Old_Dye_Curve!$A$2:$A$12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Old_Dye_Curve!$B$2:$B$12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3.1E-2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0.112</c:v>
                </c:pt>
                <c:pt idx="5">
                  <c:v>0.318</c:v>
                </c:pt>
                <c:pt idx="6">
                  <c:v>0.64</c:v>
                </c:pt>
                <c:pt idx="7">
                  <c:v>2.1000000000000001E-2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8-4B7C-8162-93537DF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49455"/>
        <c:axId val="745343627"/>
      </c:scatterChart>
      <c:valAx>
        <c:axId val="906549455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343627"/>
        <c:crosses val="autoZero"/>
        <c:crossBetween val="midCat"/>
      </c:valAx>
      <c:valAx>
        <c:axId val="74534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5494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2: Absorbance of Sediment with varying Dye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Dye_Curve_TimeProgression!$V$20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Dye_Curve_TimeProgression!$U$21:$U$31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Dye_Curve_TimeProgression!$V$21:$V$31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56-40E8-B65F-0572D436552C}"/>
            </c:ext>
          </c:extLst>
        </c:ser>
        <c:ser>
          <c:idx val="1"/>
          <c:order val="1"/>
          <c:tx>
            <c:strRef>
              <c:f>Dye_Curve_TimeProgression!$W$20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Dye_Curve_TimeProgression!$U$21:$U$31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Dye_Curve_TimeProgression!$W$21:$W$31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6.7000000000000004E-2</c:v>
                </c:pt>
                <c:pt idx="2">
                  <c:v>5.5E-2</c:v>
                </c:pt>
                <c:pt idx="3">
                  <c:v>5.6000000000000001E-2</c:v>
                </c:pt>
                <c:pt idx="4">
                  <c:v>8.3000000000000004E-2</c:v>
                </c:pt>
                <c:pt idx="5">
                  <c:v>0.20899999999999999</c:v>
                </c:pt>
                <c:pt idx="6">
                  <c:v>0.497</c:v>
                </c:pt>
                <c:pt idx="7">
                  <c:v>4.7E-2</c:v>
                </c:pt>
                <c:pt idx="8">
                  <c:v>2.5999999999999999E-2</c:v>
                </c:pt>
                <c:pt idx="9">
                  <c:v>2.5000000000000001E-2</c:v>
                </c:pt>
                <c:pt idx="10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56-40E8-B65F-0572D436552C}"/>
            </c:ext>
          </c:extLst>
        </c:ser>
        <c:ser>
          <c:idx val="2"/>
          <c:order val="2"/>
          <c:tx>
            <c:strRef>
              <c:f>Dye_Curve_TimeProgression!$X$20</c:f>
              <c:strCache>
                <c:ptCount val="1"/>
                <c:pt idx="0">
                  <c:v>37.5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Dye_Curve_TimeProgression!$U$21:$U$31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Dye_Curve_TimeProgression!$X$21:$X$31</c:f>
              <c:numCache>
                <c:formatCode>General</c:formatCode>
                <c:ptCount val="11"/>
                <c:pt idx="0">
                  <c:v>0.04</c:v>
                </c:pt>
                <c:pt idx="1">
                  <c:v>3.3000000000000002E-2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4.1000000000000002E-2</c:v>
                </c:pt>
                <c:pt idx="5">
                  <c:v>9.0999999999999998E-2</c:v>
                </c:pt>
                <c:pt idx="6">
                  <c:v>0.20499999999999999</c:v>
                </c:pt>
                <c:pt idx="7">
                  <c:v>2.1000000000000001E-2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56-40E8-B65F-0572D436552C}"/>
            </c:ext>
          </c:extLst>
        </c:ser>
        <c:ser>
          <c:idx val="3"/>
          <c:order val="3"/>
          <c:tx>
            <c:strRef>
              <c:f>Dye_Curve_TimeProgression!$Y$20</c:f>
              <c:strCache>
                <c:ptCount val="1"/>
                <c:pt idx="0">
                  <c:v>18.75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Dye_Curve_TimeProgression!$U$21:$U$31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Dye_Curve_TimeProgression!$Y$21:$Y$31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0.03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3.3000000000000002E-2</c:v>
                </c:pt>
                <c:pt idx="5">
                  <c:v>5.2999999999999999E-2</c:v>
                </c:pt>
                <c:pt idx="6">
                  <c:v>0.10199999999999999</c:v>
                </c:pt>
                <c:pt idx="7">
                  <c:v>0.02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56-40E8-B65F-0572D436552C}"/>
            </c:ext>
          </c:extLst>
        </c:ser>
        <c:ser>
          <c:idx val="4"/>
          <c:order val="4"/>
          <c:tx>
            <c:strRef>
              <c:f>Dye_Curve_TimeProgression!$Z$20</c:f>
              <c:strCache>
                <c:ptCount val="1"/>
                <c:pt idx="0">
                  <c:v>9.375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Dye_Curve_TimeProgression!$U$21:$U$31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Dye_Curve_TimeProgression!$Z$21:$Z$31</c:f>
              <c:numCache>
                <c:formatCode>General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3.2000000000000001E-2</c:v>
                </c:pt>
                <c:pt idx="7">
                  <c:v>1.2E-2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56-40E8-B65F-0572D436552C}"/>
            </c:ext>
          </c:extLst>
        </c:ser>
        <c:ser>
          <c:idx val="5"/>
          <c:order val="5"/>
          <c:tx>
            <c:strRef>
              <c:f>Dye_Curve_TimeProgression!$AA$20</c:f>
              <c:strCache>
                <c:ptCount val="1"/>
                <c:pt idx="0">
                  <c:v>4.6875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Dye_Curve_TimeProgression!$U$21:$U$31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Dye_Curve_TimeProgression!$AA$21:$AA$31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0.02</c:v>
                </c:pt>
                <c:pt idx="3">
                  <c:v>1.9E-2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1.4E-2</c:v>
                </c:pt>
                <c:pt idx="8">
                  <c:v>1.2999999999999999E-2</c:v>
                </c:pt>
                <c:pt idx="9">
                  <c:v>1.0999999999999999E-2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56-40E8-B65F-0572D436552C}"/>
            </c:ext>
          </c:extLst>
        </c:ser>
        <c:ser>
          <c:idx val="6"/>
          <c:order val="6"/>
          <c:tx>
            <c:strRef>
              <c:f>Dye_Curve_TimeProgression!$AB$20</c:f>
              <c:strCache>
                <c:ptCount val="1"/>
                <c:pt idx="0">
                  <c:v>2.34375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Dye_Curve_TimeProgression!$U$21:$U$31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Dye_Curve_TimeProgression!$AB$21:$AB$31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0.03</c:v>
                </c:pt>
                <c:pt idx="2">
                  <c:v>2.9000000000000001E-2</c:v>
                </c:pt>
                <c:pt idx="3">
                  <c:v>2.7E-2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2.7E-2</c:v>
                </c:pt>
                <c:pt idx="7">
                  <c:v>2.3E-2</c:v>
                </c:pt>
                <c:pt idx="8">
                  <c:v>2.1000000000000001E-2</c:v>
                </c:pt>
                <c:pt idx="9">
                  <c:v>0.02</c:v>
                </c:pt>
                <c:pt idx="10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356-40E8-B65F-0572D436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05271"/>
        <c:axId val="1111267095"/>
      </c:scatterChart>
      <c:valAx>
        <c:axId val="394605271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67095"/>
        <c:crosses val="autoZero"/>
        <c:crossBetween val="midCat"/>
      </c:valAx>
      <c:valAx>
        <c:axId val="11112670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05271"/>
        <c:crosses val="autoZero"/>
        <c:crossBetween val="midCat"/>
        <c:majorUnit val="0.05"/>
        <c:minorUnit val="0.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3: Absorbance of Sediment with varying Dye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Dye_Curve_TimeProgression!$V$35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Dye_Curve_TimeProgression!$U$36:$U$46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Dye_Curve_TimeProgression!$V$36:$V$46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9-4376-81FB-E4B6AEEC21F6}"/>
            </c:ext>
          </c:extLst>
        </c:ser>
        <c:ser>
          <c:idx val="1"/>
          <c:order val="1"/>
          <c:tx>
            <c:strRef>
              <c:f>Dye_Curve_TimeProgression!$W$35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Dye_Curve_TimeProgression!$U$36:$U$46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Dye_Curve_TimeProgression!$W$36:$W$46</c:f>
              <c:numCache>
                <c:formatCode>General</c:formatCode>
                <c:ptCount val="11"/>
                <c:pt idx="0">
                  <c:v>7.6999999999999999E-2</c:v>
                </c:pt>
                <c:pt idx="1">
                  <c:v>6.0999999999999999E-2</c:v>
                </c:pt>
                <c:pt idx="2">
                  <c:v>4.9000000000000002E-2</c:v>
                </c:pt>
                <c:pt idx="3">
                  <c:v>5.0999999999999997E-2</c:v>
                </c:pt>
                <c:pt idx="4">
                  <c:v>7.9000000000000001E-2</c:v>
                </c:pt>
                <c:pt idx="5">
                  <c:v>0.20499999999999999</c:v>
                </c:pt>
                <c:pt idx="6">
                  <c:v>0.49299999999999999</c:v>
                </c:pt>
                <c:pt idx="7">
                  <c:v>4.2000000000000003E-2</c:v>
                </c:pt>
                <c:pt idx="8">
                  <c:v>2.3E-2</c:v>
                </c:pt>
                <c:pt idx="9">
                  <c:v>2.1999999999999999E-2</c:v>
                </c:pt>
                <c:pt idx="10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29-4376-81FB-E4B6AEEC21F6}"/>
            </c:ext>
          </c:extLst>
        </c:ser>
        <c:ser>
          <c:idx val="2"/>
          <c:order val="2"/>
          <c:tx>
            <c:strRef>
              <c:f>Dye_Curve_TimeProgression!$X$35</c:f>
              <c:strCache>
                <c:ptCount val="1"/>
                <c:pt idx="0">
                  <c:v>37.5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Dye_Curve_TimeProgression!$U$36:$U$46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Dye_Curve_TimeProgression!$X$36:$X$46</c:f>
              <c:numCache>
                <c:formatCode>General</c:formatCode>
                <c:ptCount val="11"/>
                <c:pt idx="0">
                  <c:v>4.1000000000000002E-2</c:v>
                </c:pt>
                <c:pt idx="1">
                  <c:v>3.4000000000000002E-2</c:v>
                </c:pt>
                <c:pt idx="2">
                  <c:v>2.9000000000000001E-2</c:v>
                </c:pt>
                <c:pt idx="3">
                  <c:v>0.03</c:v>
                </c:pt>
                <c:pt idx="4">
                  <c:v>4.2000000000000003E-2</c:v>
                </c:pt>
                <c:pt idx="5">
                  <c:v>9.1999999999999998E-2</c:v>
                </c:pt>
                <c:pt idx="6">
                  <c:v>0.20599999999999999</c:v>
                </c:pt>
                <c:pt idx="7">
                  <c:v>2.1000000000000001E-2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29-4376-81FB-E4B6AEEC21F6}"/>
            </c:ext>
          </c:extLst>
        </c:ser>
        <c:ser>
          <c:idx val="3"/>
          <c:order val="3"/>
          <c:tx>
            <c:strRef>
              <c:f>Dye_Curve_TimeProgression!$Y$35</c:f>
              <c:strCache>
                <c:ptCount val="1"/>
                <c:pt idx="0">
                  <c:v>18.75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Dye_Curve_TimeProgression!$U$36:$U$46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Dye_Curve_TimeProgression!$Y$36:$Y$46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2.5000000000000001E-2</c:v>
                </c:pt>
                <c:pt idx="2">
                  <c:v>2.3E-2</c:v>
                </c:pt>
                <c:pt idx="3">
                  <c:v>2.3E-2</c:v>
                </c:pt>
                <c:pt idx="4">
                  <c:v>2.9000000000000001E-2</c:v>
                </c:pt>
                <c:pt idx="5">
                  <c:v>4.9000000000000002E-2</c:v>
                </c:pt>
                <c:pt idx="6">
                  <c:v>9.8000000000000004E-2</c:v>
                </c:pt>
                <c:pt idx="7">
                  <c:v>1.6E-2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29-4376-81FB-E4B6AEEC21F6}"/>
            </c:ext>
          </c:extLst>
        </c:ser>
        <c:ser>
          <c:idx val="4"/>
          <c:order val="4"/>
          <c:tx>
            <c:strRef>
              <c:f>Dye_Curve_TimeProgression!$Z$35</c:f>
              <c:strCache>
                <c:ptCount val="1"/>
                <c:pt idx="0">
                  <c:v>9.375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Dye_Curve_TimeProgression!$U$36:$U$46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Dye_Curve_TimeProgression!$Z$36:$Z$46</c:f>
              <c:numCache>
                <c:formatCode>General</c:formatCode>
                <c:ptCount val="11"/>
                <c:pt idx="0">
                  <c:v>1.4E-2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1.7999999999999999E-2</c:v>
                </c:pt>
                <c:pt idx="6">
                  <c:v>2.9000000000000001E-2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29-4376-81FB-E4B6AEEC21F6}"/>
            </c:ext>
          </c:extLst>
        </c:ser>
        <c:ser>
          <c:idx val="5"/>
          <c:order val="5"/>
          <c:tx>
            <c:strRef>
              <c:f>Dye_Curve_TimeProgression!$AA$35</c:f>
              <c:strCache>
                <c:ptCount val="1"/>
                <c:pt idx="0">
                  <c:v>4.6875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Dye_Curve_TimeProgression!$U$36:$U$46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Dye_Curve_TimeProgression!$AA$36:$AA$46</c:f>
              <c:numCache>
                <c:formatCode>General</c:formatCode>
                <c:ptCount val="11"/>
                <c:pt idx="0">
                  <c:v>1.7999999999999999E-2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29-4376-81FB-E4B6AEEC21F6}"/>
            </c:ext>
          </c:extLst>
        </c:ser>
        <c:ser>
          <c:idx val="6"/>
          <c:order val="6"/>
          <c:tx>
            <c:strRef>
              <c:f>Dye_Curve_TimeProgression!$AB$35</c:f>
              <c:strCache>
                <c:ptCount val="1"/>
                <c:pt idx="0">
                  <c:v>2.34375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Dye_Curve_TimeProgression!$U$36:$U$46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Dye_Curve_TimeProgression!$AB$36:$AB$46</c:f>
              <c:numCache>
                <c:formatCode>General</c:formatCode>
                <c:ptCount val="11"/>
                <c:pt idx="0">
                  <c:v>2.4E-2</c:v>
                </c:pt>
                <c:pt idx="1">
                  <c:v>2.4E-2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1.7999999999999999E-2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29-4376-81FB-E4B6AEEC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05271"/>
        <c:axId val="1111267095"/>
      </c:scatterChart>
      <c:valAx>
        <c:axId val="394605271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67095"/>
        <c:crosses val="autoZero"/>
        <c:crossBetween val="midCat"/>
      </c:valAx>
      <c:valAx>
        <c:axId val="11112670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05271"/>
        <c:crosses val="autoZero"/>
        <c:crossBetween val="midCat"/>
        <c:majorUnit val="0.05"/>
        <c:minorUnit val="0.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 Exp_Ratio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Dye_Curve_TimeProgression!$AD$5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Dye_Curve_TimeProgression!$AE$4:$AK$4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Dye_Curve_TimeProgression!$AE$5:$AK$5</c:f>
              <c:numCache>
                <c:formatCode>General</c:formatCode>
                <c:ptCount val="7"/>
                <c:pt idx="0">
                  <c:v>1</c:v>
                </c:pt>
                <c:pt idx="1">
                  <c:v>1.0314855038865227</c:v>
                </c:pt>
                <c:pt idx="2">
                  <c:v>1.0304545339535169</c:v>
                </c:pt>
                <c:pt idx="3">
                  <c:v>1.0481220090796557</c:v>
                </c:pt>
                <c:pt idx="4">
                  <c:v>1.1151623503414478</c:v>
                </c:pt>
                <c:pt idx="5">
                  <c:v>1.2373846512436006</c:v>
                </c:pt>
                <c:pt idx="6">
                  <c:v>1.6274266093785854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8-4C39-A732-9C9177AD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20248"/>
        <c:axId val="1838467160"/>
      </c:scatterChart>
      <c:valAx>
        <c:axId val="18444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67160"/>
        <c:crosses val="autoZero"/>
        <c:crossBetween val="midCat"/>
      </c:valAx>
      <c:valAx>
        <c:axId val="183846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2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2 Exp_Ratio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Dye_Curve_TimeProgression!$AD$20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Dye_Curve_TimeProgression!$AE$19:$AK$19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Dye_Curve_TimeProgression!$AE$20:$AK$20</c:f>
              <c:numCache>
                <c:formatCode>General</c:formatCode>
                <c:ptCount val="7"/>
                <c:pt idx="0">
                  <c:v>1</c:v>
                </c:pt>
                <c:pt idx="1">
                  <c:v>1.0070245572668486</c:v>
                </c:pt>
                <c:pt idx="2">
                  <c:v>1.0110607224447197</c:v>
                </c:pt>
                <c:pt idx="3">
                  <c:v>1.0232665395472174</c:v>
                </c:pt>
                <c:pt idx="4">
                  <c:v>1.0908966797182778</c:v>
                </c:pt>
                <c:pt idx="5">
                  <c:v>1.2140962829562332</c:v>
                </c:pt>
                <c:pt idx="6">
                  <c:v>1.6031973837265741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6-404D-819E-585A51533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172680"/>
        <c:axId val="244245832"/>
      </c:scatterChart>
      <c:valAx>
        <c:axId val="20111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5832"/>
        <c:crosses val="autoZero"/>
        <c:crossBetween val="midCat"/>
      </c:valAx>
      <c:valAx>
        <c:axId val="2442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7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3 Exp_Ratio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Dye_Curve_TimeProgression!$AD$36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Dye_Curve_TimeProgression!$AE$35:$AK$35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Dye_Curve_TimeProgression!$AE$36:$AK$36</c:f>
              <c:numCache>
                <c:formatCode>General</c:formatCode>
                <c:ptCount val="7"/>
                <c:pt idx="0">
                  <c:v>1</c:v>
                </c:pt>
                <c:pt idx="1">
                  <c:v>1.0070245572668486</c:v>
                </c:pt>
                <c:pt idx="2">
                  <c:v>1.0090406217738677</c:v>
                </c:pt>
                <c:pt idx="3">
                  <c:v>1.0232665395472174</c:v>
                </c:pt>
                <c:pt idx="4">
                  <c:v>1.0898063283051287</c:v>
                </c:pt>
                <c:pt idx="5">
                  <c:v>1.214096282956233</c:v>
                </c:pt>
                <c:pt idx="6">
                  <c:v>1.6015949876744067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C-40D9-82FE-F63E4EBA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7720"/>
        <c:axId val="2123232423"/>
      </c:scatterChart>
      <c:valAx>
        <c:axId val="21419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32423"/>
        <c:crosses val="autoZero"/>
        <c:crossBetween val="midCat"/>
      </c:valAx>
      <c:valAx>
        <c:axId val="212323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3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Dye_Curve_TimeProgression!$AD$51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Dye_Curve_TimeProgression!$AE$50:$AK$50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Dye_Curve_TimeProgression!$AE$51:$AK$51</c:f>
              <c:numCache>
                <c:formatCode>General</c:formatCode>
                <c:ptCount val="7"/>
                <c:pt idx="0">
                  <c:v>1</c:v>
                </c:pt>
                <c:pt idx="1">
                  <c:v>1.0060180360540647</c:v>
                </c:pt>
                <c:pt idx="2">
                  <c:v>1.0080320855042733</c:v>
                </c:pt>
                <c:pt idx="3">
                  <c:v>1.0222437844704382</c:v>
                </c:pt>
                <c:pt idx="4">
                  <c:v>1.0898063283051287</c:v>
                </c:pt>
                <c:pt idx="5">
                  <c:v>1.2128827935191193</c:v>
                </c:pt>
                <c:pt idx="6">
                  <c:v>1.6015949876744064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A-4F8C-93CA-AB1EEF93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7271"/>
        <c:axId val="1022969592"/>
      </c:scatterChart>
      <c:valAx>
        <c:axId val="107897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69592"/>
        <c:crosses val="autoZero"/>
        <c:crossBetween val="midCat"/>
      </c:valAx>
      <c:valAx>
        <c:axId val="10229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7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4: Absorbance of Sediment with varying Dye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Dye_Curve_TimeProgression!$V$50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Dye_Curve_TimeProgression!$U$51:$U$61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Dye_Curve_TimeProgression!$V$51:$V$61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0-46BD-B10B-4845D3E8D506}"/>
            </c:ext>
          </c:extLst>
        </c:ser>
        <c:ser>
          <c:idx val="1"/>
          <c:order val="1"/>
          <c:tx>
            <c:strRef>
              <c:f>Dye_Curve_TimeProgression!$W$50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Dye_Curve_TimeProgression!$U$51:$U$61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Dye_Curve_TimeProgression!$W$51:$W$61</c:f>
              <c:numCache>
                <c:formatCode>General</c:formatCode>
                <c:ptCount val="11"/>
                <c:pt idx="0">
                  <c:v>6.9000000000000006E-2</c:v>
                </c:pt>
                <c:pt idx="1">
                  <c:v>5.3999999999999999E-2</c:v>
                </c:pt>
                <c:pt idx="2">
                  <c:v>4.2000000000000003E-2</c:v>
                </c:pt>
                <c:pt idx="3">
                  <c:v>4.4999999999999998E-2</c:v>
                </c:pt>
                <c:pt idx="4">
                  <c:v>7.2999999999999995E-2</c:v>
                </c:pt>
                <c:pt idx="5">
                  <c:v>0.19900000000000001</c:v>
                </c:pt>
                <c:pt idx="6">
                  <c:v>0.48699999999999999</c:v>
                </c:pt>
                <c:pt idx="7">
                  <c:v>3.5999999999999997E-2</c:v>
                </c:pt>
                <c:pt idx="8">
                  <c:v>1.7000000000000001E-2</c:v>
                </c:pt>
                <c:pt idx="9">
                  <c:v>1.6E-2</c:v>
                </c:pt>
                <c:pt idx="10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B0-46BD-B10B-4845D3E8D506}"/>
            </c:ext>
          </c:extLst>
        </c:ser>
        <c:ser>
          <c:idx val="2"/>
          <c:order val="2"/>
          <c:tx>
            <c:strRef>
              <c:f>Dye_Curve_TimeProgression!$X$50</c:f>
              <c:strCache>
                <c:ptCount val="1"/>
                <c:pt idx="0">
                  <c:v>37.5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Dye_Curve_TimeProgression!$U$51:$U$61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Dye_Curve_TimeProgression!$X$51:$X$61</c:f>
              <c:numCache>
                <c:formatCode>General</c:formatCode>
                <c:ptCount val="11"/>
                <c:pt idx="0">
                  <c:v>3.6999999999999998E-2</c:v>
                </c:pt>
                <c:pt idx="1">
                  <c:v>2.9000000000000001E-2</c:v>
                </c:pt>
                <c:pt idx="2">
                  <c:v>2.4E-2</c:v>
                </c:pt>
                <c:pt idx="3">
                  <c:v>2.5999999999999999E-2</c:v>
                </c:pt>
                <c:pt idx="4">
                  <c:v>3.7999999999999999E-2</c:v>
                </c:pt>
                <c:pt idx="5">
                  <c:v>8.7999999999999995E-2</c:v>
                </c:pt>
                <c:pt idx="6">
                  <c:v>0.20200000000000001</c:v>
                </c:pt>
                <c:pt idx="7">
                  <c:v>1.7999999999999999E-2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B0-46BD-B10B-4845D3E8D506}"/>
            </c:ext>
          </c:extLst>
        </c:ser>
        <c:ser>
          <c:idx val="3"/>
          <c:order val="3"/>
          <c:tx>
            <c:strRef>
              <c:f>Dye_Curve_TimeProgression!$Y$50</c:f>
              <c:strCache>
                <c:ptCount val="1"/>
                <c:pt idx="0">
                  <c:v>18.75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Dye_Curve_TimeProgression!$U$51:$U$61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Dye_Curve_TimeProgression!$Y$51:$Y$61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2.4E-2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9.8000000000000004E-2</c:v>
                </c:pt>
                <c:pt idx="7">
                  <c:v>1.7000000000000001E-2</c:v>
                </c:pt>
                <c:pt idx="8">
                  <c:v>1.2E-2</c:v>
                </c:pt>
                <c:pt idx="9">
                  <c:v>1.2E-2</c:v>
                </c:pt>
                <c:pt idx="10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B0-46BD-B10B-4845D3E8D506}"/>
            </c:ext>
          </c:extLst>
        </c:ser>
        <c:ser>
          <c:idx val="4"/>
          <c:order val="4"/>
          <c:tx>
            <c:strRef>
              <c:f>Dye_Curve_TimeProgression!$Z$50</c:f>
              <c:strCache>
                <c:ptCount val="1"/>
                <c:pt idx="0">
                  <c:v>9.375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Dye_Curve_TimeProgression!$U$51:$U$61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Dye_Curve_TimeProgression!$Z$51:$Z$61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2.5000000000000001E-2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B0-46BD-B10B-4845D3E8D506}"/>
            </c:ext>
          </c:extLst>
        </c:ser>
        <c:ser>
          <c:idx val="5"/>
          <c:order val="5"/>
          <c:tx>
            <c:strRef>
              <c:f>Dye_Curve_TimeProgression!$AA$50</c:f>
              <c:strCache>
                <c:ptCount val="1"/>
                <c:pt idx="0">
                  <c:v>4.6875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Dye_Curve_TimeProgression!$U$51:$U$61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Dye_Curve_TimeProgression!$AA$51:$AA$61</c:f>
              <c:numCache>
                <c:formatCode>General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1.4999999999999999E-2</c:v>
                </c:pt>
                <c:pt idx="8">
                  <c:v>1.4E-2</c:v>
                </c:pt>
                <c:pt idx="9">
                  <c:v>1.2999999999999999E-2</c:v>
                </c:pt>
                <c:pt idx="10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B0-46BD-B10B-4845D3E8D506}"/>
            </c:ext>
          </c:extLst>
        </c:ser>
        <c:ser>
          <c:idx val="6"/>
          <c:order val="6"/>
          <c:tx>
            <c:strRef>
              <c:f>Dye_Curve_TimeProgression!$AB$50</c:f>
              <c:strCache>
                <c:ptCount val="1"/>
                <c:pt idx="0">
                  <c:v>2.34375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Dye_Curve_TimeProgression!$U$51:$U$61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Dye_Curve_TimeProgression!$AB$51:$AB$61</c:f>
              <c:numCache>
                <c:formatCode>General</c:formatCode>
                <c:ptCount val="11"/>
                <c:pt idx="0">
                  <c:v>2.4E-2</c:v>
                </c:pt>
                <c:pt idx="1">
                  <c:v>2.1999999999999999E-2</c:v>
                </c:pt>
                <c:pt idx="2">
                  <c:v>0.02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1.4999999999999999E-2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2B0-46BD-B10B-4845D3E8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86136"/>
        <c:axId val="713490024"/>
      </c:scatterChart>
      <c:valAx>
        <c:axId val="1227886136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90024"/>
        <c:crosses val="autoZero"/>
        <c:crossBetween val="midCat"/>
      </c:valAx>
      <c:valAx>
        <c:axId val="7134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8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5: Absorbance of Sediment with varying Dye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Dye_Curve_TimeProgression!$V$64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Dye_Curve_TimeProgression!$U$65:$U$75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Dye_Curve_TimeProgression!$V$65:$V$75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4-4382-9A68-1A9FE159A34F}"/>
            </c:ext>
          </c:extLst>
        </c:ser>
        <c:ser>
          <c:idx val="1"/>
          <c:order val="1"/>
          <c:tx>
            <c:strRef>
              <c:f>Dye_Curve_TimeProgression!$W$64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Dye_Curve_TimeProgression!$U$65:$U$75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Dye_Curve_TimeProgression!$W$65:$W$75</c:f>
              <c:numCache>
                <c:formatCode>General</c:formatCode>
                <c:ptCount val="11"/>
                <c:pt idx="0">
                  <c:v>8.5000000000000006E-2</c:v>
                </c:pt>
                <c:pt idx="1">
                  <c:v>6.9000000000000006E-2</c:v>
                </c:pt>
                <c:pt idx="2">
                  <c:v>5.7000000000000002E-2</c:v>
                </c:pt>
                <c:pt idx="3">
                  <c:v>5.8999999999999997E-2</c:v>
                </c:pt>
                <c:pt idx="4">
                  <c:v>8.6999999999999994E-2</c:v>
                </c:pt>
                <c:pt idx="5">
                  <c:v>0.21299999999999999</c:v>
                </c:pt>
                <c:pt idx="6">
                  <c:v>0.501</c:v>
                </c:pt>
                <c:pt idx="7">
                  <c:v>0.05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A4-4382-9A68-1A9FE159A34F}"/>
            </c:ext>
          </c:extLst>
        </c:ser>
        <c:ser>
          <c:idx val="2"/>
          <c:order val="2"/>
          <c:tx>
            <c:strRef>
              <c:f>Dye_Curve_TimeProgression!$X$64</c:f>
              <c:strCache>
                <c:ptCount val="1"/>
                <c:pt idx="0">
                  <c:v>37.5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Dye_Curve_TimeProgression!$U$65:$U$75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Dye_Curve_TimeProgression!$X$65:$X$75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2.4E-2</c:v>
                </c:pt>
                <c:pt idx="4">
                  <c:v>3.6999999999999998E-2</c:v>
                </c:pt>
                <c:pt idx="5">
                  <c:v>8.7999999999999995E-2</c:v>
                </c:pt>
                <c:pt idx="6">
                  <c:v>0.20100000000000001</c:v>
                </c:pt>
                <c:pt idx="7">
                  <c:v>1.7999999999999999E-2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A4-4382-9A68-1A9FE159A34F}"/>
            </c:ext>
          </c:extLst>
        </c:ser>
        <c:ser>
          <c:idx val="3"/>
          <c:order val="3"/>
          <c:tx>
            <c:strRef>
              <c:f>Dye_Curve_TimeProgression!$Y$64</c:f>
              <c:strCache>
                <c:ptCount val="1"/>
                <c:pt idx="0">
                  <c:v>18.75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Dye_Curve_TimeProgression!$U$65:$U$75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Dye_Curve_TimeProgression!$Y$65:$Y$75</c:f>
              <c:numCache>
                <c:formatCode>General</c:formatCode>
                <c:ptCount val="11"/>
                <c:pt idx="0">
                  <c:v>2.7E-2</c:v>
                </c:pt>
                <c:pt idx="1">
                  <c:v>2.7E-2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5.1999999999999998E-2</c:v>
                </c:pt>
                <c:pt idx="6">
                  <c:v>0.1</c:v>
                </c:pt>
                <c:pt idx="7">
                  <c:v>1.9E-2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6A4-4382-9A68-1A9FE159A34F}"/>
            </c:ext>
          </c:extLst>
        </c:ser>
        <c:ser>
          <c:idx val="4"/>
          <c:order val="4"/>
          <c:tx>
            <c:strRef>
              <c:f>Dye_Curve_TimeProgression!$Z$64</c:f>
              <c:strCache>
                <c:ptCount val="1"/>
                <c:pt idx="0">
                  <c:v>9.375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Dye_Curve_TimeProgression!$U$65:$U$75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Dye_Curve_TimeProgression!$Z$65:$Z$75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2.5999999999999999E-2</c:v>
                </c:pt>
                <c:pt idx="7">
                  <c:v>6.0000000000000001E-3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6A4-4382-9A68-1A9FE159A34F}"/>
            </c:ext>
          </c:extLst>
        </c:ser>
        <c:ser>
          <c:idx val="5"/>
          <c:order val="5"/>
          <c:tx>
            <c:strRef>
              <c:f>Dye_Curve_TimeProgression!$AA$64</c:f>
              <c:strCache>
                <c:ptCount val="1"/>
                <c:pt idx="0">
                  <c:v>4.6875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Dye_Curve_TimeProgression!$U$65:$U$75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Dye_Curve_TimeProgression!$AA$65:$AA$75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6A4-4382-9A68-1A9FE159A34F}"/>
            </c:ext>
          </c:extLst>
        </c:ser>
        <c:ser>
          <c:idx val="6"/>
          <c:order val="6"/>
          <c:tx>
            <c:strRef>
              <c:f>Dye_Curve_TimeProgression!$AB$64</c:f>
              <c:strCache>
                <c:ptCount val="1"/>
                <c:pt idx="0">
                  <c:v>2.34375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Dye_Curve_TimeProgression!$U$65:$U$75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Dye_Curve_TimeProgression!$AB$65:$AB$75</c:f>
              <c:numCache>
                <c:formatCode>General</c:formatCode>
                <c:ptCount val="11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1.9E-2</c:v>
                </c:pt>
                <c:pt idx="7">
                  <c:v>1.4999999999999999E-2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6A4-4382-9A68-1A9FE159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53175"/>
        <c:axId val="993210247"/>
      </c:scatterChart>
      <c:valAx>
        <c:axId val="1450153175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0247"/>
        <c:crosses val="autoZero"/>
        <c:crossBetween val="midCat"/>
      </c:valAx>
      <c:valAx>
        <c:axId val="99321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53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Dye_Curve_TimeProgression!$AD$65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Dye_Curve_TimeProgression!$AE$64:$AK$64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Dye_Curve_TimeProgression!$AE$65:$AK$65</c:f>
              <c:numCache>
                <c:formatCode>General</c:formatCode>
                <c:ptCount val="7"/>
                <c:pt idx="0">
                  <c:v>1</c:v>
                </c:pt>
                <c:pt idx="1">
                  <c:v>1.0060180360540649</c:v>
                </c:pt>
                <c:pt idx="2">
                  <c:v>1.0080320855042735</c:v>
                </c:pt>
                <c:pt idx="3">
                  <c:v>1.0222437844704382</c:v>
                </c:pt>
                <c:pt idx="4">
                  <c:v>1.0898063283051289</c:v>
                </c:pt>
                <c:pt idx="5">
                  <c:v>1.2116705169649005</c:v>
                </c:pt>
                <c:pt idx="6">
                  <c:v>1.6015949876744064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A-4E99-A29C-3797C624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081767"/>
        <c:axId val="1553154551"/>
      </c:scatterChart>
      <c:valAx>
        <c:axId val="1562081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54551"/>
        <c:crosses val="autoZero"/>
        <c:crossBetween val="midCat"/>
      </c:valAx>
      <c:valAx>
        <c:axId val="155315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81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of Dye in 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/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Dye_Revised_Limits!$A$3:$A$20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Dye_Revised_Limits!$B$3:$B$20</c:f>
              <c:numCache>
                <c:formatCode>General</c:formatCode>
                <c:ptCount val="18"/>
                <c:pt idx="0">
                  <c:v>2.1999999999999999E-2</c:v>
                </c:pt>
                <c:pt idx="1">
                  <c:v>0.01</c:v>
                </c:pt>
                <c:pt idx="2">
                  <c:v>2.8000000000000001E-2</c:v>
                </c:pt>
                <c:pt idx="3">
                  <c:v>3.6999999999999998E-2</c:v>
                </c:pt>
                <c:pt idx="4">
                  <c:v>9.0999999999999998E-2</c:v>
                </c:pt>
                <c:pt idx="5">
                  <c:v>0.16600000000000001</c:v>
                </c:pt>
                <c:pt idx="6">
                  <c:v>0.151</c:v>
                </c:pt>
                <c:pt idx="7">
                  <c:v>-2E-3</c:v>
                </c:pt>
                <c:pt idx="8">
                  <c:v>-5.0000000000000001E-3</c:v>
                </c:pt>
                <c:pt idx="9">
                  <c:v>-5.0000000000000001E-3</c:v>
                </c:pt>
                <c:pt idx="10">
                  <c:v>-5.0000000000000001E-3</c:v>
                </c:pt>
                <c:pt idx="11">
                  <c:v>-5.0000000000000001E-3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BC-4872-951A-4AF8FC2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40152"/>
        <c:axId val="351064775"/>
      </c:scatterChart>
      <c:valAx>
        <c:axId val="1832740152"/>
        <c:scaling>
          <c:orientation val="minMax"/>
          <c:max val="8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64775"/>
        <c:crosses val="autoZero"/>
        <c:crossBetween val="midCat"/>
      </c:valAx>
      <c:valAx>
        <c:axId val="351064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4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Absorbance of sediment in water, no dye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Old_Dye_Curve!$A$2:$A$12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Old_Dye_Curve!$C$2:$C$12</c:f>
              <c:numCache>
                <c:formatCode>General</c:formatCode>
                <c:ptCount val="11"/>
                <c:pt idx="0">
                  <c:v>2.7E-2</c:v>
                </c:pt>
                <c:pt idx="1">
                  <c:v>2.3E-2</c:v>
                </c:pt>
                <c:pt idx="2">
                  <c:v>0.02</c:v>
                </c:pt>
                <c:pt idx="3">
                  <c:v>1.6E-2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0-4E5C-864B-B973ACB4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00119"/>
        <c:axId val="1824543332"/>
      </c:scatterChart>
      <c:valAx>
        <c:axId val="1033200119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543332"/>
        <c:crosses val="autoZero"/>
        <c:crossBetween val="midCat"/>
      </c:valAx>
      <c:valAx>
        <c:axId val="182454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2001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Curve of Blank Control (Tap Water)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8-4BA2-ACB6-DA9B715BBB78}"/>
            </c:ext>
          </c:extLst>
        </c:ser>
        <c:ser>
          <c:idx val="1"/>
          <c:order val="1"/>
          <c:tx>
            <c:v>Day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58-4BA2-ACB6-DA9B715BBB78}"/>
            </c:ext>
          </c:extLst>
        </c:ser>
        <c:ser>
          <c:idx val="2"/>
          <c:order val="2"/>
          <c:tx>
            <c:v>Day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58-4BA2-ACB6-DA9B715BBB78}"/>
            </c:ext>
          </c:extLst>
        </c:ser>
        <c:ser>
          <c:idx val="3"/>
          <c:order val="3"/>
          <c:tx>
            <c:v>Day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958-4BA2-ACB6-DA9B715BBB78}"/>
            </c:ext>
          </c:extLst>
        </c:ser>
        <c:ser>
          <c:idx val="4"/>
          <c:order val="4"/>
          <c:tx>
            <c:v>Day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Dye_Curve_TimProg_Breakdown!$A$2:$A$12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958-4BA2-ACB6-DA9B715B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86247"/>
        <c:axId val="838825416"/>
      </c:scatterChart>
      <c:valAx>
        <c:axId val="1561986247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25416"/>
        <c:crosses val="autoZero"/>
        <c:crossBetween val="midCat"/>
      </c:valAx>
      <c:valAx>
        <c:axId val="83882541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86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Curve of Sediment with 75uL of Dye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Dye_Curve_TimProg_Breakdown!$A$15:$A$25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Dye_Curve_TimProg_Breakdown!$B$15:$B$25</c:f>
              <c:numCache>
                <c:formatCode>General</c:formatCode>
                <c:ptCount val="11"/>
                <c:pt idx="0">
                  <c:v>0.47799999999999998</c:v>
                </c:pt>
                <c:pt idx="1">
                  <c:v>0.45600000000000002</c:v>
                </c:pt>
                <c:pt idx="2">
                  <c:v>0.438</c:v>
                </c:pt>
                <c:pt idx="3">
                  <c:v>0.42899999999999999</c:v>
                </c:pt>
                <c:pt idx="4">
                  <c:v>0.44600000000000001</c:v>
                </c:pt>
                <c:pt idx="5">
                  <c:v>0.56100000000000005</c:v>
                </c:pt>
                <c:pt idx="6">
                  <c:v>0.84</c:v>
                </c:pt>
                <c:pt idx="7">
                  <c:v>0.38600000000000001</c:v>
                </c:pt>
                <c:pt idx="8">
                  <c:v>0.36</c:v>
                </c:pt>
                <c:pt idx="9">
                  <c:v>0.35299999999999998</c:v>
                </c:pt>
                <c:pt idx="10">
                  <c:v>0.34699999999999998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1-49A1-B149-DDEDBA15D5DD}"/>
            </c:ext>
          </c:extLst>
        </c:ser>
        <c:ser>
          <c:idx val="1"/>
          <c:order val="1"/>
          <c:tx>
            <c:v>Day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Dye_Curve_TimProg_Breakdown!$A$15:$A$25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Dye_Curve_TimProg_Breakdown!$C$15:$C$25</c:f>
              <c:numCache>
                <c:formatCode>General</c:formatCode>
                <c:ptCount val="11"/>
                <c:pt idx="0">
                  <c:v>8.3000000000000004E-2</c:v>
                </c:pt>
                <c:pt idx="1">
                  <c:v>6.7000000000000004E-2</c:v>
                </c:pt>
                <c:pt idx="2">
                  <c:v>5.5E-2</c:v>
                </c:pt>
                <c:pt idx="3">
                  <c:v>5.6000000000000001E-2</c:v>
                </c:pt>
                <c:pt idx="4">
                  <c:v>8.3000000000000004E-2</c:v>
                </c:pt>
                <c:pt idx="5">
                  <c:v>0.20899999999999999</c:v>
                </c:pt>
                <c:pt idx="6">
                  <c:v>0.497</c:v>
                </c:pt>
                <c:pt idx="7">
                  <c:v>4.7E-2</c:v>
                </c:pt>
                <c:pt idx="8">
                  <c:v>2.5999999999999999E-2</c:v>
                </c:pt>
                <c:pt idx="9">
                  <c:v>2.5000000000000001E-2</c:v>
                </c:pt>
                <c:pt idx="10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1-49A1-B149-DDEDBA15D5DD}"/>
            </c:ext>
          </c:extLst>
        </c:ser>
        <c:ser>
          <c:idx val="2"/>
          <c:order val="2"/>
          <c:tx>
            <c:v>Day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Dye_Curve_TimProg_Breakdown!$A$15:$A$25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Dye_Curve_TimProg_Breakdown!$D$15:$D$25</c:f>
              <c:numCache>
                <c:formatCode>General</c:formatCode>
                <c:ptCount val="11"/>
                <c:pt idx="0">
                  <c:v>7.6999999999999999E-2</c:v>
                </c:pt>
                <c:pt idx="1">
                  <c:v>6.0999999999999999E-2</c:v>
                </c:pt>
                <c:pt idx="2">
                  <c:v>4.9000000000000002E-2</c:v>
                </c:pt>
                <c:pt idx="3">
                  <c:v>5.0999999999999997E-2</c:v>
                </c:pt>
                <c:pt idx="4">
                  <c:v>7.9000000000000001E-2</c:v>
                </c:pt>
                <c:pt idx="5">
                  <c:v>0.20499999999999999</c:v>
                </c:pt>
                <c:pt idx="6">
                  <c:v>0.49299999999999999</c:v>
                </c:pt>
                <c:pt idx="7">
                  <c:v>4.2000000000000003E-2</c:v>
                </c:pt>
                <c:pt idx="8">
                  <c:v>2.3E-2</c:v>
                </c:pt>
                <c:pt idx="9">
                  <c:v>2.1999999999999999E-2</c:v>
                </c:pt>
                <c:pt idx="10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1-49A1-B149-DDEDBA15D5DD}"/>
            </c:ext>
          </c:extLst>
        </c:ser>
        <c:ser>
          <c:idx val="3"/>
          <c:order val="3"/>
          <c:tx>
            <c:v>Day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Dye_Curve_TimProg_Breakdown!$A$15:$A$25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Dye_Curve_TimProg_Breakdown!$E$15:$E$25</c:f>
              <c:numCache>
                <c:formatCode>General</c:formatCode>
                <c:ptCount val="11"/>
                <c:pt idx="0">
                  <c:v>6.9000000000000006E-2</c:v>
                </c:pt>
                <c:pt idx="1">
                  <c:v>5.3999999999999999E-2</c:v>
                </c:pt>
                <c:pt idx="2">
                  <c:v>4.2000000000000003E-2</c:v>
                </c:pt>
                <c:pt idx="3">
                  <c:v>4.4999999999999998E-2</c:v>
                </c:pt>
                <c:pt idx="4">
                  <c:v>7.2999999999999995E-2</c:v>
                </c:pt>
                <c:pt idx="5">
                  <c:v>0.19900000000000001</c:v>
                </c:pt>
                <c:pt idx="6">
                  <c:v>0.48699999999999999</c:v>
                </c:pt>
                <c:pt idx="7">
                  <c:v>3.5999999999999997E-2</c:v>
                </c:pt>
                <c:pt idx="8">
                  <c:v>1.7000000000000001E-2</c:v>
                </c:pt>
                <c:pt idx="9">
                  <c:v>1.6E-2</c:v>
                </c:pt>
                <c:pt idx="10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B1-49A1-B149-DDEDBA15D5DD}"/>
            </c:ext>
          </c:extLst>
        </c:ser>
        <c:ser>
          <c:idx val="4"/>
          <c:order val="4"/>
          <c:tx>
            <c:v>Day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Dye_Curve_TimProg_Breakdown!$A$15:$A$25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Dye_Curve_TimProg_Breakdown!$F$15:$F$25</c:f>
              <c:numCache>
                <c:formatCode>General</c:formatCode>
                <c:ptCount val="11"/>
                <c:pt idx="0">
                  <c:v>8.5000000000000006E-2</c:v>
                </c:pt>
                <c:pt idx="1">
                  <c:v>6.9000000000000006E-2</c:v>
                </c:pt>
                <c:pt idx="2">
                  <c:v>5.7000000000000002E-2</c:v>
                </c:pt>
                <c:pt idx="3">
                  <c:v>5.8999999999999997E-2</c:v>
                </c:pt>
                <c:pt idx="4">
                  <c:v>8.6999999999999994E-2</c:v>
                </c:pt>
                <c:pt idx="5">
                  <c:v>0.21299999999999999</c:v>
                </c:pt>
                <c:pt idx="6">
                  <c:v>0.501</c:v>
                </c:pt>
                <c:pt idx="7">
                  <c:v>0.05</c:v>
                </c:pt>
                <c:pt idx="8">
                  <c:v>3.1E-2</c:v>
                </c:pt>
                <c:pt idx="9">
                  <c:v>0.03</c:v>
                </c:pt>
                <c:pt idx="10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B1-49A1-B149-DDEDBA15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29399"/>
        <c:axId val="838561896"/>
      </c:scatterChart>
      <c:valAx>
        <c:axId val="438129399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61896"/>
        <c:crosses val="autoZero"/>
        <c:crossBetween val="midCat"/>
      </c:valAx>
      <c:valAx>
        <c:axId val="8385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29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Curve of Sediment with 37.5 uL Dye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Dye_Curve_TimProg_Breakdown!$A$28:$A$38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Dye_Curve_TimProg_Breakdown!$B$28:$B$38</c:f>
              <c:numCache>
                <c:formatCode>General</c:formatCode>
                <c:ptCount val="11"/>
                <c:pt idx="0">
                  <c:v>0.435</c:v>
                </c:pt>
                <c:pt idx="1">
                  <c:v>0.41899999999999998</c:v>
                </c:pt>
                <c:pt idx="2">
                  <c:v>0.40899999999999997</c:v>
                </c:pt>
                <c:pt idx="3">
                  <c:v>0.39900000000000002</c:v>
                </c:pt>
                <c:pt idx="4">
                  <c:v>0.40200000000000002</c:v>
                </c:pt>
                <c:pt idx="5">
                  <c:v>0.442</c:v>
                </c:pt>
                <c:pt idx="6">
                  <c:v>0.54900000000000004</c:v>
                </c:pt>
                <c:pt idx="7">
                  <c:v>0.35899999999999999</c:v>
                </c:pt>
                <c:pt idx="8">
                  <c:v>0.34300000000000003</c:v>
                </c:pt>
                <c:pt idx="9">
                  <c:v>0.33600000000000002</c:v>
                </c:pt>
                <c:pt idx="10">
                  <c:v>0.32900000000000001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2-4630-BC03-2C612F8FE1C1}"/>
            </c:ext>
          </c:extLst>
        </c:ser>
        <c:ser>
          <c:idx val="1"/>
          <c:order val="1"/>
          <c:tx>
            <c:v>Day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Dye_Curve_TimProg_Breakdown!$A$28:$A$38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Dye_Curve_TimProg_Breakdown!$C$28:$C$38</c:f>
              <c:numCache>
                <c:formatCode>General</c:formatCode>
                <c:ptCount val="11"/>
                <c:pt idx="0">
                  <c:v>0.04</c:v>
                </c:pt>
                <c:pt idx="1">
                  <c:v>3.3000000000000002E-2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4.1000000000000002E-2</c:v>
                </c:pt>
                <c:pt idx="5">
                  <c:v>9.0999999999999998E-2</c:v>
                </c:pt>
                <c:pt idx="6">
                  <c:v>0.20499999999999999</c:v>
                </c:pt>
                <c:pt idx="7">
                  <c:v>2.1000000000000001E-2</c:v>
                </c:pt>
                <c:pt idx="8">
                  <c:v>1.2E-2</c:v>
                </c:pt>
                <c:pt idx="9">
                  <c:v>1.0999999999999999E-2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92-4630-BC03-2C612F8FE1C1}"/>
            </c:ext>
          </c:extLst>
        </c:ser>
        <c:ser>
          <c:idx val="2"/>
          <c:order val="2"/>
          <c:tx>
            <c:v>Day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Dye_Curve_TimProg_Breakdown!$A$28:$A$38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Dye_Curve_TimProg_Breakdown!$D$28:$D$38</c:f>
              <c:numCache>
                <c:formatCode>General</c:formatCode>
                <c:ptCount val="11"/>
                <c:pt idx="0">
                  <c:v>4.1000000000000002E-2</c:v>
                </c:pt>
                <c:pt idx="1">
                  <c:v>3.4000000000000002E-2</c:v>
                </c:pt>
                <c:pt idx="2">
                  <c:v>2.9000000000000001E-2</c:v>
                </c:pt>
                <c:pt idx="3">
                  <c:v>0.03</c:v>
                </c:pt>
                <c:pt idx="4">
                  <c:v>4.2000000000000003E-2</c:v>
                </c:pt>
                <c:pt idx="5">
                  <c:v>9.1999999999999998E-2</c:v>
                </c:pt>
                <c:pt idx="6">
                  <c:v>0.20599999999999999</c:v>
                </c:pt>
                <c:pt idx="7">
                  <c:v>2.1000000000000001E-2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92-4630-BC03-2C612F8FE1C1}"/>
            </c:ext>
          </c:extLst>
        </c:ser>
        <c:ser>
          <c:idx val="3"/>
          <c:order val="3"/>
          <c:tx>
            <c:v>Day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Dye_Curve_TimProg_Breakdown!$A$28:$A$38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Dye_Curve_TimProg_Breakdown!$E$28:$E$38</c:f>
              <c:numCache>
                <c:formatCode>General</c:formatCode>
                <c:ptCount val="11"/>
                <c:pt idx="0">
                  <c:v>3.6999999999999998E-2</c:v>
                </c:pt>
                <c:pt idx="1">
                  <c:v>2.9000000000000001E-2</c:v>
                </c:pt>
                <c:pt idx="2">
                  <c:v>2.4E-2</c:v>
                </c:pt>
                <c:pt idx="3">
                  <c:v>2.5999999999999999E-2</c:v>
                </c:pt>
                <c:pt idx="4">
                  <c:v>3.7999999999999999E-2</c:v>
                </c:pt>
                <c:pt idx="5">
                  <c:v>8.7999999999999995E-2</c:v>
                </c:pt>
                <c:pt idx="6">
                  <c:v>0.20200000000000001</c:v>
                </c:pt>
                <c:pt idx="7">
                  <c:v>1.7999999999999999E-2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92-4630-BC03-2C612F8FE1C1}"/>
            </c:ext>
          </c:extLst>
        </c:ser>
        <c:ser>
          <c:idx val="4"/>
          <c:order val="4"/>
          <c:tx>
            <c:v>Day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Dye_Curve_TimProg_Breakdown!$A$28:$A$38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Dye_Curve_TimProg_Breakdown!$F$28:$F$38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2.4E-2</c:v>
                </c:pt>
                <c:pt idx="4">
                  <c:v>3.6999999999999998E-2</c:v>
                </c:pt>
                <c:pt idx="5">
                  <c:v>8.7999999999999995E-2</c:v>
                </c:pt>
                <c:pt idx="6">
                  <c:v>0.20100000000000001</c:v>
                </c:pt>
                <c:pt idx="7">
                  <c:v>1.7999999999999999E-2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92-4630-BC03-2C612F8F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31047"/>
        <c:axId val="1512276711"/>
      </c:scatterChart>
      <c:valAx>
        <c:axId val="1544331047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76711"/>
        <c:crosses val="autoZero"/>
        <c:crossBetween val="midCat"/>
      </c:valAx>
      <c:valAx>
        <c:axId val="1512276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31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Curve of Sediment with 18.75uL Dye Concentration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Dye_Curve_TimProg_Breakdown!$A$41:$A$51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Dye_Curve_TimProg_Breakdown!$B$41:$B$51</c:f>
              <c:numCache>
                <c:formatCode>General</c:formatCode>
                <c:ptCount val="11"/>
                <c:pt idx="0">
                  <c:v>0.45300000000000001</c:v>
                </c:pt>
                <c:pt idx="1">
                  <c:v>0.442</c:v>
                </c:pt>
                <c:pt idx="2">
                  <c:v>0.434</c:v>
                </c:pt>
                <c:pt idx="3">
                  <c:v>0.42199999999999999</c:v>
                </c:pt>
                <c:pt idx="4">
                  <c:v>0.41599999999999998</c:v>
                </c:pt>
                <c:pt idx="5">
                  <c:v>0.42499999999999999</c:v>
                </c:pt>
                <c:pt idx="6">
                  <c:v>0.46600000000000003</c:v>
                </c:pt>
                <c:pt idx="7">
                  <c:v>0.377</c:v>
                </c:pt>
                <c:pt idx="8">
                  <c:v>0.36499999999999999</c:v>
                </c:pt>
                <c:pt idx="9">
                  <c:v>0.35699999999999998</c:v>
                </c:pt>
                <c:pt idx="10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C4A-B7B4-78CF1B764671}"/>
            </c:ext>
          </c:extLst>
        </c:ser>
        <c:ser>
          <c:idx val="1"/>
          <c:order val="1"/>
          <c:tx>
            <c:v>Day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Dye_Curve_TimProg_Breakdown!$A$41:$A$51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Dye_Curve_TimProg_Breakdown!$C$41:$C$51</c:f>
              <c:numCache>
                <c:formatCode>General</c:formatCode>
                <c:ptCount val="11"/>
                <c:pt idx="0">
                  <c:v>3.2000000000000001E-2</c:v>
                </c:pt>
                <c:pt idx="1">
                  <c:v>0.03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3.3000000000000002E-2</c:v>
                </c:pt>
                <c:pt idx="5">
                  <c:v>5.2999999999999999E-2</c:v>
                </c:pt>
                <c:pt idx="6">
                  <c:v>0.10199999999999999</c:v>
                </c:pt>
                <c:pt idx="7">
                  <c:v>0.02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FB-4C4A-B7B4-78CF1B764671}"/>
            </c:ext>
          </c:extLst>
        </c:ser>
        <c:ser>
          <c:idx val="2"/>
          <c:order val="2"/>
          <c:tx>
            <c:v>Day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Dye_Curve_TimProg_Breakdown!$A$41:$A$51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Dye_Curve_TimProg_Breakdown!$D$41:$D$51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2.5000000000000001E-2</c:v>
                </c:pt>
                <c:pt idx="2">
                  <c:v>2.3E-2</c:v>
                </c:pt>
                <c:pt idx="3">
                  <c:v>2.3E-2</c:v>
                </c:pt>
                <c:pt idx="4">
                  <c:v>2.9000000000000001E-2</c:v>
                </c:pt>
                <c:pt idx="5">
                  <c:v>4.9000000000000002E-2</c:v>
                </c:pt>
                <c:pt idx="6">
                  <c:v>9.8000000000000004E-2</c:v>
                </c:pt>
                <c:pt idx="7">
                  <c:v>1.6E-2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FB-4C4A-B7B4-78CF1B764671}"/>
            </c:ext>
          </c:extLst>
        </c:ser>
        <c:ser>
          <c:idx val="3"/>
          <c:order val="3"/>
          <c:tx>
            <c:v>Day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Dye_Curve_TimProg_Breakdown!$A$41:$A$51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Dye_Curve_TimProg_Breakdown!$E$41:$E$51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2.4E-2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2.8000000000000001E-2</c:v>
                </c:pt>
                <c:pt idx="5">
                  <c:v>4.9000000000000002E-2</c:v>
                </c:pt>
                <c:pt idx="6">
                  <c:v>9.8000000000000004E-2</c:v>
                </c:pt>
                <c:pt idx="7">
                  <c:v>1.7000000000000001E-2</c:v>
                </c:pt>
                <c:pt idx="8">
                  <c:v>1.2E-2</c:v>
                </c:pt>
                <c:pt idx="9">
                  <c:v>1.2E-2</c:v>
                </c:pt>
                <c:pt idx="10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FB-4C4A-B7B4-78CF1B764671}"/>
            </c:ext>
          </c:extLst>
        </c:ser>
        <c:ser>
          <c:idx val="4"/>
          <c:order val="4"/>
          <c:tx>
            <c:v>Day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Dye_Curve_TimProg_Breakdown!$A$41:$A$51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Dye_Curve_TimProg_Breakdown!$F$41:$F$51</c:f>
              <c:numCache>
                <c:formatCode>General</c:formatCode>
                <c:ptCount val="11"/>
                <c:pt idx="0">
                  <c:v>2.7E-2</c:v>
                </c:pt>
                <c:pt idx="1">
                  <c:v>2.7E-2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5.1999999999999998E-2</c:v>
                </c:pt>
                <c:pt idx="6">
                  <c:v>0.1</c:v>
                </c:pt>
                <c:pt idx="7">
                  <c:v>1.9E-2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FB-4C4A-B7B4-78CF1B76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02439"/>
        <c:axId val="1503142055"/>
      </c:scatterChart>
      <c:valAx>
        <c:axId val="1498102439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2055"/>
        <c:crosses val="autoZero"/>
        <c:crossBetween val="midCat"/>
      </c:valAx>
      <c:valAx>
        <c:axId val="1503142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02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Curve of Sediment with 9.375uL Dye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Dye_Curve_TimProg_Breakdown!$A$54:$A$64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Dye_Curve_TimProg_Breakdown!$B$54:$B$64</c:f>
              <c:numCache>
                <c:formatCode>General</c:formatCode>
                <c:ptCount val="11"/>
                <c:pt idx="0">
                  <c:v>0.39100000000000001</c:v>
                </c:pt>
                <c:pt idx="1">
                  <c:v>0.38100000000000001</c:v>
                </c:pt>
                <c:pt idx="2">
                  <c:v>0.374</c:v>
                </c:pt>
                <c:pt idx="3">
                  <c:v>0.36299999999999999</c:v>
                </c:pt>
                <c:pt idx="4">
                  <c:v>0.35399999999999998</c:v>
                </c:pt>
                <c:pt idx="5">
                  <c:v>0.34799999999999998</c:v>
                </c:pt>
                <c:pt idx="6">
                  <c:v>0.35299999999999998</c:v>
                </c:pt>
                <c:pt idx="7">
                  <c:v>0.32500000000000001</c:v>
                </c:pt>
                <c:pt idx="8">
                  <c:v>0.315</c:v>
                </c:pt>
                <c:pt idx="9">
                  <c:v>0.30599999999999999</c:v>
                </c:pt>
                <c:pt idx="10">
                  <c:v>0.29899999999999999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6-4D3A-A2F1-940E651AA295}"/>
            </c:ext>
          </c:extLst>
        </c:ser>
        <c:ser>
          <c:idx val="1"/>
          <c:order val="1"/>
          <c:tx>
            <c:v>Day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Dye_Curve_TimProg_Breakdown!$A$54:$A$64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Dye_Curve_TimProg_Breakdown!$C$54:$C$64</c:f>
              <c:numCache>
                <c:formatCode>General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3.2000000000000001E-2</c:v>
                </c:pt>
                <c:pt idx="7">
                  <c:v>1.2E-2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16-4D3A-A2F1-940E651AA295}"/>
            </c:ext>
          </c:extLst>
        </c:ser>
        <c:ser>
          <c:idx val="2"/>
          <c:order val="2"/>
          <c:tx>
            <c:v>Day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Dye_Curve_TimProg_Breakdown!$A$54:$A$64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Dye_Curve_TimProg_Breakdown!$D$54:$D$64</c:f>
              <c:numCache>
                <c:formatCode>General</c:formatCode>
                <c:ptCount val="11"/>
                <c:pt idx="0">
                  <c:v>1.4E-2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1.7999999999999999E-2</c:v>
                </c:pt>
                <c:pt idx="6">
                  <c:v>2.9000000000000001E-2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6.0000000000000001E-3</c:v>
                </c:pt>
                <c:pt idx="10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16-4D3A-A2F1-940E651AA295}"/>
            </c:ext>
          </c:extLst>
        </c:ser>
        <c:ser>
          <c:idx val="3"/>
          <c:order val="3"/>
          <c:tx>
            <c:v>Day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Dye_Curve_TimProg_Breakdown!$A$54:$A$64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Dye_Curve_TimProg_Breakdown!$E$54:$E$64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2.5000000000000001E-2</c:v>
                </c:pt>
                <c:pt idx="7">
                  <c:v>5.0000000000000001E-3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16-4D3A-A2F1-940E651AA295}"/>
            </c:ext>
          </c:extLst>
        </c:ser>
        <c:ser>
          <c:idx val="4"/>
          <c:order val="4"/>
          <c:tx>
            <c:v>Day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Dye_Curve_TimProg_Breakdown!$A$54:$A$64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Dye_Curve_TimProg_Breakdown!$F$54:$F$64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2.5999999999999999E-2</c:v>
                </c:pt>
                <c:pt idx="7">
                  <c:v>6.0000000000000001E-3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16-4D3A-A2F1-940E651A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03224"/>
        <c:axId val="1443942504"/>
      </c:scatterChart>
      <c:valAx>
        <c:axId val="836403224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42504"/>
        <c:crosses val="autoZero"/>
        <c:crossBetween val="midCat"/>
      </c:valAx>
      <c:valAx>
        <c:axId val="1443942504"/>
        <c:scaling>
          <c:orientation val="minMax"/>
          <c:max val="0.41"/>
          <c:min val="-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0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Curve of Sediment with 4.6875uL Dye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Dye_Curve_TimProg_Breakdown!$A$67:$A$77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Dye_Curve_TimProg_Breakdown!$B$67:$B$77</c:f>
              <c:numCache>
                <c:formatCode>General</c:formatCode>
                <c:ptCount val="11"/>
                <c:pt idx="0">
                  <c:v>0.4</c:v>
                </c:pt>
                <c:pt idx="1">
                  <c:v>0.39100000000000001</c:v>
                </c:pt>
                <c:pt idx="2">
                  <c:v>0.38500000000000001</c:v>
                </c:pt>
                <c:pt idx="3">
                  <c:v>0.372</c:v>
                </c:pt>
                <c:pt idx="4">
                  <c:v>0.36199999999999999</c:v>
                </c:pt>
                <c:pt idx="5">
                  <c:v>0.35299999999999998</c:v>
                </c:pt>
                <c:pt idx="6">
                  <c:v>0.34899999999999998</c:v>
                </c:pt>
                <c:pt idx="7">
                  <c:v>0.33500000000000002</c:v>
                </c:pt>
                <c:pt idx="8">
                  <c:v>0.32700000000000001</c:v>
                </c:pt>
                <c:pt idx="9">
                  <c:v>0.31900000000000001</c:v>
                </c:pt>
                <c:pt idx="10">
                  <c:v>0.313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5-4E01-8F82-2DFB47095718}"/>
            </c:ext>
          </c:extLst>
        </c:ser>
        <c:ser>
          <c:idx val="1"/>
          <c:order val="1"/>
          <c:tx>
            <c:v>Day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Dye_Curve_TimProg_Breakdown!$A$67:$A$77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Dye_Curve_TimProg_Breakdown!$C$67:$C$77</c:f>
              <c:numCache>
                <c:formatCode>General</c:formatCode>
                <c:ptCount val="11"/>
                <c:pt idx="0">
                  <c:v>2.1999999999999999E-2</c:v>
                </c:pt>
                <c:pt idx="1">
                  <c:v>2.1000000000000001E-2</c:v>
                </c:pt>
                <c:pt idx="2">
                  <c:v>0.02</c:v>
                </c:pt>
                <c:pt idx="3">
                  <c:v>1.9E-2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2.1999999999999999E-2</c:v>
                </c:pt>
                <c:pt idx="7">
                  <c:v>1.4E-2</c:v>
                </c:pt>
                <c:pt idx="8">
                  <c:v>1.2999999999999999E-2</c:v>
                </c:pt>
                <c:pt idx="9">
                  <c:v>1.0999999999999999E-2</c:v>
                </c:pt>
                <c:pt idx="1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95-4E01-8F82-2DFB47095718}"/>
            </c:ext>
          </c:extLst>
        </c:ser>
        <c:ser>
          <c:idx val="2"/>
          <c:order val="2"/>
          <c:tx>
            <c:v>Day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Dye_Curve_TimProg_Breakdown!$A$67:$A$77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Dye_Curve_TimProg_Breakdown!$D$67:$D$77</c:f>
              <c:numCache>
                <c:formatCode>General</c:formatCode>
                <c:ptCount val="11"/>
                <c:pt idx="0">
                  <c:v>1.7999999999999999E-2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1.0999999999999999E-2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95-4E01-8F82-2DFB47095718}"/>
            </c:ext>
          </c:extLst>
        </c:ser>
        <c:ser>
          <c:idx val="3"/>
          <c:order val="3"/>
          <c:tx>
            <c:v>Day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Dye_Curve_TimProg_Breakdown!$A$67:$A$77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Dye_Curve_TimProg_Breakdown!$E$67:$E$77</c:f>
              <c:numCache>
                <c:formatCode>General</c:formatCode>
                <c:ptCount val="11"/>
                <c:pt idx="0">
                  <c:v>0.02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1.4999999999999999E-2</c:v>
                </c:pt>
                <c:pt idx="8">
                  <c:v>1.4E-2</c:v>
                </c:pt>
                <c:pt idx="9">
                  <c:v>1.2999999999999999E-2</c:v>
                </c:pt>
                <c:pt idx="10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95-4E01-8F82-2DFB47095718}"/>
            </c:ext>
          </c:extLst>
        </c:ser>
        <c:ser>
          <c:idx val="4"/>
          <c:order val="4"/>
          <c:tx>
            <c:v>Day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Dye_Curve_TimProg_Breakdown!$A$67:$A$77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Dye_Curve_TimProg_Breakdown!$F$67:$F$77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95-4E01-8F82-2DFB4709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67223"/>
        <c:axId val="1690250824"/>
      </c:scatterChart>
      <c:valAx>
        <c:axId val="1554367223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50824"/>
        <c:crosses val="autoZero"/>
        <c:crossBetween val="midCat"/>
      </c:valAx>
      <c:valAx>
        <c:axId val="16902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67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Curve of Sediment with 2.34375uL Dye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Dye_Curve_TimProg_Breakdown!$A$80:$A$90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Dye_Curve_TimProg_Breakdown!$B$80:$B$90</c:f>
              <c:numCache>
                <c:formatCode>General</c:formatCode>
                <c:ptCount val="11"/>
                <c:pt idx="0">
                  <c:v>0.48299999999999998</c:v>
                </c:pt>
                <c:pt idx="1">
                  <c:v>0.47299999999999998</c:v>
                </c:pt>
                <c:pt idx="2">
                  <c:v>0.46400000000000002</c:v>
                </c:pt>
                <c:pt idx="3">
                  <c:v>0.44900000000000001</c:v>
                </c:pt>
                <c:pt idx="4">
                  <c:v>0.438</c:v>
                </c:pt>
                <c:pt idx="5">
                  <c:v>0.42599999999999999</c:v>
                </c:pt>
                <c:pt idx="6">
                  <c:v>0.41899999999999998</c:v>
                </c:pt>
                <c:pt idx="7">
                  <c:v>0.40600000000000003</c:v>
                </c:pt>
                <c:pt idx="8">
                  <c:v>0.39600000000000002</c:v>
                </c:pt>
                <c:pt idx="9">
                  <c:v>0.38800000000000001</c:v>
                </c:pt>
                <c:pt idx="10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4-4975-8689-D931C43BA6EF}"/>
            </c:ext>
          </c:extLst>
        </c:ser>
        <c:ser>
          <c:idx val="1"/>
          <c:order val="1"/>
          <c:tx>
            <c:v>Day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Dye_Curve_TimProg_Breakdown!$A$80:$A$90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Dye_Curve_TimProg_Breakdown!$C$80:$C$90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0.03</c:v>
                </c:pt>
                <c:pt idx="2">
                  <c:v>2.9000000000000001E-2</c:v>
                </c:pt>
                <c:pt idx="3">
                  <c:v>2.7E-2</c:v>
                </c:pt>
                <c:pt idx="4">
                  <c:v>2.5999999999999999E-2</c:v>
                </c:pt>
                <c:pt idx="5">
                  <c:v>2.5999999999999999E-2</c:v>
                </c:pt>
                <c:pt idx="6">
                  <c:v>2.7E-2</c:v>
                </c:pt>
                <c:pt idx="7">
                  <c:v>2.3E-2</c:v>
                </c:pt>
                <c:pt idx="8">
                  <c:v>2.1000000000000001E-2</c:v>
                </c:pt>
                <c:pt idx="9">
                  <c:v>0.02</c:v>
                </c:pt>
                <c:pt idx="10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04-4975-8689-D931C43BA6EF}"/>
            </c:ext>
          </c:extLst>
        </c:ser>
        <c:ser>
          <c:idx val="2"/>
          <c:order val="2"/>
          <c:tx>
            <c:v>Day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Dye_Curve_TimProg_Breakdown!$A$80:$A$90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Dye_Curve_TimProg_Breakdown!$D$80:$D$90</c:f>
              <c:numCache>
                <c:formatCode>General</c:formatCode>
                <c:ptCount val="11"/>
                <c:pt idx="0">
                  <c:v>2.4E-2</c:v>
                </c:pt>
                <c:pt idx="1">
                  <c:v>2.4E-2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2.1000000000000001E-2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1.7999999999999999E-2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04-4975-8689-D931C43BA6EF}"/>
            </c:ext>
          </c:extLst>
        </c:ser>
        <c:ser>
          <c:idx val="3"/>
          <c:order val="3"/>
          <c:tx>
            <c:v>Day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Dye_Curve_TimProg_Breakdown!$A$80:$A$90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Dye_Curve_TimProg_Breakdown!$E$80:$E$90</c:f>
              <c:numCache>
                <c:formatCode>General</c:formatCode>
                <c:ptCount val="11"/>
                <c:pt idx="0">
                  <c:v>2.4E-2</c:v>
                </c:pt>
                <c:pt idx="1">
                  <c:v>2.1999999999999999E-2</c:v>
                </c:pt>
                <c:pt idx="2">
                  <c:v>0.02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1.4999999999999999E-2</c:v>
                </c:pt>
                <c:pt idx="8">
                  <c:v>1.2999999999999999E-2</c:v>
                </c:pt>
                <c:pt idx="9">
                  <c:v>1.2E-2</c:v>
                </c:pt>
                <c:pt idx="10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04-4975-8689-D931C43BA6EF}"/>
            </c:ext>
          </c:extLst>
        </c:ser>
        <c:ser>
          <c:idx val="4"/>
          <c:order val="4"/>
          <c:tx>
            <c:v>Day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Dye_Curve_TimProg_Breakdown!$A$80:$A$90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Dye_Curve_TimProg_Breakdown!$F$80:$F$90</c:f>
              <c:numCache>
                <c:formatCode>General</c:formatCode>
                <c:ptCount val="11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1.9E-2</c:v>
                </c:pt>
                <c:pt idx="7">
                  <c:v>1.4999999999999999E-2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04-4975-8689-D931C43B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81159"/>
        <c:axId val="719646904"/>
      </c:scatterChart>
      <c:valAx>
        <c:axId val="1647981159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46904"/>
        <c:crosses val="autoZero"/>
        <c:crossBetween val="midCat"/>
      </c:valAx>
      <c:valAx>
        <c:axId val="7196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81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Ratio Over 5 day Time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Dye_Curve_TimProg_Breakdown!$O$3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Dye_Curve_TimProg_Breakdown!$P$2:$V$2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Dye_Curve_TimProg_Breakdown!$P$3:$V$3</c:f>
              <c:numCache>
                <c:formatCode>General</c:formatCode>
                <c:ptCount val="7"/>
                <c:pt idx="0">
                  <c:v>1</c:v>
                </c:pt>
                <c:pt idx="1">
                  <c:v>1.0314855038865227</c:v>
                </c:pt>
                <c:pt idx="2">
                  <c:v>1.0304545339535169</c:v>
                </c:pt>
                <c:pt idx="3">
                  <c:v>1.0481220090796557</c:v>
                </c:pt>
                <c:pt idx="4">
                  <c:v>1.1151623503414478</c:v>
                </c:pt>
                <c:pt idx="5">
                  <c:v>1.2373846512436006</c:v>
                </c:pt>
                <c:pt idx="6">
                  <c:v>1.6274266093785854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2-480D-8643-45E30792BE0B}"/>
            </c:ext>
          </c:extLst>
        </c:ser>
        <c:ser>
          <c:idx val="1"/>
          <c:order val="1"/>
          <c:tx>
            <c:strRef>
              <c:f>Dye_Curve_TimProg_Breakdown!$O$4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Dye_Curve_TimProg_Breakdown!$P$2:$V$2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Dye_Curve_TimProg_Breakdown!$P$4:$V$4</c:f>
              <c:numCache>
                <c:formatCode>General</c:formatCode>
                <c:ptCount val="7"/>
                <c:pt idx="0">
                  <c:v>1</c:v>
                </c:pt>
                <c:pt idx="1">
                  <c:v>1.0070245572668486</c:v>
                </c:pt>
                <c:pt idx="2">
                  <c:v>1.0110607224447197</c:v>
                </c:pt>
                <c:pt idx="3">
                  <c:v>1.0232665395472174</c:v>
                </c:pt>
                <c:pt idx="4">
                  <c:v>1.0908966797182778</c:v>
                </c:pt>
                <c:pt idx="5">
                  <c:v>1.2140962829562332</c:v>
                </c:pt>
                <c:pt idx="6">
                  <c:v>1.6031973837265741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B2-480D-8643-45E30792BE0B}"/>
            </c:ext>
          </c:extLst>
        </c:ser>
        <c:ser>
          <c:idx val="2"/>
          <c:order val="2"/>
          <c:tx>
            <c:strRef>
              <c:f>Dye_Curve_TimProg_Breakdown!$O$5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Dye_Curve_TimProg_Breakdown!$P$2:$V$2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Dye_Curve_TimProg_Breakdown!$P$5:$V$5</c:f>
              <c:numCache>
                <c:formatCode>General</c:formatCode>
                <c:ptCount val="7"/>
                <c:pt idx="0">
                  <c:v>1</c:v>
                </c:pt>
                <c:pt idx="1">
                  <c:v>1.0070245572668486</c:v>
                </c:pt>
                <c:pt idx="2">
                  <c:v>1.0090406217738677</c:v>
                </c:pt>
                <c:pt idx="3">
                  <c:v>1.0232665395472174</c:v>
                </c:pt>
                <c:pt idx="4">
                  <c:v>1.0898063283051287</c:v>
                </c:pt>
                <c:pt idx="5">
                  <c:v>1.214096282956233</c:v>
                </c:pt>
                <c:pt idx="6">
                  <c:v>1.6015949876744067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B2-480D-8643-45E30792BE0B}"/>
            </c:ext>
          </c:extLst>
        </c:ser>
        <c:ser>
          <c:idx val="3"/>
          <c:order val="3"/>
          <c:tx>
            <c:strRef>
              <c:f>Dye_Curve_TimProg_Breakdown!$O$6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Dye_Curve_TimProg_Breakdown!$P$2:$V$2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Dye_Curve_TimProg_Breakdown!$P$6:$V$6</c:f>
              <c:numCache>
                <c:formatCode>General</c:formatCode>
                <c:ptCount val="7"/>
                <c:pt idx="0">
                  <c:v>1</c:v>
                </c:pt>
                <c:pt idx="1">
                  <c:v>1.0060180360540647</c:v>
                </c:pt>
                <c:pt idx="2">
                  <c:v>1.0080320855042733</c:v>
                </c:pt>
                <c:pt idx="3">
                  <c:v>1.0222437844704382</c:v>
                </c:pt>
                <c:pt idx="4">
                  <c:v>1.0898063283051287</c:v>
                </c:pt>
                <c:pt idx="5">
                  <c:v>1.2128827935191193</c:v>
                </c:pt>
                <c:pt idx="6">
                  <c:v>1.6015949876744064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B2-480D-8643-45E30792BE0B}"/>
            </c:ext>
          </c:extLst>
        </c:ser>
        <c:ser>
          <c:idx val="4"/>
          <c:order val="4"/>
          <c:tx>
            <c:strRef>
              <c:f>Dye_Curve_TimProg_Breakdown!$O$7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Dye_Curve_TimProg_Breakdown!$P$2:$V$2</c:f>
              <c:numCache>
                <c:formatCode>General</c:formatCode>
                <c:ptCount val="7"/>
                <c:pt idx="0">
                  <c:v>0</c:v>
                </c:pt>
                <c:pt idx="1">
                  <c:v>2.34375</c:v>
                </c:pt>
                <c:pt idx="2">
                  <c:v>4.6875</c:v>
                </c:pt>
                <c:pt idx="3">
                  <c:v>9.375</c:v>
                </c:pt>
                <c:pt idx="4">
                  <c:v>18.75</c:v>
                </c:pt>
                <c:pt idx="5">
                  <c:v>37.5</c:v>
                </c:pt>
                <c:pt idx="6">
                  <c:v>75</c:v>
                </c:pt>
              </c:numCache>
            </c:numRef>
          </c:xVal>
          <c:yVal>
            <c:numRef>
              <c:f>Dye_Curve_TimProg_Breakdown!$P$7:$V$7</c:f>
              <c:numCache>
                <c:formatCode>General</c:formatCode>
                <c:ptCount val="7"/>
                <c:pt idx="0">
                  <c:v>1</c:v>
                </c:pt>
                <c:pt idx="1">
                  <c:v>1.0060180360540649</c:v>
                </c:pt>
                <c:pt idx="2">
                  <c:v>1.0080320855042735</c:v>
                </c:pt>
                <c:pt idx="3">
                  <c:v>1.0222437844704382</c:v>
                </c:pt>
                <c:pt idx="4">
                  <c:v>1.0898063283051289</c:v>
                </c:pt>
                <c:pt idx="5">
                  <c:v>1.2116705169649005</c:v>
                </c:pt>
                <c:pt idx="6">
                  <c:v>1.6015949876744064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B2-480D-8643-45E30792B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58664"/>
        <c:axId val="826704008"/>
      </c:scatterChart>
      <c:valAx>
        <c:axId val="86335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04008"/>
        <c:crosses val="autoZero"/>
        <c:crossBetween val="midCat"/>
      </c:valAx>
      <c:valAx>
        <c:axId val="8267040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5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Sand + Dye Curve (6/15)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5543736857454224E-2"/>
                  <c:y val="0.19982960596379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'Updated_Sand+Dye_Curve'!$D$19:$N$19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2.34375</c:v>
                </c:pt>
                <c:pt idx="3">
                  <c:v>4.6875</c:v>
                </c:pt>
                <c:pt idx="4">
                  <c:v>9.375</c:v>
                </c:pt>
                <c:pt idx="5">
                  <c:v>18.75</c:v>
                </c:pt>
                <c:pt idx="6">
                  <c:v>37.5</c:v>
                </c:pt>
                <c:pt idx="7">
                  <c:v>75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</c:numCache>
            </c:numRef>
          </c:xVal>
          <c:yVal>
            <c:numRef>
              <c:f>'Updated_Sand+Dye_Curve'!$D$20:$N$20</c:f>
              <c:numCache>
                <c:formatCode>General</c:formatCode>
                <c:ptCount val="11"/>
                <c:pt idx="0">
                  <c:v>1</c:v>
                </c:pt>
                <c:pt idx="1">
                  <c:v>1.0010005001667084</c:v>
                </c:pt>
                <c:pt idx="2">
                  <c:v>1.0030045045033771</c:v>
                </c:pt>
                <c:pt idx="3">
                  <c:v>1.0030045045033771</c:v>
                </c:pt>
                <c:pt idx="4">
                  <c:v>1.005012520859401</c:v>
                </c:pt>
                <c:pt idx="5">
                  <c:v>1.0110607224447195</c:v>
                </c:pt>
                <c:pt idx="6">
                  <c:v>1.0335505392413056</c:v>
                </c:pt>
                <c:pt idx="7">
                  <c:v>1.0628989141871954</c:v>
                </c:pt>
                <c:pt idx="8">
                  <c:v>1.239861896966062</c:v>
                </c:pt>
                <c:pt idx="9">
                  <c:v>1.5920141888871011</c:v>
                </c:pt>
                <c:pt idx="10">
                  <c:v>2.6912344723492625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E-4CA8-89D5-7CCB556E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26279"/>
        <c:axId val="1574532712"/>
      </c:scatterChart>
      <c:valAx>
        <c:axId val="772226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(mL/L)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32712"/>
        <c:crosses val="autoZero"/>
        <c:crossBetween val="midCat"/>
      </c:valAx>
      <c:valAx>
        <c:axId val="15745327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6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of Medium Particle Size Sediment (no dye) of Varing Turbidities</a:t>
            </a:r>
          </a:p>
        </c:rich>
      </c:tx>
      <c:layout>
        <c:manualLayout>
          <c:xMode val="edge"/>
          <c:yMode val="edge"/>
          <c:x val="0.12823565350420582"/>
          <c:y val="3.0205574014230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Med_Part_Abs_Orange!$B$3:$B$13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Med_Part_Abs_Orange!$C$3:$C$13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42-410C-B1C6-E32DEFD343D5}"/>
            </c:ext>
          </c:extLst>
        </c:ser>
        <c:ser>
          <c:idx val="1"/>
          <c:order val="1"/>
          <c:tx>
            <c:v>Sample 1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Med_Part_Abs_Orange!$B$3:$B$13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Med_Part_Abs_Orange!$D$3:$D$13</c:f>
              <c:numCache>
                <c:formatCode>General</c:formatCode>
                <c:ptCount val="11"/>
                <c:pt idx="0">
                  <c:v>0.26100000000000001</c:v>
                </c:pt>
                <c:pt idx="1">
                  <c:v>0.246</c:v>
                </c:pt>
                <c:pt idx="2">
                  <c:v>0.24099999999999999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0.224</c:v>
                </c:pt>
                <c:pt idx="6">
                  <c:v>0.217</c:v>
                </c:pt>
                <c:pt idx="7">
                  <c:v>0.21099999999999999</c:v>
                </c:pt>
                <c:pt idx="8">
                  <c:v>0.20100000000000001</c:v>
                </c:pt>
                <c:pt idx="9">
                  <c:v>0.193</c:v>
                </c:pt>
                <c:pt idx="10">
                  <c:v>0.19900000000000001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42-410C-B1C6-E32DEFD343D5}"/>
            </c:ext>
          </c:extLst>
        </c:ser>
        <c:ser>
          <c:idx val="2"/>
          <c:order val="2"/>
          <c:tx>
            <c:v>Sample 2</c:v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  <a:prstDash val="solid"/>
              </a:ln>
              <a:effectLst/>
            </c:spPr>
          </c:marker>
          <c:xVal>
            <c:numRef>
              <c:f>Med_Part_Abs_Orange!$B$3:$B$13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Med_Part_Abs_Orange!$E$3:$E$13</c:f>
              <c:numCache>
                <c:formatCode>General</c:formatCode>
                <c:ptCount val="11"/>
                <c:pt idx="0">
                  <c:v>0.308</c:v>
                </c:pt>
                <c:pt idx="1">
                  <c:v>0.29799999999999999</c:v>
                </c:pt>
                <c:pt idx="2">
                  <c:v>0.28899999999999998</c:v>
                </c:pt>
                <c:pt idx="3">
                  <c:v>0.27900000000000003</c:v>
                </c:pt>
                <c:pt idx="4">
                  <c:v>0.26800000000000002</c:v>
                </c:pt>
                <c:pt idx="5">
                  <c:v>0.26</c:v>
                </c:pt>
                <c:pt idx="6">
                  <c:v>0.252</c:v>
                </c:pt>
                <c:pt idx="7">
                  <c:v>0.247</c:v>
                </c:pt>
                <c:pt idx="8">
                  <c:v>0.23599999999999999</c:v>
                </c:pt>
                <c:pt idx="9">
                  <c:v>0.22900000000000001</c:v>
                </c:pt>
                <c:pt idx="10">
                  <c:v>0.23899999999999999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42-410C-B1C6-E32DEFD343D5}"/>
            </c:ext>
          </c:extLst>
        </c:ser>
        <c:ser>
          <c:idx val="3"/>
          <c:order val="3"/>
          <c:tx>
            <c:v>Sample 3</c:v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  <a:prstDash val="solid"/>
              </a:ln>
              <a:effectLst/>
            </c:spPr>
          </c:marker>
          <c:xVal>
            <c:numRef>
              <c:f>Med_Part_Abs_Orange!$B$3:$B$13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Med_Part_Abs_Orange!$F$3:$F$13</c:f>
              <c:numCache>
                <c:formatCode>General</c:formatCode>
                <c:ptCount val="11"/>
                <c:pt idx="0">
                  <c:v>1.073</c:v>
                </c:pt>
                <c:pt idx="1">
                  <c:v>1.01</c:v>
                </c:pt>
                <c:pt idx="2">
                  <c:v>0.95599999999999996</c:v>
                </c:pt>
                <c:pt idx="3">
                  <c:v>0.90600000000000003</c:v>
                </c:pt>
                <c:pt idx="4">
                  <c:v>0.86499999999999999</c:v>
                </c:pt>
                <c:pt idx="5">
                  <c:v>0.82899999999999996</c:v>
                </c:pt>
                <c:pt idx="6">
                  <c:v>0.80300000000000005</c:v>
                </c:pt>
                <c:pt idx="7">
                  <c:v>0.77800000000000002</c:v>
                </c:pt>
                <c:pt idx="8">
                  <c:v>0.754</c:v>
                </c:pt>
                <c:pt idx="9">
                  <c:v>0.73399999999999999</c:v>
                </c:pt>
                <c:pt idx="10">
                  <c:v>0.72099999999999997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42-410C-B1C6-E32DEFD343D5}"/>
            </c:ext>
          </c:extLst>
        </c:ser>
        <c:ser>
          <c:idx val="4"/>
          <c:order val="4"/>
          <c:tx>
            <c:v>Sample 4</c:v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xVal>
            <c:numRef>
              <c:f>Med_Part_Abs_Orange!$B$3:$B$13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Med_Part_Abs_Orange!$G$3:$G$13</c:f>
              <c:numCache>
                <c:formatCode>General</c:formatCode>
                <c:ptCount val="11"/>
                <c:pt idx="0">
                  <c:v>1.282</c:v>
                </c:pt>
                <c:pt idx="1">
                  <c:v>1.1919999999999999</c:v>
                </c:pt>
                <c:pt idx="2">
                  <c:v>1.113</c:v>
                </c:pt>
                <c:pt idx="3">
                  <c:v>1.0429999999999999</c:v>
                </c:pt>
                <c:pt idx="4">
                  <c:v>0.98799999999999999</c:v>
                </c:pt>
                <c:pt idx="5">
                  <c:v>0.94</c:v>
                </c:pt>
                <c:pt idx="6">
                  <c:v>0.90600000000000003</c:v>
                </c:pt>
                <c:pt idx="7">
                  <c:v>0.879</c:v>
                </c:pt>
                <c:pt idx="8">
                  <c:v>0.84799999999999998</c:v>
                </c:pt>
                <c:pt idx="9">
                  <c:v>0.82599999999999996</c:v>
                </c:pt>
                <c:pt idx="10">
                  <c:v>0.80500000000000005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42-410C-B1C6-E32DEFD343D5}"/>
            </c:ext>
          </c:extLst>
        </c:ser>
        <c:ser>
          <c:idx val="5"/>
          <c:order val="5"/>
          <c:tx>
            <c:v>Sample 5</c:v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xVal>
            <c:numRef>
              <c:f>Med_Part_Abs_Orange!$B$3:$B$13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Med_Part_Abs_Orange!$H$3:$H$13</c:f>
              <c:numCache>
                <c:formatCode>General</c:formatCode>
                <c:ptCount val="11"/>
                <c:pt idx="0">
                  <c:v>1.7589999999999999</c:v>
                </c:pt>
                <c:pt idx="1">
                  <c:v>1.6240000000000001</c:v>
                </c:pt>
                <c:pt idx="2">
                  <c:v>1.518</c:v>
                </c:pt>
                <c:pt idx="3">
                  <c:v>1.4219999999999999</c:v>
                </c:pt>
                <c:pt idx="4">
                  <c:v>1.345</c:v>
                </c:pt>
                <c:pt idx="5">
                  <c:v>1.282</c:v>
                </c:pt>
                <c:pt idx="6">
                  <c:v>1.232</c:v>
                </c:pt>
                <c:pt idx="7">
                  <c:v>1.1879999999999999</c:v>
                </c:pt>
                <c:pt idx="8">
                  <c:v>1.1499999999999999</c:v>
                </c:pt>
                <c:pt idx="9">
                  <c:v>1.119</c:v>
                </c:pt>
                <c:pt idx="10">
                  <c:v>1.095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442-410C-B1C6-E32DEFD3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38807"/>
        <c:axId val="126420823"/>
      </c:scatterChart>
      <c:valAx>
        <c:axId val="533038807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0823"/>
        <c:crosses val="autoZero"/>
        <c:crossBetween val="midCat"/>
      </c:valAx>
      <c:valAx>
        <c:axId val="12642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8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Sand_Only!$A$2</c:f>
              <c:strCache>
                <c:ptCount val="1"/>
                <c:pt idx="0">
                  <c:v>0327_PW1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77817922385637E-2"/>
                  <c:y val="-9.00699493902974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Sand_Only!$B$2:$I$2</c:f>
              <c:numCache>
                <c:formatCode>General</c:formatCode>
                <c:ptCount val="8"/>
                <c:pt idx="0">
                  <c:v>0.90200000000000002</c:v>
                </c:pt>
                <c:pt idx="1">
                  <c:v>0.879</c:v>
                </c:pt>
                <c:pt idx="2">
                  <c:v>0.85699999999999998</c:v>
                </c:pt>
                <c:pt idx="3">
                  <c:v>0.84099999999999997</c:v>
                </c:pt>
                <c:pt idx="4">
                  <c:v>0.82499999999999996</c:v>
                </c:pt>
                <c:pt idx="5">
                  <c:v>0.81</c:v>
                </c:pt>
                <c:pt idx="6">
                  <c:v>0.79700000000000004</c:v>
                </c:pt>
                <c:pt idx="7">
                  <c:v>0.78300000000000003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A16-4A04-A1B1-A47EB10161C0}"/>
            </c:ext>
          </c:extLst>
        </c:ser>
        <c:ser>
          <c:idx val="1"/>
          <c:order val="1"/>
          <c:tx>
            <c:strRef>
              <c:f>Sand_Only!$A$3</c:f>
              <c:strCache>
                <c:ptCount val="1"/>
                <c:pt idx="0">
                  <c:v>0327_PW2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126612602352387"/>
                  <c:y val="0.10546584786949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Sand_Only!$B$3:$I$3</c:f>
              <c:numCache>
                <c:formatCode>General</c:formatCode>
                <c:ptCount val="8"/>
                <c:pt idx="0">
                  <c:v>0.89800000000000002</c:v>
                </c:pt>
                <c:pt idx="1">
                  <c:v>0.876</c:v>
                </c:pt>
                <c:pt idx="2">
                  <c:v>0.85499999999999998</c:v>
                </c:pt>
                <c:pt idx="3">
                  <c:v>0.84099999999999997</c:v>
                </c:pt>
                <c:pt idx="4">
                  <c:v>0.82499999999999996</c:v>
                </c:pt>
                <c:pt idx="5">
                  <c:v>0.81100000000000005</c:v>
                </c:pt>
                <c:pt idx="6">
                  <c:v>0.79700000000000004</c:v>
                </c:pt>
                <c:pt idx="7">
                  <c:v>0.78700000000000003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A16-4A04-A1B1-A47EB10161C0}"/>
            </c:ext>
          </c:extLst>
        </c:ser>
        <c:ser>
          <c:idx val="2"/>
          <c:order val="2"/>
          <c:tx>
            <c:strRef>
              <c:f>Sand_Only!$A$4</c:f>
              <c:strCache>
                <c:ptCount val="1"/>
                <c:pt idx="0">
                  <c:v>0327_PW3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02256825128778"/>
                  <c:y val="-4.5907144382071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Sand_Only!$B$4:$I$4</c:f>
              <c:numCache>
                <c:formatCode>General</c:formatCode>
                <c:ptCount val="8"/>
                <c:pt idx="0">
                  <c:v>0.108</c:v>
                </c:pt>
                <c:pt idx="1">
                  <c:v>0.105</c:v>
                </c:pt>
                <c:pt idx="2">
                  <c:v>0.10100000000000001</c:v>
                </c:pt>
                <c:pt idx="3">
                  <c:v>9.9000000000000005E-2</c:v>
                </c:pt>
                <c:pt idx="4">
                  <c:v>9.6000000000000002E-2</c:v>
                </c:pt>
                <c:pt idx="5">
                  <c:v>9.2999999999999999E-2</c:v>
                </c:pt>
                <c:pt idx="6">
                  <c:v>9.0999999999999998E-2</c:v>
                </c:pt>
                <c:pt idx="7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A16-4A04-A1B1-A47EB10161C0}"/>
            </c:ext>
          </c:extLst>
        </c:ser>
        <c:ser>
          <c:idx val="3"/>
          <c:order val="3"/>
          <c:tx>
            <c:strRef>
              <c:f>Sand_Only!$A$5</c:f>
              <c:strCache>
                <c:ptCount val="1"/>
                <c:pt idx="0">
                  <c:v>0327_PW4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Sand_Only!$B$5:$I$5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9.9000000000000005E-2</c:v>
                </c:pt>
                <c:pt idx="2">
                  <c:v>9.5000000000000001E-2</c:v>
                </c:pt>
                <c:pt idx="3">
                  <c:v>9.2999999999999999E-2</c:v>
                </c:pt>
                <c:pt idx="4">
                  <c:v>0.09</c:v>
                </c:pt>
                <c:pt idx="5">
                  <c:v>8.7999999999999995E-2</c:v>
                </c:pt>
                <c:pt idx="6">
                  <c:v>8.5999999999999993E-2</c:v>
                </c:pt>
                <c:pt idx="7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A16-4A04-A1B1-A47EB10161C0}"/>
            </c:ext>
          </c:extLst>
        </c:ser>
        <c:ser>
          <c:idx val="4"/>
          <c:order val="4"/>
          <c:tx>
            <c:strRef>
              <c:f>Sand_Only!$A$6</c:f>
              <c:strCache>
                <c:ptCount val="1"/>
                <c:pt idx="0">
                  <c:v>0327_PW5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Sand_Only!$B$6:$I$6</c:f>
              <c:numCache>
                <c:formatCode>General</c:formatCode>
                <c:ptCount val="8"/>
                <c:pt idx="0">
                  <c:v>0.81599999999999995</c:v>
                </c:pt>
                <c:pt idx="1">
                  <c:v>0.79700000000000004</c:v>
                </c:pt>
                <c:pt idx="2">
                  <c:v>0.77800000000000002</c:v>
                </c:pt>
                <c:pt idx="3">
                  <c:v>0.76500000000000001</c:v>
                </c:pt>
                <c:pt idx="4">
                  <c:v>0.751</c:v>
                </c:pt>
                <c:pt idx="5">
                  <c:v>0.73799999999999999</c:v>
                </c:pt>
                <c:pt idx="6">
                  <c:v>0.72499999999999998</c:v>
                </c:pt>
                <c:pt idx="7">
                  <c:v>0.71399999999999997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A16-4A04-A1B1-A47EB10161C0}"/>
            </c:ext>
          </c:extLst>
        </c:ser>
        <c:ser>
          <c:idx val="5"/>
          <c:order val="5"/>
          <c:tx>
            <c:strRef>
              <c:f>Sand_Only!$A$7</c:f>
              <c:strCache>
                <c:ptCount val="1"/>
                <c:pt idx="0">
                  <c:v>0327_PW6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Sand_Only!$B$7:$I$7</c:f>
              <c:numCache>
                <c:formatCode>General</c:formatCode>
                <c:ptCount val="8"/>
                <c:pt idx="0">
                  <c:v>0.308</c:v>
                </c:pt>
                <c:pt idx="1">
                  <c:v>0.3</c:v>
                </c:pt>
                <c:pt idx="2">
                  <c:v>0.29199999999999998</c:v>
                </c:pt>
                <c:pt idx="3">
                  <c:v>0.28599999999999998</c:v>
                </c:pt>
                <c:pt idx="4">
                  <c:v>0.27900000000000003</c:v>
                </c:pt>
                <c:pt idx="5">
                  <c:v>0.27200000000000002</c:v>
                </c:pt>
                <c:pt idx="6">
                  <c:v>0.26600000000000001</c:v>
                </c:pt>
                <c:pt idx="7">
                  <c:v>0.26100000000000001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A16-4A04-A1B1-A47EB10161C0}"/>
            </c:ext>
          </c:extLst>
        </c:ser>
        <c:ser>
          <c:idx val="6"/>
          <c:order val="6"/>
          <c:tx>
            <c:strRef>
              <c:f>Sand_Only!$A$8</c:f>
              <c:strCache>
                <c:ptCount val="1"/>
                <c:pt idx="0">
                  <c:v>0327_PW7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Sand_Only!$B$8:$I$8</c:f>
              <c:numCache>
                <c:formatCode>General</c:formatCode>
                <c:ptCount val="8"/>
                <c:pt idx="0">
                  <c:v>0.182</c:v>
                </c:pt>
                <c:pt idx="1">
                  <c:v>0.17699999999999999</c:v>
                </c:pt>
                <c:pt idx="2">
                  <c:v>0.17199999999999999</c:v>
                </c:pt>
                <c:pt idx="3">
                  <c:v>0.16800000000000001</c:v>
                </c:pt>
                <c:pt idx="4">
                  <c:v>0.16500000000000001</c:v>
                </c:pt>
                <c:pt idx="5">
                  <c:v>0.161</c:v>
                </c:pt>
                <c:pt idx="6">
                  <c:v>0.157</c:v>
                </c:pt>
                <c:pt idx="7">
                  <c:v>0.155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A16-4A04-A1B1-A47EB10161C0}"/>
            </c:ext>
          </c:extLst>
        </c:ser>
        <c:ser>
          <c:idx val="7"/>
          <c:order val="7"/>
          <c:tx>
            <c:strRef>
              <c:f>Sand_Only!$A$9</c:f>
              <c:strCache>
                <c:ptCount val="1"/>
                <c:pt idx="0">
                  <c:v>0327_PW8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Sand_Only!$B$9:$I$9</c:f>
              <c:numCache>
                <c:formatCode>General</c:formatCode>
                <c:ptCount val="8"/>
                <c:pt idx="0">
                  <c:v>0.17699999999999999</c:v>
                </c:pt>
                <c:pt idx="1">
                  <c:v>0.17199999999999999</c:v>
                </c:pt>
                <c:pt idx="2">
                  <c:v>0.16800000000000001</c:v>
                </c:pt>
                <c:pt idx="3">
                  <c:v>0.16400000000000001</c:v>
                </c:pt>
                <c:pt idx="4">
                  <c:v>0.161</c:v>
                </c:pt>
                <c:pt idx="5">
                  <c:v>0.157</c:v>
                </c:pt>
                <c:pt idx="6">
                  <c:v>0.153</c:v>
                </c:pt>
                <c:pt idx="7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A16-4A04-A1B1-A47EB10161C0}"/>
            </c:ext>
          </c:extLst>
        </c:ser>
        <c:ser>
          <c:idx val="8"/>
          <c:order val="8"/>
          <c:tx>
            <c:strRef>
              <c:f>Sand_Only!$A$10</c:f>
              <c:strCache>
                <c:ptCount val="1"/>
                <c:pt idx="0">
                  <c:v>0327_PW9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Sand_Only!$B$1:$I$1</c:f>
              <c:numCache>
                <c:formatCode>General</c:formatCode>
                <c:ptCount val="8"/>
                <c:pt idx="0">
                  <c:v>400</c:v>
                </c:pt>
                <c:pt idx="1">
                  <c:v>430</c:v>
                </c:pt>
                <c:pt idx="2">
                  <c:v>460</c:v>
                </c:pt>
                <c:pt idx="3">
                  <c:v>490</c:v>
                </c:pt>
                <c:pt idx="4">
                  <c:v>520</c:v>
                </c:pt>
                <c:pt idx="5">
                  <c:v>550</c:v>
                </c:pt>
                <c:pt idx="6">
                  <c:v>580</c:v>
                </c:pt>
                <c:pt idx="7">
                  <c:v>610</c:v>
                </c:pt>
              </c:numCache>
            </c:numRef>
          </c:xVal>
          <c:yVal>
            <c:numRef>
              <c:f>Sand_Only!$B$10:$I$10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0.16400000000000001</c:v>
                </c:pt>
                <c:pt idx="2">
                  <c:v>0.159</c:v>
                </c:pt>
                <c:pt idx="3">
                  <c:v>0.155</c:v>
                </c:pt>
                <c:pt idx="4">
                  <c:v>0.152</c:v>
                </c:pt>
                <c:pt idx="5">
                  <c:v>0.14799999999999999</c:v>
                </c:pt>
                <c:pt idx="6">
                  <c:v>0.14399999999999999</c:v>
                </c:pt>
                <c:pt idx="7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A16-4A04-A1B1-A47EB101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4264"/>
        <c:axId val="187918664"/>
      </c:scatterChart>
      <c:valAx>
        <c:axId val="187904264"/>
        <c:scaling>
          <c:orientation val="minMax"/>
          <c:max val="650"/>
          <c:min val="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8664"/>
        <c:crosses val="autoZero"/>
        <c:crossBetween val="midCat"/>
      </c:valAx>
      <c:valAx>
        <c:axId val="1879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of Fine Particle Sediment (no dye) at Varying Turbidities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Fine_Part_Abs_Blue!$A$2:$A$12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Fine_Part_Abs_Blue!$B$2:$B$12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8F-47A3-863A-9C8C68E40AAA}"/>
            </c:ext>
          </c:extLst>
        </c:ser>
        <c:ser>
          <c:idx val="1"/>
          <c:order val="1"/>
          <c:tx>
            <c:v>Sample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Fine_Part_Abs_Blue!$A$2:$A$12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Fine_Part_Abs_Blue!$C$2:$C$12</c:f>
              <c:numCache>
                <c:formatCode>General</c:formatCode>
                <c:ptCount val="11"/>
                <c:pt idx="0">
                  <c:v>0.2</c:v>
                </c:pt>
                <c:pt idx="1">
                  <c:v>0.188</c:v>
                </c:pt>
                <c:pt idx="2">
                  <c:v>0.17799999999999999</c:v>
                </c:pt>
                <c:pt idx="3">
                  <c:v>0.16900000000000001</c:v>
                </c:pt>
                <c:pt idx="4">
                  <c:v>0.16200000000000001</c:v>
                </c:pt>
                <c:pt idx="5">
                  <c:v>0.155</c:v>
                </c:pt>
                <c:pt idx="6">
                  <c:v>0.15</c:v>
                </c:pt>
                <c:pt idx="7">
                  <c:v>0.14699999999999999</c:v>
                </c:pt>
                <c:pt idx="8">
                  <c:v>0.14299999999999999</c:v>
                </c:pt>
                <c:pt idx="9">
                  <c:v>0.13900000000000001</c:v>
                </c:pt>
                <c:pt idx="10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8F-47A3-863A-9C8C68E40AAA}"/>
            </c:ext>
          </c:extLst>
        </c:ser>
        <c:ser>
          <c:idx val="2"/>
          <c:order val="2"/>
          <c:tx>
            <c:v>Sample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Fine_Part_Abs_Blue!$A$2:$A$12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Fine_Part_Abs_Blue!$D$2:$D$12</c:f>
              <c:numCache>
                <c:formatCode>General</c:formatCode>
                <c:ptCount val="11"/>
                <c:pt idx="0">
                  <c:v>0.66100000000000003</c:v>
                </c:pt>
                <c:pt idx="1">
                  <c:v>0.63</c:v>
                </c:pt>
                <c:pt idx="2">
                  <c:v>0.59599999999999997</c:v>
                </c:pt>
                <c:pt idx="3">
                  <c:v>0.56799999999999995</c:v>
                </c:pt>
                <c:pt idx="4">
                  <c:v>0.54700000000000004</c:v>
                </c:pt>
                <c:pt idx="5">
                  <c:v>0.52700000000000002</c:v>
                </c:pt>
                <c:pt idx="6">
                  <c:v>0.50900000000000001</c:v>
                </c:pt>
                <c:pt idx="7">
                  <c:v>0.5</c:v>
                </c:pt>
                <c:pt idx="8">
                  <c:v>0.49099999999999999</c:v>
                </c:pt>
                <c:pt idx="9">
                  <c:v>0.48199999999999998</c:v>
                </c:pt>
                <c:pt idx="10">
                  <c:v>0.48299999999999998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8F-47A3-863A-9C8C68E40AAA}"/>
            </c:ext>
          </c:extLst>
        </c:ser>
        <c:ser>
          <c:idx val="3"/>
          <c:order val="3"/>
          <c:tx>
            <c:v>Sample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Fine_Part_Abs_Blue!$A$2:$A$12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Fine_Part_Abs_Blue!$E$2:$E$12</c:f>
              <c:numCache>
                <c:formatCode>General</c:formatCode>
                <c:ptCount val="11"/>
                <c:pt idx="0">
                  <c:v>1.4750000000000001</c:v>
                </c:pt>
                <c:pt idx="1">
                  <c:v>1.39</c:v>
                </c:pt>
                <c:pt idx="2">
                  <c:v>1.3149999999999999</c:v>
                </c:pt>
                <c:pt idx="3">
                  <c:v>1.252</c:v>
                </c:pt>
                <c:pt idx="4">
                  <c:v>1.1950000000000001</c:v>
                </c:pt>
                <c:pt idx="5">
                  <c:v>1.1519999999999999</c:v>
                </c:pt>
                <c:pt idx="6">
                  <c:v>1.113</c:v>
                </c:pt>
                <c:pt idx="7">
                  <c:v>1.0840000000000001</c:v>
                </c:pt>
                <c:pt idx="8">
                  <c:v>1.0580000000000001</c:v>
                </c:pt>
                <c:pt idx="9">
                  <c:v>1.0349999999999999</c:v>
                </c:pt>
                <c:pt idx="10">
                  <c:v>1.0169999999999999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8F-47A3-863A-9C8C68E40AAA}"/>
            </c:ext>
          </c:extLst>
        </c:ser>
        <c:ser>
          <c:idx val="4"/>
          <c:order val="4"/>
          <c:tx>
            <c:v>Sample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Fine_Part_Abs_Blue!$A$2:$A$12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Fine_Part_Abs_Blue!$F$2:$F$12</c:f>
              <c:numCache>
                <c:formatCode>General</c:formatCode>
                <c:ptCount val="11"/>
                <c:pt idx="0">
                  <c:v>2.2170000000000001</c:v>
                </c:pt>
                <c:pt idx="1">
                  <c:v>2.0409999999999999</c:v>
                </c:pt>
                <c:pt idx="2">
                  <c:v>1.9039999999999999</c:v>
                </c:pt>
                <c:pt idx="3">
                  <c:v>1.7809999999999999</c:v>
                </c:pt>
                <c:pt idx="4">
                  <c:v>1.6850000000000001</c:v>
                </c:pt>
                <c:pt idx="5">
                  <c:v>1.6040000000000001</c:v>
                </c:pt>
                <c:pt idx="6">
                  <c:v>1.5469999999999999</c:v>
                </c:pt>
                <c:pt idx="7">
                  <c:v>1.4950000000000001</c:v>
                </c:pt>
                <c:pt idx="8">
                  <c:v>1.45</c:v>
                </c:pt>
                <c:pt idx="9">
                  <c:v>1.409</c:v>
                </c:pt>
                <c:pt idx="10">
                  <c:v>1.371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8F-47A3-863A-9C8C68E40AAA}"/>
            </c:ext>
          </c:extLst>
        </c:ser>
        <c:ser>
          <c:idx val="5"/>
          <c:order val="5"/>
          <c:tx>
            <c:v>Sample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Fine_Part_Abs_Blue!$A$2:$A$12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Fine_Part_Abs_Blue!$G$2:$G$12</c:f>
              <c:numCache>
                <c:formatCode>General</c:formatCode>
                <c:ptCount val="11"/>
                <c:pt idx="0">
                  <c:v>2.8</c:v>
                </c:pt>
                <c:pt idx="1">
                  <c:v>2.5760000000000001</c:v>
                </c:pt>
                <c:pt idx="2">
                  <c:v>2.407</c:v>
                </c:pt>
                <c:pt idx="3">
                  <c:v>2.2599999999999998</c:v>
                </c:pt>
                <c:pt idx="4">
                  <c:v>2.1459999999999999</c:v>
                </c:pt>
                <c:pt idx="5">
                  <c:v>2.0459999999999998</c:v>
                </c:pt>
                <c:pt idx="6">
                  <c:v>1.964</c:v>
                </c:pt>
                <c:pt idx="7">
                  <c:v>1.9019999999999999</c:v>
                </c:pt>
                <c:pt idx="8">
                  <c:v>1.861</c:v>
                </c:pt>
                <c:pt idx="9">
                  <c:v>1.8169999999999999</c:v>
                </c:pt>
                <c:pt idx="10">
                  <c:v>1.7769999999999999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8F-47A3-863A-9C8C68E40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13063"/>
        <c:axId val="181711591"/>
      </c:scatterChart>
      <c:valAx>
        <c:axId val="1344613063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1591"/>
        <c:crosses val="autoZero"/>
        <c:crossBetween val="midCat"/>
      </c:valAx>
      <c:valAx>
        <c:axId val="18171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13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1 - Absorbance of Saginaw Forest Sediment (no dye) of Varing Turbidities </a:t>
            </a:r>
          </a:p>
        </c:rich>
      </c:tx>
      <c:layout>
        <c:manualLayout>
          <c:xMode val="edge"/>
          <c:yMode val="edge"/>
          <c:x val="0.12493879982668978"/>
          <c:y val="2.9961716699475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SF_pure_expratio!$C$5:$C$22</c:f>
              <c:numCache>
                <c:formatCode>General</c:formatCode>
                <c:ptCount val="18"/>
                <c:pt idx="0">
                  <c:v>0.10199999999999999</c:v>
                </c:pt>
                <c:pt idx="1">
                  <c:v>8.4000000000000005E-2</c:v>
                </c:pt>
                <c:pt idx="2">
                  <c:v>7.2999999999999995E-2</c:v>
                </c:pt>
                <c:pt idx="3">
                  <c:v>6.0999999999999999E-2</c:v>
                </c:pt>
                <c:pt idx="4">
                  <c:v>5.2999999999999999E-2</c:v>
                </c:pt>
                <c:pt idx="5">
                  <c:v>4.8000000000000001E-2</c:v>
                </c:pt>
                <c:pt idx="6">
                  <c:v>4.3999999999999997E-2</c:v>
                </c:pt>
                <c:pt idx="7">
                  <c:v>4.2000000000000003E-2</c:v>
                </c:pt>
                <c:pt idx="8">
                  <c:v>3.9E-2</c:v>
                </c:pt>
                <c:pt idx="9">
                  <c:v>3.5999999999999997E-2</c:v>
                </c:pt>
                <c:pt idx="10">
                  <c:v>3.4000000000000002E-2</c:v>
                </c:pt>
                <c:pt idx="11">
                  <c:v>3.3000000000000002E-2</c:v>
                </c:pt>
                <c:pt idx="12">
                  <c:v>3.1E-2</c:v>
                </c:pt>
                <c:pt idx="13">
                  <c:v>0.03</c:v>
                </c:pt>
                <c:pt idx="14">
                  <c:v>2.9000000000000001E-2</c:v>
                </c:pt>
                <c:pt idx="15">
                  <c:v>2.8000000000000001E-2</c:v>
                </c:pt>
                <c:pt idx="16">
                  <c:v>2.7E-2</c:v>
                </c:pt>
                <c:pt idx="17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A-4250-BDE1-49A5D9E400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SF_pure_expratio!$D$5:$D$22</c:f>
              <c:numCache>
                <c:formatCode>General</c:formatCode>
                <c:ptCount val="18"/>
                <c:pt idx="0">
                  <c:v>0.109</c:v>
                </c:pt>
                <c:pt idx="1">
                  <c:v>0.09</c:v>
                </c:pt>
                <c:pt idx="2">
                  <c:v>7.9000000000000001E-2</c:v>
                </c:pt>
                <c:pt idx="3">
                  <c:v>6.6000000000000003E-2</c:v>
                </c:pt>
                <c:pt idx="4">
                  <c:v>5.8000000000000003E-2</c:v>
                </c:pt>
                <c:pt idx="5">
                  <c:v>5.1999999999999998E-2</c:v>
                </c:pt>
                <c:pt idx="6">
                  <c:v>4.9000000000000002E-2</c:v>
                </c:pt>
                <c:pt idx="7">
                  <c:v>4.4999999999999998E-2</c:v>
                </c:pt>
                <c:pt idx="8">
                  <c:v>4.2000000000000003E-2</c:v>
                </c:pt>
                <c:pt idx="9">
                  <c:v>3.9E-2</c:v>
                </c:pt>
                <c:pt idx="10">
                  <c:v>3.6999999999999998E-2</c:v>
                </c:pt>
                <c:pt idx="11">
                  <c:v>3.5000000000000003E-2</c:v>
                </c:pt>
                <c:pt idx="12">
                  <c:v>3.4000000000000002E-2</c:v>
                </c:pt>
                <c:pt idx="13">
                  <c:v>3.3000000000000002E-2</c:v>
                </c:pt>
                <c:pt idx="14">
                  <c:v>3.1E-2</c:v>
                </c:pt>
                <c:pt idx="15">
                  <c:v>0.03</c:v>
                </c:pt>
                <c:pt idx="16">
                  <c:v>2.8000000000000001E-2</c:v>
                </c:pt>
                <c:pt idx="1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A-4250-BDE1-49A5D9E4001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SF_pure_expratio!$E$5:$E$22</c:f>
              <c:numCache>
                <c:formatCode>General</c:formatCode>
                <c:ptCount val="18"/>
                <c:pt idx="0">
                  <c:v>0.108</c:v>
                </c:pt>
                <c:pt idx="1">
                  <c:v>8.7999999999999995E-2</c:v>
                </c:pt>
                <c:pt idx="2">
                  <c:v>7.5999999999999998E-2</c:v>
                </c:pt>
                <c:pt idx="3">
                  <c:v>6.4000000000000001E-2</c:v>
                </c:pt>
                <c:pt idx="4">
                  <c:v>5.7000000000000002E-2</c:v>
                </c:pt>
                <c:pt idx="5">
                  <c:v>5.0999999999999997E-2</c:v>
                </c:pt>
                <c:pt idx="6">
                  <c:v>4.7E-2</c:v>
                </c:pt>
                <c:pt idx="7">
                  <c:v>4.3999999999999997E-2</c:v>
                </c:pt>
                <c:pt idx="8">
                  <c:v>4.1000000000000002E-2</c:v>
                </c:pt>
                <c:pt idx="9">
                  <c:v>3.9E-2</c:v>
                </c:pt>
                <c:pt idx="10">
                  <c:v>3.6999999999999998E-2</c:v>
                </c:pt>
                <c:pt idx="11">
                  <c:v>3.5000000000000003E-2</c:v>
                </c:pt>
                <c:pt idx="12">
                  <c:v>3.3000000000000002E-2</c:v>
                </c:pt>
                <c:pt idx="13">
                  <c:v>3.2000000000000001E-2</c:v>
                </c:pt>
                <c:pt idx="14">
                  <c:v>3.1E-2</c:v>
                </c:pt>
                <c:pt idx="15">
                  <c:v>0.03</c:v>
                </c:pt>
                <c:pt idx="16">
                  <c:v>2.9000000000000001E-2</c:v>
                </c:pt>
                <c:pt idx="1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FA-4250-BDE1-49A5D9E4001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SF_pure_expratio!$F$5:$F$22</c:f>
              <c:numCache>
                <c:formatCode>General</c:formatCode>
                <c:ptCount val="18"/>
                <c:pt idx="0">
                  <c:v>1.9590000000000001</c:v>
                </c:pt>
                <c:pt idx="1">
                  <c:v>1.764</c:v>
                </c:pt>
                <c:pt idx="2">
                  <c:v>1.625</c:v>
                </c:pt>
                <c:pt idx="3">
                  <c:v>1.423</c:v>
                </c:pt>
                <c:pt idx="4">
                  <c:v>1.2769999999999999</c:v>
                </c:pt>
                <c:pt idx="5">
                  <c:v>1.159</c:v>
                </c:pt>
                <c:pt idx="6">
                  <c:v>1.081</c:v>
                </c:pt>
                <c:pt idx="7">
                  <c:v>1.002</c:v>
                </c:pt>
                <c:pt idx="8">
                  <c:v>0.93300000000000005</c:v>
                </c:pt>
                <c:pt idx="9">
                  <c:v>0.874</c:v>
                </c:pt>
                <c:pt idx="10">
                  <c:v>0.82399999999999995</c:v>
                </c:pt>
                <c:pt idx="11">
                  <c:v>0.78</c:v>
                </c:pt>
                <c:pt idx="12">
                  <c:v>0.73699999999999999</c:v>
                </c:pt>
                <c:pt idx="13">
                  <c:v>0.69899999999999995</c:v>
                </c:pt>
                <c:pt idx="14">
                  <c:v>0.66300000000000003</c:v>
                </c:pt>
                <c:pt idx="15">
                  <c:v>0.629</c:v>
                </c:pt>
                <c:pt idx="16">
                  <c:v>0.6</c:v>
                </c:pt>
                <c:pt idx="17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FA-4250-BDE1-49A5D9E4001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SF_pure_expratio!$G$5:$G$22</c:f>
              <c:numCache>
                <c:formatCode>General</c:formatCode>
                <c:ptCount val="18"/>
                <c:pt idx="0">
                  <c:v>1.528</c:v>
                </c:pt>
                <c:pt idx="1">
                  <c:v>1.371</c:v>
                </c:pt>
                <c:pt idx="2">
                  <c:v>1.26</c:v>
                </c:pt>
                <c:pt idx="3">
                  <c:v>1.103</c:v>
                </c:pt>
                <c:pt idx="4">
                  <c:v>0.98499999999999999</c:v>
                </c:pt>
                <c:pt idx="5">
                  <c:v>0.88900000000000001</c:v>
                </c:pt>
                <c:pt idx="6">
                  <c:v>0.82299999999999995</c:v>
                </c:pt>
                <c:pt idx="7">
                  <c:v>0.75800000000000001</c:v>
                </c:pt>
                <c:pt idx="8">
                  <c:v>0.70199999999999996</c:v>
                </c:pt>
                <c:pt idx="9">
                  <c:v>0.65300000000000002</c:v>
                </c:pt>
                <c:pt idx="10">
                  <c:v>0.61099999999999999</c:v>
                </c:pt>
                <c:pt idx="11">
                  <c:v>0.57399999999999995</c:v>
                </c:pt>
                <c:pt idx="12">
                  <c:v>0.54</c:v>
                </c:pt>
                <c:pt idx="13">
                  <c:v>0.50900000000000001</c:v>
                </c:pt>
                <c:pt idx="14">
                  <c:v>0.48</c:v>
                </c:pt>
                <c:pt idx="15">
                  <c:v>0.45300000000000001</c:v>
                </c:pt>
                <c:pt idx="16">
                  <c:v>0.43099999999999999</c:v>
                </c:pt>
                <c:pt idx="17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FA-4250-BDE1-49A5D9E4001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SF_pure_expratio!$H$5:$H$22</c:f>
              <c:numCache>
                <c:formatCode>General</c:formatCode>
                <c:ptCount val="18"/>
                <c:pt idx="0">
                  <c:v>2.4769999999999999</c:v>
                </c:pt>
                <c:pt idx="1">
                  <c:v>2.2330000000000001</c:v>
                </c:pt>
                <c:pt idx="2">
                  <c:v>2.0590000000000002</c:v>
                </c:pt>
                <c:pt idx="3">
                  <c:v>1.8</c:v>
                </c:pt>
                <c:pt idx="4">
                  <c:v>1.617</c:v>
                </c:pt>
                <c:pt idx="5">
                  <c:v>1.4770000000000001</c:v>
                </c:pt>
                <c:pt idx="6">
                  <c:v>1.387</c:v>
                </c:pt>
                <c:pt idx="7">
                  <c:v>1.2929999999999999</c:v>
                </c:pt>
                <c:pt idx="8">
                  <c:v>1.212</c:v>
                </c:pt>
                <c:pt idx="9">
                  <c:v>1.1439999999999999</c:v>
                </c:pt>
                <c:pt idx="10">
                  <c:v>1.087</c:v>
                </c:pt>
                <c:pt idx="11">
                  <c:v>1.036</c:v>
                </c:pt>
                <c:pt idx="12">
                  <c:v>0.98699999999999999</c:v>
                </c:pt>
                <c:pt idx="13">
                  <c:v>0.94199999999999995</c:v>
                </c:pt>
                <c:pt idx="14">
                  <c:v>0.9</c:v>
                </c:pt>
                <c:pt idx="15">
                  <c:v>0.85899999999999999</c:v>
                </c:pt>
                <c:pt idx="16">
                  <c:v>0.82099999999999995</c:v>
                </c:pt>
                <c:pt idx="17">
                  <c:v>0.79500000000000004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FA-4250-BDE1-49A5D9E4001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SF_pure_expratio!$I$5:$I$22</c:f>
              <c:numCache>
                <c:formatCode>General</c:formatCode>
                <c:ptCount val="18"/>
                <c:pt idx="0">
                  <c:v>0</c:v>
                </c:pt>
                <c:pt idx="1">
                  <c:v>2.8079999999999998</c:v>
                </c:pt>
                <c:pt idx="2">
                  <c:v>2.597</c:v>
                </c:pt>
                <c:pt idx="3">
                  <c:v>2.266</c:v>
                </c:pt>
                <c:pt idx="4">
                  <c:v>2.04</c:v>
                </c:pt>
                <c:pt idx="5">
                  <c:v>1.8740000000000001</c:v>
                </c:pt>
                <c:pt idx="6">
                  <c:v>1.7729999999999999</c:v>
                </c:pt>
                <c:pt idx="7">
                  <c:v>1.6679999999999999</c:v>
                </c:pt>
                <c:pt idx="8">
                  <c:v>1.581</c:v>
                </c:pt>
                <c:pt idx="9">
                  <c:v>1.512</c:v>
                </c:pt>
                <c:pt idx="10">
                  <c:v>1.4550000000000001</c:v>
                </c:pt>
                <c:pt idx="11">
                  <c:v>1.405</c:v>
                </c:pt>
                <c:pt idx="12">
                  <c:v>1.3560000000000001</c:v>
                </c:pt>
                <c:pt idx="13">
                  <c:v>1.3120000000000001</c:v>
                </c:pt>
                <c:pt idx="14">
                  <c:v>1.2689999999999999</c:v>
                </c:pt>
                <c:pt idx="15">
                  <c:v>1.2290000000000001</c:v>
                </c:pt>
                <c:pt idx="16">
                  <c:v>1.19</c:v>
                </c:pt>
                <c:pt idx="17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FA-4250-BDE1-49A5D9E4001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SF_pure_expratio!$J$5:$J$22</c:f>
              <c:numCache>
                <c:formatCode>General</c:formatCode>
                <c:ptCount val="18"/>
                <c:pt idx="0">
                  <c:v>2.6669999999999998</c:v>
                </c:pt>
                <c:pt idx="1">
                  <c:v>2.4089999999999998</c:v>
                </c:pt>
                <c:pt idx="2">
                  <c:v>2.2210000000000001</c:v>
                </c:pt>
                <c:pt idx="3">
                  <c:v>1.9410000000000001</c:v>
                </c:pt>
                <c:pt idx="4">
                  <c:v>1.746</c:v>
                </c:pt>
                <c:pt idx="5">
                  <c:v>1.5980000000000001</c:v>
                </c:pt>
                <c:pt idx="6">
                  <c:v>1.504</c:v>
                </c:pt>
                <c:pt idx="7">
                  <c:v>1.409</c:v>
                </c:pt>
                <c:pt idx="8">
                  <c:v>1.3280000000000001</c:v>
                </c:pt>
                <c:pt idx="9">
                  <c:v>1.258</c:v>
                </c:pt>
                <c:pt idx="10">
                  <c:v>1.198</c:v>
                </c:pt>
                <c:pt idx="11">
                  <c:v>1.1459999999999999</c:v>
                </c:pt>
                <c:pt idx="12">
                  <c:v>1.095</c:v>
                </c:pt>
                <c:pt idx="13">
                  <c:v>1.0509999999999999</c:v>
                </c:pt>
                <c:pt idx="14">
                  <c:v>1.008</c:v>
                </c:pt>
                <c:pt idx="15">
                  <c:v>0.96699999999999997</c:v>
                </c:pt>
                <c:pt idx="16">
                  <c:v>0.93100000000000005</c:v>
                </c:pt>
                <c:pt idx="17">
                  <c:v>0.90600000000000003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BFA-4250-BDE1-49A5D9E4001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SF_pure_expratio!$K$5:$K$22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2.7189999999999999</c:v>
                </c:pt>
                <c:pt idx="4">
                  <c:v>2.423</c:v>
                </c:pt>
                <c:pt idx="5">
                  <c:v>2.2200000000000002</c:v>
                </c:pt>
                <c:pt idx="6">
                  <c:v>2.1030000000000002</c:v>
                </c:pt>
                <c:pt idx="7">
                  <c:v>1.98</c:v>
                </c:pt>
                <c:pt idx="8">
                  <c:v>1.8819999999999999</c:v>
                </c:pt>
                <c:pt idx="9">
                  <c:v>1.8069999999999999</c:v>
                </c:pt>
                <c:pt idx="10">
                  <c:v>1.748</c:v>
                </c:pt>
                <c:pt idx="11">
                  <c:v>1.698</c:v>
                </c:pt>
                <c:pt idx="12">
                  <c:v>1.65</c:v>
                </c:pt>
                <c:pt idx="13">
                  <c:v>1.605</c:v>
                </c:pt>
                <c:pt idx="14">
                  <c:v>1.5620000000000001</c:v>
                </c:pt>
                <c:pt idx="15">
                  <c:v>1.52</c:v>
                </c:pt>
                <c:pt idx="16">
                  <c:v>1.4770000000000001</c:v>
                </c:pt>
                <c:pt idx="17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FA-4250-BDE1-49A5D9E40012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SF_pure_expratio!$B$5:$B$22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SF_pure_expratio!$L$5:$L$22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</c:v>
                </c:pt>
                <c:pt idx="7">
                  <c:v>2.6379999999999999</c:v>
                </c:pt>
                <c:pt idx="8">
                  <c:v>2.488</c:v>
                </c:pt>
                <c:pt idx="9">
                  <c:v>2.387</c:v>
                </c:pt>
                <c:pt idx="10">
                  <c:v>2.3180000000000001</c:v>
                </c:pt>
                <c:pt idx="11">
                  <c:v>2.258</c:v>
                </c:pt>
                <c:pt idx="12">
                  <c:v>2.2120000000000002</c:v>
                </c:pt>
                <c:pt idx="13">
                  <c:v>2.1669999999999998</c:v>
                </c:pt>
                <c:pt idx="14">
                  <c:v>2.1320000000000001</c:v>
                </c:pt>
                <c:pt idx="15">
                  <c:v>2.0939999999999999</c:v>
                </c:pt>
                <c:pt idx="16">
                  <c:v>2.06</c:v>
                </c:pt>
                <c:pt idx="17">
                  <c:v>2.0310000000000001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BFA-4250-BDE1-49A5D9E4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7063"/>
        <c:axId val="1512181815"/>
      </c:scatterChart>
      <c:valAx>
        <c:axId val="552777063"/>
        <c:scaling>
          <c:orientation val="minMax"/>
          <c:max val="8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1815"/>
        <c:crosses val="autoZero"/>
        <c:crossBetween val="midCat"/>
      </c:valAx>
      <c:valAx>
        <c:axId val="151218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7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1 - Exponential Ratios</a:t>
            </a:r>
          </a:p>
        </c:rich>
      </c:tx>
      <c:layout>
        <c:manualLayout>
          <c:xMode val="edge"/>
          <c:yMode val="edge"/>
          <c:x val="0.32701674103613548"/>
          <c:y val="3.7168204066265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SF_pure_expratio!$C$25:$C$34</c:f>
              <c:numCache>
                <c:formatCode>General</c:formatCode>
                <c:ptCount val="10"/>
                <c:pt idx="0">
                  <c:v>1.0050125208594012</c:v>
                </c:pt>
                <c:pt idx="1">
                  <c:v>1.0080320855042735</c:v>
                </c:pt>
                <c:pt idx="2">
                  <c:v>1.0100501670841682</c:v>
                </c:pt>
                <c:pt idx="3">
                  <c:v>1.0110607224447195</c:v>
                </c:pt>
                <c:pt idx="4">
                  <c:v>1.0130848673598092</c:v>
                </c:pt>
                <c:pt idx="5">
                  <c:v>1.0140984589384923</c:v>
                </c:pt>
                <c:pt idx="6">
                  <c:v>1.0151130646157192</c:v>
                </c:pt>
                <c:pt idx="7">
                  <c:v>1.0161286854060949</c:v>
                </c:pt>
                <c:pt idx="8">
                  <c:v>1.0171453223252409</c:v>
                </c:pt>
                <c:pt idx="9">
                  <c:v>1.0181629763897939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B-4C05-A3FC-8BE2E35A00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SF_pure_expratio!$D$25:$D$34</c:f>
              <c:numCache>
                <c:formatCode>General</c:formatCode>
                <c:ptCount val="10"/>
                <c:pt idx="0">
                  <c:v>1.0070245572668484</c:v>
                </c:pt>
                <c:pt idx="1">
                  <c:v>1.0100501670841679</c:v>
                </c:pt>
                <c:pt idx="2">
                  <c:v>1.0120722888660776</c:v>
                </c:pt>
                <c:pt idx="3">
                  <c:v>1.0140984589384923</c:v>
                </c:pt>
                <c:pt idx="4">
                  <c:v>1.0151130646157189</c:v>
                </c:pt>
                <c:pt idx="5">
                  <c:v>1.0161286854060947</c:v>
                </c:pt>
                <c:pt idx="6">
                  <c:v>1.0181629763897937</c:v>
                </c:pt>
                <c:pt idx="7">
                  <c:v>1.0191816486174079</c:v>
                </c:pt>
                <c:pt idx="8">
                  <c:v>1.0212220516375285</c:v>
                </c:pt>
                <c:pt idx="9">
                  <c:v>1.0212220516375285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B-4C05-A3FC-8BE2E35A004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SF_pure_expratio!$E$25:$E$34</c:f>
              <c:numCache>
                <c:formatCode>General</c:formatCode>
                <c:ptCount val="10"/>
                <c:pt idx="0">
                  <c:v>1.0060180360540649</c:v>
                </c:pt>
                <c:pt idx="1">
                  <c:v>1.0080320855042735</c:v>
                </c:pt>
                <c:pt idx="2">
                  <c:v>1.0100501670841679</c:v>
                </c:pt>
                <c:pt idx="3">
                  <c:v>1.0120722888660778</c:v>
                </c:pt>
                <c:pt idx="4">
                  <c:v>1.0140984589384923</c:v>
                </c:pt>
                <c:pt idx="5">
                  <c:v>1.0151130646157192</c:v>
                </c:pt>
                <c:pt idx="6">
                  <c:v>1.0161286854060949</c:v>
                </c:pt>
                <c:pt idx="7">
                  <c:v>1.0171453223252407</c:v>
                </c:pt>
                <c:pt idx="8">
                  <c:v>1.0181629763897939</c:v>
                </c:pt>
                <c:pt idx="9">
                  <c:v>1.0191816486174081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2B-4C05-A3FC-8BE2E35A004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SF_pure_expratio!$F$25:$F$34</c:f>
              <c:numCache>
                <c:formatCode>General</c:formatCode>
                <c:ptCount val="10"/>
                <c:pt idx="0">
                  <c:v>1.1595128963629739</c:v>
                </c:pt>
                <c:pt idx="1">
                  <c:v>1.2299825717807527</c:v>
                </c:pt>
                <c:pt idx="2">
                  <c:v>1.2930451267593537</c:v>
                </c:pt>
                <c:pt idx="3">
                  <c:v>1.3512093415380158</c:v>
                </c:pt>
                <c:pt idx="4">
                  <c:v>1.4105786355076784</c:v>
                </c:pt>
                <c:pt idx="5">
                  <c:v>1.4652120851329598</c:v>
                </c:pt>
                <c:pt idx="6">
                  <c:v>1.5189206744022399</c:v>
                </c:pt>
                <c:pt idx="7">
                  <c:v>1.5714519485776488</c:v>
                </c:pt>
                <c:pt idx="8">
                  <c:v>1.6176912849017004</c:v>
                </c:pt>
                <c:pt idx="9">
                  <c:v>1.6503708166063191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2B-4C05-A3FC-8BE2E35A004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SF_pure_expratio!$G$25:$G$34</c:f>
              <c:numCache>
                <c:formatCode>General</c:formatCode>
                <c:ptCount val="10"/>
                <c:pt idx="0">
                  <c:v>1.1286249123673437</c:v>
                </c:pt>
                <c:pt idx="1">
                  <c:v>1.1853048513203652</c:v>
                </c:pt>
                <c:pt idx="2">
                  <c:v>1.2361478850785035</c:v>
                </c:pt>
                <c:pt idx="3">
                  <c:v>1.2827420330698112</c:v>
                </c:pt>
                <c:pt idx="4">
                  <c:v>1.327105161817157</c:v>
                </c:pt>
                <c:pt idx="5">
                  <c:v>1.3688897365473756</c:v>
                </c:pt>
                <c:pt idx="6">
                  <c:v>1.4091687619264506</c:v>
                </c:pt>
                <c:pt idx="7">
                  <c:v>1.4477346146633241</c:v>
                </c:pt>
                <c:pt idx="8">
                  <c:v>1.4799377114022882</c:v>
                </c:pt>
                <c:pt idx="9">
                  <c:v>1.5053117204855597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2B-4C05-A3FC-8BE2E35A004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SF_pure_expratio!$H$25:$H$34</c:f>
              <c:numCache>
                <c:formatCode>General</c:formatCode>
                <c:ptCount val="10"/>
                <c:pt idx="0">
                  <c:v>1.1912462166123581</c:v>
                </c:pt>
                <c:pt idx="1">
                  <c:v>1.2750686241184597</c:v>
                </c:pt>
                <c:pt idx="2">
                  <c:v>1.3498588075760032</c:v>
                </c:pt>
                <c:pt idx="3">
                  <c:v>1.4204873259121953</c:v>
                </c:pt>
                <c:pt idx="4">
                  <c:v>1.4918246976412701</c:v>
                </c:pt>
                <c:pt idx="5">
                  <c:v>1.5604901958326667</c:v>
                </c:pt>
                <c:pt idx="6">
                  <c:v>1.6274266093785852</c:v>
                </c:pt>
                <c:pt idx="7">
                  <c:v>1.6955378396018199</c:v>
                </c:pt>
                <c:pt idx="8">
                  <c:v>1.761208110521743</c:v>
                </c:pt>
                <c:pt idx="9">
                  <c:v>1.8076000026120043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2B-4C05-A3FC-8BE2E35A004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SF_pure_expratio!$I$25:$I$34</c:f>
              <c:numCache>
                <c:formatCode>General</c:formatCode>
                <c:ptCount val="10"/>
                <c:pt idx="0">
                  <c:v>1.2116705169649007</c:v>
                </c:pt>
                <c:pt idx="1">
                  <c:v>1.2982276654336899</c:v>
                </c:pt>
                <c:pt idx="2">
                  <c:v>1.3743762612275612</c:v>
                </c:pt>
                <c:pt idx="3">
                  <c:v>1.4448420389738788</c:v>
                </c:pt>
                <c:pt idx="4">
                  <c:v>1.5174025129350845</c:v>
                </c:pt>
                <c:pt idx="5">
                  <c:v>1.585658851280547</c:v>
                </c:pt>
                <c:pt idx="6">
                  <c:v>1.6553293631570549</c:v>
                </c:pt>
                <c:pt idx="7">
                  <c:v>1.7228846360108871</c:v>
                </c:pt>
                <c:pt idx="8">
                  <c:v>1.7914045912584664</c:v>
                </c:pt>
                <c:pt idx="9">
                  <c:v>1.8422727507029337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2B-4C05-A3FC-8BE2E35A004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SF_pure_expratio!$J$25:$J$34</c:f>
              <c:numCache>
                <c:formatCode>General</c:formatCode>
                <c:ptCount val="10"/>
                <c:pt idx="0">
                  <c:v>1.1924380586506695</c:v>
                </c:pt>
                <c:pt idx="1">
                  <c:v>1.2788995735417383</c:v>
                </c:pt>
                <c:pt idx="2">
                  <c:v>1.3579823065478926</c:v>
                </c:pt>
                <c:pt idx="3">
                  <c:v>1.4304656204798982</c:v>
                </c:pt>
                <c:pt idx="4">
                  <c:v>1.5053117204855599</c:v>
                </c:pt>
                <c:pt idx="5">
                  <c:v>1.5730241865141752</c:v>
                </c:pt>
                <c:pt idx="6">
                  <c:v>1.6421395578187052</c:v>
                </c:pt>
                <c:pt idx="7">
                  <c:v>1.710866555912941</c:v>
                </c:pt>
                <c:pt idx="8">
                  <c:v>1.7735798177529412</c:v>
                </c:pt>
                <c:pt idx="9">
                  <c:v>1.8184782045990513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2B-4C05-A3FC-8BE2E35A004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SF_pure_expratio!$K$25:$K$34</c:f>
              <c:numCache>
                <c:formatCode>General</c:formatCode>
                <c:ptCount val="10"/>
                <c:pt idx="0">
                  <c:v>1.2473234305640652</c:v>
                </c:pt>
                <c:pt idx="1">
                  <c:v>1.3444701568320532</c:v>
                </c:pt>
                <c:pt idx="2">
                  <c:v>1.4261806542814803</c:v>
                </c:pt>
                <c:pt idx="3">
                  <c:v>1.4993025000567672</c:v>
                </c:pt>
                <c:pt idx="4">
                  <c:v>1.5730241865141754</c:v>
                </c:pt>
                <c:pt idx="5">
                  <c:v>1.6454271234040732</c:v>
                </c:pt>
                <c:pt idx="6">
                  <c:v>1.7177237273365473</c:v>
                </c:pt>
                <c:pt idx="7">
                  <c:v>1.7914045912584668</c:v>
                </c:pt>
                <c:pt idx="8">
                  <c:v>1.8701151378240859</c:v>
                </c:pt>
                <c:pt idx="9">
                  <c:v>1.9212960800610714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2B-4C05-A3FC-8BE2E35A004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SF_pure_expratio!$B$25:$B$34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SF_pure_expratio!$L$25:$L$34</c:f>
              <c:numCache>
                <c:formatCode>General</c:formatCode>
                <c:ptCount val="10"/>
                <c:pt idx="0">
                  <c:v>1.4077602975141028</c:v>
                </c:pt>
                <c:pt idx="1">
                  <c:v>1.5573723343417796</c:v>
                </c:pt>
                <c:pt idx="2">
                  <c:v>1.668625110139667</c:v>
                </c:pt>
                <c:pt idx="3">
                  <c:v>1.7718071244295743</c:v>
                </c:pt>
                <c:pt idx="4">
                  <c:v>1.8552139011414011</c:v>
                </c:pt>
                <c:pt idx="5">
                  <c:v>1.9406054266838424</c:v>
                </c:pt>
                <c:pt idx="6">
                  <c:v>2.0097292268772891</c:v>
                </c:pt>
                <c:pt idx="7">
                  <c:v>2.0875685175861971</c:v>
                </c:pt>
                <c:pt idx="8">
                  <c:v>2.1597662537849152</c:v>
                </c:pt>
                <c:pt idx="9">
                  <c:v>2.2233164999636088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2B-4C05-A3FC-8BE2E35A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9703"/>
        <c:axId val="579900840"/>
      </c:scatterChart>
      <c:valAx>
        <c:axId val="552629703"/>
        <c:scaling>
          <c:orientation val="minMax"/>
          <c:min val="5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0840"/>
        <c:crosses val="autoZero"/>
        <c:crossBetween val="midCat"/>
      </c:valAx>
      <c:valAx>
        <c:axId val="5799008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9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2 - Absorbance of Saginaw Forest Sediment (no dye) of Varing Turbidities </a:t>
            </a:r>
          </a:p>
        </c:rich>
      </c:tx>
      <c:layout>
        <c:manualLayout>
          <c:xMode val="edge"/>
          <c:yMode val="edge"/>
          <c:x val="0.13430838388214908"/>
          <c:y val="2.8180926258298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SF_pure_expratio!$B$55:$B$72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SF_pure_expratio!$F$55:$F$72</c:f>
              <c:numCache>
                <c:formatCode>General</c:formatCode>
                <c:ptCount val="18"/>
                <c:pt idx="0">
                  <c:v>0.28199999999999997</c:v>
                </c:pt>
                <c:pt idx="1">
                  <c:v>0.23799999999999999</c:v>
                </c:pt>
                <c:pt idx="2">
                  <c:v>0.21</c:v>
                </c:pt>
                <c:pt idx="3">
                  <c:v>0.17599999999999999</c:v>
                </c:pt>
                <c:pt idx="4">
                  <c:v>0.151</c:v>
                </c:pt>
                <c:pt idx="5">
                  <c:v>0.13200000000000001</c:v>
                </c:pt>
                <c:pt idx="6">
                  <c:v>0.11799999999999999</c:v>
                </c:pt>
                <c:pt idx="7">
                  <c:v>0.106</c:v>
                </c:pt>
                <c:pt idx="8">
                  <c:v>9.6000000000000002E-2</c:v>
                </c:pt>
                <c:pt idx="9">
                  <c:v>8.6999999999999994E-2</c:v>
                </c:pt>
                <c:pt idx="10">
                  <c:v>0.08</c:v>
                </c:pt>
                <c:pt idx="11">
                  <c:v>7.2999999999999995E-2</c:v>
                </c:pt>
                <c:pt idx="12">
                  <c:v>6.8000000000000005E-2</c:v>
                </c:pt>
                <c:pt idx="13">
                  <c:v>6.4000000000000001E-2</c:v>
                </c:pt>
                <c:pt idx="14">
                  <c:v>5.8999999999999997E-2</c:v>
                </c:pt>
                <c:pt idx="15">
                  <c:v>5.6000000000000001E-2</c:v>
                </c:pt>
                <c:pt idx="16">
                  <c:v>5.1999999999999998E-2</c:v>
                </c:pt>
                <c:pt idx="1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D-4CD7-9594-B89FAA953A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SF_pure_expratio!$B$55:$B$72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SF_pure_expratio!$G$55:$G$72</c:f>
              <c:numCache>
                <c:formatCode>General</c:formatCode>
                <c:ptCount val="18"/>
                <c:pt idx="0">
                  <c:v>0.26400000000000001</c:v>
                </c:pt>
                <c:pt idx="1">
                  <c:v>0.222</c:v>
                </c:pt>
                <c:pt idx="2">
                  <c:v>0.19500000000000001</c:v>
                </c:pt>
                <c:pt idx="3">
                  <c:v>0.16200000000000001</c:v>
                </c:pt>
                <c:pt idx="4">
                  <c:v>0.13800000000000001</c:v>
                </c:pt>
                <c:pt idx="5">
                  <c:v>0.11899999999999999</c:v>
                </c:pt>
                <c:pt idx="6">
                  <c:v>0.106</c:v>
                </c:pt>
                <c:pt idx="7">
                  <c:v>9.4E-2</c:v>
                </c:pt>
                <c:pt idx="8">
                  <c:v>8.5000000000000006E-2</c:v>
                </c:pt>
                <c:pt idx="9">
                  <c:v>7.5999999999999998E-2</c:v>
                </c:pt>
                <c:pt idx="10">
                  <c:v>7.0000000000000007E-2</c:v>
                </c:pt>
                <c:pt idx="11">
                  <c:v>6.4000000000000001E-2</c:v>
                </c:pt>
                <c:pt idx="12">
                  <c:v>5.8999999999999997E-2</c:v>
                </c:pt>
                <c:pt idx="13">
                  <c:v>5.3999999999999999E-2</c:v>
                </c:pt>
                <c:pt idx="14">
                  <c:v>0.05</c:v>
                </c:pt>
                <c:pt idx="15">
                  <c:v>4.7E-2</c:v>
                </c:pt>
                <c:pt idx="16">
                  <c:v>4.2999999999999997E-2</c:v>
                </c:pt>
                <c:pt idx="17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D-4CD7-9594-B89FAA953A3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SF_pure_expratio!$B$55:$B$72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SF_pure_expratio!$H$55:$H$72</c:f>
              <c:numCache>
                <c:formatCode>General</c:formatCode>
                <c:ptCount val="18"/>
                <c:pt idx="0">
                  <c:v>0.308</c:v>
                </c:pt>
                <c:pt idx="1">
                  <c:v>0.26400000000000001</c:v>
                </c:pt>
                <c:pt idx="2">
                  <c:v>0.23400000000000001</c:v>
                </c:pt>
                <c:pt idx="3">
                  <c:v>0.19600000000000001</c:v>
                </c:pt>
                <c:pt idx="4">
                  <c:v>0.16900000000000001</c:v>
                </c:pt>
                <c:pt idx="5">
                  <c:v>0.14799999999999999</c:v>
                </c:pt>
                <c:pt idx="6">
                  <c:v>0.13200000000000001</c:v>
                </c:pt>
                <c:pt idx="7">
                  <c:v>0.11799999999999999</c:v>
                </c:pt>
                <c:pt idx="8">
                  <c:v>0.107</c:v>
                </c:pt>
                <c:pt idx="9">
                  <c:v>9.7000000000000003E-2</c:v>
                </c:pt>
                <c:pt idx="10">
                  <c:v>8.8999999999999996E-2</c:v>
                </c:pt>
                <c:pt idx="11">
                  <c:v>8.2000000000000003E-2</c:v>
                </c:pt>
                <c:pt idx="12">
                  <c:v>7.4999999999999997E-2</c:v>
                </c:pt>
                <c:pt idx="13">
                  <c:v>7.0000000000000007E-2</c:v>
                </c:pt>
                <c:pt idx="14">
                  <c:v>6.5000000000000002E-2</c:v>
                </c:pt>
                <c:pt idx="15">
                  <c:v>6.0999999999999999E-2</c:v>
                </c:pt>
                <c:pt idx="16">
                  <c:v>5.6000000000000001E-2</c:v>
                </c:pt>
                <c:pt idx="17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1D-4CD7-9594-B89FAA953A3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SF_pure_expratio!$B$55:$B$72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SF_pure_expratio!$I$55:$I$72</c:f>
              <c:numCache>
                <c:formatCode>General</c:formatCode>
                <c:ptCount val="18"/>
                <c:pt idx="0">
                  <c:v>0.32600000000000001</c:v>
                </c:pt>
                <c:pt idx="1">
                  <c:v>0.28100000000000003</c:v>
                </c:pt>
                <c:pt idx="2">
                  <c:v>0.248</c:v>
                </c:pt>
                <c:pt idx="3">
                  <c:v>0.20899999999999999</c:v>
                </c:pt>
                <c:pt idx="4">
                  <c:v>0.18</c:v>
                </c:pt>
                <c:pt idx="5">
                  <c:v>0.158</c:v>
                </c:pt>
                <c:pt idx="6">
                  <c:v>0.14199999999999999</c:v>
                </c:pt>
                <c:pt idx="7">
                  <c:v>0.127</c:v>
                </c:pt>
                <c:pt idx="8">
                  <c:v>0.115</c:v>
                </c:pt>
                <c:pt idx="9">
                  <c:v>0.104</c:v>
                </c:pt>
                <c:pt idx="10">
                  <c:v>9.6000000000000002E-2</c:v>
                </c:pt>
                <c:pt idx="11">
                  <c:v>8.7999999999999995E-2</c:v>
                </c:pt>
                <c:pt idx="12">
                  <c:v>8.2000000000000003E-2</c:v>
                </c:pt>
                <c:pt idx="13">
                  <c:v>7.5999999999999998E-2</c:v>
                </c:pt>
                <c:pt idx="14">
                  <c:v>7.1999999999999995E-2</c:v>
                </c:pt>
                <c:pt idx="15">
                  <c:v>6.7000000000000004E-2</c:v>
                </c:pt>
                <c:pt idx="16">
                  <c:v>6.2E-2</c:v>
                </c:pt>
                <c:pt idx="1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1D-4CD7-9594-B89FAA953A3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SF_pure_expratio!$B$55:$B$72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SF_pure_expratio!$J$55:$J$72</c:f>
              <c:numCache>
                <c:formatCode>General</c:formatCode>
                <c:ptCount val="18"/>
                <c:pt idx="0">
                  <c:v>0.318</c:v>
                </c:pt>
                <c:pt idx="1">
                  <c:v>0.27300000000000002</c:v>
                </c:pt>
                <c:pt idx="2">
                  <c:v>0.24199999999999999</c:v>
                </c:pt>
                <c:pt idx="3">
                  <c:v>0.20399999999999999</c:v>
                </c:pt>
                <c:pt idx="4">
                  <c:v>0.17599999999999999</c:v>
                </c:pt>
                <c:pt idx="5">
                  <c:v>0.154</c:v>
                </c:pt>
                <c:pt idx="6">
                  <c:v>0.13800000000000001</c:v>
                </c:pt>
                <c:pt idx="7">
                  <c:v>0.125</c:v>
                </c:pt>
                <c:pt idx="8">
                  <c:v>0.113</c:v>
                </c:pt>
                <c:pt idx="9">
                  <c:v>0.10299999999999999</c:v>
                </c:pt>
                <c:pt idx="10">
                  <c:v>9.5000000000000001E-2</c:v>
                </c:pt>
                <c:pt idx="11">
                  <c:v>8.6999999999999994E-2</c:v>
                </c:pt>
                <c:pt idx="12">
                  <c:v>8.1000000000000003E-2</c:v>
                </c:pt>
                <c:pt idx="13">
                  <c:v>7.5999999999999998E-2</c:v>
                </c:pt>
                <c:pt idx="14">
                  <c:v>7.0000000000000007E-2</c:v>
                </c:pt>
                <c:pt idx="15">
                  <c:v>6.7000000000000004E-2</c:v>
                </c:pt>
                <c:pt idx="16">
                  <c:v>6.2E-2</c:v>
                </c:pt>
                <c:pt idx="17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1D-4CD7-9594-B89FAA953A3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SF_pure_expratio!$B$55:$B$72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SF_pure_expratio!$K$55:$K$72</c:f>
              <c:numCache>
                <c:formatCode>General</c:formatCode>
                <c:ptCount val="18"/>
                <c:pt idx="0">
                  <c:v>0.38</c:v>
                </c:pt>
                <c:pt idx="1">
                  <c:v>0.32500000000000001</c:v>
                </c:pt>
                <c:pt idx="2">
                  <c:v>0.28799999999999998</c:v>
                </c:pt>
                <c:pt idx="3">
                  <c:v>0.24199999999999999</c:v>
                </c:pt>
                <c:pt idx="4">
                  <c:v>0.20799999999999999</c:v>
                </c:pt>
                <c:pt idx="5">
                  <c:v>0.18099999999999999</c:v>
                </c:pt>
                <c:pt idx="6">
                  <c:v>0.16300000000000001</c:v>
                </c:pt>
                <c:pt idx="7">
                  <c:v>0.14599999999999999</c:v>
                </c:pt>
                <c:pt idx="8">
                  <c:v>0.13200000000000001</c:v>
                </c:pt>
                <c:pt idx="9">
                  <c:v>0.12</c:v>
                </c:pt>
                <c:pt idx="10">
                  <c:v>0.111</c:v>
                </c:pt>
                <c:pt idx="11">
                  <c:v>0.10299999999999999</c:v>
                </c:pt>
                <c:pt idx="12">
                  <c:v>9.5000000000000001E-2</c:v>
                </c:pt>
                <c:pt idx="13">
                  <c:v>8.8999999999999996E-2</c:v>
                </c:pt>
                <c:pt idx="14">
                  <c:v>8.4000000000000005E-2</c:v>
                </c:pt>
                <c:pt idx="15">
                  <c:v>7.9000000000000001E-2</c:v>
                </c:pt>
                <c:pt idx="16">
                  <c:v>7.4999999999999997E-2</c:v>
                </c:pt>
                <c:pt idx="17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1D-4CD7-9594-B89FAA953A3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SF_pure_expratio!$B$55:$B$72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SF_pure_expratio!$L$55:$L$72</c:f>
              <c:numCache>
                <c:formatCode>General</c:formatCode>
                <c:ptCount val="18"/>
                <c:pt idx="0">
                  <c:v>0.434</c:v>
                </c:pt>
                <c:pt idx="1">
                  <c:v>0.377</c:v>
                </c:pt>
                <c:pt idx="2">
                  <c:v>0.33800000000000002</c:v>
                </c:pt>
                <c:pt idx="3">
                  <c:v>0.28899999999999998</c:v>
                </c:pt>
                <c:pt idx="4">
                  <c:v>0.253</c:v>
                </c:pt>
                <c:pt idx="5">
                  <c:v>0.22500000000000001</c:v>
                </c:pt>
                <c:pt idx="6">
                  <c:v>0.20499999999999999</c:v>
                </c:pt>
                <c:pt idx="7">
                  <c:v>0.187</c:v>
                </c:pt>
                <c:pt idx="8">
                  <c:v>0.17199999999999999</c:v>
                </c:pt>
                <c:pt idx="9">
                  <c:v>0.159</c:v>
                </c:pt>
                <c:pt idx="10">
                  <c:v>0.14799999999999999</c:v>
                </c:pt>
                <c:pt idx="11">
                  <c:v>0.14000000000000001</c:v>
                </c:pt>
                <c:pt idx="12">
                  <c:v>0.13100000000000001</c:v>
                </c:pt>
                <c:pt idx="13">
                  <c:v>0.124</c:v>
                </c:pt>
                <c:pt idx="14">
                  <c:v>0.11700000000000001</c:v>
                </c:pt>
                <c:pt idx="15">
                  <c:v>0.11</c:v>
                </c:pt>
                <c:pt idx="16">
                  <c:v>0.10299999999999999</c:v>
                </c:pt>
                <c:pt idx="17">
                  <c:v>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1D-4CD7-9594-B89FAA95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7063"/>
        <c:axId val="1512181815"/>
      </c:scatterChart>
      <c:valAx>
        <c:axId val="552777063"/>
        <c:scaling>
          <c:orientation val="minMax"/>
          <c:max val="8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1815"/>
        <c:crosses val="autoZero"/>
        <c:crossBetween val="midCat"/>
      </c:valAx>
      <c:valAx>
        <c:axId val="151218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7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 Ratios Day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SF_pure_expratio!$C$75:$C$84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C-4401-B483-17B835086F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SF_pure_expratio!$D$75:$D$84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C-4401-B483-17B835086F8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C-4401-B483-17B835086F8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SF_pure_expratio!$F$75:$F$84</c:f>
              <c:numCache>
                <c:formatCode>General</c:formatCode>
                <c:ptCount val="10"/>
                <c:pt idx="0">
                  <c:v>1.0222437844704384</c:v>
                </c:pt>
                <c:pt idx="1">
                  <c:v>1.0314855038865227</c:v>
                </c:pt>
                <c:pt idx="2">
                  <c:v>1.0387312328784977</c:v>
                </c:pt>
                <c:pt idx="3">
                  <c:v>1.0460278599087169</c:v>
                </c:pt>
                <c:pt idx="4">
                  <c:v>1.0512710963760241</c:v>
                </c:pt>
                <c:pt idx="5">
                  <c:v>1.0554846021550801</c:v>
                </c:pt>
                <c:pt idx="6">
                  <c:v>1.0607752407401592</c:v>
                </c:pt>
                <c:pt idx="7">
                  <c:v>1.0639623447280337</c:v>
                </c:pt>
                <c:pt idx="8">
                  <c:v>1.0682267171659934</c:v>
                </c:pt>
                <c:pt idx="9">
                  <c:v>1.0703653084787743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C-4401-B483-17B835086F8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SF_pure_expratio!$G$75:$G$84</c:f>
              <c:numCache>
                <c:formatCode>General</c:formatCode>
                <c:ptCount val="10"/>
                <c:pt idx="0">
                  <c:v>1.0212220516375285</c:v>
                </c:pt>
                <c:pt idx="1">
                  <c:v>1.0304545339535169</c:v>
                </c:pt>
                <c:pt idx="2">
                  <c:v>1.0366558464909237</c:v>
                </c:pt>
                <c:pt idx="3">
                  <c:v>1.0428944787507632</c:v>
                </c:pt>
                <c:pt idx="4">
                  <c:v>1.0481220090796557</c:v>
                </c:pt>
                <c:pt idx="5">
                  <c:v>1.0533757425133647</c:v>
                </c:pt>
                <c:pt idx="6">
                  <c:v>1.0575976837366112</c:v>
                </c:pt>
                <c:pt idx="7">
                  <c:v>1.0607752407401589</c:v>
                </c:pt>
                <c:pt idx="8">
                  <c:v>1.0650268392313054</c:v>
                </c:pt>
                <c:pt idx="9">
                  <c:v>1.0660923987615052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3C-4401-B483-17B835086F8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SF_pure_expratio!$H$75:$H$84</c:f>
              <c:numCache>
                <c:formatCode>General</c:formatCode>
                <c:ptCount val="10"/>
                <c:pt idx="0">
                  <c:v>1.0253151205244289</c:v>
                </c:pt>
                <c:pt idx="1">
                  <c:v>1.0356197087996233</c:v>
                </c:pt>
                <c:pt idx="2">
                  <c:v>1.0439378948506126</c:v>
                </c:pt>
                <c:pt idx="3">
                  <c:v>1.0512710963760241</c:v>
                </c:pt>
                <c:pt idx="4">
                  <c:v>1.0586558103955002</c:v>
                </c:pt>
                <c:pt idx="5">
                  <c:v>1.0639623447280335</c:v>
                </c:pt>
                <c:pt idx="6">
                  <c:v>1.0692954781746002</c:v>
                </c:pt>
                <c:pt idx="7">
                  <c:v>1.0735812258683575</c:v>
                </c:pt>
                <c:pt idx="8">
                  <c:v>1.0789625741572839</c:v>
                </c:pt>
                <c:pt idx="9">
                  <c:v>1.0800420763926002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C-4401-B483-17B835086F8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SF_pure_expratio!$I$75:$I$84</c:f>
              <c:numCache>
                <c:formatCode>General</c:formatCode>
                <c:ptCount val="10"/>
                <c:pt idx="0">
                  <c:v>1.0273678027634894</c:v>
                </c:pt>
                <c:pt idx="1">
                  <c:v>1.0387312328784979</c:v>
                </c:pt>
                <c:pt idx="2">
                  <c:v>1.0470744109569372</c:v>
                </c:pt>
                <c:pt idx="3">
                  <c:v>1.0554846021550801</c:v>
                </c:pt>
                <c:pt idx="4">
                  <c:v>1.0618365465453596</c:v>
                </c:pt>
                <c:pt idx="5">
                  <c:v>1.0682267171659934</c:v>
                </c:pt>
                <c:pt idx="6">
                  <c:v>1.0725081812542165</c:v>
                </c:pt>
                <c:pt idx="7">
                  <c:v>1.0778841508846315</c:v>
                </c:pt>
                <c:pt idx="8">
                  <c:v>1.0832870676749584</c:v>
                </c:pt>
                <c:pt idx="9">
                  <c:v>1.0843708965667604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3C-4401-B483-17B835086F8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SF_pure_expratio!$J$75:$J$84</c:f>
              <c:numCache>
                <c:formatCode>General</c:formatCode>
                <c:ptCount val="10"/>
                <c:pt idx="0">
                  <c:v>1.0253151205244289</c:v>
                </c:pt>
                <c:pt idx="1">
                  <c:v>1.0356197087996233</c:v>
                </c:pt>
                <c:pt idx="2">
                  <c:v>1.0439378948506126</c:v>
                </c:pt>
                <c:pt idx="3">
                  <c:v>1.0523228932832038</c:v>
                </c:pt>
                <c:pt idx="4">
                  <c:v>1.0586558103954999</c:v>
                </c:pt>
                <c:pt idx="5">
                  <c:v>1.0639623447280335</c:v>
                </c:pt>
                <c:pt idx="6">
                  <c:v>1.0703653084787743</c:v>
                </c:pt>
                <c:pt idx="7">
                  <c:v>1.0735812258683572</c:v>
                </c:pt>
                <c:pt idx="8">
                  <c:v>1.0789625741572837</c:v>
                </c:pt>
                <c:pt idx="9">
                  <c:v>1.0800420763926004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C-4401-B483-17B835086F8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SF_pure_expratio!$K$75:$K$84</c:f>
              <c:numCache>
                <c:formatCode>General</c:formatCode>
                <c:ptCount val="10"/>
                <c:pt idx="0">
                  <c:v>1.0314855038865227</c:v>
                </c:pt>
                <c:pt idx="1">
                  <c:v>1.0439378948506124</c:v>
                </c:pt>
                <c:pt idx="2">
                  <c:v>1.0533757425133647</c:v>
                </c:pt>
                <c:pt idx="3">
                  <c:v>1.0618365465453596</c:v>
                </c:pt>
                <c:pt idx="4">
                  <c:v>1.0703653084787743</c:v>
                </c:pt>
                <c:pt idx="5">
                  <c:v>1.0768068054962199</c:v>
                </c:pt>
                <c:pt idx="6">
                  <c:v>1.0822043220703148</c:v>
                </c:pt>
                <c:pt idx="7">
                  <c:v>1.0876288938088261</c:v>
                </c:pt>
                <c:pt idx="8">
                  <c:v>1.0919881220281975</c:v>
                </c:pt>
                <c:pt idx="9">
                  <c:v>1.0941742837052104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3C-4401-B483-17B835086F8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SF_pure_expratio!$E$75:$E$84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SF_pure_expratio!$L$75:$L$84</c:f>
              <c:numCache>
                <c:formatCode>General</c:formatCode>
                <c:ptCount val="10"/>
                <c:pt idx="0">
                  <c:v>1.0335505392413054</c:v>
                </c:pt>
                <c:pt idx="1">
                  <c:v>1.0470744109569372</c:v>
                </c:pt>
                <c:pt idx="2">
                  <c:v>1.0586558103955002</c:v>
                </c:pt>
                <c:pt idx="3">
                  <c:v>1.0671590243841926</c:v>
                </c:pt>
                <c:pt idx="4">
                  <c:v>1.0768068054962199</c:v>
                </c:pt>
                <c:pt idx="5">
                  <c:v>1.0843708965667602</c:v>
                </c:pt>
                <c:pt idx="6">
                  <c:v>1.0919881220281975</c:v>
                </c:pt>
                <c:pt idx="7">
                  <c:v>1.0996588551261031</c:v>
                </c:pt>
                <c:pt idx="8">
                  <c:v>1.1073834717279334</c:v>
                </c:pt>
                <c:pt idx="9">
                  <c:v>1.1140477453864677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3C-4401-B483-17B83508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9703"/>
        <c:axId val="579900840"/>
      </c:scatterChart>
      <c:valAx>
        <c:axId val="552629703"/>
        <c:scaling>
          <c:orientation val="minMax"/>
          <c:min val="5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0840"/>
        <c:crosses val="autoZero"/>
        <c:crossBetween val="midCat"/>
      </c:valAx>
      <c:valAx>
        <c:axId val="57990084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9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3 - Absorbance of Saginaw Forest Sediment (no dye) of Varing Turbidities </a:t>
            </a:r>
          </a:p>
        </c:rich>
      </c:tx>
      <c:layout>
        <c:manualLayout>
          <c:xMode val="edge"/>
          <c:yMode val="edge"/>
          <c:x val="0.14292650563258236"/>
          <c:y val="2.7903778812920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SF_pure_expratio!$B$99:$B$116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SF_pure_expratio!$F$99:$F$116</c:f>
              <c:numCache>
                <c:formatCode>General</c:formatCode>
                <c:ptCount val="18"/>
                <c:pt idx="0">
                  <c:v>0.14899999999999999</c:v>
                </c:pt>
                <c:pt idx="1">
                  <c:v>0.122</c:v>
                </c:pt>
                <c:pt idx="2">
                  <c:v>0.106</c:v>
                </c:pt>
                <c:pt idx="3">
                  <c:v>8.6999999999999994E-2</c:v>
                </c:pt>
                <c:pt idx="4">
                  <c:v>7.4999999999999997E-2</c:v>
                </c:pt>
                <c:pt idx="5">
                  <c:v>6.5000000000000002E-2</c:v>
                </c:pt>
                <c:pt idx="6">
                  <c:v>5.8999999999999997E-2</c:v>
                </c:pt>
                <c:pt idx="7">
                  <c:v>5.2999999999999999E-2</c:v>
                </c:pt>
                <c:pt idx="8">
                  <c:v>4.9000000000000002E-2</c:v>
                </c:pt>
                <c:pt idx="9">
                  <c:v>4.4999999999999998E-2</c:v>
                </c:pt>
                <c:pt idx="10">
                  <c:v>4.1000000000000002E-2</c:v>
                </c:pt>
                <c:pt idx="11">
                  <c:v>3.7999999999999999E-2</c:v>
                </c:pt>
                <c:pt idx="12">
                  <c:v>3.5000000000000003E-2</c:v>
                </c:pt>
                <c:pt idx="13">
                  <c:v>3.3000000000000002E-2</c:v>
                </c:pt>
                <c:pt idx="14">
                  <c:v>3.1E-2</c:v>
                </c:pt>
                <c:pt idx="15">
                  <c:v>0.03</c:v>
                </c:pt>
                <c:pt idx="16">
                  <c:v>2.8000000000000001E-2</c:v>
                </c:pt>
                <c:pt idx="17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2-4E05-AD4E-B712601C14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SF_pure_expratio!$B$99:$B$116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SF_pure_expratio!$G$99:$G$116</c:f>
              <c:numCache>
                <c:formatCode>General</c:formatCode>
                <c:ptCount val="18"/>
                <c:pt idx="0">
                  <c:v>0.13100000000000001</c:v>
                </c:pt>
                <c:pt idx="1">
                  <c:v>0.106</c:v>
                </c:pt>
                <c:pt idx="2">
                  <c:v>0.09</c:v>
                </c:pt>
                <c:pt idx="3">
                  <c:v>7.3999999999999996E-2</c:v>
                </c:pt>
                <c:pt idx="4">
                  <c:v>6.2E-2</c:v>
                </c:pt>
                <c:pt idx="5">
                  <c:v>5.3999999999999999E-2</c:v>
                </c:pt>
                <c:pt idx="6">
                  <c:v>4.8000000000000001E-2</c:v>
                </c:pt>
                <c:pt idx="7">
                  <c:v>4.2999999999999997E-2</c:v>
                </c:pt>
                <c:pt idx="8">
                  <c:v>3.9E-2</c:v>
                </c:pt>
                <c:pt idx="9">
                  <c:v>3.5999999999999997E-2</c:v>
                </c:pt>
                <c:pt idx="10">
                  <c:v>3.3000000000000002E-2</c:v>
                </c:pt>
                <c:pt idx="11">
                  <c:v>0.03</c:v>
                </c:pt>
                <c:pt idx="12">
                  <c:v>2.8000000000000001E-2</c:v>
                </c:pt>
                <c:pt idx="13">
                  <c:v>2.5999999999999999E-2</c:v>
                </c:pt>
                <c:pt idx="14">
                  <c:v>2.5000000000000001E-2</c:v>
                </c:pt>
                <c:pt idx="15">
                  <c:v>2.3E-2</c:v>
                </c:pt>
                <c:pt idx="16">
                  <c:v>2.1999999999999999E-2</c:v>
                </c:pt>
                <c:pt idx="17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2-4E05-AD4E-B712601C14E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SF_pure_expratio!$B$99:$B$116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SF_pure_expratio!$H$99:$H$116</c:f>
              <c:numCache>
                <c:formatCode>General</c:formatCode>
                <c:ptCount val="18"/>
                <c:pt idx="0">
                  <c:v>0.12</c:v>
                </c:pt>
                <c:pt idx="1">
                  <c:v>9.7000000000000003E-2</c:v>
                </c:pt>
                <c:pt idx="2">
                  <c:v>8.2000000000000003E-2</c:v>
                </c:pt>
                <c:pt idx="3">
                  <c:v>6.7000000000000004E-2</c:v>
                </c:pt>
                <c:pt idx="4">
                  <c:v>5.6000000000000001E-2</c:v>
                </c:pt>
                <c:pt idx="5">
                  <c:v>4.9000000000000002E-2</c:v>
                </c:pt>
                <c:pt idx="6">
                  <c:v>4.2999999999999997E-2</c:v>
                </c:pt>
                <c:pt idx="7">
                  <c:v>3.9E-2</c:v>
                </c:pt>
                <c:pt idx="8">
                  <c:v>3.5000000000000003E-2</c:v>
                </c:pt>
                <c:pt idx="9">
                  <c:v>3.2000000000000001E-2</c:v>
                </c:pt>
                <c:pt idx="10">
                  <c:v>2.9000000000000001E-2</c:v>
                </c:pt>
                <c:pt idx="11">
                  <c:v>2.7E-2</c:v>
                </c:pt>
                <c:pt idx="12">
                  <c:v>2.4E-2</c:v>
                </c:pt>
                <c:pt idx="13">
                  <c:v>2.4E-2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0.02</c:v>
                </c:pt>
                <c:pt idx="17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2-4E05-AD4E-B712601C14E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SF_pure_expratio!$B$99:$B$116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SF_pure_expratio!$I$99:$I$116</c:f>
              <c:numCache>
                <c:formatCode>General</c:formatCode>
                <c:ptCount val="18"/>
                <c:pt idx="0">
                  <c:v>0.15</c:v>
                </c:pt>
                <c:pt idx="1">
                  <c:v>0.122</c:v>
                </c:pt>
                <c:pt idx="2">
                  <c:v>0.104</c:v>
                </c:pt>
                <c:pt idx="3">
                  <c:v>8.4000000000000005E-2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5.2999999999999999E-2</c:v>
                </c:pt>
                <c:pt idx="7">
                  <c:v>4.7E-2</c:v>
                </c:pt>
                <c:pt idx="8">
                  <c:v>4.2000000000000003E-2</c:v>
                </c:pt>
                <c:pt idx="9">
                  <c:v>3.9E-2</c:v>
                </c:pt>
                <c:pt idx="10">
                  <c:v>3.5000000000000003E-2</c:v>
                </c:pt>
                <c:pt idx="11">
                  <c:v>3.2000000000000001E-2</c:v>
                </c:pt>
                <c:pt idx="12">
                  <c:v>0.03</c:v>
                </c:pt>
                <c:pt idx="13">
                  <c:v>2.8000000000000001E-2</c:v>
                </c:pt>
                <c:pt idx="14">
                  <c:v>2.5999999999999999E-2</c:v>
                </c:pt>
                <c:pt idx="15">
                  <c:v>2.4E-2</c:v>
                </c:pt>
                <c:pt idx="16">
                  <c:v>2.3E-2</c:v>
                </c:pt>
                <c:pt idx="17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2-4E05-AD4E-B712601C14E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SF_pure_expratio!$B$99:$B$116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SF_pure_expratio!$J$99:$J$116</c:f>
              <c:numCache>
                <c:formatCode>General</c:formatCode>
                <c:ptCount val="18"/>
                <c:pt idx="0">
                  <c:v>0.13200000000000001</c:v>
                </c:pt>
                <c:pt idx="1">
                  <c:v>0.108</c:v>
                </c:pt>
                <c:pt idx="2">
                  <c:v>9.1999999999999998E-2</c:v>
                </c:pt>
                <c:pt idx="3">
                  <c:v>7.5999999999999998E-2</c:v>
                </c:pt>
                <c:pt idx="4">
                  <c:v>6.5000000000000002E-2</c:v>
                </c:pt>
                <c:pt idx="5">
                  <c:v>5.6000000000000001E-2</c:v>
                </c:pt>
                <c:pt idx="6">
                  <c:v>0.05</c:v>
                </c:pt>
                <c:pt idx="7">
                  <c:v>4.4999999999999998E-2</c:v>
                </c:pt>
                <c:pt idx="8">
                  <c:v>4.1000000000000002E-2</c:v>
                </c:pt>
                <c:pt idx="9">
                  <c:v>3.7999999999999999E-2</c:v>
                </c:pt>
                <c:pt idx="10">
                  <c:v>3.5000000000000003E-2</c:v>
                </c:pt>
                <c:pt idx="11">
                  <c:v>3.2000000000000001E-2</c:v>
                </c:pt>
                <c:pt idx="12">
                  <c:v>3.1E-2</c:v>
                </c:pt>
                <c:pt idx="13">
                  <c:v>2.9000000000000001E-2</c:v>
                </c:pt>
                <c:pt idx="14">
                  <c:v>2.7E-2</c:v>
                </c:pt>
                <c:pt idx="15">
                  <c:v>2.7E-2</c:v>
                </c:pt>
                <c:pt idx="16">
                  <c:v>2.5999999999999999E-2</c:v>
                </c:pt>
                <c:pt idx="1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E2-4E05-AD4E-B712601C14E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SF_pure_expratio!$B$99:$B$116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SF_pure_expratio!$K$99:$K$116</c:f>
              <c:numCache>
                <c:formatCode>General</c:formatCode>
                <c:ptCount val="18"/>
                <c:pt idx="0">
                  <c:v>0.13500000000000001</c:v>
                </c:pt>
                <c:pt idx="1">
                  <c:v>0.109</c:v>
                </c:pt>
                <c:pt idx="2">
                  <c:v>9.0999999999999998E-2</c:v>
                </c:pt>
                <c:pt idx="3">
                  <c:v>7.2999999999999995E-2</c:v>
                </c:pt>
                <c:pt idx="4">
                  <c:v>0.06</c:v>
                </c:pt>
                <c:pt idx="5">
                  <c:v>5.0999999999999997E-2</c:v>
                </c:pt>
                <c:pt idx="6">
                  <c:v>4.4999999999999998E-2</c:v>
                </c:pt>
                <c:pt idx="7">
                  <c:v>0.04</c:v>
                </c:pt>
                <c:pt idx="8">
                  <c:v>3.4000000000000002E-2</c:v>
                </c:pt>
                <c:pt idx="9">
                  <c:v>3.1E-2</c:v>
                </c:pt>
                <c:pt idx="10">
                  <c:v>2.8000000000000001E-2</c:v>
                </c:pt>
                <c:pt idx="11">
                  <c:v>2.5999999999999999E-2</c:v>
                </c:pt>
                <c:pt idx="12">
                  <c:v>2.5000000000000001E-2</c:v>
                </c:pt>
                <c:pt idx="13">
                  <c:v>2.4E-2</c:v>
                </c:pt>
                <c:pt idx="14">
                  <c:v>2.1999999999999999E-2</c:v>
                </c:pt>
                <c:pt idx="15">
                  <c:v>0.02</c:v>
                </c:pt>
                <c:pt idx="16">
                  <c:v>1.9E-2</c:v>
                </c:pt>
                <c:pt idx="17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E2-4E05-AD4E-B712601C14E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SF_pure_expratio!$B$99:$B$116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SF_pure_expratio!$L$99:$L$116</c:f>
              <c:numCache>
                <c:formatCode>General</c:formatCode>
                <c:ptCount val="18"/>
                <c:pt idx="0">
                  <c:v>0.17100000000000001</c:v>
                </c:pt>
                <c:pt idx="1">
                  <c:v>0.13900000000000001</c:v>
                </c:pt>
                <c:pt idx="2">
                  <c:v>0.11799999999999999</c:v>
                </c:pt>
                <c:pt idx="3">
                  <c:v>9.5000000000000001E-2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5.8999999999999997E-2</c:v>
                </c:pt>
                <c:pt idx="7">
                  <c:v>5.1999999999999998E-2</c:v>
                </c:pt>
                <c:pt idx="8">
                  <c:v>4.5999999999999999E-2</c:v>
                </c:pt>
                <c:pt idx="9">
                  <c:v>4.1000000000000002E-2</c:v>
                </c:pt>
                <c:pt idx="10">
                  <c:v>3.6999999999999998E-2</c:v>
                </c:pt>
                <c:pt idx="11">
                  <c:v>3.4000000000000002E-2</c:v>
                </c:pt>
                <c:pt idx="12">
                  <c:v>3.1E-2</c:v>
                </c:pt>
                <c:pt idx="13">
                  <c:v>2.9000000000000001E-2</c:v>
                </c:pt>
                <c:pt idx="14">
                  <c:v>2.7E-2</c:v>
                </c:pt>
                <c:pt idx="15">
                  <c:v>2.5000000000000001E-2</c:v>
                </c:pt>
                <c:pt idx="16">
                  <c:v>2.3E-2</c:v>
                </c:pt>
                <c:pt idx="17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E2-4E05-AD4E-B712601C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7063"/>
        <c:axId val="1512181815"/>
      </c:scatterChart>
      <c:valAx>
        <c:axId val="552777063"/>
        <c:scaling>
          <c:orientation val="minMax"/>
          <c:max val="8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1815"/>
        <c:crosses val="autoZero"/>
        <c:crossBetween val="midCat"/>
      </c:valAx>
      <c:valAx>
        <c:axId val="151218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7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 Ratios Day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SF_pure_expratio!$E$119:$E$128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SF_pure_expratio!$F$119:$F$128</c:f>
              <c:numCache>
                <c:formatCode>General</c:formatCode>
                <c:ptCount val="10"/>
                <c:pt idx="0">
                  <c:v>1.0100501670841682</c:v>
                </c:pt>
                <c:pt idx="1">
                  <c:v>1.0140984589384923</c:v>
                </c:pt>
                <c:pt idx="2">
                  <c:v>1.0181629763897937</c:v>
                </c:pt>
                <c:pt idx="3">
                  <c:v>1.0212220516375285</c:v>
                </c:pt>
                <c:pt idx="4">
                  <c:v>1.0242903178906215</c:v>
                </c:pt>
                <c:pt idx="5">
                  <c:v>1.026340948473442</c:v>
                </c:pt>
                <c:pt idx="6">
                  <c:v>1.028395684421425</c:v>
                </c:pt>
                <c:pt idx="7">
                  <c:v>1.0294245944751306</c:v>
                </c:pt>
                <c:pt idx="8">
                  <c:v>1.0314855038865227</c:v>
                </c:pt>
                <c:pt idx="9">
                  <c:v>1.0314855038865227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A-48D9-BA6A-2E40E563B3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SF_pure_expratio!$E$119:$E$128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SF_pure_expratio!$G$119:$G$128</c:f>
              <c:numCache>
                <c:formatCode>General</c:formatCode>
                <c:ptCount val="10"/>
                <c:pt idx="0">
                  <c:v>1.0090406217738679</c:v>
                </c:pt>
                <c:pt idx="1">
                  <c:v>1.0120722888660778</c:v>
                </c:pt>
                <c:pt idx="2">
                  <c:v>1.0151130646157189</c:v>
                </c:pt>
                <c:pt idx="3">
                  <c:v>1.0181629763897937</c:v>
                </c:pt>
                <c:pt idx="4">
                  <c:v>1.020201340026756</c:v>
                </c:pt>
                <c:pt idx="5">
                  <c:v>1.0222437844704384</c:v>
                </c:pt>
                <c:pt idx="6">
                  <c:v>1.0232665395472176</c:v>
                </c:pt>
                <c:pt idx="7">
                  <c:v>1.0253151205244289</c:v>
                </c:pt>
                <c:pt idx="8">
                  <c:v>1.0263409484734423</c:v>
                </c:pt>
                <c:pt idx="9">
                  <c:v>1.0273678027634896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A-48D9-BA6A-2E40E563B34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SF_pure_expratio!$E$119:$E$128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SF_pure_expratio!$H$119:$H$128</c:f>
              <c:numCache>
                <c:formatCode>General</c:formatCode>
                <c:ptCount val="10"/>
                <c:pt idx="0">
                  <c:v>1.0080320855042735</c:v>
                </c:pt>
                <c:pt idx="1">
                  <c:v>1.0110607224447197</c:v>
                </c:pt>
                <c:pt idx="2">
                  <c:v>1.0140984589384925</c:v>
                </c:pt>
                <c:pt idx="3">
                  <c:v>1.0161286854060949</c:v>
                </c:pt>
                <c:pt idx="4">
                  <c:v>1.0191816486174081</c:v>
                </c:pt>
                <c:pt idx="5">
                  <c:v>1.0191816486174081</c:v>
                </c:pt>
                <c:pt idx="6">
                  <c:v>1.0212220516375288</c:v>
                </c:pt>
                <c:pt idx="7">
                  <c:v>1.0212220516375288</c:v>
                </c:pt>
                <c:pt idx="8">
                  <c:v>1.0232665395472176</c:v>
                </c:pt>
                <c:pt idx="9">
                  <c:v>1.0232665395472176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A-48D9-BA6A-2E40E563B34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SF_pure_expratio!$E$119:$E$128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SF_pure_expratio!$I$119:$I$128</c:f>
              <c:numCache>
                <c:formatCode>General</c:formatCode>
                <c:ptCount val="10"/>
                <c:pt idx="0">
                  <c:v>1.0110607224447197</c:v>
                </c:pt>
                <c:pt idx="1">
                  <c:v>1.0140984589384925</c:v>
                </c:pt>
                <c:pt idx="2">
                  <c:v>1.0181629763897939</c:v>
                </c:pt>
                <c:pt idx="3">
                  <c:v>1.0212220516375288</c:v>
                </c:pt>
                <c:pt idx="4">
                  <c:v>1.0232665395472176</c:v>
                </c:pt>
                <c:pt idx="5">
                  <c:v>1.0253151205244289</c:v>
                </c:pt>
                <c:pt idx="6">
                  <c:v>1.0273678027634896</c:v>
                </c:pt>
                <c:pt idx="7">
                  <c:v>1.029424594475131</c:v>
                </c:pt>
                <c:pt idx="8">
                  <c:v>1.0304545339535169</c:v>
                </c:pt>
                <c:pt idx="9">
                  <c:v>1.0304545339535169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A-48D9-BA6A-2E40E563B34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SF_pure_expratio!$E$119:$E$128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SF_pure_expratio!$J$119:$J$128</c:f>
              <c:numCache>
                <c:formatCode>General</c:formatCode>
                <c:ptCount val="10"/>
                <c:pt idx="0">
                  <c:v>1.0090406217738679</c:v>
                </c:pt>
                <c:pt idx="1">
                  <c:v>1.0120722888660778</c:v>
                </c:pt>
                <c:pt idx="2">
                  <c:v>1.0151130646157189</c:v>
                </c:pt>
                <c:pt idx="3">
                  <c:v>1.0181629763897939</c:v>
                </c:pt>
                <c:pt idx="4">
                  <c:v>1.0191816486174081</c:v>
                </c:pt>
                <c:pt idx="5">
                  <c:v>1.0212220516375288</c:v>
                </c:pt>
                <c:pt idx="6">
                  <c:v>1.0232665395472176</c:v>
                </c:pt>
                <c:pt idx="7">
                  <c:v>1.0232665395472176</c:v>
                </c:pt>
                <c:pt idx="8">
                  <c:v>1.0242903178906217</c:v>
                </c:pt>
                <c:pt idx="9">
                  <c:v>1.0253151205244289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8A-48D9-BA6A-2E40E563B34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SF_pure_expratio!$E$119:$E$128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SF_pure_expratio!$K$119:$K$128</c:f>
              <c:numCache>
                <c:formatCode>General</c:formatCode>
                <c:ptCount val="10"/>
                <c:pt idx="0">
                  <c:v>1.0110607224447195</c:v>
                </c:pt>
                <c:pt idx="1">
                  <c:v>1.0140984589384923</c:v>
                </c:pt>
                <c:pt idx="2">
                  <c:v>1.0171453223252407</c:v>
                </c:pt>
                <c:pt idx="3">
                  <c:v>1.0191816486174081</c:v>
                </c:pt>
                <c:pt idx="4">
                  <c:v>1.0202013400267558</c:v>
                </c:pt>
                <c:pt idx="5">
                  <c:v>1.0212220516375285</c:v>
                </c:pt>
                <c:pt idx="6">
                  <c:v>1.0232665395472176</c:v>
                </c:pt>
                <c:pt idx="7">
                  <c:v>1.0253151205244289</c:v>
                </c:pt>
                <c:pt idx="8">
                  <c:v>1.026340948473442</c:v>
                </c:pt>
                <c:pt idx="9">
                  <c:v>1.0273678027634894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8A-48D9-BA6A-2E40E563B34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SF_pure_expratio!$E$119:$E$128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SF_pure_expratio!$L$119:$L$128</c:f>
              <c:numCache>
                <c:formatCode>General</c:formatCode>
                <c:ptCount val="10"/>
                <c:pt idx="0">
                  <c:v>1.013084867359809</c:v>
                </c:pt>
                <c:pt idx="1">
                  <c:v>1.0181629763897937</c:v>
                </c:pt>
                <c:pt idx="2">
                  <c:v>1.0222437844704382</c:v>
                </c:pt>
                <c:pt idx="3">
                  <c:v>1.0253151205244289</c:v>
                </c:pt>
                <c:pt idx="4">
                  <c:v>1.028395684421425</c:v>
                </c:pt>
                <c:pt idx="5">
                  <c:v>1.0304545339535167</c:v>
                </c:pt>
                <c:pt idx="6">
                  <c:v>1.0325175053051183</c:v>
                </c:pt>
                <c:pt idx="7">
                  <c:v>1.0345846067281179</c:v>
                </c:pt>
                <c:pt idx="8">
                  <c:v>1.0366558464909235</c:v>
                </c:pt>
                <c:pt idx="9">
                  <c:v>1.0366558464909235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8A-48D9-BA6A-2E40E563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9703"/>
        <c:axId val="579900840"/>
      </c:scatterChart>
      <c:valAx>
        <c:axId val="552629703"/>
        <c:scaling>
          <c:orientation val="minMax"/>
          <c:min val="5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0840"/>
        <c:crosses val="autoZero"/>
        <c:crossBetween val="midCat"/>
      </c:valAx>
      <c:valAx>
        <c:axId val="57990084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9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1 - Absorbance of Saginaw Forest Sediment (no dye) of Varing Turbidities </a:t>
            </a:r>
          </a:p>
        </c:rich>
      </c:tx>
      <c:layout>
        <c:manualLayout>
          <c:xMode val="edge"/>
          <c:yMode val="edge"/>
          <c:x val="0.12493879982668978"/>
          <c:y val="2.9961716699475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SF_pure_expratio!$B$139:$B$156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SF_pure_expratio!$F$139:$F$156</c:f>
              <c:numCache>
                <c:formatCode>General</c:formatCode>
                <c:ptCount val="18"/>
                <c:pt idx="0">
                  <c:v>0.10299999999999999</c:v>
                </c:pt>
                <c:pt idx="1">
                  <c:v>8.2000000000000003E-2</c:v>
                </c:pt>
                <c:pt idx="2">
                  <c:v>6.9000000000000006E-2</c:v>
                </c:pt>
                <c:pt idx="3">
                  <c:v>5.6000000000000001E-2</c:v>
                </c:pt>
                <c:pt idx="4">
                  <c:v>4.7E-2</c:v>
                </c:pt>
                <c:pt idx="5">
                  <c:v>4.1000000000000002E-2</c:v>
                </c:pt>
                <c:pt idx="6">
                  <c:v>3.6999999999999998E-2</c:v>
                </c:pt>
                <c:pt idx="7">
                  <c:v>3.3000000000000002E-2</c:v>
                </c:pt>
                <c:pt idx="8">
                  <c:v>0.03</c:v>
                </c:pt>
                <c:pt idx="9">
                  <c:v>2.8000000000000001E-2</c:v>
                </c:pt>
                <c:pt idx="10">
                  <c:v>2.5000000000000001E-2</c:v>
                </c:pt>
                <c:pt idx="11">
                  <c:v>2.4E-2</c:v>
                </c:pt>
                <c:pt idx="12">
                  <c:v>2.1999999999999999E-2</c:v>
                </c:pt>
                <c:pt idx="13">
                  <c:v>2.1000000000000001E-2</c:v>
                </c:pt>
                <c:pt idx="14">
                  <c:v>1.9E-2</c:v>
                </c:pt>
                <c:pt idx="15">
                  <c:v>1.9E-2</c:v>
                </c:pt>
                <c:pt idx="16">
                  <c:v>1.7000000000000001E-2</c:v>
                </c:pt>
                <c:pt idx="17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4-42C9-802D-FFA16FB932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SF_pure_expratio!$B$139:$B$156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SF_pure_expratio!$G$139:$G$156</c:f>
              <c:numCache>
                <c:formatCode>General</c:formatCode>
                <c:ptCount val="18"/>
                <c:pt idx="0">
                  <c:v>8.6999999999999994E-2</c:v>
                </c:pt>
                <c:pt idx="1">
                  <c:v>6.6000000000000003E-2</c:v>
                </c:pt>
                <c:pt idx="2">
                  <c:v>5.3999999999999999E-2</c:v>
                </c:pt>
                <c:pt idx="3">
                  <c:v>4.2000000000000003E-2</c:v>
                </c:pt>
                <c:pt idx="4">
                  <c:v>3.5000000000000003E-2</c:v>
                </c:pt>
                <c:pt idx="5">
                  <c:v>2.9000000000000001E-2</c:v>
                </c:pt>
                <c:pt idx="6">
                  <c:v>2.5000000000000001E-2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1.7000000000000001E-2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1.2999999999999999E-2</c:v>
                </c:pt>
                <c:pt idx="13">
                  <c:v>1.2E-2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0.01</c:v>
                </c:pt>
                <c:pt idx="17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4-42C9-802D-FFA16FB932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SF_pure_expratio!$B$139:$B$156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SF_pure_expratio!$H$139:$H$156</c:f>
              <c:numCache>
                <c:formatCode>General</c:formatCode>
                <c:ptCount val="18"/>
                <c:pt idx="0">
                  <c:v>9.4E-2</c:v>
                </c:pt>
                <c:pt idx="1">
                  <c:v>7.4999999999999997E-2</c:v>
                </c:pt>
                <c:pt idx="2">
                  <c:v>6.3E-2</c:v>
                </c:pt>
                <c:pt idx="3">
                  <c:v>5.0999999999999997E-2</c:v>
                </c:pt>
                <c:pt idx="4">
                  <c:v>4.2999999999999997E-2</c:v>
                </c:pt>
                <c:pt idx="5">
                  <c:v>3.5999999999999997E-2</c:v>
                </c:pt>
                <c:pt idx="6">
                  <c:v>3.3000000000000002E-2</c:v>
                </c:pt>
                <c:pt idx="7">
                  <c:v>2.9000000000000001E-2</c:v>
                </c:pt>
                <c:pt idx="8">
                  <c:v>2.7E-2</c:v>
                </c:pt>
                <c:pt idx="9">
                  <c:v>2.4E-2</c:v>
                </c:pt>
                <c:pt idx="10">
                  <c:v>2.1999999999999999E-2</c:v>
                </c:pt>
                <c:pt idx="11">
                  <c:v>2.1000000000000001E-2</c:v>
                </c:pt>
                <c:pt idx="12">
                  <c:v>1.9E-2</c:v>
                </c:pt>
                <c:pt idx="13">
                  <c:v>1.9E-2</c:v>
                </c:pt>
                <c:pt idx="14">
                  <c:v>1.7000000000000001E-2</c:v>
                </c:pt>
                <c:pt idx="15">
                  <c:v>1.6E-2</c:v>
                </c:pt>
                <c:pt idx="16">
                  <c:v>1.4999999999999999E-2</c:v>
                </c:pt>
                <c:pt idx="17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4-42C9-802D-FFA16FB932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SF_pure_expratio!$B$139:$B$156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SF_pure_expratio!$I$139:$I$156</c:f>
              <c:numCache>
                <c:formatCode>General</c:formatCode>
                <c:ptCount val="18"/>
                <c:pt idx="0">
                  <c:v>9.4E-2</c:v>
                </c:pt>
                <c:pt idx="1">
                  <c:v>7.2999999999999995E-2</c:v>
                </c:pt>
                <c:pt idx="2">
                  <c:v>5.8999999999999997E-2</c:v>
                </c:pt>
                <c:pt idx="3">
                  <c:v>4.4999999999999998E-2</c:v>
                </c:pt>
                <c:pt idx="4">
                  <c:v>3.5999999999999997E-2</c:v>
                </c:pt>
                <c:pt idx="5">
                  <c:v>0.03</c:v>
                </c:pt>
                <c:pt idx="6">
                  <c:v>2.5999999999999999E-2</c:v>
                </c:pt>
                <c:pt idx="7">
                  <c:v>2.3E-2</c:v>
                </c:pt>
                <c:pt idx="8">
                  <c:v>0.02</c:v>
                </c:pt>
                <c:pt idx="9">
                  <c:v>1.7999999999999999E-2</c:v>
                </c:pt>
                <c:pt idx="10">
                  <c:v>1.6E-2</c:v>
                </c:pt>
                <c:pt idx="11">
                  <c:v>1.4E-2</c:v>
                </c:pt>
                <c:pt idx="12">
                  <c:v>1.2999999999999999E-2</c:v>
                </c:pt>
                <c:pt idx="13">
                  <c:v>1.2999999999999999E-2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0.01</c:v>
                </c:pt>
                <c:pt idx="17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4-42C9-802D-FFA16FB9326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SF_pure_expratio!$B$139:$B$156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SF_pure_expratio!$J$139:$J$156</c:f>
              <c:numCache>
                <c:formatCode>General</c:formatCode>
                <c:ptCount val="18"/>
                <c:pt idx="0">
                  <c:v>9.0999999999999998E-2</c:v>
                </c:pt>
                <c:pt idx="1">
                  <c:v>7.2999999999999995E-2</c:v>
                </c:pt>
                <c:pt idx="2">
                  <c:v>0.06</c:v>
                </c:pt>
                <c:pt idx="3">
                  <c:v>4.7E-2</c:v>
                </c:pt>
                <c:pt idx="4">
                  <c:v>3.9E-2</c:v>
                </c:pt>
                <c:pt idx="5">
                  <c:v>3.3000000000000002E-2</c:v>
                </c:pt>
                <c:pt idx="6">
                  <c:v>2.8000000000000001E-2</c:v>
                </c:pt>
                <c:pt idx="7">
                  <c:v>2.5999999999999999E-2</c:v>
                </c:pt>
                <c:pt idx="8">
                  <c:v>2.4E-2</c:v>
                </c:pt>
                <c:pt idx="9">
                  <c:v>2.1999999999999999E-2</c:v>
                </c:pt>
                <c:pt idx="10">
                  <c:v>1.9E-2</c:v>
                </c:pt>
                <c:pt idx="11">
                  <c:v>1.7000000000000001E-2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1.4E-2</c:v>
                </c:pt>
                <c:pt idx="15">
                  <c:v>1.2999999999999999E-2</c:v>
                </c:pt>
                <c:pt idx="16">
                  <c:v>1.2E-2</c:v>
                </c:pt>
                <c:pt idx="17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4-42C9-802D-FFA16FB9326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SF_pure_expratio!$B$139:$B$156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SF_pure_expratio!$K$139:$K$156</c:f>
              <c:numCache>
                <c:formatCode>General</c:formatCode>
                <c:ptCount val="18"/>
                <c:pt idx="0">
                  <c:v>8.4000000000000005E-2</c:v>
                </c:pt>
                <c:pt idx="1">
                  <c:v>6.5000000000000002E-2</c:v>
                </c:pt>
                <c:pt idx="2">
                  <c:v>5.1999999999999998E-2</c:v>
                </c:pt>
                <c:pt idx="3">
                  <c:v>3.9E-2</c:v>
                </c:pt>
                <c:pt idx="4">
                  <c:v>3.1E-2</c:v>
                </c:pt>
                <c:pt idx="5">
                  <c:v>2.5000000000000001E-2</c:v>
                </c:pt>
                <c:pt idx="6">
                  <c:v>2.1999999999999999E-2</c:v>
                </c:pt>
                <c:pt idx="7">
                  <c:v>1.9E-2</c:v>
                </c:pt>
                <c:pt idx="8">
                  <c:v>1.6E-2</c:v>
                </c:pt>
                <c:pt idx="9">
                  <c:v>1.4E-2</c:v>
                </c:pt>
                <c:pt idx="10">
                  <c:v>1.2E-2</c:v>
                </c:pt>
                <c:pt idx="11">
                  <c:v>1.2E-2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4-42C9-802D-FFA16FB9326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SF_pure_expratio!$B$139:$B$156</c:f>
              <c:numCache>
                <c:formatCode>General</c:formatCode>
                <c:ptCount val="18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  <c:pt idx="11">
                  <c:v>640</c:v>
                </c:pt>
                <c:pt idx="12">
                  <c:v>670</c:v>
                </c:pt>
                <c:pt idx="13">
                  <c:v>700</c:v>
                </c:pt>
                <c:pt idx="14">
                  <c:v>730</c:v>
                </c:pt>
                <c:pt idx="15">
                  <c:v>760</c:v>
                </c:pt>
                <c:pt idx="16">
                  <c:v>790</c:v>
                </c:pt>
                <c:pt idx="17">
                  <c:v>808</c:v>
                </c:pt>
              </c:numCache>
            </c:numRef>
          </c:xVal>
          <c:yVal>
            <c:numRef>
              <c:f>SF_pure_expratio!$L$139:$L$156</c:f>
              <c:numCache>
                <c:formatCode>General</c:formatCode>
                <c:ptCount val="18"/>
                <c:pt idx="0">
                  <c:v>8.8999999999999996E-2</c:v>
                </c:pt>
                <c:pt idx="1">
                  <c:v>6.8000000000000005E-2</c:v>
                </c:pt>
                <c:pt idx="2">
                  <c:v>5.5E-2</c:v>
                </c:pt>
                <c:pt idx="3">
                  <c:v>4.1000000000000002E-2</c:v>
                </c:pt>
                <c:pt idx="4">
                  <c:v>3.2000000000000001E-2</c:v>
                </c:pt>
                <c:pt idx="5">
                  <c:v>2.5999999999999999E-2</c:v>
                </c:pt>
                <c:pt idx="6">
                  <c:v>2.1999999999999999E-2</c:v>
                </c:pt>
                <c:pt idx="7">
                  <c:v>1.9E-2</c:v>
                </c:pt>
                <c:pt idx="8">
                  <c:v>1.7000000000000001E-2</c:v>
                </c:pt>
                <c:pt idx="9">
                  <c:v>1.4E-2</c:v>
                </c:pt>
                <c:pt idx="10">
                  <c:v>1.2999999999999999E-2</c:v>
                </c:pt>
                <c:pt idx="11">
                  <c:v>1.0999999999999999E-2</c:v>
                </c:pt>
                <c:pt idx="12">
                  <c:v>0.01</c:v>
                </c:pt>
                <c:pt idx="13">
                  <c:v>0.01</c:v>
                </c:pt>
                <c:pt idx="14">
                  <c:v>8.9999999999999993E-3</c:v>
                </c:pt>
                <c:pt idx="15">
                  <c:v>8.0000000000000002E-3</c:v>
                </c:pt>
                <c:pt idx="16">
                  <c:v>7.0000000000000001E-3</c:v>
                </c:pt>
                <c:pt idx="1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4-42C9-802D-FFA16FB9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77063"/>
        <c:axId val="1512181815"/>
      </c:scatterChart>
      <c:valAx>
        <c:axId val="552777063"/>
        <c:scaling>
          <c:orientation val="minMax"/>
          <c:max val="8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1815"/>
        <c:crosses val="autoZero"/>
        <c:crossBetween val="midCat"/>
      </c:valAx>
      <c:valAx>
        <c:axId val="151218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77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 Ratios Day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SF_pure_expratio!$E$159:$E$168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SF_pure_expratio!$F$159:$F$168</c:f>
              <c:numCache>
                <c:formatCode>General</c:formatCode>
                <c:ptCount val="10"/>
                <c:pt idx="0">
                  <c:v>1.0070245572668486</c:v>
                </c:pt>
                <c:pt idx="1">
                  <c:v>1.0090406217738679</c:v>
                </c:pt>
                <c:pt idx="2">
                  <c:v>1.0120722888660778</c:v>
                </c:pt>
                <c:pt idx="3">
                  <c:v>1.0130848673598092</c:v>
                </c:pt>
                <c:pt idx="4">
                  <c:v>1.0151130646157192</c:v>
                </c:pt>
                <c:pt idx="5">
                  <c:v>1.0161286854060951</c:v>
                </c:pt>
                <c:pt idx="6">
                  <c:v>1.0181629763897937</c:v>
                </c:pt>
                <c:pt idx="7">
                  <c:v>1.0181629763897937</c:v>
                </c:pt>
                <c:pt idx="8">
                  <c:v>1.020201340026756</c:v>
                </c:pt>
                <c:pt idx="9">
                  <c:v>1.0212220516375288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6-4A42-8213-55FFE979B0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SF_pure_expratio!$E$159:$E$168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SF_pure_expratio!$G$159:$G$168</c:f>
              <c:numCache>
                <c:formatCode>General</c:formatCode>
                <c:ptCount val="10"/>
                <c:pt idx="0">
                  <c:v>1.0060180360540647</c:v>
                </c:pt>
                <c:pt idx="1">
                  <c:v>1.0080320855042735</c:v>
                </c:pt>
                <c:pt idx="2">
                  <c:v>1.0100501670841682</c:v>
                </c:pt>
                <c:pt idx="3">
                  <c:v>1.0110607224447197</c:v>
                </c:pt>
                <c:pt idx="4">
                  <c:v>1.0120722888660778</c:v>
                </c:pt>
                <c:pt idx="5">
                  <c:v>1.0130848673598092</c:v>
                </c:pt>
                <c:pt idx="6">
                  <c:v>1.0140984589384925</c:v>
                </c:pt>
                <c:pt idx="7">
                  <c:v>1.0151130646157192</c:v>
                </c:pt>
                <c:pt idx="8">
                  <c:v>1.0151130646157192</c:v>
                </c:pt>
                <c:pt idx="9">
                  <c:v>1.0161286854060947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6-4A42-8213-55FFE979B08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SF_pure_expratio!$E$159:$E$168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SF_pure_expratio!$H$159:$H$168</c:f>
              <c:numCache>
                <c:formatCode>General</c:formatCode>
                <c:ptCount val="10"/>
                <c:pt idx="0">
                  <c:v>1.0060180360540649</c:v>
                </c:pt>
                <c:pt idx="1">
                  <c:v>1.0090406217738679</c:v>
                </c:pt>
                <c:pt idx="2">
                  <c:v>1.0110607224447197</c:v>
                </c:pt>
                <c:pt idx="3">
                  <c:v>1.012072288866078</c:v>
                </c:pt>
                <c:pt idx="4">
                  <c:v>1.0140984589384923</c:v>
                </c:pt>
                <c:pt idx="5">
                  <c:v>1.0140984589384923</c:v>
                </c:pt>
                <c:pt idx="6">
                  <c:v>1.0161286854060949</c:v>
                </c:pt>
                <c:pt idx="7">
                  <c:v>1.0171453223252407</c:v>
                </c:pt>
                <c:pt idx="8">
                  <c:v>1.0181629763897939</c:v>
                </c:pt>
                <c:pt idx="9">
                  <c:v>1.0191816486174081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B6-4A42-8213-55FFE979B08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SF_pure_expratio!$E$159:$E$168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SF_pure_expratio!$I$159:$I$168</c:f>
              <c:numCache>
                <c:formatCode>General</c:formatCode>
                <c:ptCount val="10"/>
                <c:pt idx="0">
                  <c:v>1.0060180360540649</c:v>
                </c:pt>
                <c:pt idx="1">
                  <c:v>1.0080320855042735</c:v>
                </c:pt>
                <c:pt idx="2">
                  <c:v>1.0100501670841679</c:v>
                </c:pt>
                <c:pt idx="3">
                  <c:v>1.0120722888660778</c:v>
                </c:pt>
                <c:pt idx="4">
                  <c:v>1.013084867359809</c:v>
                </c:pt>
                <c:pt idx="5">
                  <c:v>1.013084867359809</c:v>
                </c:pt>
                <c:pt idx="6">
                  <c:v>1.0151130646157189</c:v>
                </c:pt>
                <c:pt idx="7">
                  <c:v>1.0151130646157189</c:v>
                </c:pt>
                <c:pt idx="8">
                  <c:v>1.0161286854060949</c:v>
                </c:pt>
                <c:pt idx="9">
                  <c:v>1.0161286854060949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B6-4A42-8213-55FFE979B08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SF_pure_expratio!$E$159:$E$168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SF_pure_expratio!$J$159:$J$168</c:f>
              <c:numCache>
                <c:formatCode>General</c:formatCode>
                <c:ptCount val="10"/>
                <c:pt idx="0">
                  <c:v>1.0040080106773419</c:v>
                </c:pt>
                <c:pt idx="1">
                  <c:v>1.0060180360540649</c:v>
                </c:pt>
                <c:pt idx="2">
                  <c:v>1.0090406217738677</c:v>
                </c:pt>
                <c:pt idx="3">
                  <c:v>1.0110607224447197</c:v>
                </c:pt>
                <c:pt idx="4">
                  <c:v>1.0130848673598092</c:v>
                </c:pt>
                <c:pt idx="5">
                  <c:v>1.0140984589384925</c:v>
                </c:pt>
                <c:pt idx="6">
                  <c:v>1.0140984589384925</c:v>
                </c:pt>
                <c:pt idx="7">
                  <c:v>1.0151130646157189</c:v>
                </c:pt>
                <c:pt idx="8">
                  <c:v>1.0161286854060947</c:v>
                </c:pt>
                <c:pt idx="9">
                  <c:v>1.0161286854060947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6-4A42-8213-55FFE979B08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SF_pure_expratio!$E$159:$E$168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SF_pure_expratio!$K$159:$K$168</c:f>
              <c:numCache>
                <c:formatCode>General</c:formatCode>
                <c:ptCount val="10"/>
                <c:pt idx="0">
                  <c:v>1.0060180360540647</c:v>
                </c:pt>
                <c:pt idx="1">
                  <c:v>1.0080320855042735</c:v>
                </c:pt>
                <c:pt idx="2">
                  <c:v>1.0100501670841679</c:v>
                </c:pt>
                <c:pt idx="3">
                  <c:v>1.0100501670841679</c:v>
                </c:pt>
                <c:pt idx="4">
                  <c:v>1.0110607224447197</c:v>
                </c:pt>
                <c:pt idx="5">
                  <c:v>1.0110607224447197</c:v>
                </c:pt>
                <c:pt idx="6">
                  <c:v>1.013084867359809</c:v>
                </c:pt>
                <c:pt idx="7">
                  <c:v>1.0140984589384923</c:v>
                </c:pt>
                <c:pt idx="8">
                  <c:v>1.0140984589384923</c:v>
                </c:pt>
                <c:pt idx="9">
                  <c:v>1.0151130646157189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6-4A42-8213-55FFE979B08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SF_pure_expratio!$E$159:$E$168</c:f>
              <c:numCache>
                <c:formatCode>General</c:formatCode>
                <c:ptCount val="10"/>
                <c:pt idx="0">
                  <c:v>550</c:v>
                </c:pt>
                <c:pt idx="1">
                  <c:v>580</c:v>
                </c:pt>
                <c:pt idx="2">
                  <c:v>610</c:v>
                </c:pt>
                <c:pt idx="3">
                  <c:v>640</c:v>
                </c:pt>
                <c:pt idx="4">
                  <c:v>670</c:v>
                </c:pt>
                <c:pt idx="5">
                  <c:v>700</c:v>
                </c:pt>
                <c:pt idx="6">
                  <c:v>730</c:v>
                </c:pt>
                <c:pt idx="7">
                  <c:v>760</c:v>
                </c:pt>
                <c:pt idx="8">
                  <c:v>790</c:v>
                </c:pt>
                <c:pt idx="9">
                  <c:v>808</c:v>
                </c:pt>
              </c:numCache>
            </c:numRef>
          </c:xVal>
          <c:yVal>
            <c:numRef>
              <c:f>SF_pure_expratio!$L$159:$L$168</c:f>
              <c:numCache>
                <c:formatCode>General</c:formatCode>
                <c:ptCount val="10"/>
                <c:pt idx="0">
                  <c:v>1.005012520859401</c:v>
                </c:pt>
                <c:pt idx="1">
                  <c:v>1.0080320855042735</c:v>
                </c:pt>
                <c:pt idx="2">
                  <c:v>1.0090406217738677</c:v>
                </c:pt>
                <c:pt idx="3">
                  <c:v>1.0110607224447197</c:v>
                </c:pt>
                <c:pt idx="4">
                  <c:v>1.0120722888660778</c:v>
                </c:pt>
                <c:pt idx="5">
                  <c:v>1.0120722888660778</c:v>
                </c:pt>
                <c:pt idx="6">
                  <c:v>1.013084867359809</c:v>
                </c:pt>
                <c:pt idx="7">
                  <c:v>1.0140984589384923</c:v>
                </c:pt>
                <c:pt idx="8">
                  <c:v>1.0151130646157189</c:v>
                </c:pt>
                <c:pt idx="9">
                  <c:v>1.0151130646157189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B6-4A42-8213-55FFE979B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29703"/>
        <c:axId val="579900840"/>
      </c:scatterChart>
      <c:valAx>
        <c:axId val="552629703"/>
        <c:scaling>
          <c:orientation val="minMax"/>
          <c:min val="5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0840"/>
        <c:crosses val="autoZero"/>
        <c:crossBetween val="midCat"/>
      </c:valAx>
      <c:valAx>
        <c:axId val="57990084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9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Saginaw Forest Sediment + Dye Curve (06/15)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001312335958004E-2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'SF_Sed+Dye_Curve'!$D$18:$N$18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2.34375</c:v>
                </c:pt>
                <c:pt idx="3">
                  <c:v>4.6875</c:v>
                </c:pt>
                <c:pt idx="4">
                  <c:v>9.375</c:v>
                </c:pt>
                <c:pt idx="5">
                  <c:v>18.75</c:v>
                </c:pt>
                <c:pt idx="6">
                  <c:v>37.5</c:v>
                </c:pt>
                <c:pt idx="7">
                  <c:v>75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</c:numCache>
            </c:numRef>
          </c:xVal>
          <c:yVal>
            <c:numRef>
              <c:f>'SF_Sed+Dye_Curve'!$D$19:$N$19</c:f>
              <c:numCache>
                <c:formatCode>General</c:formatCode>
                <c:ptCount val="11"/>
                <c:pt idx="0">
                  <c:v>1</c:v>
                </c:pt>
                <c:pt idx="1">
                  <c:v>1.0070245572668486</c:v>
                </c:pt>
                <c:pt idx="2">
                  <c:v>1.0140984589384923</c:v>
                </c:pt>
                <c:pt idx="3">
                  <c:v>1.0161286854060949</c:v>
                </c:pt>
                <c:pt idx="4">
                  <c:v>1.0304545339535167</c:v>
                </c:pt>
                <c:pt idx="5">
                  <c:v>1.0397704836501578</c:v>
                </c:pt>
                <c:pt idx="6">
                  <c:v>1.0671590243841926</c:v>
                </c:pt>
                <c:pt idx="7">
                  <c:v>1.1376901241657316</c:v>
                </c:pt>
                <c:pt idx="8">
                  <c:v>1.2865960372848404</c:v>
                </c:pt>
                <c:pt idx="9">
                  <c:v>1.668625110139667</c:v>
                </c:pt>
                <c:pt idx="10">
                  <c:v>2.7870954605658507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7-435D-A7DC-644EB6A6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19911"/>
        <c:axId val="259375336"/>
      </c:scatterChart>
      <c:valAx>
        <c:axId val="1185319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(mL/L)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5336"/>
        <c:crosses val="autoZero"/>
        <c:crossBetween val="midCat"/>
        <c:majorUnit val="50"/>
      </c:valAx>
      <c:valAx>
        <c:axId val="2593753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19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Porewater Abs, pre-run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Run2_0306!$B$2:$F$2</c:f>
              <c:numCache>
                <c:formatCode>General</c:formatCode>
                <c:ptCount val="5"/>
                <c:pt idx="0">
                  <c:v>1.9E-2</c:v>
                </c:pt>
                <c:pt idx="1">
                  <c:v>1.7999999999999999E-2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BFC-B66B-314A62E2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02842"/>
        <c:axId val="1551062509"/>
      </c:lineChart>
      <c:catAx>
        <c:axId val="658002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062509"/>
        <c:crosses val="autoZero"/>
        <c:auto val="1"/>
        <c:lblAlgn val="ctr"/>
        <c:lblOffset val="100"/>
        <c:noMultiLvlLbl val="1"/>
      </c:catAx>
      <c:valAx>
        <c:axId val="155106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00284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75µL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'Dye+Sed_AbsPatterns'!$A$16:$A$26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'Dye+Sed_AbsPatterns'!$B$16:$B$26</c:f>
              <c:numCache>
                <c:formatCode>General</c:formatCode>
                <c:ptCount val="11"/>
                <c:pt idx="0">
                  <c:v>0.41</c:v>
                </c:pt>
                <c:pt idx="1">
                  <c:v>0.38300000000000001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0.36899999999999999</c:v>
                </c:pt>
                <c:pt idx="5">
                  <c:v>0.51800000000000002</c:v>
                </c:pt>
                <c:pt idx="6">
                  <c:v>0.88300000000000001</c:v>
                </c:pt>
                <c:pt idx="7">
                  <c:v>0.32400000000000001</c:v>
                </c:pt>
                <c:pt idx="8">
                  <c:v>0.29499999999999998</c:v>
                </c:pt>
                <c:pt idx="9">
                  <c:v>0.28699999999999998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F-488D-A9C5-9C0DCA2B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34247"/>
        <c:axId val="2097054515"/>
      </c:lineChart>
      <c:catAx>
        <c:axId val="91973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054515"/>
        <c:crosses val="autoZero"/>
        <c:auto val="1"/>
        <c:lblAlgn val="ctr"/>
        <c:lblOffset val="100"/>
        <c:noMultiLvlLbl val="1"/>
      </c:catAx>
      <c:valAx>
        <c:axId val="2097054515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734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37.5µL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37.5µL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'Dye+Sed_AbsPatterns'!$A$30:$A$40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'Dye+Sed_AbsPatterns'!$B$30:$B$40</c:f>
              <c:numCache>
                <c:formatCode>General</c:formatCode>
                <c:ptCount val="11"/>
                <c:pt idx="0">
                  <c:v>0.39700000000000002</c:v>
                </c:pt>
                <c:pt idx="1">
                  <c:v>0.377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0.35499999999999998</c:v>
                </c:pt>
                <c:pt idx="5">
                  <c:v>0.42399999999999999</c:v>
                </c:pt>
                <c:pt idx="6">
                  <c:v>0.60499999999999998</c:v>
                </c:pt>
                <c:pt idx="7">
                  <c:v>0.31900000000000001</c:v>
                </c:pt>
                <c:pt idx="8">
                  <c:v>0.3</c:v>
                </c:pt>
                <c:pt idx="9">
                  <c:v>0.29199999999999998</c:v>
                </c:pt>
                <c:pt idx="10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B-4B8E-8B28-D584CCC7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67991"/>
        <c:axId val="745103960"/>
      </c:lineChart>
      <c:catAx>
        <c:axId val="204926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103960"/>
        <c:crosses val="autoZero"/>
        <c:auto val="1"/>
        <c:lblAlgn val="ctr"/>
        <c:lblOffset val="100"/>
        <c:noMultiLvlLbl val="1"/>
      </c:catAx>
      <c:valAx>
        <c:axId val="74510396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2679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18.75µL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18.75µL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'Dye+Sed_AbsPatterns'!$A$45:$A$55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'Dye+Sed_AbsPatterns'!$B$45:$B$55</c:f>
              <c:numCache>
                <c:formatCode>General</c:formatCode>
                <c:ptCount val="11"/>
                <c:pt idx="0">
                  <c:v>0.39</c:v>
                </c:pt>
                <c:pt idx="1">
                  <c:v>0.376</c:v>
                </c:pt>
                <c:pt idx="2">
                  <c:v>0.36699999999999999</c:v>
                </c:pt>
                <c:pt idx="3">
                  <c:v>0.35499999999999998</c:v>
                </c:pt>
                <c:pt idx="4">
                  <c:v>0.35099999999999998</c:v>
                </c:pt>
                <c:pt idx="5">
                  <c:v>0.38</c:v>
                </c:pt>
                <c:pt idx="6">
                  <c:v>0.46700000000000003</c:v>
                </c:pt>
                <c:pt idx="7">
                  <c:v>0.318</c:v>
                </c:pt>
                <c:pt idx="8">
                  <c:v>0.30499999999999999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8-4C5E-871F-073AD8BA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65456"/>
        <c:axId val="1489757630"/>
      </c:lineChart>
      <c:catAx>
        <c:axId val="207066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9757630"/>
        <c:crosses val="autoZero"/>
        <c:auto val="1"/>
        <c:lblAlgn val="ctr"/>
        <c:lblOffset val="100"/>
        <c:noMultiLvlLbl val="1"/>
      </c:catAx>
      <c:valAx>
        <c:axId val="148975763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066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9.375µL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9.375µL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'Dye+Sed_AbsPatterns'!$A$59:$A$69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'Dye+Sed_AbsPatterns'!$B$59:$B$69</c:f>
              <c:numCache>
                <c:formatCode>General</c:formatCode>
                <c:ptCount val="11"/>
                <c:pt idx="0">
                  <c:v>0.376</c:v>
                </c:pt>
                <c:pt idx="1">
                  <c:v>0.36199999999999999</c:v>
                </c:pt>
                <c:pt idx="2">
                  <c:v>0.35299999999999998</c:v>
                </c:pt>
                <c:pt idx="3">
                  <c:v>0.34100000000000003</c:v>
                </c:pt>
                <c:pt idx="4">
                  <c:v>0.33400000000000002</c:v>
                </c:pt>
                <c:pt idx="5">
                  <c:v>0.34200000000000003</c:v>
                </c:pt>
                <c:pt idx="6">
                  <c:v>0.378</c:v>
                </c:pt>
                <c:pt idx="7">
                  <c:v>0.30299999999999999</c:v>
                </c:pt>
                <c:pt idx="8">
                  <c:v>0.29199999999999998</c:v>
                </c:pt>
                <c:pt idx="9">
                  <c:v>0.28399999999999997</c:v>
                </c:pt>
                <c:pt idx="10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4-4315-9CCD-5565B0EF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53721"/>
        <c:axId val="308907710"/>
      </c:lineChart>
      <c:catAx>
        <c:axId val="1838053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907710"/>
        <c:crosses val="autoZero"/>
        <c:auto val="1"/>
        <c:lblAlgn val="ctr"/>
        <c:lblOffset val="100"/>
        <c:noMultiLvlLbl val="1"/>
      </c:catAx>
      <c:valAx>
        <c:axId val="308907710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80537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Cuve, 4.69µL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4.69µL</c:v>
          </c:tx>
          <c:spPr>
            <a:ln w="28575" cmpd="sng">
              <a:solidFill>
                <a:srgbClr val="7030A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cat>
            <c:numRef>
              <c:f>'Dye+Sed_AbsPatterns'!$A$73:$A$83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'Dye+Sed_AbsPatterns'!$B$73:$B$83</c:f>
              <c:numCache>
                <c:formatCode>General</c:formatCode>
                <c:ptCount val="11"/>
                <c:pt idx="0">
                  <c:v>0.38600000000000001</c:v>
                </c:pt>
                <c:pt idx="1">
                  <c:v>0.373</c:v>
                </c:pt>
                <c:pt idx="2">
                  <c:v>0.36499999999999999</c:v>
                </c:pt>
                <c:pt idx="3">
                  <c:v>0.35299999999999998</c:v>
                </c:pt>
                <c:pt idx="4">
                  <c:v>0.34300000000000003</c:v>
                </c:pt>
                <c:pt idx="5">
                  <c:v>0.34200000000000003</c:v>
                </c:pt>
                <c:pt idx="6">
                  <c:v>0.35699999999999998</c:v>
                </c:pt>
                <c:pt idx="7">
                  <c:v>0.314</c:v>
                </c:pt>
                <c:pt idx="8">
                  <c:v>0.30499999999999999</c:v>
                </c:pt>
                <c:pt idx="9">
                  <c:v>0.29699999999999999</c:v>
                </c:pt>
                <c:pt idx="10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4B4-9EA7-2EE7D70E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986"/>
        <c:axId val="203418359"/>
      </c:lineChart>
      <c:catAx>
        <c:axId val="1410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418359"/>
        <c:crosses val="autoZero"/>
        <c:auto val="1"/>
        <c:lblAlgn val="ctr"/>
        <c:lblOffset val="100"/>
        <c:noMultiLvlLbl val="1"/>
      </c:catAx>
      <c:valAx>
        <c:axId val="203418359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8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Dye, 2.34µL Concentration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2.34µL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'Dye+Sed_AbsPatterns'!$A$87:$A$97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'Dye+Sed_AbsPatterns'!$B$87:$B$97</c:f>
              <c:numCache>
                <c:formatCode>General</c:formatCode>
                <c:ptCount val="11"/>
                <c:pt idx="0">
                  <c:v>0.38200000000000001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0.35099999999999998</c:v>
                </c:pt>
                <c:pt idx="4">
                  <c:v>0.34100000000000003</c:v>
                </c:pt>
                <c:pt idx="5">
                  <c:v>0.33500000000000002</c:v>
                </c:pt>
                <c:pt idx="6">
                  <c:v>0.34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0.29399999999999998</c:v>
                </c:pt>
                <c:pt idx="10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A-40AD-BE55-D71D6A1F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97074"/>
        <c:axId val="1643808374"/>
      </c:lineChart>
      <c:catAx>
        <c:axId val="70119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808374"/>
        <c:crosses val="autoZero"/>
        <c:auto val="1"/>
        <c:lblAlgn val="ctr"/>
        <c:lblOffset val="100"/>
        <c:noMultiLvlLbl val="1"/>
      </c:catAx>
      <c:valAx>
        <c:axId val="1643808374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1970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75µL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A08-9BBA-1E062286F60E}"/>
            </c:ext>
          </c:extLst>
        </c:ser>
        <c:ser>
          <c:idx val="1"/>
          <c:order val="1"/>
          <c:tx>
            <c:v>37.5µL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'Dye+Sed_AbsPatterns'!$C$2:$C$12</c:f>
              <c:numCache>
                <c:formatCode>General</c:formatCode>
                <c:ptCount val="11"/>
                <c:pt idx="0">
                  <c:v>0.41</c:v>
                </c:pt>
                <c:pt idx="1">
                  <c:v>0.38300000000000001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0.36899999999999999</c:v>
                </c:pt>
                <c:pt idx="5">
                  <c:v>0.51800000000000002</c:v>
                </c:pt>
                <c:pt idx="6">
                  <c:v>0.88300000000000001</c:v>
                </c:pt>
                <c:pt idx="7">
                  <c:v>0.32400000000000001</c:v>
                </c:pt>
                <c:pt idx="8">
                  <c:v>0.29499999999999998</c:v>
                </c:pt>
                <c:pt idx="9">
                  <c:v>0.28699999999999998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A-4A08-9BBA-1E062286F60E}"/>
            </c:ext>
          </c:extLst>
        </c:ser>
        <c:ser>
          <c:idx val="2"/>
          <c:order val="2"/>
          <c:tx>
            <c:v>18.75µL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'Dye+Sed_AbsPatterns'!$D$2:$D$12</c:f>
              <c:numCache>
                <c:formatCode>General</c:formatCode>
                <c:ptCount val="11"/>
                <c:pt idx="0">
                  <c:v>0.39700000000000002</c:v>
                </c:pt>
                <c:pt idx="1">
                  <c:v>0.377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0.35499999999999998</c:v>
                </c:pt>
                <c:pt idx="5">
                  <c:v>0.42399999999999999</c:v>
                </c:pt>
                <c:pt idx="6">
                  <c:v>0.60499999999999998</c:v>
                </c:pt>
                <c:pt idx="7">
                  <c:v>0.31900000000000001</c:v>
                </c:pt>
                <c:pt idx="8">
                  <c:v>0.3</c:v>
                </c:pt>
                <c:pt idx="9">
                  <c:v>0.29199999999999998</c:v>
                </c:pt>
                <c:pt idx="10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A-4A08-9BBA-1E062286F60E}"/>
            </c:ext>
          </c:extLst>
        </c:ser>
        <c:ser>
          <c:idx val="3"/>
          <c:order val="3"/>
          <c:tx>
            <c:v>9.375µL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'Dye+Sed_AbsPatterns'!$E$2:$E$12</c:f>
              <c:numCache>
                <c:formatCode>General</c:formatCode>
                <c:ptCount val="11"/>
                <c:pt idx="0">
                  <c:v>0.39</c:v>
                </c:pt>
                <c:pt idx="1">
                  <c:v>0.376</c:v>
                </c:pt>
                <c:pt idx="2">
                  <c:v>0.36699999999999999</c:v>
                </c:pt>
                <c:pt idx="3">
                  <c:v>0.35499999999999998</c:v>
                </c:pt>
                <c:pt idx="4">
                  <c:v>0.35099999999999998</c:v>
                </c:pt>
                <c:pt idx="5">
                  <c:v>0.38</c:v>
                </c:pt>
                <c:pt idx="6">
                  <c:v>0.46700000000000003</c:v>
                </c:pt>
                <c:pt idx="7">
                  <c:v>0.318</c:v>
                </c:pt>
                <c:pt idx="8">
                  <c:v>0.30499999999999999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A-4A08-9BBA-1E062286F60E}"/>
            </c:ext>
          </c:extLst>
        </c:ser>
        <c:ser>
          <c:idx val="4"/>
          <c:order val="4"/>
          <c:tx>
            <c:v>4.69µL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'Dye+Sed_AbsPatterns'!$F$2:$F$12</c:f>
              <c:numCache>
                <c:formatCode>General</c:formatCode>
                <c:ptCount val="11"/>
                <c:pt idx="0">
                  <c:v>0.376</c:v>
                </c:pt>
                <c:pt idx="1">
                  <c:v>0.36199999999999999</c:v>
                </c:pt>
                <c:pt idx="2">
                  <c:v>0.35299999999999998</c:v>
                </c:pt>
                <c:pt idx="3">
                  <c:v>0.34100000000000003</c:v>
                </c:pt>
                <c:pt idx="4">
                  <c:v>0.33400000000000002</c:v>
                </c:pt>
                <c:pt idx="5">
                  <c:v>0.34200000000000003</c:v>
                </c:pt>
                <c:pt idx="6">
                  <c:v>0.378</c:v>
                </c:pt>
                <c:pt idx="7">
                  <c:v>0.30299999999999999</c:v>
                </c:pt>
                <c:pt idx="8">
                  <c:v>0.29199999999999998</c:v>
                </c:pt>
                <c:pt idx="9">
                  <c:v>0.28399999999999997</c:v>
                </c:pt>
                <c:pt idx="10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A-4A08-9BBA-1E062286F60E}"/>
            </c:ext>
          </c:extLst>
        </c:ser>
        <c:ser>
          <c:idx val="5"/>
          <c:order val="5"/>
          <c:tx>
            <c:v>2.34µL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'Dye+Sed_AbsPatterns'!$G$2:$G$12</c:f>
              <c:numCache>
                <c:formatCode>General</c:formatCode>
                <c:ptCount val="11"/>
                <c:pt idx="0">
                  <c:v>0.38600000000000001</c:v>
                </c:pt>
                <c:pt idx="1">
                  <c:v>0.373</c:v>
                </c:pt>
                <c:pt idx="2">
                  <c:v>0.36499999999999999</c:v>
                </c:pt>
                <c:pt idx="3">
                  <c:v>0.35299999999999998</c:v>
                </c:pt>
                <c:pt idx="4">
                  <c:v>0.34300000000000003</c:v>
                </c:pt>
                <c:pt idx="5">
                  <c:v>0.34200000000000003</c:v>
                </c:pt>
                <c:pt idx="6">
                  <c:v>0.35699999999999998</c:v>
                </c:pt>
                <c:pt idx="7">
                  <c:v>0.314</c:v>
                </c:pt>
                <c:pt idx="8">
                  <c:v>0.30499999999999999</c:v>
                </c:pt>
                <c:pt idx="9">
                  <c:v>0.29699999999999999</c:v>
                </c:pt>
                <c:pt idx="10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A-4A08-9BBA-1E062286F60E}"/>
            </c:ext>
          </c:extLst>
        </c:ser>
        <c:ser>
          <c:idx val="6"/>
          <c:order val="6"/>
          <c:tx>
            <c:strRef>
              <c:f>'Dye+Sed_AbsPatterns'!$H$1</c:f>
              <c:strCache>
                <c:ptCount val="1"/>
                <c:pt idx="0">
                  <c:v>2.34µL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'Dye+Sed_AbsPatterns'!$H$2:$H$12</c:f>
              <c:numCache>
                <c:formatCode>General</c:formatCode>
                <c:ptCount val="11"/>
                <c:pt idx="0">
                  <c:v>0.38200000000000001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0.35099999999999998</c:v>
                </c:pt>
                <c:pt idx="4">
                  <c:v>0.34100000000000003</c:v>
                </c:pt>
                <c:pt idx="5">
                  <c:v>0.33500000000000002</c:v>
                </c:pt>
                <c:pt idx="6">
                  <c:v>0.34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0.29399999999999998</c:v>
                </c:pt>
                <c:pt idx="10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3A-4A08-9BBA-1E062286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921292"/>
        <c:axId val="1363117361"/>
      </c:lineChart>
      <c:catAx>
        <c:axId val="110892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117361"/>
        <c:crosses val="autoZero"/>
        <c:auto val="1"/>
        <c:lblAlgn val="ctr"/>
        <c:lblOffset val="100"/>
        <c:noMultiLvlLbl val="1"/>
      </c:catAx>
      <c:valAx>
        <c:axId val="1363117361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9212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Old_Dye_Curve_Unsettled!$A$14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1832895888014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Old_Dye_Curve_Unsettled!$B$1:$H$1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37.5</c:v>
                </c:pt>
                <c:pt idx="3">
                  <c:v>18.75</c:v>
                </c:pt>
                <c:pt idx="4">
                  <c:v>9.375</c:v>
                </c:pt>
                <c:pt idx="5">
                  <c:v>4.6875</c:v>
                </c:pt>
                <c:pt idx="6">
                  <c:v>2.34375</c:v>
                </c:pt>
              </c:numCache>
            </c:numRef>
          </c:xVal>
          <c:yVal>
            <c:numRef>
              <c:f>Old_Dye_Curve_Unsettled!$B$14:$H$14</c:f>
              <c:numCache>
                <c:formatCode>General</c:formatCode>
                <c:ptCount val="7"/>
                <c:pt idx="0">
                  <c:v>1</c:v>
                </c:pt>
                <c:pt idx="1">
                  <c:v>1.8148448827228367</c:v>
                </c:pt>
                <c:pt idx="2">
                  <c:v>1.3675215310276052</c:v>
                </c:pt>
                <c:pt idx="3">
                  <c:v>1.2056272850499248</c:v>
                </c:pt>
                <c:pt idx="4">
                  <c:v>1.0985597459171739</c:v>
                </c:pt>
                <c:pt idx="5">
                  <c:v>1.0618365465453596</c:v>
                </c:pt>
                <c:pt idx="6">
                  <c:v>1.0470744109569372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80-4D7C-B5E1-140BE6C5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85167"/>
        <c:axId val="835890447"/>
      </c:scatterChart>
      <c:valAx>
        <c:axId val="83588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90447"/>
        <c:crosses val="autoZero"/>
        <c:crossBetween val="midCat"/>
      </c:valAx>
      <c:valAx>
        <c:axId val="8358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8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Old_Dye_Curve_Settled!$J$2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Old_Dye_Curve_Settled!$L$1:$Q$1</c:f>
              <c:numCache>
                <c:formatCode>General</c:formatCode>
                <c:ptCount val="6"/>
                <c:pt idx="0">
                  <c:v>2.34375</c:v>
                </c:pt>
                <c:pt idx="1">
                  <c:v>4.6875</c:v>
                </c:pt>
                <c:pt idx="2">
                  <c:v>9.375</c:v>
                </c:pt>
                <c:pt idx="3">
                  <c:v>18.75</c:v>
                </c:pt>
                <c:pt idx="4">
                  <c:v>37.5</c:v>
                </c:pt>
                <c:pt idx="5">
                  <c:v>75</c:v>
                </c:pt>
              </c:numCache>
            </c:numRef>
          </c:xVal>
          <c:yVal>
            <c:numRef>
              <c:f>Old_Dye_Curve_Settled!$L$2:$Q$2</c:f>
              <c:numCache>
                <c:formatCode>General</c:formatCode>
                <c:ptCount val="6"/>
                <c:pt idx="0">
                  <c:v>1.0070245572668486</c:v>
                </c:pt>
                <c:pt idx="1">
                  <c:v>1.0090406217738679</c:v>
                </c:pt>
                <c:pt idx="2">
                  <c:v>1.0222437844704382</c:v>
                </c:pt>
                <c:pt idx="3">
                  <c:v>1.0908966797182775</c:v>
                </c:pt>
                <c:pt idx="4">
                  <c:v>1.2128827935191195</c:v>
                </c:pt>
                <c:pt idx="5">
                  <c:v>1.59999419321736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C-46D0-91B1-6878D8FF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25415"/>
        <c:axId val="253606375"/>
      </c:scatterChart>
      <c:valAx>
        <c:axId val="1067525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06375"/>
        <c:crosses val="autoZero"/>
        <c:crossBetween val="midCat"/>
      </c:valAx>
      <c:valAx>
        <c:axId val="25360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25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Trident Sand Run 4 Wavelength Absorbance Over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Run4_Sand_Trident!$C$12:$M$12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2-49C5-A159-4D2AFFD5D3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Run4_Sand_Trident!$C$13:$M$13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1.4E-2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2-49C5-A159-4D2AFFD5D372}"/>
            </c:ext>
          </c:extLst>
        </c:ser>
        <c:ser>
          <c:idx val="2"/>
          <c:order val="2"/>
          <c:spPr>
            <a:ln w="19050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E699"/>
              </a:solidFill>
              <a:ln w="9525">
                <a:solidFill>
                  <a:srgbClr val="FFE699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Run4_Sand_Trident!$C$14:$M$14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1.4E-2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1.7000000000000001E-2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32-49C5-A159-4D2AFFD5D372}"/>
            </c:ext>
          </c:extLst>
        </c:ser>
        <c:ser>
          <c:idx val="3"/>
          <c:order val="3"/>
          <c:spPr>
            <a:ln w="19050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Run4_Sand_Trident!$C$15:$M$15</c:f>
              <c:numCache>
                <c:formatCode>General</c:formatCode>
                <c:ptCount val="11"/>
                <c:pt idx="0">
                  <c:v>3.1E-2</c:v>
                </c:pt>
                <c:pt idx="1">
                  <c:v>2.5999999999999999E-2</c:v>
                </c:pt>
                <c:pt idx="2">
                  <c:v>2.8000000000000001E-2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1.7999999999999999E-2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32-49C5-A159-4D2AFFD5D372}"/>
            </c:ext>
          </c:extLst>
        </c:ser>
        <c:ser>
          <c:idx val="4"/>
          <c:order val="4"/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Run4_Sand_Trident!$C$16:$M$16</c:f>
              <c:numCache>
                <c:formatCode>General</c:formatCode>
                <c:ptCount val="11"/>
                <c:pt idx="0">
                  <c:v>3.1E-2</c:v>
                </c:pt>
                <c:pt idx="1">
                  <c:v>2.7E-2</c:v>
                </c:pt>
                <c:pt idx="2">
                  <c:v>2.9000000000000001E-2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2.1999999999999999E-2</c:v>
                </c:pt>
                <c:pt idx="7">
                  <c:v>8.0000000000000002E-3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32-49C5-A159-4D2AFFD5D372}"/>
            </c:ext>
          </c:extLst>
        </c:ser>
        <c:ser>
          <c:idx val="5"/>
          <c:order val="5"/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Run4_Sand_Trident!$C$17:$M$17</c:f>
              <c:numCache>
                <c:formatCode>General</c:formatCode>
                <c:ptCount val="11"/>
                <c:pt idx="0">
                  <c:v>0.03</c:v>
                </c:pt>
                <c:pt idx="1">
                  <c:v>2.5000000000000001E-2</c:v>
                </c:pt>
                <c:pt idx="2">
                  <c:v>2.5999999999999999E-2</c:v>
                </c:pt>
                <c:pt idx="3">
                  <c:v>1.2999999999999999E-2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1.9E-2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32-49C5-A159-4D2AFFD5D372}"/>
            </c:ext>
          </c:extLst>
        </c:ser>
        <c:ser>
          <c:idx val="6"/>
          <c:order val="6"/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Run4_Sand_Trident!$C$18:$M$18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1.9E-2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1.6E-2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A32-49C5-A159-4D2AFFD5D372}"/>
            </c:ext>
          </c:extLst>
        </c:ser>
        <c:ser>
          <c:idx val="7"/>
          <c:order val="7"/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Run4_Sand_Trident!$C$19:$M$19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2.4E-2</c:v>
                </c:pt>
                <c:pt idx="2">
                  <c:v>2.4E-2</c:v>
                </c:pt>
                <c:pt idx="3">
                  <c:v>1.2E-2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2.1000000000000001E-2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A32-49C5-A159-4D2AFFD5D372}"/>
            </c:ext>
          </c:extLst>
        </c:ser>
        <c:ser>
          <c:idx val="8"/>
          <c:order val="8"/>
          <c:spPr>
            <a:ln w="19050" cap="rnd">
              <a:solidFill>
                <a:srgbClr val="833C0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3C0C"/>
              </a:solidFill>
              <a:ln w="9525">
                <a:solidFill>
                  <a:srgbClr val="833C0C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Run4_Sand_Trident!$C$20:$M$20</c:f>
              <c:numCache>
                <c:formatCode>General</c:formatCode>
                <c:ptCount val="11"/>
                <c:pt idx="0">
                  <c:v>2.7E-2</c:v>
                </c:pt>
                <c:pt idx="1">
                  <c:v>0.02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1.7000000000000001E-2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A32-49C5-A159-4D2AFFD5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35448"/>
        <c:axId val="1449428872"/>
      </c:scatterChart>
      <c:valAx>
        <c:axId val="334035448"/>
        <c:scaling>
          <c:orientation val="minMax"/>
          <c:max val="6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8872"/>
        <c:crosses val="autoZero"/>
        <c:crossBetween val="midCat"/>
      </c:valAx>
      <c:valAx>
        <c:axId val="14494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3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83083631484793E-2"/>
          <c:y val="0.91264217199205666"/>
          <c:w val="0.85056423403246328"/>
          <c:h val="4.4466809198519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Flume Water, pre-run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Run2_0306!$B$3:$F$3</c:f>
              <c:numCache>
                <c:formatCode>General</c:formatCode>
                <c:ptCount val="5"/>
                <c:pt idx="0">
                  <c:v>-1E-3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244-AD90-A278884A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19414"/>
        <c:axId val="312004820"/>
      </c:lineChart>
      <c:catAx>
        <c:axId val="506019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004820"/>
        <c:crosses val="autoZero"/>
        <c:auto val="1"/>
        <c:lblAlgn val="ctr"/>
        <c:lblOffset val="100"/>
        <c:noMultiLvlLbl val="1"/>
      </c:catAx>
      <c:valAx>
        <c:axId val="312004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6019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Trident Sand Run 4 Exp. Ratios Hours 16  - 24</a:t>
            </a:r>
          </a:p>
        </c:rich>
      </c:tx>
      <c:layout>
        <c:manualLayout>
          <c:xMode val="edge"/>
          <c:yMode val="edge"/>
          <c:x val="0.29105095882901005"/>
          <c:y val="2.917889081587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62048683308526E-2"/>
                  <c:y val="-5.8506836787044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AD4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Run4_Sand_Trident!$N$12:$N$20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xVal>
          <c:yVal>
            <c:numRef>
              <c:f>Run4_Sand_Trident!$O$12:$O$20</c:f>
              <c:numCache>
                <c:formatCode>0.0000</c:formatCode>
                <c:ptCount val="9"/>
                <c:pt idx="0">
                  <c:v>1.0100501670841682</c:v>
                </c:pt>
                <c:pt idx="1">
                  <c:v>1.013084867359809</c:v>
                </c:pt>
                <c:pt idx="2">
                  <c:v>1.0140984589384923</c:v>
                </c:pt>
                <c:pt idx="3">
                  <c:v>1.0151130646157189</c:v>
                </c:pt>
                <c:pt idx="4">
                  <c:v>1.0151130646157189</c:v>
                </c:pt>
                <c:pt idx="5">
                  <c:v>1.0171453223252409</c:v>
                </c:pt>
                <c:pt idx="6">
                  <c:v>1.0151130646157189</c:v>
                </c:pt>
                <c:pt idx="7">
                  <c:v>1.0181629763897937</c:v>
                </c:pt>
                <c:pt idx="8">
                  <c:v>1.0151130646157189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5-4420-9B57-8667FC2C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75720"/>
        <c:axId val="1558384679"/>
      </c:scatterChart>
      <c:valAx>
        <c:axId val="99687572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</a:t>
                </a:r>
              </a:p>
            </c:rich>
          </c:tx>
          <c:layout>
            <c:manualLayout>
              <c:xMode val="edge"/>
              <c:yMode val="edge"/>
              <c:x val="0.50731717519685038"/>
              <c:y val="0.89543041515155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84679"/>
        <c:crosses val="autoZero"/>
        <c:crossBetween val="midCat"/>
        <c:majorUnit val="1"/>
      </c:valAx>
      <c:valAx>
        <c:axId val="1558384679"/>
        <c:scaling>
          <c:orientation val="minMax"/>
          <c:max val="1.0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layout>
            <c:manualLayout>
              <c:xMode val="edge"/>
              <c:yMode val="edge"/>
              <c:x val="1.0186089409722222E-2"/>
              <c:y val="0.25719711183562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Pre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xVal>
            <c:numRef>
              <c:f>Run4_Sand_Trident!$C$52:$M$52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Run4_Sand_Trident!$C$53:$M$53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2.6333333333333334E-2</c:v>
                </c:pt>
                <c:pt idx="2">
                  <c:v>3.1333333333333331E-2</c:v>
                </c:pt>
                <c:pt idx="3">
                  <c:v>2.466666666666667E-2</c:v>
                </c:pt>
                <c:pt idx="4">
                  <c:v>2.5999999999999999E-2</c:v>
                </c:pt>
                <c:pt idx="5">
                  <c:v>8.7666666666666671E-2</c:v>
                </c:pt>
                <c:pt idx="6">
                  <c:v>0.32800000000000001</c:v>
                </c:pt>
                <c:pt idx="7">
                  <c:v>1.6E-2</c:v>
                </c:pt>
                <c:pt idx="8">
                  <c:v>4.0000000000000001E-3</c:v>
                </c:pt>
                <c:pt idx="9">
                  <c:v>3.3333333333333335E-3</c:v>
                </c:pt>
                <c:pt idx="10">
                  <c:v>3.6666666666666666E-3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2-4612-903D-9F264B9F06DD}"/>
            </c:ext>
          </c:extLst>
        </c:ser>
        <c:ser>
          <c:idx val="1"/>
          <c:order val="1"/>
          <c:tx>
            <c:v>SW Post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xVal>
            <c:numRef>
              <c:f>Run4_Sand_Trident!$C$52:$M$52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Run4_Sand_Trident!$C$54:$M$54</c:f>
              <c:numCache>
                <c:formatCode>General</c:formatCode>
                <c:ptCount val="11"/>
                <c:pt idx="0">
                  <c:v>4.5000000000000005E-2</c:v>
                </c:pt>
                <c:pt idx="1">
                  <c:v>4.6000000000000006E-2</c:v>
                </c:pt>
                <c:pt idx="2">
                  <c:v>5.5E-2</c:v>
                </c:pt>
                <c:pt idx="3">
                  <c:v>4.1000000000000002E-2</c:v>
                </c:pt>
                <c:pt idx="4">
                  <c:v>4.8666666666666664E-2</c:v>
                </c:pt>
                <c:pt idx="5">
                  <c:v>0.12866666666666668</c:v>
                </c:pt>
                <c:pt idx="6">
                  <c:v>0.32266666666666666</c:v>
                </c:pt>
                <c:pt idx="7">
                  <c:v>3.6666666666666667E-2</c:v>
                </c:pt>
                <c:pt idx="8">
                  <c:v>2.5666666666666671E-2</c:v>
                </c:pt>
                <c:pt idx="9">
                  <c:v>2.5333333333333336E-2</c:v>
                </c:pt>
                <c:pt idx="10">
                  <c:v>2.5333333333333336E-2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12-4612-903D-9F264B9F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24216"/>
        <c:axId val="765478503"/>
      </c:scatterChart>
      <c:valAx>
        <c:axId val="363024216"/>
        <c:scaling>
          <c:orientation val="minMax"/>
          <c:max val="6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8503"/>
        <c:crosses val="autoZero"/>
        <c:crossBetween val="midCat"/>
      </c:valAx>
      <c:valAx>
        <c:axId val="76547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1.00702455726685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#REF!$N$2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Regression_attempt_1!$C$31</c:f>
              <c:numCache>
                <c:formatCode>General</c:formatCode>
                <c:ptCount val="1"/>
                <c:pt idx="0">
                  <c:v>-70.002877293757479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C-4C71-9BFF-D936D012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20879"/>
        <c:axId val="1381531439"/>
      </c:scatterChart>
      <c:valAx>
        <c:axId val="138152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1.00702455726685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31439"/>
        <c:crosses val="autoZero"/>
        <c:crossBetween val="midCat"/>
      </c:valAx>
      <c:valAx>
        <c:axId val="138153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20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1.01918164861741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#REF!$O$2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Regression_attempt_1!$C$31</c:f>
              <c:numCache>
                <c:formatCode>General</c:formatCode>
                <c:ptCount val="1"/>
                <c:pt idx="0">
                  <c:v>-70.002877293757479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6-4342-9FB8-8F786F77D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12719"/>
        <c:axId val="1381520879"/>
      </c:scatterChart>
      <c:valAx>
        <c:axId val="138151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1.01918164861741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20879"/>
        <c:crosses val="autoZero"/>
        <c:crossBetween val="midCat"/>
      </c:valAx>
      <c:valAx>
        <c:axId val="1381520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12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1.0387312328785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#REF!$P$2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Regression_attempt_1!$C$31</c:f>
              <c:numCache>
                <c:formatCode>General</c:formatCode>
                <c:ptCount val="1"/>
                <c:pt idx="0">
                  <c:v>-70.002877293757479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E-4545-A818-058A94B2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22799"/>
        <c:axId val="1381512719"/>
      </c:scatterChart>
      <c:valAx>
        <c:axId val="138152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1.0387312328785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12719"/>
        <c:crosses val="autoZero"/>
        <c:crossBetween val="midCat"/>
      </c:valAx>
      <c:valAx>
        <c:axId val="138151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22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1.04081077419239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#REF!$Q$2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Regression_attempt_1!$C$31</c:f>
              <c:numCache>
                <c:formatCode>General</c:formatCode>
                <c:ptCount val="1"/>
                <c:pt idx="0">
                  <c:v>-70.002877293757479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3-472E-9504-EAC0E1CC1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25679"/>
        <c:axId val="1381528079"/>
      </c:scatterChart>
      <c:valAx>
        <c:axId val="138152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1.04081077419239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28079"/>
        <c:crosses val="autoZero"/>
        <c:crossBetween val="midCat"/>
      </c:valAx>
      <c:valAx>
        <c:axId val="138152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25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1.06077524074016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#REF!$R$2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Regression_attempt_1!$C$31</c:f>
              <c:numCache>
                <c:formatCode>General</c:formatCode>
                <c:ptCount val="1"/>
                <c:pt idx="0">
                  <c:v>-70.002877293757479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B-412A-94CA-C0581D36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36239"/>
        <c:axId val="1381541039"/>
      </c:scatterChart>
      <c:valAx>
        <c:axId val="138153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1.06077524074016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41039"/>
        <c:crosses val="autoZero"/>
        <c:crossBetween val="midCat"/>
      </c:valAx>
      <c:valAx>
        <c:axId val="1381541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36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1.09089667971828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#REF!$S$2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Regression_attempt_1!$C$31</c:f>
              <c:numCache>
                <c:formatCode>General</c:formatCode>
                <c:ptCount val="1"/>
                <c:pt idx="0">
                  <c:v>-70.002877293757479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4-42E6-80BB-21CF30F0B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98047"/>
        <c:axId val="1357508127"/>
      </c:scatterChart>
      <c:valAx>
        <c:axId val="135749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1.09089667971828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08127"/>
        <c:crosses val="autoZero"/>
        <c:crossBetween val="midCat"/>
      </c:valAx>
      <c:valAx>
        <c:axId val="135750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498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1.1571961880508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#REF!$T$2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Regression_attempt_1!$C$31</c:f>
              <c:numCache>
                <c:formatCode>General</c:formatCode>
                <c:ptCount val="1"/>
                <c:pt idx="0">
                  <c:v>-70.002877293757479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8-46A8-92B9-1F088B8A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11007"/>
        <c:axId val="1357514367"/>
      </c:scatterChart>
      <c:valAx>
        <c:axId val="135751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1.1571961880508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14367"/>
        <c:crosses val="autoZero"/>
        <c:crossBetween val="midCat"/>
      </c:valAx>
      <c:valAx>
        <c:axId val="1357514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11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1.00702455726685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#REF!$N$2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#REF!$N$1:$T$1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3-46A7-80C1-D7883BC922AF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strRef>
              <c:f>#REF!$N$2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Regression_attempt_1!$B$31</c:f>
              <c:numCache>
                <c:formatCode>General</c:formatCode>
                <c:ptCount val="1"/>
                <c:pt idx="0">
                  <c:v>72.346627293757479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3-46A7-80C1-D7883BC9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85567"/>
        <c:axId val="1357495167"/>
      </c:scatterChart>
      <c:valAx>
        <c:axId val="135748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1.00702455726685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495167"/>
        <c:crosses val="autoZero"/>
        <c:crossBetween val="midCat"/>
      </c:valAx>
      <c:valAx>
        <c:axId val="135749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485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Surface Water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Run2_0306!$B$4:$F$4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0.23499999999999999</c:v>
                </c:pt>
                <c:pt idx="2">
                  <c:v>0.63</c:v>
                </c:pt>
                <c:pt idx="3">
                  <c:v>4.7E-2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5-4190-AB4D-3DD4EF49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14727"/>
        <c:axId val="1605659266"/>
      </c:lineChart>
      <c:catAx>
        <c:axId val="102791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5659266"/>
        <c:crosses val="autoZero"/>
        <c:auto val="1"/>
        <c:lblAlgn val="ctr"/>
        <c:lblOffset val="100"/>
        <c:noMultiLvlLbl val="1"/>
      </c:catAx>
      <c:valAx>
        <c:axId val="160565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9147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1.01918164861741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#REF!$O$2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#REF!$N$1:$T$1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8-40AB-96CF-CE569245BF6D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strRef>
              <c:f>#REF!$O$2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Regression_attempt_1!$B$31</c:f>
              <c:numCache>
                <c:formatCode>General</c:formatCode>
                <c:ptCount val="1"/>
                <c:pt idx="0">
                  <c:v>72.346627293757479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8-40AB-96CF-CE569245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485567"/>
        <c:axId val="1357515807"/>
      </c:scatterChart>
      <c:valAx>
        <c:axId val="135748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1.01918164861741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15807"/>
        <c:crosses val="autoZero"/>
        <c:crossBetween val="midCat"/>
      </c:valAx>
      <c:valAx>
        <c:axId val="1357515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485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1.0387312328785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#REF!$P$2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#REF!$N$1:$T$1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2-45E6-958B-78E098A03982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strRef>
              <c:f>#REF!$P$2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Regression_attempt_1!$B$31</c:f>
              <c:numCache>
                <c:formatCode>General</c:formatCode>
                <c:ptCount val="1"/>
                <c:pt idx="0">
                  <c:v>72.346627293757479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92-45E6-958B-78E098A0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14847"/>
        <c:axId val="1381525679"/>
      </c:scatterChart>
      <c:valAx>
        <c:axId val="135751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1.0387312328785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25679"/>
        <c:crosses val="autoZero"/>
        <c:crossBetween val="midCat"/>
      </c:valAx>
      <c:valAx>
        <c:axId val="1381525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14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1.04081077419239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#REF!$Q$2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#REF!$N$1:$T$1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7-4347-9AD7-646CD4F8CDD6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strRef>
              <c:f>#REF!$Q$2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Regression_attempt_1!$B$31</c:f>
              <c:numCache>
                <c:formatCode>General</c:formatCode>
                <c:ptCount val="1"/>
                <c:pt idx="0">
                  <c:v>72.346627293757479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7-4347-9AD7-646CD4F8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36239"/>
        <c:axId val="1357514847"/>
      </c:scatterChart>
      <c:valAx>
        <c:axId val="138153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1.04081077419239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514847"/>
        <c:crosses val="autoZero"/>
        <c:crossBetween val="midCat"/>
      </c:valAx>
      <c:valAx>
        <c:axId val="135751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536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1.06077524074016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#REF!$R$2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#REF!$N$1:$T$1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E-4407-9E97-4467E0135947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strRef>
              <c:f>#REF!$R$2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Regression_attempt_1!$B$31</c:f>
              <c:numCache>
                <c:formatCode>General</c:formatCode>
                <c:ptCount val="1"/>
                <c:pt idx="0">
                  <c:v>72.346627293757479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E-4407-9E97-4467E013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57711"/>
        <c:axId val="1531673551"/>
      </c:scatterChart>
      <c:valAx>
        <c:axId val="153165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1.06077524074016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73551"/>
        <c:crosses val="autoZero"/>
        <c:crossBetween val="midCat"/>
      </c:valAx>
      <c:valAx>
        <c:axId val="153167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57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1.09089667971828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#REF!$S$2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#REF!$N$1:$T$1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9-4AA3-991B-341942A78B54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strRef>
              <c:f>#REF!$S$2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Regression_attempt_1!$B$31</c:f>
              <c:numCache>
                <c:formatCode>General</c:formatCode>
                <c:ptCount val="1"/>
                <c:pt idx="0">
                  <c:v>72.346627293757479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9-4AA3-991B-341942A7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56751"/>
        <c:axId val="1531674991"/>
      </c:scatterChart>
      <c:valAx>
        <c:axId val="153165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1.09089667971828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74991"/>
        <c:crosses val="autoZero"/>
        <c:crossBetween val="midCat"/>
      </c:valAx>
      <c:valAx>
        <c:axId val="153167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56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1.1571961880508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#REF!$T$2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#REF!$N$1:$T$1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4-4728-9AAA-74460EA0A0A1}"/>
            </c:ext>
          </c:extLst>
        </c:ser>
        <c:ser>
          <c:idx val="1"/>
          <c:order val="1"/>
          <c:tx>
            <c:v>Predicted 0</c:v>
          </c:tx>
          <c:spPr>
            <a:ln w="19050">
              <a:noFill/>
            </a:ln>
          </c:spPr>
          <c:xVal>
            <c:strRef>
              <c:f>#REF!$T$2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Regression_attempt_1!$B$31</c:f>
              <c:numCache>
                <c:formatCode>General</c:formatCode>
                <c:ptCount val="1"/>
                <c:pt idx="0">
                  <c:v>72.346627293757479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4-4728-9AAA-74460EA0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57711"/>
        <c:axId val="1531665871"/>
      </c:scatterChart>
      <c:valAx>
        <c:axId val="153165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1.1571961880508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65871"/>
        <c:crosses val="autoZero"/>
        <c:crossBetween val="midCat"/>
      </c:valAx>
      <c:valAx>
        <c:axId val="153166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57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Regression_attempt_1!$F$31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Regression_attempt_1!$G$31</c:f>
              <c:numCache>
                <c:formatCode>General</c:formatCode>
                <c:ptCount val="1"/>
                <c:pt idx="0">
                  <c:v>2.34375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4-417D-A871-8776B185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62991"/>
        <c:axId val="1531651471"/>
      </c:scatterChart>
      <c:valAx>
        <c:axId val="153166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51471"/>
        <c:crosses val="autoZero"/>
        <c:crossBetween val="midCat"/>
      </c:valAx>
      <c:valAx>
        <c:axId val="153165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1662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tracer dye in DI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DI_dye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Dye_water_more!$A$2:$A$12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Dye_water_more!$B$2:$B$12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3.1E-2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0.112</c:v>
                </c:pt>
                <c:pt idx="5">
                  <c:v>0.318</c:v>
                </c:pt>
                <c:pt idx="6">
                  <c:v>0.64</c:v>
                </c:pt>
                <c:pt idx="7">
                  <c:v>2.1000000000000001E-2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A-4676-BC2F-FFF1B9F5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62756"/>
        <c:axId val="1916526711"/>
      </c:scatterChart>
      <c:valAx>
        <c:axId val="1548662756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6526711"/>
        <c:crosses val="autoZero"/>
        <c:crossBetween val="midCat"/>
      </c:valAx>
      <c:valAx>
        <c:axId val="1916526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86627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Absorbance of sediment in water, no dye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Dye_water_more!$A$2:$A$12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Dye_water_more!$C$2:$C$12</c:f>
              <c:numCache>
                <c:formatCode>General</c:formatCode>
                <c:ptCount val="11"/>
                <c:pt idx="0">
                  <c:v>2.7E-2</c:v>
                </c:pt>
                <c:pt idx="1">
                  <c:v>2.3E-2</c:v>
                </c:pt>
                <c:pt idx="2">
                  <c:v>0.02</c:v>
                </c:pt>
                <c:pt idx="3">
                  <c:v>1.6E-2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0-4AD7-BD77-80B20BC2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73060"/>
        <c:axId val="347147682"/>
      </c:scatterChart>
      <c:valAx>
        <c:axId val="1894073060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147682"/>
        <c:crosses val="autoZero"/>
        <c:crossBetween val="midCat"/>
      </c:valAx>
      <c:valAx>
        <c:axId val="34714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40730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Porewater Abs, post-run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EPW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Run2_0306!$B$5:$F$5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F-417D-A22D-01FDCF47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17645"/>
        <c:axId val="1357988110"/>
      </c:lineChart>
      <c:catAx>
        <c:axId val="156461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988110"/>
        <c:crosses val="autoZero"/>
        <c:auto val="1"/>
        <c:lblAlgn val="ctr"/>
        <c:lblOffset val="100"/>
        <c:noMultiLvlLbl val="1"/>
      </c:catAx>
      <c:valAx>
        <c:axId val="135798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461764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Flume Water, post-run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EFW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Run2_0306!$B$6:$F$6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F-4EF2-A456-5ECB42F9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10081"/>
        <c:axId val="193052564"/>
      </c:lineChart>
      <c:catAx>
        <c:axId val="113641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52564"/>
        <c:crosses val="autoZero"/>
        <c:auto val="1"/>
        <c:lblAlgn val="ctr"/>
        <c:lblOffset val="100"/>
        <c:noMultiLvlLbl val="1"/>
      </c:catAx>
      <c:valAx>
        <c:axId val="193052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4100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1: Absorbance of Sediment with varing Dye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Dye_Curve_TimeProgression!$C$2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Dye_Curve_TimeProgression!$B$3:$B$13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Dye_Curve_TimeProgression!$C$3:$C$13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8-4468-A7D3-C58429815AF0}"/>
            </c:ext>
          </c:extLst>
        </c:ser>
        <c:ser>
          <c:idx val="1"/>
          <c:order val="1"/>
          <c:tx>
            <c:strRef>
              <c:f>Dye_Curve_TimeProgression!$D$2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Dye_Curve_TimeProgression!$B$3:$B$13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Dye_Curve_TimeProgression!$D$3:$D$13</c:f>
              <c:numCache>
                <c:formatCode>General</c:formatCode>
                <c:ptCount val="11"/>
                <c:pt idx="0">
                  <c:v>0.47799999999999998</c:v>
                </c:pt>
                <c:pt idx="1">
                  <c:v>0.45600000000000002</c:v>
                </c:pt>
                <c:pt idx="2">
                  <c:v>0.438</c:v>
                </c:pt>
                <c:pt idx="3">
                  <c:v>0.42899999999999999</c:v>
                </c:pt>
                <c:pt idx="4">
                  <c:v>0.44600000000000001</c:v>
                </c:pt>
                <c:pt idx="5">
                  <c:v>0.56100000000000005</c:v>
                </c:pt>
                <c:pt idx="6">
                  <c:v>0.84</c:v>
                </c:pt>
                <c:pt idx="7">
                  <c:v>0.38600000000000001</c:v>
                </c:pt>
                <c:pt idx="8">
                  <c:v>0.36</c:v>
                </c:pt>
                <c:pt idx="9">
                  <c:v>0.35299999999999998</c:v>
                </c:pt>
                <c:pt idx="10">
                  <c:v>0.34699999999999998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8-4468-A7D3-C58429815AF0}"/>
            </c:ext>
          </c:extLst>
        </c:ser>
        <c:ser>
          <c:idx val="2"/>
          <c:order val="2"/>
          <c:tx>
            <c:strRef>
              <c:f>Dye_Curve_TimeProgression!$E$2</c:f>
              <c:strCache>
                <c:ptCount val="1"/>
                <c:pt idx="0">
                  <c:v>37.5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Dye_Curve_TimeProgression!$B$3:$B$13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Dye_Curve_TimeProgression!$E$3:$E$13</c:f>
              <c:numCache>
                <c:formatCode>General</c:formatCode>
                <c:ptCount val="11"/>
                <c:pt idx="0">
                  <c:v>0.435</c:v>
                </c:pt>
                <c:pt idx="1">
                  <c:v>0.41899999999999998</c:v>
                </c:pt>
                <c:pt idx="2">
                  <c:v>0.40899999999999997</c:v>
                </c:pt>
                <c:pt idx="3">
                  <c:v>0.39900000000000002</c:v>
                </c:pt>
                <c:pt idx="4">
                  <c:v>0.40200000000000002</c:v>
                </c:pt>
                <c:pt idx="5">
                  <c:v>0.442</c:v>
                </c:pt>
                <c:pt idx="6">
                  <c:v>0.54900000000000004</c:v>
                </c:pt>
                <c:pt idx="7">
                  <c:v>0.35899999999999999</c:v>
                </c:pt>
                <c:pt idx="8">
                  <c:v>0.34300000000000003</c:v>
                </c:pt>
                <c:pt idx="9">
                  <c:v>0.33600000000000002</c:v>
                </c:pt>
                <c:pt idx="10">
                  <c:v>0.32900000000000001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8-4468-A7D3-C58429815AF0}"/>
            </c:ext>
          </c:extLst>
        </c:ser>
        <c:ser>
          <c:idx val="3"/>
          <c:order val="3"/>
          <c:tx>
            <c:strRef>
              <c:f>Dye_Curve_TimeProgression!$F$2</c:f>
              <c:strCache>
                <c:ptCount val="1"/>
                <c:pt idx="0">
                  <c:v>18.75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Dye_Curve_TimeProgression!$B$3:$B$13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Dye_Curve_TimeProgression!$F$3:$F$13</c:f>
              <c:numCache>
                <c:formatCode>General</c:formatCode>
                <c:ptCount val="11"/>
                <c:pt idx="0">
                  <c:v>0.45300000000000001</c:v>
                </c:pt>
                <c:pt idx="1">
                  <c:v>0.442</c:v>
                </c:pt>
                <c:pt idx="2">
                  <c:v>0.434</c:v>
                </c:pt>
                <c:pt idx="3">
                  <c:v>0.42199999999999999</c:v>
                </c:pt>
                <c:pt idx="4">
                  <c:v>0.41599999999999998</c:v>
                </c:pt>
                <c:pt idx="5">
                  <c:v>0.42499999999999999</c:v>
                </c:pt>
                <c:pt idx="6">
                  <c:v>0.46600000000000003</c:v>
                </c:pt>
                <c:pt idx="7">
                  <c:v>0.377</c:v>
                </c:pt>
                <c:pt idx="8">
                  <c:v>0.36499999999999999</c:v>
                </c:pt>
                <c:pt idx="9">
                  <c:v>0.35699999999999998</c:v>
                </c:pt>
                <c:pt idx="10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98-4468-A7D3-C58429815AF0}"/>
            </c:ext>
          </c:extLst>
        </c:ser>
        <c:ser>
          <c:idx val="4"/>
          <c:order val="4"/>
          <c:tx>
            <c:strRef>
              <c:f>Dye_Curve_TimeProgression!$G$2</c:f>
              <c:strCache>
                <c:ptCount val="1"/>
                <c:pt idx="0">
                  <c:v>9.375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Dye_Curve_TimeProgression!$B$3:$B$13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Dye_Curve_TimeProgression!$G$3:$G$13</c:f>
              <c:numCache>
                <c:formatCode>General</c:formatCode>
                <c:ptCount val="11"/>
                <c:pt idx="0">
                  <c:v>0.39100000000000001</c:v>
                </c:pt>
                <c:pt idx="1">
                  <c:v>0.38100000000000001</c:v>
                </c:pt>
                <c:pt idx="2">
                  <c:v>0.374</c:v>
                </c:pt>
                <c:pt idx="3">
                  <c:v>0.36299999999999999</c:v>
                </c:pt>
                <c:pt idx="4">
                  <c:v>0.35399999999999998</c:v>
                </c:pt>
                <c:pt idx="5">
                  <c:v>0.34799999999999998</c:v>
                </c:pt>
                <c:pt idx="6">
                  <c:v>0.35299999999999998</c:v>
                </c:pt>
                <c:pt idx="7">
                  <c:v>0.32500000000000001</c:v>
                </c:pt>
                <c:pt idx="8">
                  <c:v>0.315</c:v>
                </c:pt>
                <c:pt idx="9">
                  <c:v>0.30599999999999999</c:v>
                </c:pt>
                <c:pt idx="10">
                  <c:v>0.29899999999999999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98-4468-A7D3-C58429815AF0}"/>
            </c:ext>
          </c:extLst>
        </c:ser>
        <c:ser>
          <c:idx val="5"/>
          <c:order val="5"/>
          <c:tx>
            <c:strRef>
              <c:f>Dye_Curve_TimeProgression!$H$2</c:f>
              <c:strCache>
                <c:ptCount val="1"/>
                <c:pt idx="0">
                  <c:v>4.6875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Dye_Curve_TimeProgression!$B$3:$B$13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Dye_Curve_TimeProgression!$H$3:$H$13</c:f>
              <c:numCache>
                <c:formatCode>General</c:formatCode>
                <c:ptCount val="11"/>
                <c:pt idx="0">
                  <c:v>0.4</c:v>
                </c:pt>
                <c:pt idx="1">
                  <c:v>0.39100000000000001</c:v>
                </c:pt>
                <c:pt idx="2">
                  <c:v>0.38500000000000001</c:v>
                </c:pt>
                <c:pt idx="3">
                  <c:v>0.372</c:v>
                </c:pt>
                <c:pt idx="4">
                  <c:v>0.36199999999999999</c:v>
                </c:pt>
                <c:pt idx="5">
                  <c:v>0.35299999999999998</c:v>
                </c:pt>
                <c:pt idx="6">
                  <c:v>0.34899999999999998</c:v>
                </c:pt>
                <c:pt idx="7">
                  <c:v>0.33500000000000002</c:v>
                </c:pt>
                <c:pt idx="8">
                  <c:v>0.32700000000000001</c:v>
                </c:pt>
                <c:pt idx="9">
                  <c:v>0.31900000000000001</c:v>
                </c:pt>
                <c:pt idx="10">
                  <c:v>0.313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98-4468-A7D3-C58429815AF0}"/>
            </c:ext>
          </c:extLst>
        </c:ser>
        <c:ser>
          <c:idx val="6"/>
          <c:order val="6"/>
          <c:tx>
            <c:strRef>
              <c:f>Dye_Curve_TimeProgression!$I$2</c:f>
              <c:strCache>
                <c:ptCount val="1"/>
                <c:pt idx="0">
                  <c:v>2.34375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Dye_Curve_TimeProgression!$B$3:$B$13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Dye_Curve_TimeProgression!$I$3:$I$13</c:f>
              <c:numCache>
                <c:formatCode>General</c:formatCode>
                <c:ptCount val="11"/>
                <c:pt idx="0">
                  <c:v>0.48299999999999998</c:v>
                </c:pt>
                <c:pt idx="1">
                  <c:v>0.47299999999999998</c:v>
                </c:pt>
                <c:pt idx="2">
                  <c:v>0.46400000000000002</c:v>
                </c:pt>
                <c:pt idx="3">
                  <c:v>0.44900000000000001</c:v>
                </c:pt>
                <c:pt idx="4">
                  <c:v>0.438</c:v>
                </c:pt>
                <c:pt idx="5">
                  <c:v>0.42599999999999999</c:v>
                </c:pt>
                <c:pt idx="6">
                  <c:v>0.41899999999999998</c:v>
                </c:pt>
                <c:pt idx="7">
                  <c:v>0.40600000000000003</c:v>
                </c:pt>
                <c:pt idx="8">
                  <c:v>0.39600000000000002</c:v>
                </c:pt>
                <c:pt idx="9">
                  <c:v>0.38800000000000001</c:v>
                </c:pt>
                <c:pt idx="10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98-4468-A7D3-C5842981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2871"/>
        <c:axId val="355129799"/>
      </c:scatterChart>
      <c:valAx>
        <c:axId val="343522871"/>
        <c:scaling>
          <c:orientation val="minMax"/>
          <c:max val="610"/>
          <c:min val="3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9799"/>
        <c:crosses val="autoZero"/>
        <c:crossBetween val="midCat"/>
      </c:valAx>
      <c:valAx>
        <c:axId val="355129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2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19</xdr:row>
      <xdr:rowOff>123825</xdr:rowOff>
    </xdr:from>
    <xdr:ext cx="2847975" cy="1762125"/>
    <xdr:graphicFrame macro="">
      <xdr:nvGraphicFramePr>
        <xdr:cNvPr id="1398783081" name="Chart 1">
          <a:extLst>
            <a:ext uri="{FF2B5EF4-FFF2-40B4-BE49-F238E27FC236}">
              <a16:creationId xmlns:a16="http://schemas.microsoft.com/office/drawing/2014/main" id="{00000000-0008-0000-0000-000069B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19</xdr:row>
      <xdr:rowOff>114300</xdr:rowOff>
    </xdr:from>
    <xdr:ext cx="3267075" cy="1847850"/>
    <xdr:graphicFrame macro="">
      <xdr:nvGraphicFramePr>
        <xdr:cNvPr id="148862912" name="Chart 2">
          <a:extLst>
            <a:ext uri="{FF2B5EF4-FFF2-40B4-BE49-F238E27FC236}">
              <a16:creationId xmlns:a16="http://schemas.microsoft.com/office/drawing/2014/main" id="{00000000-0008-0000-0000-0000C077DF08}"/>
            </a:ext>
            <a:ext uri="{147F2762-F138-4A5C-976F-8EAC2B608ADB}">
              <a16:predDERef xmlns:a16="http://schemas.microsoft.com/office/drawing/2014/main" pred="{00000000-0008-0000-0000-000069B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</xdr:row>
      <xdr:rowOff>257175</xdr:rowOff>
    </xdr:from>
    <xdr:to>
      <xdr:col>24</xdr:col>
      <xdr:colOff>590550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55D23-D4A5-B07F-94B3-5DEBD1B5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22</xdr:row>
      <xdr:rowOff>57150</xdr:rowOff>
    </xdr:from>
    <xdr:to>
      <xdr:col>25</xdr:col>
      <xdr:colOff>19050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002C3-CF5C-2CF9-8A07-8CD8FB1579F0}"/>
            </a:ext>
            <a:ext uri="{147F2762-F138-4A5C-976F-8EAC2B608ADB}">
              <a16:predDERef xmlns:a16="http://schemas.microsoft.com/office/drawing/2014/main" pred="{48B55D23-D4A5-B07F-94B3-5DEBD1B5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600075</xdr:colOff>
      <xdr:row>52</xdr:row>
      <xdr:rowOff>104775</xdr:rowOff>
    </xdr:from>
    <xdr:to>
      <xdr:col>25</xdr:col>
      <xdr:colOff>0</xdr:colOff>
      <xdr:row>69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1A0DC-3495-4B1A-B3DB-13D4CC00A1CA}"/>
            </a:ext>
            <a:ext uri="{147F2762-F138-4A5C-976F-8EAC2B608ADB}">
              <a16:predDERef xmlns:a16="http://schemas.microsoft.com/office/drawing/2014/main" pred="{32C002C3-CF5C-2CF9-8A07-8CD8FB157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72</xdr:row>
      <xdr:rowOff>161925</xdr:rowOff>
    </xdr:from>
    <xdr:to>
      <xdr:col>25</xdr:col>
      <xdr:colOff>47625</xdr:colOff>
      <xdr:row>90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9D99D-DDAD-4B1E-A829-45E7CC4F3F3C}"/>
            </a:ext>
            <a:ext uri="{147F2762-F138-4A5C-976F-8EAC2B608ADB}">
              <a16:predDERef xmlns:a16="http://schemas.microsoft.com/office/drawing/2014/main" pred="{1A11A0DC-3495-4B1A-B3DB-13D4CC00A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95</xdr:row>
      <xdr:rowOff>47625</xdr:rowOff>
    </xdr:from>
    <xdr:to>
      <xdr:col>24</xdr:col>
      <xdr:colOff>390525</xdr:colOff>
      <xdr:row>110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744B3C-0ECF-46DF-BB40-0C3341599AF8}"/>
            </a:ext>
            <a:ext uri="{147F2762-F138-4A5C-976F-8EAC2B608ADB}">
              <a16:predDERef xmlns:a16="http://schemas.microsoft.com/office/drawing/2014/main" pred="{8F49D99D-DDAD-4B1E-A829-45E7CC4F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361950</xdr:colOff>
      <xdr:row>112</xdr:row>
      <xdr:rowOff>47625</xdr:rowOff>
    </xdr:from>
    <xdr:to>
      <xdr:col>24</xdr:col>
      <xdr:colOff>409575</xdr:colOff>
      <xdr:row>129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7D33B-7B13-41C7-B9F9-E17BDECD3B7D}"/>
            </a:ext>
            <a:ext uri="{147F2762-F138-4A5C-976F-8EAC2B608ADB}">
              <a16:predDERef xmlns:a16="http://schemas.microsoft.com/office/drawing/2014/main" pred="{8C744B3C-0ECF-46DF-BB40-0C3341599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138</xdr:row>
      <xdr:rowOff>0</xdr:rowOff>
    </xdr:from>
    <xdr:to>
      <xdr:col>23</xdr:col>
      <xdr:colOff>9525</xdr:colOff>
      <xdr:row>155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17E81-C4E1-488E-9F79-01B3AEC01A97}"/>
            </a:ext>
            <a:ext uri="{147F2762-F138-4A5C-976F-8EAC2B608ADB}">
              <a16:predDERef xmlns:a16="http://schemas.microsoft.com/office/drawing/2014/main" pred="{27A7D33B-7B13-41C7-B9F9-E17BDECD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47625</xdr:colOff>
      <xdr:row>156</xdr:row>
      <xdr:rowOff>152400</xdr:rowOff>
    </xdr:from>
    <xdr:to>
      <xdr:col>25</xdr:col>
      <xdr:colOff>95250</xdr:colOff>
      <xdr:row>174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B601C8-26B0-4B6E-A764-30C958CBFE44}"/>
            </a:ext>
            <a:ext uri="{147F2762-F138-4A5C-976F-8EAC2B608ADB}">
              <a16:predDERef xmlns:a16="http://schemas.microsoft.com/office/drawing/2014/main" pred="{30317E81-C4E1-488E-9F79-01B3AEC01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447675</xdr:rowOff>
    </xdr:from>
    <xdr:to>
      <xdr:col>24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83C5-B6BB-B27C-66FE-997449E7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13</xdr:row>
      <xdr:rowOff>152400</xdr:rowOff>
    </xdr:from>
    <xdr:ext cx="4086225" cy="2352675"/>
    <xdr:graphicFrame macro="">
      <xdr:nvGraphicFramePr>
        <xdr:cNvPr id="1055034945" name="Chart 8">
          <a:extLst>
            <a:ext uri="{FF2B5EF4-FFF2-40B4-BE49-F238E27FC236}">
              <a16:creationId xmlns:a16="http://schemas.microsoft.com/office/drawing/2014/main" id="{00000000-0008-0000-0600-0000418E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27</xdr:row>
      <xdr:rowOff>152400</xdr:rowOff>
    </xdr:from>
    <xdr:ext cx="4067175" cy="2362200"/>
    <xdr:graphicFrame macro="">
      <xdr:nvGraphicFramePr>
        <xdr:cNvPr id="607037557" name="Chart 9">
          <a:extLst>
            <a:ext uri="{FF2B5EF4-FFF2-40B4-BE49-F238E27FC236}">
              <a16:creationId xmlns:a16="http://schemas.microsoft.com/office/drawing/2014/main" id="{00000000-0008-0000-0600-000075A82E24}"/>
            </a:ext>
            <a:ext uri="{147F2762-F138-4A5C-976F-8EAC2B608ADB}">
              <a16:predDERef xmlns:a16="http://schemas.microsoft.com/office/drawing/2014/main" pred="{00000000-0008-0000-0600-0000418E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43</xdr:row>
      <xdr:rowOff>0</xdr:rowOff>
    </xdr:from>
    <xdr:ext cx="4067175" cy="2324100"/>
    <xdr:graphicFrame macro="">
      <xdr:nvGraphicFramePr>
        <xdr:cNvPr id="835611550" name="Chart 10">
          <a:extLst>
            <a:ext uri="{FF2B5EF4-FFF2-40B4-BE49-F238E27FC236}">
              <a16:creationId xmlns:a16="http://schemas.microsoft.com/office/drawing/2014/main" id="{00000000-0008-0000-0600-00009E6BCE31}"/>
            </a:ext>
            <a:ext uri="{147F2762-F138-4A5C-976F-8EAC2B608ADB}">
              <a16:predDERef xmlns:a16="http://schemas.microsoft.com/office/drawing/2014/main" pred="{00000000-0008-0000-0600-000075A8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19050</xdr:colOff>
      <xdr:row>56</xdr:row>
      <xdr:rowOff>161925</xdr:rowOff>
    </xdr:from>
    <xdr:ext cx="4048125" cy="2352675"/>
    <xdr:graphicFrame macro="">
      <xdr:nvGraphicFramePr>
        <xdr:cNvPr id="937591729" name="Chart 11">
          <a:extLst>
            <a:ext uri="{FF2B5EF4-FFF2-40B4-BE49-F238E27FC236}">
              <a16:creationId xmlns:a16="http://schemas.microsoft.com/office/drawing/2014/main" id="{00000000-0008-0000-0600-0000B183E237}"/>
            </a:ext>
            <a:ext uri="{147F2762-F138-4A5C-976F-8EAC2B608ADB}">
              <a16:predDERef xmlns:a16="http://schemas.microsoft.com/office/drawing/2014/main" pred="{00000000-0008-0000-0600-00009E6BC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19050</xdr:colOff>
      <xdr:row>70</xdr:row>
      <xdr:rowOff>161925</xdr:rowOff>
    </xdr:from>
    <xdr:ext cx="4057650" cy="2352675"/>
    <xdr:graphicFrame macro="">
      <xdr:nvGraphicFramePr>
        <xdr:cNvPr id="1025086664" name="Chart 12">
          <a:extLst>
            <a:ext uri="{FF2B5EF4-FFF2-40B4-BE49-F238E27FC236}">
              <a16:creationId xmlns:a16="http://schemas.microsoft.com/office/drawing/2014/main" id="{00000000-0008-0000-0600-0000C894193D}"/>
            </a:ext>
            <a:ext uri="{147F2762-F138-4A5C-976F-8EAC2B608ADB}">
              <a16:predDERef xmlns:a16="http://schemas.microsoft.com/office/drawing/2014/main" pred="{00000000-0008-0000-0600-0000B183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19050</xdr:colOff>
      <xdr:row>85</xdr:row>
      <xdr:rowOff>0</xdr:rowOff>
    </xdr:from>
    <xdr:ext cx="4048125" cy="2619375"/>
    <xdr:graphicFrame macro="">
      <xdr:nvGraphicFramePr>
        <xdr:cNvPr id="1406039570" name="Chart 13">
          <a:extLst>
            <a:ext uri="{FF2B5EF4-FFF2-40B4-BE49-F238E27FC236}">
              <a16:creationId xmlns:a16="http://schemas.microsoft.com/office/drawing/2014/main" id="{00000000-0008-0000-0600-00001276CE53}"/>
            </a:ext>
            <a:ext uri="{147F2762-F138-4A5C-976F-8EAC2B608ADB}">
              <a16:predDERef xmlns:a16="http://schemas.microsoft.com/office/drawing/2014/main" pred="{00000000-0008-0000-0600-0000C894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142875</xdr:colOff>
      <xdr:row>8</xdr:row>
      <xdr:rowOff>123825</xdr:rowOff>
    </xdr:from>
    <xdr:ext cx="4352925" cy="2638425"/>
    <xdr:graphicFrame macro="">
      <xdr:nvGraphicFramePr>
        <xdr:cNvPr id="1227978286" name="Chart 14">
          <a:extLst>
            <a:ext uri="{FF2B5EF4-FFF2-40B4-BE49-F238E27FC236}">
              <a16:creationId xmlns:a16="http://schemas.microsoft.com/office/drawing/2014/main" id="{00000000-0008-0000-0600-00002E763149}"/>
            </a:ext>
            <a:ext uri="{147F2762-F138-4A5C-976F-8EAC2B608ADB}">
              <a16:predDERef xmlns:a16="http://schemas.microsoft.com/office/drawing/2014/main" pred="{00000000-0008-0000-0600-00001276C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</xdr:row>
      <xdr:rowOff>15240</xdr:rowOff>
    </xdr:from>
    <xdr:to>
      <xdr:col>16</xdr:col>
      <xdr:colOff>350520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0B731-CD6D-7AC4-7149-12A7CF3C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38100</xdr:rowOff>
    </xdr:from>
    <xdr:to>
      <xdr:col>17</xdr:col>
      <xdr:colOff>19050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54204-7106-3499-330A-CCE8B0B84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20</xdr:row>
      <xdr:rowOff>9525</xdr:rowOff>
    </xdr:from>
    <xdr:to>
      <xdr:col>28</xdr:col>
      <xdr:colOff>400050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1B5393-90EE-561C-F8C6-5D55AFC2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1</xdr:row>
      <xdr:rowOff>142875</xdr:rowOff>
    </xdr:from>
    <xdr:to>
      <xdr:col>27</xdr:col>
      <xdr:colOff>152400</xdr:colOff>
      <xdr:row>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3FB7F-F857-EE2C-81C9-3CA0CC3AD0B7}"/>
            </a:ext>
            <a:ext uri="{147F2762-F138-4A5C-976F-8EAC2B608ADB}">
              <a16:predDERef xmlns:a16="http://schemas.microsoft.com/office/drawing/2014/main" pred="{EC1B5393-90EE-561C-F8C6-5D55AFC2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50</xdr:row>
      <xdr:rowOff>85725</xdr:rowOff>
    </xdr:from>
    <xdr:to>
      <xdr:col>21</xdr:col>
      <xdr:colOff>200025</xdr:colOff>
      <xdr:row>62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109C5-AD6B-0A86-2999-B6ED1141EB04}"/>
            </a:ext>
            <a:ext uri="{147F2762-F138-4A5C-976F-8EAC2B608ADB}">
              <a16:predDERef xmlns:a16="http://schemas.microsoft.com/office/drawing/2014/main" pred="{A433FB7F-F857-EE2C-81C9-3CA0CC3A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D9F7E-2772-8F4A-1081-1F9AD1F5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6BBB3-C29A-C91C-3B1E-1388B9046717}"/>
            </a:ext>
            <a:ext uri="{147F2762-F138-4A5C-976F-8EAC2B608ADB}">
              <a16:predDERef xmlns:a16="http://schemas.microsoft.com/office/drawing/2014/main" pred="{36FD9F7E-2772-8F4A-1081-1F9AD1F5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5FC2D-25F8-576E-40B8-F91F68B18E92}"/>
            </a:ext>
            <a:ext uri="{147F2762-F138-4A5C-976F-8EAC2B608ADB}">
              <a16:predDERef xmlns:a16="http://schemas.microsoft.com/office/drawing/2014/main" pred="{3F86BBB3-C29A-C91C-3B1E-1388B904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7E675-960E-336F-BD53-456145135F22}"/>
            </a:ext>
            <a:ext uri="{147F2762-F138-4A5C-976F-8EAC2B608ADB}">
              <a16:predDERef xmlns:a16="http://schemas.microsoft.com/office/drawing/2014/main" pred="{0375FC2D-25F8-576E-40B8-F91F68B1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041EA5-B22A-B669-BA64-FAF2C4A3142F}"/>
            </a:ext>
            <a:ext uri="{147F2762-F138-4A5C-976F-8EAC2B608ADB}">
              <a16:predDERef xmlns:a16="http://schemas.microsoft.com/office/drawing/2014/main" pred="{A497E675-960E-336F-BD53-45614513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6CEC83-55D2-435D-0656-CC425BA367FE}"/>
            </a:ext>
            <a:ext uri="{147F2762-F138-4A5C-976F-8EAC2B608ADB}">
              <a16:predDERef xmlns:a16="http://schemas.microsoft.com/office/drawing/2014/main" pred="{DC041EA5-B22A-B669-BA64-FAF2C4A3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1CD3E1-3015-969B-5348-DF8C82793116}"/>
            </a:ext>
            <a:ext uri="{147F2762-F138-4A5C-976F-8EAC2B608ADB}">
              <a16:predDERef xmlns:a16="http://schemas.microsoft.com/office/drawing/2014/main" pred="{0A6CEC83-55D2-435D-0656-CC425BA3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30EE96-69BA-0630-70D8-59449DB21C7F}"/>
            </a:ext>
            <a:ext uri="{147F2762-F138-4A5C-976F-8EAC2B608ADB}">
              <a16:predDERef xmlns:a16="http://schemas.microsoft.com/office/drawing/2014/main" pred="{3E1CD3E1-3015-969B-5348-DF8C82793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2AD6AF-A848-F86D-FDA7-49B7B1CF964E}"/>
            </a:ext>
            <a:ext uri="{147F2762-F138-4A5C-976F-8EAC2B608ADB}">
              <a16:predDERef xmlns:a16="http://schemas.microsoft.com/office/drawing/2014/main" pred="{9C30EE96-69BA-0630-70D8-59449DB2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651E8A-620A-B47C-4FA6-61F03A43EAF9}"/>
            </a:ext>
            <a:ext uri="{147F2762-F138-4A5C-976F-8EAC2B608ADB}">
              <a16:predDERef xmlns:a16="http://schemas.microsoft.com/office/drawing/2014/main" pred="{3F2AD6AF-A848-F86D-FDA7-49B7B1CF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733FB6-EF7C-6B7F-915D-EE324626473F}"/>
            </a:ext>
            <a:ext uri="{147F2762-F138-4A5C-976F-8EAC2B608ADB}">
              <a16:predDERef xmlns:a16="http://schemas.microsoft.com/office/drawing/2014/main" pred="{0F651E8A-620A-B47C-4FA6-61F03A43E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3E5A95-C17E-0B46-BEC5-AA58E6B6666B}"/>
            </a:ext>
            <a:ext uri="{147F2762-F138-4A5C-976F-8EAC2B608ADB}">
              <a16:predDERef xmlns:a16="http://schemas.microsoft.com/office/drawing/2014/main" pred="{9A733FB6-EF7C-6B7F-915D-EE324626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D0738C-DE22-45C7-C318-631094852FE2}"/>
            </a:ext>
            <a:ext uri="{147F2762-F138-4A5C-976F-8EAC2B608ADB}">
              <a16:predDERef xmlns:a16="http://schemas.microsoft.com/office/drawing/2014/main" pred="{EA3E5A95-C17E-0B46-BEC5-AA58E6B6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56C9F8A-B5ED-D8D6-5930-90D886A35FA6}"/>
            </a:ext>
            <a:ext uri="{147F2762-F138-4A5C-976F-8EAC2B608ADB}">
              <a16:predDERef xmlns:a16="http://schemas.microsoft.com/office/drawing/2014/main" pred="{09D0738C-DE22-45C7-C318-631094852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FFE4BB-E194-E529-525B-8C8D4CAD4ACA}"/>
            </a:ext>
            <a:ext uri="{147F2762-F138-4A5C-976F-8EAC2B608ADB}">
              <a16:predDERef xmlns:a16="http://schemas.microsoft.com/office/drawing/2014/main" pred="{F56C9F8A-B5ED-D8D6-5930-90D886A35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19</xdr:row>
      <xdr:rowOff>123825</xdr:rowOff>
    </xdr:from>
    <xdr:ext cx="2847975" cy="1762125"/>
    <xdr:graphicFrame macro="">
      <xdr:nvGraphicFramePr>
        <xdr:cNvPr id="33526515" name="Chart 15">
          <a:extLst>
            <a:ext uri="{FF2B5EF4-FFF2-40B4-BE49-F238E27FC236}">
              <a16:creationId xmlns:a16="http://schemas.microsoft.com/office/drawing/2014/main" id="{00000000-0008-0000-0700-0000F392F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19</xdr:row>
      <xdr:rowOff>114300</xdr:rowOff>
    </xdr:from>
    <xdr:ext cx="3267075" cy="1847850"/>
    <xdr:graphicFrame macro="">
      <xdr:nvGraphicFramePr>
        <xdr:cNvPr id="169424554" name="Chart 16">
          <a:extLst>
            <a:ext uri="{FF2B5EF4-FFF2-40B4-BE49-F238E27FC236}">
              <a16:creationId xmlns:a16="http://schemas.microsoft.com/office/drawing/2014/main" id="{00000000-0008-0000-0700-0000AA36190A}"/>
            </a:ext>
            <a:ext uri="{147F2762-F138-4A5C-976F-8EAC2B608ADB}">
              <a16:predDERef xmlns:a16="http://schemas.microsoft.com/office/drawing/2014/main" pred="{00000000-0008-0000-0700-0000F392F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38100</xdr:rowOff>
    </xdr:from>
    <xdr:to>
      <xdr:col>12</xdr:col>
      <xdr:colOff>133350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34721-9346-CBAD-74FD-85221254B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7</xdr:row>
      <xdr:rowOff>85725</xdr:rowOff>
    </xdr:from>
    <xdr:ext cx="3552825" cy="2190750"/>
    <xdr:graphicFrame macro="">
      <xdr:nvGraphicFramePr>
        <xdr:cNvPr id="350569136" name="Chart 3">
          <a:extLst>
            <a:ext uri="{FF2B5EF4-FFF2-40B4-BE49-F238E27FC236}">
              <a16:creationId xmlns:a16="http://schemas.microsoft.com/office/drawing/2014/main" id="{00000000-0008-0000-0200-0000B042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314325</xdr:colOff>
      <xdr:row>23</xdr:row>
      <xdr:rowOff>95250</xdr:rowOff>
    </xdr:from>
    <xdr:ext cx="3552825" cy="2190750"/>
    <xdr:graphicFrame macro="">
      <xdr:nvGraphicFramePr>
        <xdr:cNvPr id="1391473196" name="Chart 4">
          <a:extLst>
            <a:ext uri="{FF2B5EF4-FFF2-40B4-BE49-F238E27FC236}">
              <a16:creationId xmlns:a16="http://schemas.microsoft.com/office/drawing/2014/main" id="{00000000-0008-0000-0200-00002C32F052}"/>
            </a:ext>
            <a:ext uri="{147F2762-F138-4A5C-976F-8EAC2B608ADB}">
              <a16:predDERef xmlns:a16="http://schemas.microsoft.com/office/drawing/2014/main" pred="{00000000-0008-0000-0200-0000B042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37</xdr:row>
      <xdr:rowOff>19050</xdr:rowOff>
    </xdr:from>
    <xdr:ext cx="3552825" cy="2190750"/>
    <xdr:graphicFrame macro="">
      <xdr:nvGraphicFramePr>
        <xdr:cNvPr id="443080114" name="Chart 5">
          <a:extLst>
            <a:ext uri="{FF2B5EF4-FFF2-40B4-BE49-F238E27FC236}">
              <a16:creationId xmlns:a16="http://schemas.microsoft.com/office/drawing/2014/main" id="{00000000-0008-0000-0200-0000B2DD681A}"/>
            </a:ext>
            <a:ext uri="{147F2762-F138-4A5C-976F-8EAC2B608ADB}">
              <a16:predDERef xmlns:a16="http://schemas.microsoft.com/office/drawing/2014/main" pred="{00000000-0008-0000-0200-00002C32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504825</xdr:colOff>
      <xdr:row>7</xdr:row>
      <xdr:rowOff>104775</xdr:rowOff>
    </xdr:from>
    <xdr:ext cx="3600450" cy="2190750"/>
    <xdr:graphicFrame macro="">
      <xdr:nvGraphicFramePr>
        <xdr:cNvPr id="630679787" name="Chart 6">
          <a:extLst>
            <a:ext uri="{FF2B5EF4-FFF2-40B4-BE49-F238E27FC236}">
              <a16:creationId xmlns:a16="http://schemas.microsoft.com/office/drawing/2014/main" id="{00000000-0008-0000-0200-0000EB689725}"/>
            </a:ext>
            <a:ext uri="{147F2762-F138-4A5C-976F-8EAC2B608ADB}">
              <a16:predDERef xmlns:a16="http://schemas.microsoft.com/office/drawing/2014/main" pred="{00000000-0008-0000-0200-0000B2DD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514350</xdr:colOff>
      <xdr:row>23</xdr:row>
      <xdr:rowOff>114300</xdr:rowOff>
    </xdr:from>
    <xdr:ext cx="3600450" cy="2190750"/>
    <xdr:graphicFrame macro="">
      <xdr:nvGraphicFramePr>
        <xdr:cNvPr id="1838273429" name="Chart 7">
          <a:extLst>
            <a:ext uri="{FF2B5EF4-FFF2-40B4-BE49-F238E27FC236}">
              <a16:creationId xmlns:a16="http://schemas.microsoft.com/office/drawing/2014/main" id="{00000000-0008-0000-0200-000095D3916D}"/>
            </a:ext>
            <a:ext uri="{147F2762-F138-4A5C-976F-8EAC2B608ADB}">
              <a16:predDERef xmlns:a16="http://schemas.microsoft.com/office/drawing/2014/main" pred="{00000000-0008-0000-0200-0000EB68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</xdr:row>
      <xdr:rowOff>38100</xdr:rowOff>
    </xdr:from>
    <xdr:to>
      <xdr:col>18</xdr:col>
      <xdr:colOff>533400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84A5-5940-2266-71AD-DEFFAE03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17</xdr:row>
      <xdr:rowOff>152400</xdr:rowOff>
    </xdr:from>
    <xdr:to>
      <xdr:col>18</xdr:col>
      <xdr:colOff>552450</xdr:colOff>
      <xdr:row>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D6C4C1-FB42-D027-91CE-8475FCE2E267}"/>
            </a:ext>
            <a:ext uri="{147F2762-F138-4A5C-976F-8EAC2B608ADB}">
              <a16:predDERef xmlns:a16="http://schemas.microsoft.com/office/drawing/2014/main" pred="{E59784A5-5940-2266-71AD-DEFFAE03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33</xdr:row>
      <xdr:rowOff>161925</xdr:rowOff>
    </xdr:from>
    <xdr:to>
      <xdr:col>18</xdr:col>
      <xdr:colOff>571500</xdr:colOff>
      <xdr:row>49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4ED13-E595-4A28-A125-E51ECCF81D2E}"/>
            </a:ext>
            <a:ext uri="{147F2762-F138-4A5C-976F-8EAC2B608ADB}">
              <a16:predDERef xmlns:a16="http://schemas.microsoft.com/office/drawing/2014/main" pred="{7AD6C4C1-FB42-D027-91CE-8475FCE2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180975</xdr:colOff>
      <xdr:row>5</xdr:row>
      <xdr:rowOff>66675</xdr:rowOff>
    </xdr:from>
    <xdr:to>
      <xdr:col>36</xdr:col>
      <xdr:colOff>285750</xdr:colOff>
      <xdr:row>17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7DCA5C-2C29-D994-17F7-EFF4DD375E5C}"/>
            </a:ext>
            <a:ext uri="{147F2762-F138-4A5C-976F-8EAC2B608ADB}">
              <a16:predDERef xmlns:a16="http://schemas.microsoft.com/office/drawing/2014/main" pred="{5B74ED13-E595-4A28-A125-E51ECCF81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152400</xdr:colOff>
      <xdr:row>19</xdr:row>
      <xdr:rowOff>180975</xdr:rowOff>
    </xdr:from>
    <xdr:to>
      <xdr:col>36</xdr:col>
      <xdr:colOff>533400</xdr:colOff>
      <xdr:row>33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2ECF5-BF90-BB4D-B447-00EAF45463B5}"/>
            </a:ext>
            <a:ext uri="{147F2762-F138-4A5C-976F-8EAC2B608ADB}">
              <a16:predDERef xmlns:a16="http://schemas.microsoft.com/office/drawing/2014/main" pred="{CE7DCA5C-2C29-D994-17F7-EFF4DD375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28575</xdr:colOff>
      <xdr:row>36</xdr:row>
      <xdr:rowOff>19050</xdr:rowOff>
    </xdr:from>
    <xdr:to>
      <xdr:col>36</xdr:col>
      <xdr:colOff>400050</xdr:colOff>
      <xdr:row>47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23FC6B-1A47-97ED-EA31-F124D26BC3BB}"/>
            </a:ext>
            <a:ext uri="{147F2762-F138-4A5C-976F-8EAC2B608ADB}">
              <a16:predDERef xmlns:a16="http://schemas.microsoft.com/office/drawing/2014/main" pred="{1382ECF5-BF90-BB4D-B447-00EAF454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704850</xdr:colOff>
      <xdr:row>51</xdr:row>
      <xdr:rowOff>38100</xdr:rowOff>
    </xdr:from>
    <xdr:to>
      <xdr:col>37</xdr:col>
      <xdr:colOff>38100</xdr:colOff>
      <xdr:row>62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6CA2D6-AED5-BF1D-A05E-1D0400FB02B3}"/>
            </a:ext>
            <a:ext uri="{147F2762-F138-4A5C-976F-8EAC2B608ADB}">
              <a16:predDERef xmlns:a16="http://schemas.microsoft.com/office/drawing/2014/main" pred="{6823FC6B-1A47-97ED-EA31-F124D26BC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352425</xdr:colOff>
      <xdr:row>49</xdr:row>
      <xdr:rowOff>104775</xdr:rowOff>
    </xdr:from>
    <xdr:to>
      <xdr:col>18</xdr:col>
      <xdr:colOff>561975</xdr:colOff>
      <xdr:row>64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62F5C-7FD5-E9D6-C133-76D3E1D3DE71}"/>
            </a:ext>
            <a:ext uri="{147F2762-F138-4A5C-976F-8EAC2B608ADB}">
              <a16:predDERef xmlns:a16="http://schemas.microsoft.com/office/drawing/2014/main" pred="{446CA2D6-AED5-BF1D-A05E-1D0400FB0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409575</xdr:colOff>
      <xdr:row>64</xdr:row>
      <xdr:rowOff>161925</xdr:rowOff>
    </xdr:from>
    <xdr:to>
      <xdr:col>19</xdr:col>
      <xdr:colOff>76200</xdr:colOff>
      <xdr:row>80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0362DE-ACD2-F4B5-CF86-7F0A141BB3D8}"/>
            </a:ext>
            <a:ext uri="{147F2762-F138-4A5C-976F-8EAC2B608ADB}">
              <a16:predDERef xmlns:a16="http://schemas.microsoft.com/office/drawing/2014/main" pred="{B6862F5C-7FD5-E9D6-C133-76D3E1D3D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723900</xdr:colOff>
      <xdr:row>65</xdr:row>
      <xdr:rowOff>57150</xdr:rowOff>
    </xdr:from>
    <xdr:to>
      <xdr:col>36</xdr:col>
      <xdr:colOff>514350</xdr:colOff>
      <xdr:row>76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7C593-443F-E5A1-9C9D-759CDB17DFA3}"/>
            </a:ext>
            <a:ext uri="{147F2762-F138-4A5C-976F-8EAC2B608ADB}">
              <a16:predDERef xmlns:a16="http://schemas.microsoft.com/office/drawing/2014/main" pred="{4E0362DE-ACD2-F4B5-CF86-7F0A141B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152400</xdr:rowOff>
    </xdr:from>
    <xdr:to>
      <xdr:col>11</xdr:col>
      <xdr:colOff>47625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608E7-A239-2BBD-AF70-1908C8DB8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9525</xdr:rowOff>
    </xdr:from>
    <xdr:to>
      <xdr:col>12</xdr:col>
      <xdr:colOff>552450</xdr:colOff>
      <xdr:row>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A187F-2FC1-00BB-9F0E-28994214D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12</xdr:row>
      <xdr:rowOff>123825</xdr:rowOff>
    </xdr:from>
    <xdr:to>
      <xdr:col>13</xdr:col>
      <xdr:colOff>85725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72B5D-2599-1ACB-9650-254E78182D44}"/>
            </a:ext>
            <a:ext uri="{147F2762-F138-4A5C-976F-8EAC2B608ADB}">
              <a16:predDERef xmlns:a16="http://schemas.microsoft.com/office/drawing/2014/main" pred="{A15A187F-2FC1-00BB-9F0E-28994214D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25</xdr:row>
      <xdr:rowOff>66675</xdr:rowOff>
    </xdr:from>
    <xdr:to>
      <xdr:col>13</xdr:col>
      <xdr:colOff>161925</xdr:colOff>
      <xdr:row>38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94910C-55A1-1497-F46D-1CCD92C7B3C5}"/>
            </a:ext>
            <a:ext uri="{147F2762-F138-4A5C-976F-8EAC2B608ADB}">
              <a16:predDERef xmlns:a16="http://schemas.microsoft.com/office/drawing/2014/main" pred="{18F72B5D-2599-1ACB-9650-254E78182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38</xdr:row>
      <xdr:rowOff>142875</xdr:rowOff>
    </xdr:from>
    <xdr:to>
      <xdr:col>13</xdr:col>
      <xdr:colOff>171450</xdr:colOff>
      <xdr:row>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1C406-0CF7-B52D-619E-5CBC1B6E410B}"/>
            </a:ext>
            <a:ext uri="{147F2762-F138-4A5C-976F-8EAC2B608ADB}">
              <a16:predDERef xmlns:a16="http://schemas.microsoft.com/office/drawing/2014/main" pred="{7B94910C-55A1-1497-F46D-1CCD92C7B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51</xdr:row>
      <xdr:rowOff>133350</xdr:rowOff>
    </xdr:from>
    <xdr:to>
      <xdr:col>13</xdr:col>
      <xdr:colOff>38100</xdr:colOff>
      <xdr:row>64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10EFA-E618-A0F5-C1AB-56C9F0EDB0E6}"/>
            </a:ext>
            <a:ext uri="{147F2762-F138-4A5C-976F-8EAC2B608ADB}">
              <a16:predDERef xmlns:a16="http://schemas.microsoft.com/office/drawing/2014/main" pred="{0A11C406-0CF7-B52D-619E-5CBC1B6E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180975</xdr:colOff>
      <xdr:row>65</xdr:row>
      <xdr:rowOff>57150</xdr:rowOff>
    </xdr:from>
    <xdr:to>
      <xdr:col>13</xdr:col>
      <xdr:colOff>19050</xdr:colOff>
      <xdr:row>77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B2F4E7-C551-3B19-AC16-0C4B9A4628F9}"/>
            </a:ext>
            <a:ext uri="{147F2762-F138-4A5C-976F-8EAC2B608ADB}">
              <a16:predDERef xmlns:a16="http://schemas.microsoft.com/office/drawing/2014/main" pred="{4CC10EFA-E618-A0F5-C1AB-56C9F0ED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171450</xdr:colOff>
      <xdr:row>78</xdr:row>
      <xdr:rowOff>19050</xdr:rowOff>
    </xdr:from>
    <xdr:to>
      <xdr:col>12</xdr:col>
      <xdr:colOff>552450</xdr:colOff>
      <xdr:row>91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907301-6905-77F6-E146-65608BEB88D7}"/>
            </a:ext>
            <a:ext uri="{147F2762-F138-4A5C-976F-8EAC2B608ADB}">
              <a16:predDERef xmlns:a16="http://schemas.microsoft.com/office/drawing/2014/main" pred="{50B2F4E7-C551-3B19-AC16-0C4B9A46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7</xdr:row>
      <xdr:rowOff>133350</xdr:rowOff>
    </xdr:from>
    <xdr:to>
      <xdr:col>22</xdr:col>
      <xdr:colOff>76200</xdr:colOff>
      <xdr:row>22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EA5CCB-2AFB-7A66-CE90-FBECEDD02F57}"/>
            </a:ext>
            <a:ext uri="{147F2762-F138-4A5C-976F-8EAC2B608ADB}">
              <a16:predDERef xmlns:a16="http://schemas.microsoft.com/office/drawing/2014/main" pred="{4C907301-6905-77F6-E146-65608BEB8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0</xdr:rowOff>
    </xdr:from>
    <xdr:to>
      <xdr:col>22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261DA-6F2C-C56A-AC23-15E5FDEA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152400</xdr:rowOff>
    </xdr:from>
    <xdr:to>
      <xdr:col>11</xdr:col>
      <xdr:colOff>238125</xdr:colOff>
      <xdr:row>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EAFD55-7C0E-22A4-40A6-03DB5AAD1DA0}"/>
            </a:ext>
          </a:extLst>
        </xdr:cNvPr>
        <xdr:cNvSpPr txBox="1"/>
      </xdr:nvSpPr>
      <xdr:spPr>
        <a:xfrm>
          <a:off x="5486400" y="152400"/>
          <a:ext cx="1981200" cy="819150"/>
        </a:xfrm>
        <a:prstGeom prst="rect">
          <a:avLst/>
        </a:prstGeom>
        <a:solidFill>
          <a:srgbClr val="F8CBAD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Sample 1 is the least turbid of the samples while sample 5 is the most turbid of the samples. The blank was the blank used for dye experiment.</a:t>
          </a:r>
        </a:p>
      </xdr:txBody>
    </xdr:sp>
    <xdr:clientData/>
  </xdr:twoCellAnchor>
  <xdr:twoCellAnchor>
    <xdr:from>
      <xdr:col>9</xdr:col>
      <xdr:colOff>85725</xdr:colOff>
      <xdr:row>23</xdr:row>
      <xdr:rowOff>47625</xdr:rowOff>
    </xdr:from>
    <xdr:to>
      <xdr:col>16</xdr:col>
      <xdr:colOff>409575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ACA7C-D350-A5F5-E836-12A2C487F1DC}"/>
            </a:ext>
            <a:ext uri="{147F2762-F138-4A5C-976F-8EAC2B608ADB}">
              <a16:predDERef xmlns:a16="http://schemas.microsoft.com/office/drawing/2014/main" pred="{02EAFD55-7C0E-22A4-40A6-03DB5AAD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5</xdr:row>
      <xdr:rowOff>161925</xdr:rowOff>
    </xdr:from>
    <xdr:to>
      <xdr:col>15</xdr:col>
      <xdr:colOff>390525</xdr:colOff>
      <xdr:row>14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66B7CE-500F-B791-3241-973167801714}"/>
            </a:ext>
            <a:ext uri="{147F2762-F138-4A5C-976F-8EAC2B608ADB}">
              <a16:predDERef xmlns:a16="http://schemas.microsoft.com/office/drawing/2014/main" pred="{81AACA7C-D350-A5F5-E836-12A2C487F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085850"/>
          <a:ext cx="4572000" cy="1552575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17</xdr:row>
      <xdr:rowOff>38100</xdr:rowOff>
    </xdr:from>
    <xdr:to>
      <xdr:col>11</xdr:col>
      <xdr:colOff>247650</xdr:colOff>
      <xdr:row>22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012F9E3-9788-435B-9074-57E031BD5A64}"/>
            </a:ext>
            <a:ext uri="{147F2762-F138-4A5C-976F-8EAC2B608ADB}">
              <a16:predDERef xmlns:a16="http://schemas.microsoft.com/office/drawing/2014/main" pred="{D766B7CE-500F-B791-3241-973167801714}"/>
            </a:ext>
          </a:extLst>
        </xdr:cNvPr>
        <xdr:cNvSpPr txBox="1"/>
      </xdr:nvSpPr>
      <xdr:spPr>
        <a:xfrm>
          <a:off x="5495925" y="3171825"/>
          <a:ext cx="1981200" cy="9906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Experiment repeated for the purpose of expanding the upper bound of wavelengths from 610 to 808. Same samples as above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47625</xdr:rowOff>
    </xdr:from>
    <xdr:to>
      <xdr:col>13</xdr:col>
      <xdr:colOff>0</xdr:colOff>
      <xdr:row>6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E5E622-D67D-4608-8B6D-4DF34E12A008}"/>
            </a:ext>
          </a:extLst>
        </xdr:cNvPr>
        <xdr:cNvSpPr txBox="1"/>
      </xdr:nvSpPr>
      <xdr:spPr>
        <a:xfrm>
          <a:off x="5943600" y="238125"/>
          <a:ext cx="1981200" cy="952500"/>
        </a:xfrm>
        <a:prstGeom prst="rect">
          <a:avLst/>
        </a:prstGeom>
        <a:solidFill>
          <a:srgbClr val="B4C6E7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Sample 1 is the least turbid of the samples while sample 5 is the most turbid of the samples. The blank was the blank used for dye experiment.</a:t>
          </a:r>
        </a:p>
      </xdr:txBody>
    </xdr:sp>
    <xdr:clientData/>
  </xdr:twoCellAnchor>
  <xdr:twoCellAnchor>
    <xdr:from>
      <xdr:col>0</xdr:col>
      <xdr:colOff>47625</xdr:colOff>
      <xdr:row>12</xdr:row>
      <xdr:rowOff>95250</xdr:rowOff>
    </xdr:from>
    <xdr:to>
      <xdr:col>7</xdr:col>
      <xdr:colOff>352425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85C30-2569-FFF3-C155-CEE7CBE12B62}"/>
            </a:ext>
            <a:ext uri="{147F2762-F138-4A5C-976F-8EAC2B608ADB}">
              <a16:predDERef xmlns:a16="http://schemas.microsoft.com/office/drawing/2014/main" pred="{22E5E622-D67D-4608-8B6D-4DF34E12A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561975</xdr:colOff>
      <xdr:row>8</xdr:row>
      <xdr:rowOff>38100</xdr:rowOff>
    </xdr:from>
    <xdr:to>
      <xdr:col>16</xdr:col>
      <xdr:colOff>257175</xdr:colOff>
      <xdr:row>19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F285EE-2E16-1A16-F977-439E620BB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1562100"/>
          <a:ext cx="4572000" cy="22288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28</xdr:row>
      <xdr:rowOff>0</xdr:rowOff>
    </xdr:from>
    <xdr:to>
      <xdr:col>12</xdr:col>
      <xdr:colOff>152400</xdr:colOff>
      <xdr:row>33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3A4DA5-4AD1-4908-B8E4-D2D715177322}"/>
            </a:ext>
            <a:ext uri="{147F2762-F138-4A5C-976F-8EAC2B608ADB}">
              <a16:predDERef xmlns:a16="http://schemas.microsoft.com/office/drawing/2014/main" pred="{42F285EE-2E16-1A16-F977-439E620BB98F}"/>
            </a:ext>
          </a:extLst>
        </xdr:cNvPr>
        <xdr:cNvSpPr txBox="1"/>
      </xdr:nvSpPr>
      <xdr:spPr>
        <a:xfrm>
          <a:off x="5486400" y="5067300"/>
          <a:ext cx="1981200" cy="990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Experiment repeated for the purpose of expanding the upper bound of wavelengths from 610 to 808. Same samples as above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race Thompson" id="{FF76A5B4-5D1C-41DC-BD6B-588BC1D09138}" userId="" providerId="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9-25T21:13:16.61" personId="{FF76A5B4-5D1C-41DC-BD6B-588BC1D09138}" id="{6FAC220F-C6ED-44AA-BB66-FFF8035C2FCD}">
    <text>check dates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11.44140625" customWidth="1"/>
    <col min="2" max="8" width="8.6640625" customWidth="1"/>
    <col min="9" max="9" width="9.5546875" customWidth="1"/>
    <col min="10" max="10" width="10.5546875" customWidth="1"/>
    <col min="11" max="11" width="9.5546875" customWidth="1"/>
    <col min="12" max="12" width="10.5546875" customWidth="1"/>
    <col min="13" max="18" width="9.5546875" customWidth="1"/>
    <col min="19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14.25" customHeight="1" x14ac:dyDescent="0.3">
      <c r="A2" s="1">
        <v>310</v>
      </c>
      <c r="B2" s="1">
        <v>4.8000000000000001E-2</v>
      </c>
      <c r="C2" s="1">
        <v>2.7E-2</v>
      </c>
      <c r="D2" s="1">
        <v>1.4999999999999999E-2</v>
      </c>
      <c r="E2" s="1">
        <v>4.2999999999999997E-2</v>
      </c>
      <c r="F2" s="1">
        <v>6.9000000000000006E-2</v>
      </c>
      <c r="G2" s="1">
        <v>9.4E-2</v>
      </c>
      <c r="H2" s="1">
        <v>0.129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4.25" customHeight="1" x14ac:dyDescent="0.3">
      <c r="A3" s="1">
        <v>340</v>
      </c>
      <c r="B3" s="1">
        <v>3.1E-2</v>
      </c>
      <c r="C3" s="1">
        <v>2.3E-2</v>
      </c>
      <c r="D3" s="1">
        <v>1.0999999999999999E-2</v>
      </c>
      <c r="E3" s="1">
        <v>2.9000000000000001E-2</v>
      </c>
      <c r="F3" s="1">
        <v>4.4999999999999998E-2</v>
      </c>
      <c r="G3" s="1">
        <v>0.06</v>
      </c>
      <c r="H3" s="1">
        <v>8.1000000000000003E-2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4.25" customHeight="1" x14ac:dyDescent="0.3">
      <c r="A4" s="1">
        <v>370</v>
      </c>
      <c r="B4" s="1">
        <v>3.4000000000000002E-2</v>
      </c>
      <c r="C4" s="1">
        <v>0.02</v>
      </c>
      <c r="D4" s="1">
        <v>2.3E-2</v>
      </c>
      <c r="E4" s="1">
        <v>4.2000000000000003E-2</v>
      </c>
      <c r="F4" s="1">
        <v>5.3999999999999999E-2</v>
      </c>
      <c r="G4" s="1">
        <v>6.7000000000000004E-2</v>
      </c>
      <c r="H4" s="1">
        <v>8.5000000000000006E-2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4.25" customHeight="1" x14ac:dyDescent="0.3">
      <c r="A5" s="1">
        <v>400</v>
      </c>
      <c r="B5" s="1">
        <v>4.1000000000000002E-2</v>
      </c>
      <c r="C5" s="1">
        <v>1.6E-2</v>
      </c>
      <c r="D5" s="1">
        <v>2.8000000000000001E-2</v>
      </c>
      <c r="E5" s="1">
        <v>5.0999999999999997E-2</v>
      </c>
      <c r="F5" s="1">
        <v>6.4000000000000001E-2</v>
      </c>
      <c r="G5" s="1">
        <v>7.8E-2</v>
      </c>
      <c r="H5" s="1">
        <v>9.9000000000000005E-2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4.25" customHeight="1" x14ac:dyDescent="0.3">
      <c r="A6" s="1">
        <v>430</v>
      </c>
      <c r="B6" s="1">
        <v>0.112</v>
      </c>
      <c r="C6" s="1">
        <v>1.2999999999999999E-2</v>
      </c>
      <c r="D6" s="1">
        <v>7.0999999999999994E-2</v>
      </c>
      <c r="E6" s="1">
        <v>0.126</v>
      </c>
      <c r="F6" s="1">
        <v>0.16800000000000001</v>
      </c>
      <c r="G6" s="1">
        <v>0.20300000000000001</v>
      </c>
      <c r="H6" s="1">
        <v>0.25600000000000001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25" customHeight="1" x14ac:dyDescent="0.3">
      <c r="A7" s="1">
        <v>460</v>
      </c>
      <c r="B7" s="1">
        <v>0.318</v>
      </c>
      <c r="C7" s="1">
        <v>1.2E-2</v>
      </c>
      <c r="D7" s="1">
        <v>0.13900000000000001</v>
      </c>
      <c r="E7" s="1">
        <v>0.27100000000000002</v>
      </c>
      <c r="F7" s="1">
        <v>0.42399999999999999</v>
      </c>
      <c r="G7" s="1">
        <v>0.53900000000000003</v>
      </c>
      <c r="H7" s="1">
        <v>0.69599999999999995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4.25" customHeight="1" x14ac:dyDescent="0.3">
      <c r="A8" s="1">
        <v>490</v>
      </c>
      <c r="B8" s="1">
        <v>0.64</v>
      </c>
      <c r="C8" s="1">
        <v>8.9999999999999993E-3</v>
      </c>
      <c r="D8" s="1">
        <v>0.16200000000000001</v>
      </c>
      <c r="E8" s="1">
        <v>0.39200000000000002</v>
      </c>
      <c r="F8" s="1">
        <v>0.75600000000000001</v>
      </c>
      <c r="G8" s="1">
        <v>1.0189999999999999</v>
      </c>
      <c r="H8" s="1">
        <v>1.351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4.25" customHeight="1" x14ac:dyDescent="0.3">
      <c r="A9" s="1">
        <v>520</v>
      </c>
      <c r="B9" s="1">
        <v>2.1000000000000001E-2</v>
      </c>
      <c r="C9" s="1">
        <v>8.9999999999999993E-3</v>
      </c>
      <c r="D9" s="1">
        <v>4.0000000000000001E-3</v>
      </c>
      <c r="E9" s="1">
        <v>1.2999999999999999E-2</v>
      </c>
      <c r="F9" s="1">
        <v>2.4E-2</v>
      </c>
      <c r="G9" s="1">
        <v>3.4000000000000002E-2</v>
      </c>
      <c r="H9" s="1">
        <v>4.7E-2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4.25" customHeight="1" x14ac:dyDescent="0.3">
      <c r="A10" s="1">
        <v>550</v>
      </c>
      <c r="B10" s="1">
        <v>-1E-3</v>
      </c>
      <c r="C10" s="1">
        <v>8.0000000000000002E-3</v>
      </c>
      <c r="D10" s="1">
        <v>-1E-3</v>
      </c>
      <c r="E10" s="1">
        <v>1E-3</v>
      </c>
      <c r="F10" s="1">
        <v>-1E-3</v>
      </c>
      <c r="G10" s="1">
        <v>-1E-3</v>
      </c>
      <c r="H10" s="1">
        <v>-1E-3</v>
      </c>
    </row>
    <row r="11" spans="1:18" ht="14.25" customHeight="1" x14ac:dyDescent="0.3">
      <c r="A11" s="1">
        <v>580</v>
      </c>
      <c r="B11" s="1">
        <v>-1E-3</v>
      </c>
      <c r="C11" s="1">
        <v>8.0000000000000002E-3</v>
      </c>
      <c r="D11" s="1">
        <v>-1E-3</v>
      </c>
      <c r="E11" s="1">
        <v>0</v>
      </c>
      <c r="F11" s="1">
        <v>0</v>
      </c>
      <c r="G11" s="1">
        <v>-1E-3</v>
      </c>
      <c r="H11" s="1">
        <v>-2E-3</v>
      </c>
    </row>
    <row r="12" spans="1:18" ht="14.25" customHeight="1" x14ac:dyDescent="0.3">
      <c r="A12" s="1">
        <v>610</v>
      </c>
      <c r="B12" s="1">
        <v>-1E-3</v>
      </c>
      <c r="C12" s="1">
        <v>7.0000000000000001E-3</v>
      </c>
      <c r="D12" s="1">
        <v>-1E-3</v>
      </c>
      <c r="E12" s="1">
        <v>0</v>
      </c>
      <c r="F12" s="1">
        <v>-1E-3</v>
      </c>
      <c r="G12" s="1">
        <v>-1E-3</v>
      </c>
      <c r="H12" s="1">
        <v>-2E-3</v>
      </c>
    </row>
    <row r="13" spans="1:18" ht="14.25" customHeight="1" x14ac:dyDescent="0.3"/>
    <row r="14" spans="1:18" ht="14.25" customHeight="1" x14ac:dyDescent="0.3"/>
    <row r="15" spans="1:18" ht="14.25" customHeight="1" x14ac:dyDescent="0.3"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4.25" customHeight="1" x14ac:dyDescent="0.3"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555E-A200-4A4F-B8D1-B6A56A6C1E4B}">
  <dimension ref="A1:G47"/>
  <sheetViews>
    <sheetView topLeftCell="A15" workbookViewId="0">
      <selection activeCell="I26" sqref="I26"/>
    </sheetView>
  </sheetViews>
  <sheetFormatPr defaultRowHeight="14.4" x14ac:dyDescent="0.3"/>
  <sheetData>
    <row r="1" spans="1:7" x14ac:dyDescent="0.3">
      <c r="A1" s="33" t="s">
        <v>98</v>
      </c>
      <c r="B1" s="33" t="s">
        <v>97</v>
      </c>
      <c r="C1" s="33">
        <v>1</v>
      </c>
      <c r="D1" s="33">
        <v>2</v>
      </c>
      <c r="E1" s="33">
        <v>3</v>
      </c>
      <c r="F1" s="33">
        <v>4</v>
      </c>
      <c r="G1" s="33">
        <v>5</v>
      </c>
    </row>
    <row r="2" spans="1:7" x14ac:dyDescent="0.3">
      <c r="A2" s="25">
        <v>310</v>
      </c>
      <c r="B2">
        <v>0</v>
      </c>
      <c r="C2">
        <v>0.2</v>
      </c>
      <c r="D2">
        <v>0.66100000000000003</v>
      </c>
      <c r="E2">
        <v>1.4750000000000001</v>
      </c>
      <c r="F2">
        <v>2.2170000000000001</v>
      </c>
      <c r="G2">
        <v>2.8</v>
      </c>
    </row>
    <row r="3" spans="1:7" x14ac:dyDescent="0.3">
      <c r="A3" s="25">
        <v>340</v>
      </c>
      <c r="B3">
        <v>0</v>
      </c>
      <c r="C3">
        <v>0.188</v>
      </c>
      <c r="D3">
        <v>0.63</v>
      </c>
      <c r="E3">
        <v>1.39</v>
      </c>
      <c r="F3">
        <v>2.0409999999999999</v>
      </c>
      <c r="G3">
        <v>2.5760000000000001</v>
      </c>
    </row>
    <row r="4" spans="1:7" x14ac:dyDescent="0.3">
      <c r="A4" s="25">
        <v>370</v>
      </c>
      <c r="B4">
        <v>0</v>
      </c>
      <c r="C4">
        <v>0.17799999999999999</v>
      </c>
      <c r="D4">
        <v>0.59599999999999997</v>
      </c>
      <c r="E4">
        <v>1.3149999999999999</v>
      </c>
      <c r="F4">
        <v>1.9039999999999999</v>
      </c>
      <c r="G4">
        <v>2.407</v>
      </c>
    </row>
    <row r="5" spans="1:7" x14ac:dyDescent="0.3">
      <c r="A5" s="27">
        <v>400</v>
      </c>
      <c r="B5">
        <v>0</v>
      </c>
      <c r="C5">
        <v>0.16900000000000001</v>
      </c>
      <c r="D5">
        <v>0.56799999999999995</v>
      </c>
      <c r="E5">
        <v>1.252</v>
      </c>
      <c r="F5">
        <v>1.7809999999999999</v>
      </c>
      <c r="G5">
        <v>2.2599999999999998</v>
      </c>
    </row>
    <row r="6" spans="1:7" x14ac:dyDescent="0.3">
      <c r="A6" s="25">
        <v>430</v>
      </c>
      <c r="B6">
        <v>0</v>
      </c>
      <c r="C6">
        <v>0.16200000000000001</v>
      </c>
      <c r="D6">
        <v>0.54700000000000004</v>
      </c>
      <c r="E6">
        <v>1.1950000000000001</v>
      </c>
      <c r="F6">
        <v>1.6850000000000001</v>
      </c>
      <c r="G6">
        <v>2.1459999999999999</v>
      </c>
    </row>
    <row r="7" spans="1:7" x14ac:dyDescent="0.3">
      <c r="A7" s="25">
        <v>460</v>
      </c>
      <c r="B7">
        <v>0</v>
      </c>
      <c r="C7">
        <v>0.155</v>
      </c>
      <c r="D7">
        <v>0.52700000000000002</v>
      </c>
      <c r="E7">
        <v>1.1519999999999999</v>
      </c>
      <c r="F7">
        <v>1.6040000000000001</v>
      </c>
      <c r="G7">
        <v>2.0459999999999998</v>
      </c>
    </row>
    <row r="8" spans="1:7" x14ac:dyDescent="0.3">
      <c r="A8" s="32">
        <v>490</v>
      </c>
      <c r="B8">
        <v>0</v>
      </c>
      <c r="C8">
        <v>0.15</v>
      </c>
      <c r="D8">
        <v>0.50900000000000001</v>
      </c>
      <c r="E8">
        <v>1.113</v>
      </c>
      <c r="F8">
        <v>1.5469999999999999</v>
      </c>
      <c r="G8">
        <v>1.964</v>
      </c>
    </row>
    <row r="9" spans="1:7" x14ac:dyDescent="0.3">
      <c r="A9" s="25">
        <v>520</v>
      </c>
      <c r="B9">
        <v>0</v>
      </c>
      <c r="C9">
        <v>0.14699999999999999</v>
      </c>
      <c r="D9">
        <v>0.5</v>
      </c>
      <c r="E9">
        <v>1.0840000000000001</v>
      </c>
      <c r="F9">
        <v>1.4950000000000001</v>
      </c>
      <c r="G9">
        <v>1.9019999999999999</v>
      </c>
    </row>
    <row r="10" spans="1:7" x14ac:dyDescent="0.3">
      <c r="A10" s="25">
        <v>550</v>
      </c>
      <c r="B10">
        <v>0</v>
      </c>
      <c r="C10">
        <v>0.14299999999999999</v>
      </c>
      <c r="D10">
        <v>0.49099999999999999</v>
      </c>
      <c r="E10">
        <v>1.0580000000000001</v>
      </c>
      <c r="F10">
        <v>1.45</v>
      </c>
      <c r="G10">
        <v>1.861</v>
      </c>
    </row>
    <row r="11" spans="1:7" x14ac:dyDescent="0.3">
      <c r="A11" s="25">
        <v>580</v>
      </c>
      <c r="B11">
        <v>0</v>
      </c>
      <c r="C11">
        <v>0.13900000000000001</v>
      </c>
      <c r="D11">
        <v>0.48199999999999998</v>
      </c>
      <c r="E11">
        <v>1.0349999999999999</v>
      </c>
      <c r="F11">
        <v>1.409</v>
      </c>
      <c r="G11">
        <v>1.8169999999999999</v>
      </c>
    </row>
    <row r="12" spans="1:7" x14ac:dyDescent="0.3">
      <c r="A12" s="25">
        <v>610</v>
      </c>
      <c r="B12">
        <v>0</v>
      </c>
      <c r="C12">
        <v>0.13500000000000001</v>
      </c>
      <c r="D12">
        <v>0.48299999999999998</v>
      </c>
      <c r="E12">
        <v>1.0169999999999999</v>
      </c>
      <c r="F12">
        <v>1.371</v>
      </c>
      <c r="G12">
        <v>1.7769999999999999</v>
      </c>
    </row>
    <row r="29" spans="1:7" x14ac:dyDescent="0.3">
      <c r="A29" s="33" t="s">
        <v>98</v>
      </c>
      <c r="B29" s="33" t="s">
        <v>97</v>
      </c>
      <c r="C29" s="33">
        <v>1</v>
      </c>
      <c r="D29" s="33">
        <v>2</v>
      </c>
      <c r="E29" s="33">
        <v>3</v>
      </c>
      <c r="F29" s="33">
        <v>4</v>
      </c>
      <c r="G29" s="33">
        <v>5</v>
      </c>
    </row>
    <row r="30" spans="1:7" x14ac:dyDescent="0.3">
      <c r="A30" s="25">
        <v>310</v>
      </c>
      <c r="B30">
        <v>0</v>
      </c>
      <c r="C30">
        <v>0.22</v>
      </c>
      <c r="D30">
        <v>0.33900000000000002</v>
      </c>
      <c r="E30">
        <v>0.86799999999999999</v>
      </c>
      <c r="F30">
        <v>1.8340000000000001</v>
      </c>
      <c r="G30">
        <v>2.8420000000000001</v>
      </c>
    </row>
    <row r="31" spans="1:7" x14ac:dyDescent="0.3">
      <c r="A31" s="25">
        <v>340</v>
      </c>
      <c r="B31">
        <v>0</v>
      </c>
      <c r="C31">
        <v>0.20599999999999999</v>
      </c>
      <c r="D31">
        <v>0.318</v>
      </c>
      <c r="E31">
        <v>0.81399999999999995</v>
      </c>
      <c r="F31">
        <v>1.7430000000000001</v>
      </c>
      <c r="G31">
        <v>2.6819999999999999</v>
      </c>
    </row>
    <row r="32" spans="1:7" x14ac:dyDescent="0.3">
      <c r="A32" s="25">
        <v>370</v>
      </c>
      <c r="B32">
        <v>0</v>
      </c>
      <c r="C32">
        <v>0.19400000000000001</v>
      </c>
      <c r="D32">
        <v>0.30199999999999999</v>
      </c>
      <c r="E32">
        <v>0.76800000000000002</v>
      </c>
      <c r="F32">
        <v>1.663</v>
      </c>
      <c r="G32">
        <v>2.5379999999999998</v>
      </c>
    </row>
    <row r="33" spans="1:7" x14ac:dyDescent="0.3">
      <c r="A33" s="27">
        <v>400</v>
      </c>
      <c r="B33">
        <v>0</v>
      </c>
      <c r="C33">
        <v>0.17899999999999999</v>
      </c>
      <c r="D33">
        <v>0.28699999999999998</v>
      </c>
      <c r="E33">
        <v>0.72699999999999998</v>
      </c>
      <c r="F33">
        <v>1.583</v>
      </c>
      <c r="G33">
        <v>2.4180000000000001</v>
      </c>
    </row>
    <row r="34" spans="1:7" x14ac:dyDescent="0.3">
      <c r="A34" s="25">
        <v>430</v>
      </c>
      <c r="B34">
        <v>0</v>
      </c>
      <c r="C34">
        <v>0.17</v>
      </c>
      <c r="D34">
        <v>0.27300000000000002</v>
      </c>
      <c r="E34">
        <v>0.69399999999999995</v>
      </c>
      <c r="F34">
        <v>1.518</v>
      </c>
      <c r="G34">
        <v>2.3140000000000001</v>
      </c>
    </row>
    <row r="35" spans="1:7" x14ac:dyDescent="0.3">
      <c r="A35" s="25">
        <v>460</v>
      </c>
      <c r="B35">
        <v>0</v>
      </c>
      <c r="C35">
        <v>0.16500000000000001</v>
      </c>
      <c r="D35">
        <v>0.26100000000000001</v>
      </c>
      <c r="E35">
        <v>0.66700000000000004</v>
      </c>
      <c r="F35">
        <v>1.46</v>
      </c>
      <c r="G35">
        <v>2.2160000000000002</v>
      </c>
    </row>
    <row r="36" spans="1:7" x14ac:dyDescent="0.3">
      <c r="A36" s="28">
        <v>490</v>
      </c>
      <c r="B36" s="37">
        <v>0</v>
      </c>
      <c r="C36" s="37">
        <v>0.159</v>
      </c>
      <c r="D36" s="37">
        <v>0.251</v>
      </c>
      <c r="E36" s="37">
        <v>0.64500000000000002</v>
      </c>
      <c r="F36" s="37">
        <v>1.417</v>
      </c>
      <c r="G36" s="37">
        <v>2.1789999999999998</v>
      </c>
    </row>
    <row r="37" spans="1:7" x14ac:dyDescent="0.3">
      <c r="A37" s="25">
        <v>520</v>
      </c>
      <c r="B37">
        <v>0</v>
      </c>
      <c r="C37">
        <v>0.152</v>
      </c>
      <c r="D37">
        <v>0.24099999999999999</v>
      </c>
      <c r="E37">
        <v>0.623</v>
      </c>
      <c r="F37">
        <v>1.38</v>
      </c>
      <c r="G37">
        <v>2.11</v>
      </c>
    </row>
    <row r="38" spans="1:7" x14ac:dyDescent="0.3">
      <c r="A38" s="25">
        <v>550</v>
      </c>
      <c r="B38">
        <v>0</v>
      </c>
      <c r="C38">
        <v>0.15</v>
      </c>
      <c r="D38">
        <v>0.23499999999999999</v>
      </c>
      <c r="E38">
        <v>0.60499999999999998</v>
      </c>
      <c r="F38">
        <v>1.349</v>
      </c>
      <c r="G38">
        <v>2.0699999999999998</v>
      </c>
    </row>
    <row r="39" spans="1:7" x14ac:dyDescent="0.3">
      <c r="A39" s="25">
        <v>580</v>
      </c>
      <c r="B39">
        <v>0</v>
      </c>
      <c r="C39">
        <v>0.15</v>
      </c>
      <c r="D39">
        <v>0.23</v>
      </c>
      <c r="E39">
        <v>0.58899999999999997</v>
      </c>
      <c r="F39">
        <v>1.33</v>
      </c>
      <c r="G39">
        <v>2.0459999999999998</v>
      </c>
    </row>
    <row r="40" spans="1:7" x14ac:dyDescent="0.3">
      <c r="A40" s="25">
        <v>610</v>
      </c>
      <c r="B40">
        <v>0</v>
      </c>
      <c r="C40">
        <v>0.14199999999999999</v>
      </c>
      <c r="D40">
        <v>0.224</v>
      </c>
      <c r="E40">
        <v>0.57499999999999996</v>
      </c>
      <c r="F40">
        <v>1.3089999999999999</v>
      </c>
      <c r="G40">
        <v>2.04</v>
      </c>
    </row>
    <row r="41" spans="1:7" x14ac:dyDescent="0.3">
      <c r="A41" s="25">
        <v>640</v>
      </c>
      <c r="B41">
        <v>0</v>
      </c>
      <c r="C41">
        <v>0.13800000000000001</v>
      </c>
      <c r="D41">
        <v>0.221</v>
      </c>
      <c r="E41">
        <v>0.56299999999999994</v>
      </c>
      <c r="F41">
        <v>1.3029999999999999</v>
      </c>
      <c r="G41">
        <v>2.036</v>
      </c>
    </row>
    <row r="42" spans="1:7" x14ac:dyDescent="0.3">
      <c r="A42" s="25">
        <v>670</v>
      </c>
      <c r="B42">
        <v>0</v>
      </c>
      <c r="C42">
        <v>0.14099999999999999</v>
      </c>
      <c r="D42">
        <v>0.217</v>
      </c>
      <c r="E42">
        <v>0.55100000000000005</v>
      </c>
      <c r="F42">
        <v>1.2849999999999999</v>
      </c>
      <c r="G42">
        <v>2.0489999999999999</v>
      </c>
    </row>
    <row r="43" spans="1:7" x14ac:dyDescent="0.3">
      <c r="A43" s="25">
        <v>700</v>
      </c>
      <c r="B43">
        <v>0</v>
      </c>
      <c r="C43">
        <v>0.14099999999999999</v>
      </c>
      <c r="D43">
        <v>0.215</v>
      </c>
      <c r="E43">
        <v>0.53900000000000003</v>
      </c>
      <c r="F43">
        <v>1.2569999999999999</v>
      </c>
      <c r="G43">
        <v>2.024</v>
      </c>
    </row>
    <row r="44" spans="1:7" x14ac:dyDescent="0.3">
      <c r="A44" s="27">
        <v>730</v>
      </c>
      <c r="B44">
        <v>0</v>
      </c>
      <c r="C44">
        <v>0.13900000000000001</v>
      </c>
      <c r="D44">
        <v>0.21099999999999999</v>
      </c>
      <c r="E44">
        <v>0.53</v>
      </c>
      <c r="F44">
        <v>1.246</v>
      </c>
      <c r="G44">
        <v>2.0590000000000002</v>
      </c>
    </row>
    <row r="45" spans="1:7" x14ac:dyDescent="0.3">
      <c r="A45" s="25">
        <v>760</v>
      </c>
      <c r="B45">
        <v>0</v>
      </c>
      <c r="C45">
        <v>0.14000000000000001</v>
      </c>
      <c r="D45">
        <v>0.21</v>
      </c>
      <c r="E45">
        <v>0.52100000000000002</v>
      </c>
      <c r="F45">
        <v>1.226</v>
      </c>
      <c r="G45">
        <v>2</v>
      </c>
    </row>
    <row r="46" spans="1:7" x14ac:dyDescent="0.3">
      <c r="A46" s="25">
        <v>790</v>
      </c>
      <c r="B46">
        <v>0</v>
      </c>
      <c r="C46">
        <v>0.13800000000000001</v>
      </c>
      <c r="D46">
        <v>0.20699999999999999</v>
      </c>
      <c r="E46">
        <v>0.51600000000000001</v>
      </c>
      <c r="F46">
        <v>1.2210000000000001</v>
      </c>
      <c r="G46">
        <v>2.0550000000000002</v>
      </c>
    </row>
    <row r="47" spans="1:7" x14ac:dyDescent="0.3">
      <c r="A47" s="32">
        <v>808</v>
      </c>
      <c r="B47">
        <v>0</v>
      </c>
      <c r="C47">
        <v>0.14099999999999999</v>
      </c>
      <c r="D47">
        <v>0.20399999999999999</v>
      </c>
      <c r="E47">
        <v>0.51200000000000001</v>
      </c>
      <c r="F47">
        <v>1.202</v>
      </c>
      <c r="G47">
        <v>2.06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B64A-EBCB-4249-9FA0-2F5E24F548A8}">
  <dimension ref="A1:AH168"/>
  <sheetViews>
    <sheetView zoomScale="120" zoomScaleNormal="120" workbookViewId="0"/>
  </sheetViews>
  <sheetFormatPr defaultRowHeight="14.4" x14ac:dyDescent="0.3"/>
  <cols>
    <col min="1" max="1" width="6.6640625" customWidth="1"/>
    <col min="2" max="2" width="6" customWidth="1"/>
    <col min="3" max="3" width="9.33203125" bestFit="1" customWidth="1"/>
    <col min="14" max="14" width="11.44140625" bestFit="1" customWidth="1"/>
  </cols>
  <sheetData>
    <row r="1" spans="1:34" ht="31.5" customHeight="1" x14ac:dyDescent="0.6">
      <c r="A1" s="79"/>
      <c r="C1" s="85" t="s">
        <v>99</v>
      </c>
    </row>
    <row r="2" spans="1:34" ht="15.75" customHeight="1" x14ac:dyDescent="0.3">
      <c r="C2" s="79" t="s">
        <v>100</v>
      </c>
      <c r="D2" s="79"/>
      <c r="E2" s="79"/>
      <c r="F2" s="79"/>
      <c r="G2" s="79"/>
      <c r="H2" s="79"/>
      <c r="AH2" s="42"/>
    </row>
    <row r="3" spans="1:34" ht="24" customHeight="1" x14ac:dyDescent="0.45">
      <c r="A3" s="84" t="s">
        <v>101</v>
      </c>
      <c r="C3" s="183" t="s">
        <v>102</v>
      </c>
      <c r="D3" s="184"/>
      <c r="E3" s="184"/>
      <c r="F3" s="184"/>
      <c r="G3" s="184"/>
      <c r="H3" s="184"/>
      <c r="I3" s="184"/>
      <c r="J3" s="184"/>
      <c r="K3" s="184"/>
      <c r="L3" s="184"/>
      <c r="M3" s="184"/>
      <c r="AC3" s="38"/>
      <c r="AG3" s="74"/>
    </row>
    <row r="4" spans="1:34" ht="15" customHeight="1" x14ac:dyDescent="0.3">
      <c r="B4" s="66"/>
      <c r="C4" s="78">
        <v>1</v>
      </c>
      <c r="D4" s="78">
        <v>2</v>
      </c>
      <c r="E4" s="78">
        <v>3</v>
      </c>
      <c r="F4" s="78">
        <v>4</v>
      </c>
      <c r="G4" s="78">
        <v>5</v>
      </c>
      <c r="H4" s="78">
        <v>6</v>
      </c>
      <c r="I4" s="78">
        <v>7</v>
      </c>
      <c r="J4" s="78">
        <v>8</v>
      </c>
      <c r="K4" s="78">
        <v>9</v>
      </c>
      <c r="L4" s="78">
        <v>10</v>
      </c>
      <c r="M4" s="67"/>
      <c r="N4" s="44"/>
      <c r="AC4" s="73"/>
      <c r="AG4" s="72"/>
      <c r="AH4" s="43"/>
    </row>
    <row r="5" spans="1:34" ht="15" customHeight="1" x14ac:dyDescent="0.3">
      <c r="A5" s="185" t="s">
        <v>90</v>
      </c>
      <c r="B5" s="76">
        <v>310</v>
      </c>
      <c r="C5" s="68">
        <v>0.10199999999999999</v>
      </c>
      <c r="D5" s="68">
        <v>0.109</v>
      </c>
      <c r="E5" s="68">
        <v>0.108</v>
      </c>
      <c r="F5" s="68">
        <v>1.9590000000000001</v>
      </c>
      <c r="G5" s="68">
        <v>1.528</v>
      </c>
      <c r="H5" s="68">
        <v>2.4769999999999999</v>
      </c>
      <c r="I5" s="68" t="s">
        <v>103</v>
      </c>
      <c r="J5" s="68">
        <v>2.6669999999999998</v>
      </c>
      <c r="K5" s="68" t="s">
        <v>103</v>
      </c>
      <c r="L5" s="68" t="s">
        <v>103</v>
      </c>
      <c r="M5" s="67"/>
      <c r="N5" s="44"/>
      <c r="AC5" s="73"/>
      <c r="AG5" s="72"/>
      <c r="AH5" s="43"/>
    </row>
    <row r="6" spans="1:34" x14ac:dyDescent="0.3">
      <c r="A6" s="185"/>
      <c r="B6" s="76">
        <v>340</v>
      </c>
      <c r="C6" s="68">
        <v>8.4000000000000005E-2</v>
      </c>
      <c r="D6" s="68">
        <v>0.09</v>
      </c>
      <c r="E6" s="68">
        <v>8.7999999999999995E-2</v>
      </c>
      <c r="F6" s="68">
        <v>1.764</v>
      </c>
      <c r="G6" s="68">
        <v>1.371</v>
      </c>
      <c r="H6" s="68">
        <v>2.2330000000000001</v>
      </c>
      <c r="I6" s="68">
        <v>2.8079999999999998</v>
      </c>
      <c r="J6" s="68">
        <v>2.4089999999999998</v>
      </c>
      <c r="K6" s="68" t="s">
        <v>103</v>
      </c>
      <c r="L6" s="68" t="s">
        <v>103</v>
      </c>
      <c r="M6" s="67"/>
      <c r="N6" s="44"/>
      <c r="AC6" s="73"/>
      <c r="AG6" s="72"/>
      <c r="AH6" s="43"/>
    </row>
    <row r="7" spans="1:34" x14ac:dyDescent="0.3">
      <c r="A7" s="185"/>
      <c r="B7" s="76">
        <v>370</v>
      </c>
      <c r="C7" s="68">
        <v>7.2999999999999995E-2</v>
      </c>
      <c r="D7" s="68">
        <v>7.9000000000000001E-2</v>
      </c>
      <c r="E7" s="68">
        <v>7.5999999999999998E-2</v>
      </c>
      <c r="F7" s="68">
        <v>1.625</v>
      </c>
      <c r="G7" s="68">
        <v>1.26</v>
      </c>
      <c r="H7" s="68">
        <v>2.0590000000000002</v>
      </c>
      <c r="I7" s="68">
        <v>2.597</v>
      </c>
      <c r="J7" s="68">
        <v>2.2210000000000001</v>
      </c>
      <c r="K7" s="68" t="s">
        <v>103</v>
      </c>
      <c r="L7" s="68" t="s">
        <v>103</v>
      </c>
      <c r="M7" s="67"/>
      <c r="N7" s="44"/>
      <c r="AC7" s="73"/>
      <c r="AG7" s="72"/>
      <c r="AH7" s="43"/>
    </row>
    <row r="8" spans="1:34" x14ac:dyDescent="0.3">
      <c r="A8" s="185"/>
      <c r="B8" s="76">
        <v>400</v>
      </c>
      <c r="C8" s="68">
        <v>6.0999999999999999E-2</v>
      </c>
      <c r="D8" s="68">
        <v>6.6000000000000003E-2</v>
      </c>
      <c r="E8" s="68">
        <v>6.4000000000000001E-2</v>
      </c>
      <c r="F8" s="68">
        <v>1.423</v>
      </c>
      <c r="G8" s="68">
        <v>1.103</v>
      </c>
      <c r="H8" s="68">
        <v>1.8</v>
      </c>
      <c r="I8" s="68">
        <v>2.266</v>
      </c>
      <c r="J8" s="68">
        <v>1.9410000000000001</v>
      </c>
      <c r="K8" s="68">
        <v>2.7189999999999999</v>
      </c>
      <c r="L8" s="68" t="s">
        <v>103</v>
      </c>
      <c r="M8" s="67"/>
      <c r="N8" s="44"/>
      <c r="AC8" s="73"/>
      <c r="AG8" s="72"/>
      <c r="AH8" s="43"/>
    </row>
    <row r="9" spans="1:34" x14ac:dyDescent="0.3">
      <c r="A9" s="185"/>
      <c r="B9" s="76">
        <v>430</v>
      </c>
      <c r="C9" s="68">
        <v>5.2999999999999999E-2</v>
      </c>
      <c r="D9" s="68">
        <v>5.8000000000000003E-2</v>
      </c>
      <c r="E9" s="68">
        <v>5.7000000000000002E-2</v>
      </c>
      <c r="F9" s="68">
        <v>1.2769999999999999</v>
      </c>
      <c r="G9" s="68">
        <v>0.98499999999999999</v>
      </c>
      <c r="H9" s="68">
        <v>1.617</v>
      </c>
      <c r="I9" s="68">
        <v>2.04</v>
      </c>
      <c r="J9" s="68">
        <v>1.746</v>
      </c>
      <c r="K9" s="68">
        <v>2.423</v>
      </c>
      <c r="L9" s="68" t="s">
        <v>103</v>
      </c>
      <c r="M9" s="67"/>
      <c r="N9" s="44"/>
      <c r="AC9" s="73"/>
      <c r="AG9" s="72"/>
      <c r="AH9" s="43"/>
    </row>
    <row r="10" spans="1:34" x14ac:dyDescent="0.3">
      <c r="A10" s="185"/>
      <c r="B10" s="76">
        <v>460</v>
      </c>
      <c r="C10" s="68">
        <v>4.8000000000000001E-2</v>
      </c>
      <c r="D10" s="68">
        <v>5.1999999999999998E-2</v>
      </c>
      <c r="E10" s="68">
        <v>5.0999999999999997E-2</v>
      </c>
      <c r="F10" s="68">
        <v>1.159</v>
      </c>
      <c r="G10" s="68">
        <v>0.88900000000000001</v>
      </c>
      <c r="H10" s="68">
        <v>1.4770000000000001</v>
      </c>
      <c r="I10" s="68">
        <v>1.8740000000000001</v>
      </c>
      <c r="J10" s="68">
        <v>1.5980000000000001</v>
      </c>
      <c r="K10" s="68">
        <v>2.2200000000000002</v>
      </c>
      <c r="L10" s="68" t="s">
        <v>103</v>
      </c>
      <c r="M10" s="67"/>
      <c r="N10" s="44"/>
      <c r="AC10" s="73"/>
      <c r="AG10" s="72"/>
      <c r="AH10" s="43"/>
    </row>
    <row r="11" spans="1:34" x14ac:dyDescent="0.3">
      <c r="A11" s="185"/>
      <c r="B11" s="77">
        <v>490</v>
      </c>
      <c r="C11" s="70">
        <v>4.3999999999999997E-2</v>
      </c>
      <c r="D11" s="70">
        <v>4.9000000000000002E-2</v>
      </c>
      <c r="E11" s="70">
        <v>4.7E-2</v>
      </c>
      <c r="F11" s="70">
        <v>1.081</v>
      </c>
      <c r="G11" s="70">
        <v>0.82299999999999995</v>
      </c>
      <c r="H11" s="70">
        <v>1.387</v>
      </c>
      <c r="I11" s="70">
        <v>1.7729999999999999</v>
      </c>
      <c r="J11" s="70">
        <v>1.504</v>
      </c>
      <c r="K11" s="70">
        <v>2.1030000000000002</v>
      </c>
      <c r="L11" s="70">
        <v>2.83</v>
      </c>
      <c r="M11" s="67"/>
      <c r="N11" s="44"/>
      <c r="AC11" s="73"/>
      <c r="AG11" s="72"/>
      <c r="AH11" s="43"/>
    </row>
    <row r="12" spans="1:34" x14ac:dyDescent="0.3">
      <c r="A12" s="185"/>
      <c r="B12" s="76">
        <v>520</v>
      </c>
      <c r="C12" s="68">
        <v>4.2000000000000003E-2</v>
      </c>
      <c r="D12" s="68">
        <v>4.4999999999999998E-2</v>
      </c>
      <c r="E12" s="68">
        <v>4.3999999999999997E-2</v>
      </c>
      <c r="F12" s="68">
        <v>1.002</v>
      </c>
      <c r="G12" s="68">
        <v>0.75800000000000001</v>
      </c>
      <c r="H12" s="68">
        <v>1.2929999999999999</v>
      </c>
      <c r="I12" s="68">
        <v>1.6679999999999999</v>
      </c>
      <c r="J12" s="68">
        <v>1.409</v>
      </c>
      <c r="K12" s="68">
        <v>1.98</v>
      </c>
      <c r="L12" s="68">
        <v>2.6379999999999999</v>
      </c>
      <c r="M12" s="67"/>
      <c r="N12" s="44"/>
      <c r="AC12" s="73"/>
      <c r="AG12" s="72"/>
      <c r="AH12" s="43"/>
    </row>
    <row r="13" spans="1:34" x14ac:dyDescent="0.3">
      <c r="A13" s="185"/>
      <c r="B13" s="76">
        <v>550</v>
      </c>
      <c r="C13" s="68">
        <v>3.9E-2</v>
      </c>
      <c r="D13" s="68">
        <v>4.2000000000000003E-2</v>
      </c>
      <c r="E13" s="68">
        <v>4.1000000000000002E-2</v>
      </c>
      <c r="F13" s="68">
        <v>0.93300000000000005</v>
      </c>
      <c r="G13" s="68">
        <v>0.70199999999999996</v>
      </c>
      <c r="H13" s="68">
        <v>1.212</v>
      </c>
      <c r="I13" s="68">
        <v>1.581</v>
      </c>
      <c r="J13" s="68">
        <v>1.3280000000000001</v>
      </c>
      <c r="K13" s="68">
        <v>1.8819999999999999</v>
      </c>
      <c r="L13" s="68">
        <v>2.488</v>
      </c>
      <c r="M13" s="67"/>
      <c r="N13" s="44"/>
      <c r="AC13" s="73"/>
      <c r="AG13" s="72"/>
      <c r="AH13" s="43"/>
    </row>
    <row r="14" spans="1:34" ht="17.25" customHeight="1" x14ac:dyDescent="0.3">
      <c r="A14" s="185"/>
      <c r="B14" s="76">
        <v>580</v>
      </c>
      <c r="C14" s="68">
        <v>3.5999999999999997E-2</v>
      </c>
      <c r="D14" s="68">
        <v>3.9E-2</v>
      </c>
      <c r="E14" s="68">
        <v>3.9E-2</v>
      </c>
      <c r="F14" s="68">
        <v>0.874</v>
      </c>
      <c r="G14" s="68">
        <v>0.65300000000000002</v>
      </c>
      <c r="H14" s="68">
        <v>1.1439999999999999</v>
      </c>
      <c r="I14" s="68">
        <v>1.512</v>
      </c>
      <c r="J14" s="68">
        <v>1.258</v>
      </c>
      <c r="K14" s="68">
        <v>1.8069999999999999</v>
      </c>
      <c r="L14" s="68">
        <v>2.387</v>
      </c>
      <c r="M14" s="67"/>
      <c r="N14" s="44"/>
    </row>
    <row r="15" spans="1:34" ht="14.4" customHeight="1" x14ac:dyDescent="0.3">
      <c r="A15" s="185"/>
      <c r="B15" s="76">
        <v>610</v>
      </c>
      <c r="C15" s="68">
        <v>3.4000000000000002E-2</v>
      </c>
      <c r="D15" s="68">
        <v>3.6999999999999998E-2</v>
      </c>
      <c r="E15" s="68">
        <v>3.6999999999999998E-2</v>
      </c>
      <c r="F15" s="68">
        <v>0.82399999999999995</v>
      </c>
      <c r="G15" s="68">
        <v>0.61099999999999999</v>
      </c>
      <c r="H15" s="68">
        <v>1.087</v>
      </c>
      <c r="I15" s="68">
        <v>1.4550000000000001</v>
      </c>
      <c r="J15" s="68">
        <v>1.198</v>
      </c>
      <c r="K15" s="68">
        <v>1.748</v>
      </c>
      <c r="L15" s="68">
        <v>2.3180000000000001</v>
      </c>
      <c r="M15" s="67"/>
    </row>
    <row r="16" spans="1:34" ht="14.4" customHeight="1" x14ac:dyDescent="0.3">
      <c r="A16" s="185"/>
      <c r="B16" s="76">
        <v>640</v>
      </c>
      <c r="C16" s="68">
        <v>3.3000000000000002E-2</v>
      </c>
      <c r="D16" s="68">
        <v>3.5000000000000003E-2</v>
      </c>
      <c r="E16" s="68">
        <v>3.5000000000000003E-2</v>
      </c>
      <c r="F16" s="68">
        <v>0.78</v>
      </c>
      <c r="G16" s="68">
        <v>0.57399999999999995</v>
      </c>
      <c r="H16" s="68">
        <v>1.036</v>
      </c>
      <c r="I16" s="68">
        <v>1.405</v>
      </c>
      <c r="J16" s="68">
        <v>1.1459999999999999</v>
      </c>
      <c r="K16" s="68">
        <v>1.698</v>
      </c>
      <c r="L16" s="68">
        <v>2.258</v>
      </c>
      <c r="M16" s="67"/>
    </row>
    <row r="17" spans="1:15" ht="14.4" customHeight="1" x14ac:dyDescent="0.3">
      <c r="A17" s="185"/>
      <c r="B17" s="76">
        <v>670</v>
      </c>
      <c r="C17" s="68">
        <v>3.1E-2</v>
      </c>
      <c r="D17" s="68">
        <v>3.4000000000000002E-2</v>
      </c>
      <c r="E17" s="68">
        <v>3.3000000000000002E-2</v>
      </c>
      <c r="F17" s="68">
        <v>0.73699999999999999</v>
      </c>
      <c r="G17" s="68">
        <v>0.54</v>
      </c>
      <c r="H17" s="68">
        <v>0.98699999999999999</v>
      </c>
      <c r="I17" s="68">
        <v>1.3560000000000001</v>
      </c>
      <c r="J17" s="68">
        <v>1.095</v>
      </c>
      <c r="K17" s="68">
        <v>1.65</v>
      </c>
      <c r="L17" s="68">
        <v>2.2120000000000002</v>
      </c>
      <c r="M17" s="67"/>
    </row>
    <row r="18" spans="1:15" ht="14.4" customHeight="1" x14ac:dyDescent="0.3">
      <c r="A18" s="185"/>
      <c r="B18" s="76">
        <v>700</v>
      </c>
      <c r="C18" s="68">
        <v>0.03</v>
      </c>
      <c r="D18" s="68">
        <v>3.3000000000000002E-2</v>
      </c>
      <c r="E18" s="68">
        <v>3.2000000000000001E-2</v>
      </c>
      <c r="F18" s="68">
        <v>0.69899999999999995</v>
      </c>
      <c r="G18" s="68">
        <v>0.50900000000000001</v>
      </c>
      <c r="H18" s="68">
        <v>0.94199999999999995</v>
      </c>
      <c r="I18" s="68">
        <v>1.3120000000000001</v>
      </c>
      <c r="J18" s="68">
        <v>1.0509999999999999</v>
      </c>
      <c r="K18" s="68">
        <v>1.605</v>
      </c>
      <c r="L18" s="68">
        <v>2.1669999999999998</v>
      </c>
      <c r="M18" s="67"/>
    </row>
    <row r="19" spans="1:15" ht="14.4" customHeight="1" x14ac:dyDescent="0.3">
      <c r="A19" s="185"/>
      <c r="B19" s="76">
        <v>730</v>
      </c>
      <c r="C19" s="68">
        <v>2.9000000000000001E-2</v>
      </c>
      <c r="D19" s="68">
        <v>3.1E-2</v>
      </c>
      <c r="E19" s="68">
        <v>3.1E-2</v>
      </c>
      <c r="F19" s="68">
        <v>0.66300000000000003</v>
      </c>
      <c r="G19" s="68">
        <v>0.48</v>
      </c>
      <c r="H19" s="68">
        <v>0.9</v>
      </c>
      <c r="I19" s="68">
        <v>1.2689999999999999</v>
      </c>
      <c r="J19" s="68">
        <v>1.008</v>
      </c>
      <c r="K19" s="68">
        <v>1.5620000000000001</v>
      </c>
      <c r="L19" s="68">
        <v>2.1320000000000001</v>
      </c>
    </row>
    <row r="20" spans="1:15" ht="14.4" customHeight="1" x14ac:dyDescent="0.3">
      <c r="A20" s="185"/>
      <c r="B20" s="76">
        <v>760</v>
      </c>
      <c r="C20" s="68">
        <v>2.8000000000000001E-2</v>
      </c>
      <c r="D20" s="68">
        <v>0.03</v>
      </c>
      <c r="E20" s="68">
        <v>0.03</v>
      </c>
      <c r="F20" s="68">
        <v>0.629</v>
      </c>
      <c r="G20" s="68">
        <v>0.45300000000000001</v>
      </c>
      <c r="H20" s="68">
        <v>0.85899999999999999</v>
      </c>
      <c r="I20" s="68">
        <v>1.2290000000000001</v>
      </c>
      <c r="J20" s="68">
        <v>0.96699999999999997</v>
      </c>
      <c r="K20" s="68">
        <v>1.52</v>
      </c>
      <c r="L20" s="68">
        <v>2.0939999999999999</v>
      </c>
    </row>
    <row r="21" spans="1:15" ht="14.4" customHeight="1" x14ac:dyDescent="0.3">
      <c r="A21" s="185"/>
      <c r="B21" s="76">
        <v>790</v>
      </c>
      <c r="C21" s="68">
        <v>2.7E-2</v>
      </c>
      <c r="D21" s="68">
        <v>2.8000000000000001E-2</v>
      </c>
      <c r="E21" s="68">
        <v>2.9000000000000001E-2</v>
      </c>
      <c r="F21" s="68">
        <v>0.6</v>
      </c>
      <c r="G21" s="68">
        <v>0.43099999999999999</v>
      </c>
      <c r="H21" s="68">
        <v>0.82099999999999995</v>
      </c>
      <c r="I21" s="68">
        <v>1.19</v>
      </c>
      <c r="J21" s="68">
        <v>0.93100000000000005</v>
      </c>
      <c r="K21" s="68">
        <v>1.4770000000000001</v>
      </c>
      <c r="L21" s="68">
        <v>2.06</v>
      </c>
      <c r="M21" s="44"/>
    </row>
    <row r="22" spans="1:15" ht="14.4" customHeight="1" x14ac:dyDescent="0.3">
      <c r="A22" s="185"/>
      <c r="B22" s="76">
        <v>808</v>
      </c>
      <c r="C22" s="68">
        <v>2.5999999999999999E-2</v>
      </c>
      <c r="D22" s="68">
        <v>2.8000000000000001E-2</v>
      </c>
      <c r="E22" s="68">
        <v>2.8000000000000001E-2</v>
      </c>
      <c r="F22" s="68">
        <v>0.57999999999999996</v>
      </c>
      <c r="G22" s="68">
        <v>0.41399999999999998</v>
      </c>
      <c r="H22" s="68">
        <v>0.79500000000000004</v>
      </c>
      <c r="I22" s="68">
        <v>1.1619999999999999</v>
      </c>
      <c r="J22" s="68">
        <v>0.90600000000000003</v>
      </c>
      <c r="K22" s="68">
        <v>1.45</v>
      </c>
      <c r="L22" s="68">
        <v>2.0310000000000001</v>
      </c>
      <c r="M22" s="44"/>
    </row>
    <row r="23" spans="1:15" x14ac:dyDescent="0.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  <row r="24" spans="1:15" x14ac:dyDescent="0.3">
      <c r="A24" s="38" t="s">
        <v>104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74" t="s">
        <v>105</v>
      </c>
      <c r="O24" s="38" t="s">
        <v>106</v>
      </c>
    </row>
    <row r="25" spans="1:15" x14ac:dyDescent="0.3">
      <c r="A25" s="69"/>
      <c r="B25" s="81">
        <v>550</v>
      </c>
      <c r="C25" s="53">
        <f>EXP(C11)/EXP(C13)</f>
        <v>1.0050125208594012</v>
      </c>
      <c r="D25" s="53">
        <f t="shared" ref="D25:L25" si="0">EXP(D11)/EXP(D13)</f>
        <v>1.0070245572668484</v>
      </c>
      <c r="E25" s="53">
        <f t="shared" si="0"/>
        <v>1.0060180360540649</v>
      </c>
      <c r="F25" s="53">
        <f t="shared" si="0"/>
        <v>1.1595128963629739</v>
      </c>
      <c r="G25" s="53">
        <f t="shared" si="0"/>
        <v>1.1286249123673437</v>
      </c>
      <c r="H25" s="53">
        <f t="shared" si="0"/>
        <v>1.1912462166123581</v>
      </c>
      <c r="I25" s="53">
        <f t="shared" si="0"/>
        <v>1.2116705169649007</v>
      </c>
      <c r="J25" s="53">
        <f t="shared" si="0"/>
        <v>1.1924380586506695</v>
      </c>
      <c r="K25" s="53">
        <f t="shared" si="0"/>
        <v>1.2473234305640652</v>
      </c>
      <c r="L25" s="53">
        <f t="shared" si="0"/>
        <v>1.4077602975141028</v>
      </c>
      <c r="M25" s="44"/>
      <c r="N25" s="73">
        <f>AVERAGE(C25:L25)</f>
        <v>1.1556631443216729</v>
      </c>
      <c r="O25" s="73">
        <f>_xlfn.STDEV.P(C25:L25)</f>
        <v>0.12068079498716967</v>
      </c>
    </row>
    <row r="26" spans="1:15" x14ac:dyDescent="0.3">
      <c r="A26" s="69"/>
      <c r="B26" s="81">
        <v>580</v>
      </c>
      <c r="C26" s="53">
        <f>EXP(C11)/EXP(C14)</f>
        <v>1.0080320855042735</v>
      </c>
      <c r="D26" s="53">
        <f t="shared" ref="D26:L26" si="1">EXP(D11)/EXP(D14)</f>
        <v>1.0100501670841679</v>
      </c>
      <c r="E26" s="53">
        <f t="shared" si="1"/>
        <v>1.0080320855042735</v>
      </c>
      <c r="F26" s="53">
        <f t="shared" si="1"/>
        <v>1.2299825717807527</v>
      </c>
      <c r="G26" s="53">
        <f t="shared" si="1"/>
        <v>1.1853048513203652</v>
      </c>
      <c r="H26" s="53">
        <f t="shared" si="1"/>
        <v>1.2750686241184597</v>
      </c>
      <c r="I26" s="53">
        <f t="shared" si="1"/>
        <v>1.2982276654336899</v>
      </c>
      <c r="J26" s="53">
        <f t="shared" si="1"/>
        <v>1.2788995735417383</v>
      </c>
      <c r="K26" s="53">
        <f t="shared" si="1"/>
        <v>1.3444701568320532</v>
      </c>
      <c r="L26" s="53">
        <f t="shared" si="1"/>
        <v>1.5573723343417796</v>
      </c>
      <c r="M26" s="44"/>
      <c r="N26" s="73">
        <f t="shared" ref="N26:N34" si="2">AVERAGE(C26:L26)</f>
        <v>1.2195440115461551</v>
      </c>
      <c r="O26" s="73">
        <f t="shared" ref="O26:O34" si="3">_xlfn.STDEV.P(C26:L26)</f>
        <v>0.16648580852589373</v>
      </c>
    </row>
    <row r="27" spans="1:15" x14ac:dyDescent="0.3">
      <c r="A27" s="69"/>
      <c r="B27" s="81">
        <v>610</v>
      </c>
      <c r="C27" s="53">
        <f>EXP(C11)/EXP(C15)</f>
        <v>1.0100501670841682</v>
      </c>
      <c r="D27" s="53">
        <f t="shared" ref="D27:L27" si="4">EXP(D11)/EXP(D15)</f>
        <v>1.0120722888660776</v>
      </c>
      <c r="E27" s="53">
        <f t="shared" si="4"/>
        <v>1.0100501670841679</v>
      </c>
      <c r="F27" s="53">
        <f t="shared" si="4"/>
        <v>1.2930451267593537</v>
      </c>
      <c r="G27" s="53">
        <f t="shared" si="4"/>
        <v>1.2361478850785035</v>
      </c>
      <c r="H27" s="53">
        <f t="shared" si="4"/>
        <v>1.3498588075760032</v>
      </c>
      <c r="I27" s="53">
        <f t="shared" si="4"/>
        <v>1.3743762612275612</v>
      </c>
      <c r="J27" s="53">
        <f t="shared" si="4"/>
        <v>1.3579823065478926</v>
      </c>
      <c r="K27" s="53">
        <f t="shared" si="4"/>
        <v>1.4261806542814803</v>
      </c>
      <c r="L27" s="53">
        <f t="shared" si="4"/>
        <v>1.668625110139667</v>
      </c>
      <c r="M27" s="44"/>
      <c r="N27" s="73">
        <f t="shared" si="2"/>
        <v>1.2738388774644878</v>
      </c>
      <c r="O27" s="73">
        <f t="shared" si="3"/>
        <v>0.20285741389293682</v>
      </c>
    </row>
    <row r="28" spans="1:15" x14ac:dyDescent="0.3">
      <c r="A28" s="69"/>
      <c r="B28" s="81">
        <v>640</v>
      </c>
      <c r="C28" s="53">
        <f>EXP(C11)/EXP(C16)</f>
        <v>1.0110607224447195</v>
      </c>
      <c r="D28" s="53">
        <f t="shared" ref="D28:L28" si="5">EXP(D11)/EXP(D16)</f>
        <v>1.0140984589384923</v>
      </c>
      <c r="E28" s="53">
        <f t="shared" si="5"/>
        <v>1.0120722888660778</v>
      </c>
      <c r="F28" s="53">
        <f t="shared" si="5"/>
        <v>1.3512093415380158</v>
      </c>
      <c r="G28" s="53">
        <f t="shared" si="5"/>
        <v>1.2827420330698112</v>
      </c>
      <c r="H28" s="53">
        <f t="shared" si="5"/>
        <v>1.4204873259121953</v>
      </c>
      <c r="I28" s="53">
        <f t="shared" si="5"/>
        <v>1.4448420389738788</v>
      </c>
      <c r="J28" s="53">
        <f t="shared" si="5"/>
        <v>1.4304656204798982</v>
      </c>
      <c r="K28" s="53">
        <f t="shared" si="5"/>
        <v>1.4993025000567672</v>
      </c>
      <c r="L28" s="53">
        <f t="shared" si="5"/>
        <v>1.7718071244295743</v>
      </c>
      <c r="M28" s="44"/>
      <c r="N28" s="73">
        <f t="shared" si="2"/>
        <v>1.3238087454709431</v>
      </c>
      <c r="O28" s="73">
        <f t="shared" si="3"/>
        <v>0.23668983372481747</v>
      </c>
    </row>
    <row r="29" spans="1:15" x14ac:dyDescent="0.3">
      <c r="A29" s="69"/>
      <c r="B29" s="81">
        <v>670</v>
      </c>
      <c r="C29" s="53">
        <f>EXP(C11)/EXP(C17)</f>
        <v>1.0130848673598092</v>
      </c>
      <c r="D29" s="53">
        <f t="shared" ref="D29:L29" si="6">EXP(D11)/EXP(D17)</f>
        <v>1.0151130646157189</v>
      </c>
      <c r="E29" s="53">
        <f t="shared" si="6"/>
        <v>1.0140984589384923</v>
      </c>
      <c r="F29" s="53">
        <f t="shared" si="6"/>
        <v>1.4105786355076784</v>
      </c>
      <c r="G29" s="53">
        <f t="shared" si="6"/>
        <v>1.327105161817157</v>
      </c>
      <c r="H29" s="53">
        <f t="shared" si="6"/>
        <v>1.4918246976412701</v>
      </c>
      <c r="I29" s="53">
        <f t="shared" si="6"/>
        <v>1.5174025129350845</v>
      </c>
      <c r="J29" s="53">
        <f t="shared" si="6"/>
        <v>1.5053117204855599</v>
      </c>
      <c r="K29" s="53">
        <f t="shared" si="6"/>
        <v>1.5730241865141754</v>
      </c>
      <c r="L29" s="53">
        <f t="shared" si="6"/>
        <v>1.8552139011414011</v>
      </c>
      <c r="M29" s="44"/>
      <c r="N29" s="73">
        <f t="shared" si="2"/>
        <v>1.3722757206956346</v>
      </c>
      <c r="O29" s="73">
        <f t="shared" si="3"/>
        <v>0.26738796329413295</v>
      </c>
    </row>
    <row r="30" spans="1:15" x14ac:dyDescent="0.3">
      <c r="A30" s="69"/>
      <c r="B30" s="81">
        <v>700</v>
      </c>
      <c r="C30" s="53">
        <f>EXP(C11)/EXP(C18)</f>
        <v>1.0140984589384923</v>
      </c>
      <c r="D30" s="53">
        <f t="shared" ref="D30:L30" si="7">EXP(D11)/EXP(D18)</f>
        <v>1.0161286854060947</v>
      </c>
      <c r="E30" s="53">
        <f t="shared" si="7"/>
        <v>1.0151130646157192</v>
      </c>
      <c r="F30" s="53">
        <f t="shared" si="7"/>
        <v>1.4652120851329598</v>
      </c>
      <c r="G30" s="53">
        <f t="shared" si="7"/>
        <v>1.3688897365473756</v>
      </c>
      <c r="H30" s="53">
        <f t="shared" si="7"/>
        <v>1.5604901958326667</v>
      </c>
      <c r="I30" s="53">
        <f t="shared" si="7"/>
        <v>1.585658851280547</v>
      </c>
      <c r="J30" s="53">
        <f t="shared" si="7"/>
        <v>1.5730241865141752</v>
      </c>
      <c r="K30" s="53">
        <f t="shared" si="7"/>
        <v>1.6454271234040732</v>
      </c>
      <c r="L30" s="53">
        <f t="shared" si="7"/>
        <v>1.9406054266838424</v>
      </c>
      <c r="M30" s="44"/>
      <c r="N30" s="73">
        <f t="shared" si="2"/>
        <v>1.4184647814355944</v>
      </c>
      <c r="O30" s="73">
        <f t="shared" si="3"/>
        <v>0.2981406552274577</v>
      </c>
    </row>
    <row r="31" spans="1:15" x14ac:dyDescent="0.3">
      <c r="A31" s="69"/>
      <c r="B31" s="81">
        <v>730</v>
      </c>
      <c r="C31" s="53">
        <f>EXP(C11)/EXP(C19)</f>
        <v>1.0151130646157192</v>
      </c>
      <c r="D31" s="53">
        <f t="shared" ref="D31:L31" si="8">EXP(D11)/EXP(D19)</f>
        <v>1.0181629763897937</v>
      </c>
      <c r="E31" s="53">
        <f t="shared" si="8"/>
        <v>1.0161286854060949</v>
      </c>
      <c r="F31" s="53">
        <f t="shared" si="8"/>
        <v>1.5189206744022399</v>
      </c>
      <c r="G31" s="53">
        <f t="shared" si="8"/>
        <v>1.4091687619264506</v>
      </c>
      <c r="H31" s="53">
        <f t="shared" si="8"/>
        <v>1.6274266093785852</v>
      </c>
      <c r="I31" s="53">
        <f t="shared" si="8"/>
        <v>1.6553293631570549</v>
      </c>
      <c r="J31" s="53">
        <f t="shared" si="8"/>
        <v>1.6421395578187052</v>
      </c>
      <c r="K31" s="53">
        <f t="shared" si="8"/>
        <v>1.7177237273365473</v>
      </c>
      <c r="L31" s="53">
        <f t="shared" si="8"/>
        <v>2.0097292268772891</v>
      </c>
      <c r="M31" s="44"/>
      <c r="N31" s="73">
        <f t="shared" si="2"/>
        <v>1.462984264730848</v>
      </c>
      <c r="O31" s="73">
        <f t="shared" si="3"/>
        <v>0.32620795170887873</v>
      </c>
    </row>
    <row r="32" spans="1:15" x14ac:dyDescent="0.3">
      <c r="A32" s="69"/>
      <c r="B32" s="81">
        <v>760</v>
      </c>
      <c r="C32" s="53">
        <f>EXP(C11)/EXP(C20)</f>
        <v>1.0161286854060949</v>
      </c>
      <c r="D32" s="53">
        <f t="shared" ref="D32:L32" si="9">EXP(D11)/EXP(D20)</f>
        <v>1.0191816486174079</v>
      </c>
      <c r="E32" s="53">
        <f t="shared" si="9"/>
        <v>1.0171453223252407</v>
      </c>
      <c r="F32" s="53">
        <f t="shared" si="9"/>
        <v>1.5714519485776488</v>
      </c>
      <c r="G32" s="53">
        <f t="shared" si="9"/>
        <v>1.4477346146633241</v>
      </c>
      <c r="H32" s="53">
        <f t="shared" si="9"/>
        <v>1.6955378396018199</v>
      </c>
      <c r="I32" s="53">
        <f t="shared" si="9"/>
        <v>1.7228846360108871</v>
      </c>
      <c r="J32" s="53">
        <f t="shared" si="9"/>
        <v>1.710866555912941</v>
      </c>
      <c r="K32" s="53">
        <f t="shared" si="9"/>
        <v>1.7914045912584668</v>
      </c>
      <c r="L32" s="53">
        <f t="shared" si="9"/>
        <v>2.0875685175861971</v>
      </c>
      <c r="M32" s="44"/>
      <c r="N32" s="73">
        <f t="shared" si="2"/>
        <v>1.5079904359960028</v>
      </c>
      <c r="O32" s="73">
        <f t="shared" si="3"/>
        <v>0.35611734967630621</v>
      </c>
    </row>
    <row r="33" spans="1:23" x14ac:dyDescent="0.3">
      <c r="A33" s="69"/>
      <c r="B33" s="81">
        <v>790</v>
      </c>
      <c r="C33" s="53">
        <f>EXP(C11)/EXP(C21)</f>
        <v>1.0171453223252409</v>
      </c>
      <c r="D33" s="53">
        <f t="shared" ref="D33:L33" si="10">EXP(D11)/EXP(D21)</f>
        <v>1.0212220516375285</v>
      </c>
      <c r="E33" s="53">
        <f t="shared" si="10"/>
        <v>1.0181629763897939</v>
      </c>
      <c r="F33" s="53">
        <f t="shared" si="10"/>
        <v>1.6176912849017004</v>
      </c>
      <c r="G33" s="53">
        <f t="shared" si="10"/>
        <v>1.4799377114022882</v>
      </c>
      <c r="H33" s="53">
        <f t="shared" si="10"/>
        <v>1.761208110521743</v>
      </c>
      <c r="I33" s="53">
        <f t="shared" si="10"/>
        <v>1.7914045912584664</v>
      </c>
      <c r="J33" s="53">
        <f t="shared" si="10"/>
        <v>1.7735798177529412</v>
      </c>
      <c r="K33" s="53">
        <f t="shared" si="10"/>
        <v>1.8701151378240859</v>
      </c>
      <c r="L33" s="53">
        <f t="shared" si="10"/>
        <v>2.1597662537849152</v>
      </c>
      <c r="M33" s="44"/>
      <c r="N33" s="73">
        <f t="shared" si="2"/>
        <v>1.5510233257798702</v>
      </c>
      <c r="O33" s="73">
        <f t="shared" si="3"/>
        <v>0.38510164522004192</v>
      </c>
    </row>
    <row r="34" spans="1:23" x14ac:dyDescent="0.3">
      <c r="A34" s="69"/>
      <c r="B34" s="81">
        <v>808</v>
      </c>
      <c r="C34" s="53">
        <f>EXP(C11)/EXP(C22)</f>
        <v>1.0181629763897939</v>
      </c>
      <c r="D34" s="53">
        <f t="shared" ref="D34:L34" si="11">EXP(D11)/EXP(D22)</f>
        <v>1.0212220516375285</v>
      </c>
      <c r="E34" s="53">
        <f t="shared" si="11"/>
        <v>1.0191816486174081</v>
      </c>
      <c r="F34" s="53">
        <f t="shared" si="11"/>
        <v>1.6503708166063191</v>
      </c>
      <c r="G34" s="53">
        <f t="shared" si="11"/>
        <v>1.5053117204855597</v>
      </c>
      <c r="H34" s="53">
        <f t="shared" si="11"/>
        <v>1.8076000026120043</v>
      </c>
      <c r="I34" s="53">
        <f t="shared" si="11"/>
        <v>1.8422727507029337</v>
      </c>
      <c r="J34" s="53">
        <f t="shared" si="11"/>
        <v>1.8184782045990513</v>
      </c>
      <c r="K34" s="53">
        <f t="shared" si="11"/>
        <v>1.9212960800610714</v>
      </c>
      <c r="L34" s="53">
        <f t="shared" si="11"/>
        <v>2.2233164999636088</v>
      </c>
      <c r="M34" s="44"/>
      <c r="N34" s="73">
        <f t="shared" si="2"/>
        <v>1.5827212751675279</v>
      </c>
      <c r="O34" s="73">
        <f t="shared" si="3"/>
        <v>0.4075128147523297</v>
      </c>
    </row>
    <row r="35" spans="1:23" x14ac:dyDescent="0.3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1:23" x14ac:dyDescent="0.3">
      <c r="A36" s="38" t="s">
        <v>107</v>
      </c>
      <c r="B36" s="44"/>
      <c r="C36" s="44"/>
      <c r="E36" s="38" t="s">
        <v>108</v>
      </c>
      <c r="P36" s="44"/>
      <c r="Q36" s="44"/>
      <c r="R36" s="44"/>
      <c r="S36" s="44"/>
      <c r="T36" s="44"/>
      <c r="U36" s="44"/>
      <c r="V36" s="44"/>
    </row>
    <row r="37" spans="1:23" x14ac:dyDescent="0.3">
      <c r="A37" s="69"/>
      <c r="B37" s="81">
        <v>550</v>
      </c>
      <c r="C37" s="82">
        <f t="shared" ref="C37:C46" si="12">AVERAGE(C25:E25)</f>
        <v>1.0060183713934381</v>
      </c>
      <c r="D37" s="44"/>
      <c r="E37">
        <f t="shared" ref="E37:E46" si="13">_xlfn.STDEV.P(C25:E25)</f>
        <v>8.2141045791679244E-4</v>
      </c>
      <c r="P37" s="44"/>
      <c r="Q37" s="44"/>
      <c r="R37" s="44"/>
      <c r="S37" s="44"/>
      <c r="T37" s="44"/>
      <c r="U37" s="44"/>
      <c r="V37" s="44"/>
      <c r="W37" s="44"/>
    </row>
    <row r="38" spans="1:23" x14ac:dyDescent="0.3">
      <c r="A38" s="69"/>
      <c r="B38" s="81">
        <v>580</v>
      </c>
      <c r="C38" s="82">
        <f t="shared" si="12"/>
        <v>1.0087047793642383</v>
      </c>
      <c r="D38" s="44"/>
      <c r="E38">
        <f t="shared" si="13"/>
        <v>9.5133278008736107E-4</v>
      </c>
      <c r="P38" s="44"/>
      <c r="Q38" s="44"/>
      <c r="R38" s="44"/>
      <c r="S38" s="44"/>
      <c r="T38" s="44"/>
      <c r="U38" s="44"/>
      <c r="V38" s="44"/>
      <c r="W38" s="44"/>
    </row>
    <row r="39" spans="1:23" x14ac:dyDescent="0.3">
      <c r="A39" s="69"/>
      <c r="B39" s="81">
        <v>610</v>
      </c>
      <c r="C39" s="82">
        <f t="shared" si="12"/>
        <v>1.010724207678138</v>
      </c>
      <c r="D39" s="44"/>
      <c r="E39">
        <f t="shared" si="13"/>
        <v>9.5323734958216672E-4</v>
      </c>
      <c r="P39" s="44"/>
      <c r="Q39" s="44"/>
      <c r="R39" s="44"/>
      <c r="S39" s="44"/>
      <c r="T39" s="44"/>
      <c r="U39" s="44"/>
      <c r="V39" s="44"/>
      <c r="W39" s="44"/>
    </row>
    <row r="40" spans="1:23" x14ac:dyDescent="0.3">
      <c r="A40" s="69"/>
      <c r="B40" s="81">
        <v>640</v>
      </c>
      <c r="C40" s="82">
        <f t="shared" si="12"/>
        <v>1.0124104900830966</v>
      </c>
      <c r="D40" s="44"/>
      <c r="E40">
        <f t="shared" si="13"/>
        <v>1.2629979674817333E-3</v>
      </c>
      <c r="P40" s="44"/>
      <c r="Q40" s="44"/>
      <c r="R40" s="44"/>
      <c r="S40" s="44"/>
      <c r="T40" s="44"/>
      <c r="U40" s="44"/>
      <c r="V40" s="44"/>
      <c r="W40" s="44"/>
    </row>
    <row r="41" spans="1:23" x14ac:dyDescent="0.3">
      <c r="A41" s="69"/>
      <c r="B41" s="81">
        <v>670</v>
      </c>
      <c r="C41" s="82">
        <f t="shared" si="12"/>
        <v>1.0140987969713402</v>
      </c>
      <c r="D41" s="44"/>
      <c r="E41">
        <f t="shared" si="13"/>
        <v>8.2800809694898181E-4</v>
      </c>
      <c r="P41" s="44"/>
      <c r="Q41" s="44"/>
      <c r="R41" s="44"/>
      <c r="S41" s="44"/>
      <c r="T41" s="44"/>
      <c r="U41" s="44"/>
      <c r="V41" s="44"/>
      <c r="W41" s="44"/>
    </row>
    <row r="42" spans="1:23" x14ac:dyDescent="0.3">
      <c r="A42" s="69"/>
      <c r="B42" s="81">
        <v>700</v>
      </c>
      <c r="C42" s="82">
        <f t="shared" si="12"/>
        <v>1.0151134029867688</v>
      </c>
      <c r="D42" s="44"/>
      <c r="E42">
        <f t="shared" si="13"/>
        <v>8.288365191880245E-4</v>
      </c>
      <c r="P42" s="44"/>
      <c r="Q42" s="44"/>
      <c r="R42" s="44"/>
      <c r="S42" s="44"/>
      <c r="T42" s="44"/>
      <c r="U42" s="44"/>
      <c r="V42" s="44"/>
      <c r="W42" s="44"/>
    </row>
    <row r="43" spans="1:23" x14ac:dyDescent="0.3">
      <c r="A43" s="69"/>
      <c r="B43" s="81">
        <v>730</v>
      </c>
      <c r="C43" s="82">
        <f t="shared" si="12"/>
        <v>1.0164682421372024</v>
      </c>
      <c r="D43" s="44"/>
      <c r="E43">
        <f t="shared" si="13"/>
        <v>1.2680600768207656E-3</v>
      </c>
      <c r="P43" s="44"/>
      <c r="Q43" s="44"/>
      <c r="R43" s="44"/>
      <c r="S43" s="44"/>
      <c r="T43" s="44"/>
      <c r="U43" s="44"/>
      <c r="V43" s="44"/>
      <c r="W43" s="44"/>
    </row>
    <row r="44" spans="1:23" x14ac:dyDescent="0.3">
      <c r="A44" s="69"/>
      <c r="B44" s="81">
        <v>760</v>
      </c>
      <c r="C44" s="82">
        <f t="shared" si="12"/>
        <v>1.0174852187829144</v>
      </c>
      <c r="D44" s="44"/>
      <c r="E44">
        <f t="shared" si="13"/>
        <v>1.2693287711390434E-3</v>
      </c>
      <c r="P44" s="44"/>
      <c r="Q44" s="44"/>
      <c r="R44" s="44"/>
      <c r="S44" s="44"/>
      <c r="T44" s="44"/>
      <c r="U44" s="44"/>
      <c r="V44" s="44"/>
      <c r="W44" s="44"/>
    </row>
    <row r="45" spans="1:23" x14ac:dyDescent="0.3">
      <c r="A45" s="69"/>
      <c r="B45" s="81">
        <v>790</v>
      </c>
      <c r="C45" s="82">
        <f t="shared" si="12"/>
        <v>1.0188434501175212</v>
      </c>
      <c r="D45" s="44"/>
      <c r="E45">
        <f t="shared" si="13"/>
        <v>1.7324768092746173E-3</v>
      </c>
      <c r="P45" s="44"/>
      <c r="Q45" s="44"/>
      <c r="R45" s="44"/>
      <c r="S45" s="44"/>
      <c r="T45" s="44"/>
      <c r="U45" s="44"/>
      <c r="V45" s="44"/>
      <c r="W45" s="44"/>
    </row>
    <row r="46" spans="1:23" x14ac:dyDescent="0.3">
      <c r="A46" s="69"/>
      <c r="B46" s="81">
        <v>808</v>
      </c>
      <c r="C46" s="82">
        <f t="shared" si="12"/>
        <v>1.0195222255482435</v>
      </c>
      <c r="D46" s="44"/>
      <c r="E46">
        <f t="shared" si="13"/>
        <v>1.271869969032114E-3</v>
      </c>
      <c r="P46" s="44"/>
      <c r="Q46" s="44"/>
      <c r="R46" s="44"/>
      <c r="S46" s="44"/>
      <c r="T46" s="44"/>
      <c r="U46" s="44"/>
      <c r="V46" s="44"/>
      <c r="W46" s="44"/>
    </row>
    <row r="47" spans="1:23" x14ac:dyDescent="0.3">
      <c r="B47" s="44"/>
      <c r="C47" s="44"/>
      <c r="P47" s="44"/>
      <c r="Q47" s="44"/>
      <c r="R47" s="44"/>
      <c r="S47" s="44"/>
      <c r="T47" s="44"/>
      <c r="U47" s="44"/>
      <c r="V47" s="44"/>
      <c r="W47" s="44"/>
    </row>
    <row r="48" spans="1:23" x14ac:dyDescent="0.3">
      <c r="P48" s="44"/>
      <c r="Q48" s="44"/>
      <c r="R48" s="44"/>
      <c r="S48" s="44"/>
      <c r="T48" s="44"/>
      <c r="U48" s="44"/>
      <c r="V48" s="44"/>
      <c r="W48" s="44"/>
    </row>
    <row r="49" spans="1:23" x14ac:dyDescent="0.3">
      <c r="P49" s="44"/>
      <c r="Q49" s="44"/>
      <c r="R49" s="44"/>
      <c r="S49" s="44"/>
      <c r="T49" s="44"/>
      <c r="U49" s="44"/>
      <c r="V49" s="44"/>
      <c r="W49" s="44"/>
    </row>
    <row r="50" spans="1:23" x14ac:dyDescent="0.3">
      <c r="P50" s="44"/>
      <c r="Q50" s="44"/>
      <c r="R50" s="44"/>
      <c r="S50" s="44"/>
      <c r="T50" s="44"/>
      <c r="U50" s="44"/>
      <c r="V50" s="44"/>
      <c r="W50" s="44"/>
    </row>
    <row r="51" spans="1:23" x14ac:dyDescent="0.3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P51" s="44"/>
      <c r="Q51" s="44"/>
      <c r="R51" s="44"/>
      <c r="S51" s="44"/>
      <c r="T51" s="44"/>
      <c r="U51" s="44"/>
      <c r="V51" s="44"/>
      <c r="W51" s="44"/>
    </row>
    <row r="52" spans="1:23" x14ac:dyDescent="0.3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P52" s="44"/>
      <c r="Q52" s="44"/>
      <c r="R52" s="44"/>
      <c r="S52" s="44"/>
      <c r="T52" s="44"/>
      <c r="U52" s="44"/>
      <c r="V52" s="44"/>
      <c r="W52" s="44"/>
    </row>
    <row r="53" spans="1:23" ht="21" x14ac:dyDescent="0.4">
      <c r="A53" s="83" t="s">
        <v>109</v>
      </c>
      <c r="C53" s="183" t="s">
        <v>102</v>
      </c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P53" s="44"/>
      <c r="Q53" s="44"/>
      <c r="R53" s="44"/>
      <c r="S53" s="44"/>
      <c r="T53" s="44"/>
      <c r="U53" s="44"/>
      <c r="V53" s="44"/>
      <c r="W53" s="44"/>
    </row>
    <row r="54" spans="1:23" x14ac:dyDescent="0.3">
      <c r="B54" s="66"/>
      <c r="C54" s="78">
        <v>1</v>
      </c>
      <c r="D54" s="78">
        <v>2</v>
      </c>
      <c r="E54" s="78">
        <v>3</v>
      </c>
      <c r="F54" s="78">
        <v>4</v>
      </c>
      <c r="G54" s="78">
        <v>5</v>
      </c>
      <c r="H54" s="78">
        <v>6</v>
      </c>
      <c r="I54" s="78">
        <v>7</v>
      </c>
      <c r="J54" s="78">
        <v>8</v>
      </c>
      <c r="K54" s="78">
        <v>9</v>
      </c>
      <c r="L54" s="78">
        <v>10</v>
      </c>
      <c r="M54" s="80"/>
      <c r="P54" s="44"/>
      <c r="Q54" s="44"/>
      <c r="R54" s="44"/>
      <c r="S54" s="44"/>
      <c r="T54" s="44"/>
      <c r="U54" s="44"/>
      <c r="V54" s="44"/>
      <c r="W54" s="44"/>
    </row>
    <row r="55" spans="1:23" ht="15" customHeight="1" x14ac:dyDescent="0.3">
      <c r="A55" s="185" t="s">
        <v>90</v>
      </c>
      <c r="B55" s="76">
        <v>310</v>
      </c>
      <c r="C55" s="68" t="s">
        <v>103</v>
      </c>
      <c r="D55" s="68" t="s">
        <v>103</v>
      </c>
      <c r="E55" s="68" t="s">
        <v>103</v>
      </c>
      <c r="F55" s="68">
        <v>0.28199999999999997</v>
      </c>
      <c r="G55" s="68">
        <v>0.26400000000000001</v>
      </c>
      <c r="H55" s="68">
        <v>0.308</v>
      </c>
      <c r="I55" s="68">
        <v>0.32600000000000001</v>
      </c>
      <c r="J55" s="68">
        <v>0.318</v>
      </c>
      <c r="K55" s="68">
        <v>0.38</v>
      </c>
      <c r="L55" s="68">
        <v>0.434</v>
      </c>
      <c r="M55" s="67"/>
      <c r="P55" s="44"/>
      <c r="Q55" s="44"/>
      <c r="R55" s="44"/>
      <c r="S55" s="44"/>
      <c r="T55" s="44"/>
      <c r="U55" s="44"/>
      <c r="V55" s="44"/>
    </row>
    <row r="56" spans="1:23" x14ac:dyDescent="0.3">
      <c r="A56" s="185"/>
      <c r="B56" s="76">
        <v>340</v>
      </c>
      <c r="C56" s="68" t="s">
        <v>103</v>
      </c>
      <c r="D56" s="68" t="s">
        <v>103</v>
      </c>
      <c r="E56" s="68" t="s">
        <v>103</v>
      </c>
      <c r="F56" s="68">
        <v>0.23799999999999999</v>
      </c>
      <c r="G56" s="68">
        <v>0.222</v>
      </c>
      <c r="H56" s="68">
        <v>0.26400000000000001</v>
      </c>
      <c r="I56" s="68">
        <v>0.28100000000000003</v>
      </c>
      <c r="J56" s="68">
        <v>0.27300000000000002</v>
      </c>
      <c r="K56" s="68">
        <v>0.32500000000000001</v>
      </c>
      <c r="L56" s="68">
        <v>0.377</v>
      </c>
      <c r="M56" s="67"/>
    </row>
    <row r="57" spans="1:23" x14ac:dyDescent="0.3">
      <c r="A57" s="185"/>
      <c r="B57" s="76">
        <v>370</v>
      </c>
      <c r="C57" s="68" t="s">
        <v>103</v>
      </c>
      <c r="D57" s="68" t="s">
        <v>103</v>
      </c>
      <c r="E57" s="68" t="s">
        <v>103</v>
      </c>
      <c r="F57" s="68">
        <v>0.21</v>
      </c>
      <c r="G57" s="68">
        <v>0.19500000000000001</v>
      </c>
      <c r="H57" s="68">
        <v>0.23400000000000001</v>
      </c>
      <c r="I57" s="68">
        <v>0.248</v>
      </c>
      <c r="J57" s="68">
        <v>0.24199999999999999</v>
      </c>
      <c r="K57" s="68">
        <v>0.28799999999999998</v>
      </c>
      <c r="L57" s="68">
        <v>0.33800000000000002</v>
      </c>
      <c r="M57" s="67"/>
    </row>
    <row r="58" spans="1:23" x14ac:dyDescent="0.3">
      <c r="A58" s="185"/>
      <c r="B58" s="76">
        <v>400</v>
      </c>
      <c r="C58" s="68" t="s">
        <v>103</v>
      </c>
      <c r="D58" s="68" t="s">
        <v>103</v>
      </c>
      <c r="E58" s="68" t="s">
        <v>103</v>
      </c>
      <c r="F58" s="68">
        <v>0.17599999999999999</v>
      </c>
      <c r="G58" s="68">
        <v>0.16200000000000001</v>
      </c>
      <c r="H58" s="68">
        <v>0.19600000000000001</v>
      </c>
      <c r="I58" s="68">
        <v>0.20899999999999999</v>
      </c>
      <c r="J58" s="68">
        <v>0.20399999999999999</v>
      </c>
      <c r="K58" s="68">
        <v>0.24199999999999999</v>
      </c>
      <c r="L58" s="68">
        <v>0.28899999999999998</v>
      </c>
      <c r="M58" s="67"/>
    </row>
    <row r="59" spans="1:23" x14ac:dyDescent="0.3">
      <c r="A59" s="185"/>
      <c r="B59" s="76">
        <v>430</v>
      </c>
      <c r="C59" s="68" t="s">
        <v>103</v>
      </c>
      <c r="D59" s="68" t="s">
        <v>103</v>
      </c>
      <c r="E59" s="68" t="s">
        <v>103</v>
      </c>
      <c r="F59" s="68">
        <v>0.151</v>
      </c>
      <c r="G59" s="68">
        <v>0.13800000000000001</v>
      </c>
      <c r="H59" s="68">
        <v>0.16900000000000001</v>
      </c>
      <c r="I59" s="68">
        <v>0.18</v>
      </c>
      <c r="J59" s="68">
        <v>0.17599999999999999</v>
      </c>
      <c r="K59" s="68">
        <v>0.20799999999999999</v>
      </c>
      <c r="L59" s="68">
        <v>0.253</v>
      </c>
      <c r="M59" s="67"/>
    </row>
    <row r="60" spans="1:23" x14ac:dyDescent="0.3">
      <c r="A60" s="185"/>
      <c r="B60" s="76">
        <v>460</v>
      </c>
      <c r="C60" s="68" t="s">
        <v>103</v>
      </c>
      <c r="D60" s="68" t="s">
        <v>103</v>
      </c>
      <c r="E60" s="68" t="s">
        <v>103</v>
      </c>
      <c r="F60" s="68">
        <v>0.13200000000000001</v>
      </c>
      <c r="G60" s="68">
        <v>0.11899999999999999</v>
      </c>
      <c r="H60" s="68">
        <v>0.14799999999999999</v>
      </c>
      <c r="I60" s="68">
        <v>0.158</v>
      </c>
      <c r="J60" s="68">
        <v>0.154</v>
      </c>
      <c r="K60" s="68">
        <v>0.18099999999999999</v>
      </c>
      <c r="L60" s="68">
        <v>0.22500000000000001</v>
      </c>
      <c r="M60" s="67"/>
      <c r="N60" s="44"/>
      <c r="O60" s="44"/>
    </row>
    <row r="61" spans="1:23" x14ac:dyDescent="0.3">
      <c r="A61" s="185"/>
      <c r="B61" s="77">
        <v>490</v>
      </c>
      <c r="C61" s="70" t="s">
        <v>103</v>
      </c>
      <c r="D61" s="70" t="s">
        <v>103</v>
      </c>
      <c r="E61" s="70" t="s">
        <v>103</v>
      </c>
      <c r="F61" s="70">
        <v>0.11799999999999999</v>
      </c>
      <c r="G61" s="70">
        <v>0.106</v>
      </c>
      <c r="H61" s="70">
        <v>0.13200000000000001</v>
      </c>
      <c r="I61" s="70">
        <v>0.14199999999999999</v>
      </c>
      <c r="J61" s="70">
        <v>0.13800000000000001</v>
      </c>
      <c r="K61" s="70">
        <v>0.16300000000000001</v>
      </c>
      <c r="L61" s="70">
        <v>0.20499999999999999</v>
      </c>
      <c r="M61" s="67"/>
    </row>
    <row r="62" spans="1:23" x14ac:dyDescent="0.3">
      <c r="A62" s="185"/>
      <c r="B62" s="76">
        <v>520</v>
      </c>
      <c r="C62" s="68" t="s">
        <v>103</v>
      </c>
      <c r="D62" s="68" t="s">
        <v>103</v>
      </c>
      <c r="E62" s="68" t="s">
        <v>103</v>
      </c>
      <c r="F62" s="68">
        <v>0.106</v>
      </c>
      <c r="G62" s="68">
        <v>9.4E-2</v>
      </c>
      <c r="H62" s="68">
        <v>0.11799999999999999</v>
      </c>
      <c r="I62" s="68">
        <v>0.127</v>
      </c>
      <c r="J62" s="68">
        <v>0.125</v>
      </c>
      <c r="K62" s="68">
        <v>0.14599999999999999</v>
      </c>
      <c r="L62" s="68">
        <v>0.187</v>
      </c>
      <c r="M62" s="67"/>
    </row>
    <row r="63" spans="1:23" x14ac:dyDescent="0.3">
      <c r="A63" s="185"/>
      <c r="B63" s="76">
        <v>550</v>
      </c>
      <c r="C63" s="68" t="s">
        <v>103</v>
      </c>
      <c r="D63" s="68" t="s">
        <v>103</v>
      </c>
      <c r="E63" s="68" t="s">
        <v>103</v>
      </c>
      <c r="F63" s="68">
        <v>9.6000000000000002E-2</v>
      </c>
      <c r="G63" s="68">
        <v>8.5000000000000006E-2</v>
      </c>
      <c r="H63" s="68">
        <v>0.107</v>
      </c>
      <c r="I63" s="68">
        <v>0.115</v>
      </c>
      <c r="J63" s="68">
        <v>0.113</v>
      </c>
      <c r="K63" s="68">
        <v>0.13200000000000001</v>
      </c>
      <c r="L63" s="68">
        <v>0.17199999999999999</v>
      </c>
      <c r="M63" s="67"/>
    </row>
    <row r="64" spans="1:23" x14ac:dyDescent="0.3">
      <c r="A64" s="185"/>
      <c r="B64" s="76">
        <v>580</v>
      </c>
      <c r="C64" s="68" t="s">
        <v>103</v>
      </c>
      <c r="D64" s="68" t="s">
        <v>103</v>
      </c>
      <c r="E64" s="68" t="s">
        <v>103</v>
      </c>
      <c r="F64" s="68">
        <v>8.6999999999999994E-2</v>
      </c>
      <c r="G64" s="68">
        <v>7.5999999999999998E-2</v>
      </c>
      <c r="H64" s="68">
        <v>9.7000000000000003E-2</v>
      </c>
      <c r="I64" s="68">
        <v>0.104</v>
      </c>
      <c r="J64" s="68">
        <v>0.10299999999999999</v>
      </c>
      <c r="K64" s="68">
        <v>0.12</v>
      </c>
      <c r="L64" s="68">
        <v>0.159</v>
      </c>
      <c r="M64" s="67"/>
    </row>
    <row r="65" spans="1:15" x14ac:dyDescent="0.3">
      <c r="A65" s="185"/>
      <c r="B65" s="76">
        <v>610</v>
      </c>
      <c r="C65" s="68" t="s">
        <v>103</v>
      </c>
      <c r="D65" s="68" t="s">
        <v>103</v>
      </c>
      <c r="E65" s="68" t="s">
        <v>103</v>
      </c>
      <c r="F65" s="68">
        <v>0.08</v>
      </c>
      <c r="G65" s="68">
        <v>7.0000000000000007E-2</v>
      </c>
      <c r="H65" s="68">
        <v>8.8999999999999996E-2</v>
      </c>
      <c r="I65" s="68">
        <v>9.6000000000000002E-2</v>
      </c>
      <c r="J65" s="68">
        <v>9.5000000000000001E-2</v>
      </c>
      <c r="K65" s="68">
        <v>0.111</v>
      </c>
      <c r="L65" s="68">
        <v>0.14799999999999999</v>
      </c>
      <c r="M65" s="67"/>
    </row>
    <row r="66" spans="1:15" x14ac:dyDescent="0.3">
      <c r="A66" s="185"/>
      <c r="B66" s="76">
        <v>640</v>
      </c>
      <c r="C66" s="68" t="s">
        <v>103</v>
      </c>
      <c r="D66" s="68" t="s">
        <v>103</v>
      </c>
      <c r="E66" s="68" t="s">
        <v>103</v>
      </c>
      <c r="F66" s="68">
        <v>7.2999999999999995E-2</v>
      </c>
      <c r="G66" s="68">
        <v>6.4000000000000001E-2</v>
      </c>
      <c r="H66" s="68">
        <v>8.2000000000000003E-2</v>
      </c>
      <c r="I66" s="68">
        <v>8.7999999999999995E-2</v>
      </c>
      <c r="J66" s="68">
        <v>8.6999999999999994E-2</v>
      </c>
      <c r="K66" s="68">
        <v>0.10299999999999999</v>
      </c>
      <c r="L66" s="68">
        <v>0.14000000000000001</v>
      </c>
      <c r="M66" s="67"/>
    </row>
    <row r="67" spans="1:15" x14ac:dyDescent="0.3">
      <c r="A67" s="185"/>
      <c r="B67" s="76">
        <v>670</v>
      </c>
      <c r="C67" s="68" t="s">
        <v>103</v>
      </c>
      <c r="D67" s="68" t="s">
        <v>103</v>
      </c>
      <c r="E67" s="68" t="s">
        <v>103</v>
      </c>
      <c r="F67" s="68">
        <v>6.8000000000000005E-2</v>
      </c>
      <c r="G67" s="68">
        <v>5.8999999999999997E-2</v>
      </c>
      <c r="H67" s="68">
        <v>7.4999999999999997E-2</v>
      </c>
      <c r="I67" s="68">
        <v>8.2000000000000003E-2</v>
      </c>
      <c r="J67" s="68">
        <v>8.1000000000000003E-2</v>
      </c>
      <c r="K67" s="68">
        <v>9.5000000000000001E-2</v>
      </c>
      <c r="L67" s="68">
        <v>0.13100000000000001</v>
      </c>
      <c r="M67" s="67"/>
    </row>
    <row r="68" spans="1:15" x14ac:dyDescent="0.3">
      <c r="A68" s="185"/>
      <c r="B68" s="76">
        <v>700</v>
      </c>
      <c r="C68" s="68" t="s">
        <v>103</v>
      </c>
      <c r="D68" s="68" t="s">
        <v>103</v>
      </c>
      <c r="E68" s="68" t="s">
        <v>103</v>
      </c>
      <c r="F68" s="68">
        <v>6.4000000000000001E-2</v>
      </c>
      <c r="G68" s="68">
        <v>5.3999999999999999E-2</v>
      </c>
      <c r="H68" s="68">
        <v>7.0000000000000007E-2</v>
      </c>
      <c r="I68" s="68">
        <v>7.5999999999999998E-2</v>
      </c>
      <c r="J68" s="68">
        <v>7.5999999999999998E-2</v>
      </c>
      <c r="K68" s="68">
        <v>8.8999999999999996E-2</v>
      </c>
      <c r="L68" s="68">
        <v>0.124</v>
      </c>
      <c r="M68" s="67"/>
    </row>
    <row r="69" spans="1:15" x14ac:dyDescent="0.3">
      <c r="A69" s="185"/>
      <c r="B69" s="76">
        <v>730</v>
      </c>
      <c r="C69" s="68" t="s">
        <v>103</v>
      </c>
      <c r="D69" s="68" t="s">
        <v>103</v>
      </c>
      <c r="E69" s="68" t="s">
        <v>103</v>
      </c>
      <c r="F69" s="68">
        <v>5.8999999999999997E-2</v>
      </c>
      <c r="G69" s="68">
        <v>0.05</v>
      </c>
      <c r="H69" s="68">
        <v>6.5000000000000002E-2</v>
      </c>
      <c r="I69" s="68">
        <v>7.1999999999999995E-2</v>
      </c>
      <c r="J69" s="68">
        <v>7.0000000000000007E-2</v>
      </c>
      <c r="K69" s="68">
        <v>8.4000000000000005E-2</v>
      </c>
      <c r="L69" s="68">
        <v>0.11700000000000001</v>
      </c>
    </row>
    <row r="70" spans="1:15" x14ac:dyDescent="0.3">
      <c r="A70" s="185"/>
      <c r="B70" s="76">
        <v>760</v>
      </c>
      <c r="C70" s="68" t="s">
        <v>103</v>
      </c>
      <c r="D70" s="68" t="s">
        <v>103</v>
      </c>
      <c r="E70" s="68" t="s">
        <v>103</v>
      </c>
      <c r="F70" s="68">
        <v>5.6000000000000001E-2</v>
      </c>
      <c r="G70" s="68">
        <v>4.7E-2</v>
      </c>
      <c r="H70" s="68">
        <v>6.0999999999999999E-2</v>
      </c>
      <c r="I70" s="68">
        <v>6.7000000000000004E-2</v>
      </c>
      <c r="J70" s="68">
        <v>6.7000000000000004E-2</v>
      </c>
      <c r="K70" s="68">
        <v>7.9000000000000001E-2</v>
      </c>
      <c r="L70" s="68">
        <v>0.11</v>
      </c>
    </row>
    <row r="71" spans="1:15" x14ac:dyDescent="0.3">
      <c r="A71" s="185"/>
      <c r="B71" s="76">
        <v>790</v>
      </c>
      <c r="C71" s="68" t="s">
        <v>103</v>
      </c>
      <c r="D71" s="68" t="s">
        <v>103</v>
      </c>
      <c r="E71" s="68" t="s">
        <v>103</v>
      </c>
      <c r="F71" s="68">
        <v>5.1999999999999998E-2</v>
      </c>
      <c r="G71" s="68">
        <v>4.2999999999999997E-2</v>
      </c>
      <c r="H71" s="68">
        <v>5.6000000000000001E-2</v>
      </c>
      <c r="I71" s="68">
        <v>6.2E-2</v>
      </c>
      <c r="J71" s="68">
        <v>6.2E-2</v>
      </c>
      <c r="K71" s="68">
        <v>7.4999999999999997E-2</v>
      </c>
      <c r="L71" s="68">
        <v>0.10299999999999999</v>
      </c>
      <c r="M71" s="44"/>
    </row>
    <row r="72" spans="1:15" x14ac:dyDescent="0.3">
      <c r="A72" s="185"/>
      <c r="B72" s="76">
        <v>808</v>
      </c>
      <c r="C72" s="68" t="s">
        <v>103</v>
      </c>
      <c r="D72" s="68" t="s">
        <v>103</v>
      </c>
      <c r="E72" s="68" t="s">
        <v>103</v>
      </c>
      <c r="F72" s="68">
        <v>0.05</v>
      </c>
      <c r="G72" s="68">
        <v>4.2000000000000003E-2</v>
      </c>
      <c r="H72" s="68">
        <v>5.5E-2</v>
      </c>
      <c r="I72" s="68">
        <v>6.0999999999999999E-2</v>
      </c>
      <c r="J72" s="68">
        <v>6.0999999999999999E-2</v>
      </c>
      <c r="K72" s="68">
        <v>7.2999999999999995E-2</v>
      </c>
      <c r="L72" s="68">
        <v>9.7000000000000003E-2</v>
      </c>
      <c r="M72" s="44"/>
    </row>
    <row r="74" spans="1:15" x14ac:dyDescent="0.3">
      <c r="A74" s="38" t="s">
        <v>104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74" t="s">
        <v>105</v>
      </c>
      <c r="O74" s="74" t="s">
        <v>106</v>
      </c>
    </row>
    <row r="75" spans="1:15" x14ac:dyDescent="0.3">
      <c r="A75" s="69"/>
      <c r="C75" s="44"/>
      <c r="D75" s="44"/>
      <c r="E75" s="76">
        <v>550</v>
      </c>
      <c r="F75" s="53">
        <f t="shared" ref="F75:L75" si="14">EXP(F61)/EXP(F63)</f>
        <v>1.0222437844704384</v>
      </c>
      <c r="G75" s="53">
        <f t="shared" si="14"/>
        <v>1.0212220516375285</v>
      </c>
      <c r="H75" s="53">
        <f t="shared" si="14"/>
        <v>1.0253151205244289</v>
      </c>
      <c r="I75" s="53">
        <f t="shared" si="14"/>
        <v>1.0273678027634894</v>
      </c>
      <c r="J75" s="53">
        <f t="shared" si="14"/>
        <v>1.0253151205244289</v>
      </c>
      <c r="K75" s="53">
        <f t="shared" si="14"/>
        <v>1.0314855038865227</v>
      </c>
      <c r="L75" s="53">
        <f t="shared" si="14"/>
        <v>1.0335505392413054</v>
      </c>
      <c r="M75" s="44"/>
      <c r="N75" s="75">
        <f t="shared" ref="N75:N84" si="15">AVERAGE(F75:L75)</f>
        <v>1.0266428461497346</v>
      </c>
      <c r="O75" s="72">
        <f t="shared" ref="O75:O84" si="16">_xlfn.STDEV.P(F75:L75)</f>
        <v>4.2080804475070422E-3</v>
      </c>
    </row>
    <row r="76" spans="1:15" x14ac:dyDescent="0.3">
      <c r="A76" s="69"/>
      <c r="C76" s="44"/>
      <c r="D76" s="44"/>
      <c r="E76" s="76">
        <v>580</v>
      </c>
      <c r="F76" s="53">
        <f t="shared" ref="F76:L76" si="17">EXP(F61)/EXP(F64)</f>
        <v>1.0314855038865227</v>
      </c>
      <c r="G76" s="53">
        <f t="shared" si="17"/>
        <v>1.0304545339535169</v>
      </c>
      <c r="H76" s="53">
        <f t="shared" si="17"/>
        <v>1.0356197087996233</v>
      </c>
      <c r="I76" s="53">
        <f t="shared" si="17"/>
        <v>1.0387312328784979</v>
      </c>
      <c r="J76" s="53">
        <f t="shared" si="17"/>
        <v>1.0356197087996233</v>
      </c>
      <c r="K76" s="53">
        <f t="shared" si="17"/>
        <v>1.0439378948506124</v>
      </c>
      <c r="L76" s="53">
        <f t="shared" si="17"/>
        <v>1.0470744109569372</v>
      </c>
      <c r="M76" s="44"/>
      <c r="N76" s="75">
        <f t="shared" si="15"/>
        <v>1.0375604277321906</v>
      </c>
      <c r="O76" s="72">
        <f t="shared" si="16"/>
        <v>5.7007512589236668E-3</v>
      </c>
    </row>
    <row r="77" spans="1:15" x14ac:dyDescent="0.3">
      <c r="A77" s="69"/>
      <c r="C77" s="44"/>
      <c r="D77" s="44"/>
      <c r="E77" s="76">
        <v>610</v>
      </c>
      <c r="F77" s="53">
        <f t="shared" ref="F77:L77" si="18">EXP(F61)/EXP(F65)</f>
        <v>1.0387312328784977</v>
      </c>
      <c r="G77" s="53">
        <f t="shared" si="18"/>
        <v>1.0366558464909237</v>
      </c>
      <c r="H77" s="53">
        <f t="shared" si="18"/>
        <v>1.0439378948506126</v>
      </c>
      <c r="I77" s="53">
        <f t="shared" si="18"/>
        <v>1.0470744109569372</v>
      </c>
      <c r="J77" s="53">
        <f t="shared" si="18"/>
        <v>1.0439378948506126</v>
      </c>
      <c r="K77" s="53">
        <f t="shared" si="18"/>
        <v>1.0533757425133647</v>
      </c>
      <c r="L77" s="53">
        <f t="shared" si="18"/>
        <v>1.0586558103955002</v>
      </c>
      <c r="M77" s="44"/>
      <c r="N77" s="75">
        <f t="shared" si="15"/>
        <v>1.0460526904194927</v>
      </c>
      <c r="O77" s="72">
        <f t="shared" si="16"/>
        <v>7.2146554703863032E-3</v>
      </c>
    </row>
    <row r="78" spans="1:15" x14ac:dyDescent="0.3">
      <c r="A78" s="69"/>
      <c r="C78" s="44"/>
      <c r="D78" s="44"/>
      <c r="E78" s="76">
        <v>640</v>
      </c>
      <c r="F78" s="53">
        <f t="shared" ref="F78:L78" si="19">EXP(F61)/EXP(F66)</f>
        <v>1.0460278599087169</v>
      </c>
      <c r="G78" s="53">
        <f t="shared" si="19"/>
        <v>1.0428944787507632</v>
      </c>
      <c r="H78" s="53">
        <f t="shared" si="19"/>
        <v>1.0512710963760241</v>
      </c>
      <c r="I78" s="53">
        <f t="shared" si="19"/>
        <v>1.0554846021550801</v>
      </c>
      <c r="J78" s="53">
        <f t="shared" si="19"/>
        <v>1.0523228932832038</v>
      </c>
      <c r="K78" s="53">
        <f t="shared" si="19"/>
        <v>1.0618365465453596</v>
      </c>
      <c r="L78" s="53">
        <f t="shared" si="19"/>
        <v>1.0671590243841926</v>
      </c>
      <c r="M78" s="44"/>
      <c r="N78" s="75">
        <f t="shared" si="15"/>
        <v>1.0538566430576202</v>
      </c>
      <c r="O78" s="72">
        <f t="shared" si="16"/>
        <v>7.8720009377766624E-3</v>
      </c>
    </row>
    <row r="79" spans="1:15" x14ac:dyDescent="0.3">
      <c r="A79" s="69"/>
      <c r="C79" s="44"/>
      <c r="D79" s="44"/>
      <c r="E79" s="76">
        <v>670</v>
      </c>
      <c r="F79" s="53">
        <f t="shared" ref="F79:L79" si="20">EXP(F61)/EXP(F67)</f>
        <v>1.0512710963760241</v>
      </c>
      <c r="G79" s="53">
        <f t="shared" si="20"/>
        <v>1.0481220090796557</v>
      </c>
      <c r="H79" s="53">
        <f t="shared" si="20"/>
        <v>1.0586558103955002</v>
      </c>
      <c r="I79" s="53">
        <f t="shared" si="20"/>
        <v>1.0618365465453596</v>
      </c>
      <c r="J79" s="53">
        <f t="shared" si="20"/>
        <v>1.0586558103954999</v>
      </c>
      <c r="K79" s="53">
        <f t="shared" si="20"/>
        <v>1.0703653084787743</v>
      </c>
      <c r="L79" s="53">
        <f t="shared" si="20"/>
        <v>1.0768068054962199</v>
      </c>
      <c r="M79" s="44"/>
      <c r="N79" s="75">
        <f t="shared" si="15"/>
        <v>1.0608161981095763</v>
      </c>
      <c r="O79" s="72">
        <f t="shared" si="16"/>
        <v>9.3312998386290633E-3</v>
      </c>
    </row>
    <row r="80" spans="1:15" x14ac:dyDescent="0.3">
      <c r="A80" s="69"/>
      <c r="C80" s="44"/>
      <c r="D80" s="44"/>
      <c r="E80" s="76">
        <v>700</v>
      </c>
      <c r="F80" s="53">
        <f t="shared" ref="F80:L80" si="21">EXP(F61)/EXP(F68)</f>
        <v>1.0554846021550801</v>
      </c>
      <c r="G80" s="53">
        <f t="shared" si="21"/>
        <v>1.0533757425133647</v>
      </c>
      <c r="H80" s="53">
        <f t="shared" si="21"/>
        <v>1.0639623447280335</v>
      </c>
      <c r="I80" s="53">
        <f t="shared" si="21"/>
        <v>1.0682267171659934</v>
      </c>
      <c r="J80" s="53">
        <f t="shared" si="21"/>
        <v>1.0639623447280335</v>
      </c>
      <c r="K80" s="53">
        <f t="shared" si="21"/>
        <v>1.0768068054962199</v>
      </c>
      <c r="L80" s="53">
        <f t="shared" si="21"/>
        <v>1.0843708965667602</v>
      </c>
      <c r="M80" s="44"/>
      <c r="N80" s="75">
        <f t="shared" si="15"/>
        <v>1.0665984933362123</v>
      </c>
      <c r="O80" s="72">
        <f t="shared" si="16"/>
        <v>1.0246792822726707E-2</v>
      </c>
    </row>
    <row r="81" spans="1:15" x14ac:dyDescent="0.3">
      <c r="A81" s="69"/>
      <c r="C81" s="44"/>
      <c r="D81" s="44"/>
      <c r="E81" s="76">
        <v>730</v>
      </c>
      <c r="F81" s="53">
        <f t="shared" ref="F81:L81" si="22">EXP(F61)/EXP(F69)</f>
        <v>1.0607752407401592</v>
      </c>
      <c r="G81" s="53">
        <f t="shared" si="22"/>
        <v>1.0575976837366112</v>
      </c>
      <c r="H81" s="53">
        <f t="shared" si="22"/>
        <v>1.0692954781746002</v>
      </c>
      <c r="I81" s="53">
        <f t="shared" si="22"/>
        <v>1.0725081812542165</v>
      </c>
      <c r="J81" s="53">
        <f t="shared" si="22"/>
        <v>1.0703653084787743</v>
      </c>
      <c r="K81" s="53">
        <f t="shared" si="22"/>
        <v>1.0822043220703148</v>
      </c>
      <c r="L81" s="53">
        <f t="shared" si="22"/>
        <v>1.0919881220281975</v>
      </c>
      <c r="M81" s="44"/>
      <c r="N81" s="75">
        <f t="shared" si="15"/>
        <v>1.0721049052118392</v>
      </c>
      <c r="O81" s="72">
        <f t="shared" si="16"/>
        <v>1.1001577889800005E-2</v>
      </c>
    </row>
    <row r="82" spans="1:15" x14ac:dyDescent="0.3">
      <c r="A82" s="69"/>
      <c r="C82" s="44"/>
      <c r="D82" s="44"/>
      <c r="E82" s="76">
        <v>760</v>
      </c>
      <c r="F82" s="53">
        <f t="shared" ref="F82:L82" si="23">EXP(F61)/EXP(F70)</f>
        <v>1.0639623447280337</v>
      </c>
      <c r="G82" s="53">
        <f t="shared" si="23"/>
        <v>1.0607752407401589</v>
      </c>
      <c r="H82" s="53">
        <f t="shared" si="23"/>
        <v>1.0735812258683575</v>
      </c>
      <c r="I82" s="53">
        <f t="shared" si="23"/>
        <v>1.0778841508846315</v>
      </c>
      <c r="J82" s="53">
        <f t="shared" si="23"/>
        <v>1.0735812258683572</v>
      </c>
      <c r="K82" s="53">
        <f t="shared" si="23"/>
        <v>1.0876288938088261</v>
      </c>
      <c r="L82" s="53">
        <f t="shared" si="23"/>
        <v>1.0996588551261031</v>
      </c>
      <c r="M82" s="44"/>
      <c r="N82" s="75">
        <f t="shared" si="15"/>
        <v>1.0767245624320672</v>
      </c>
      <c r="O82" s="72">
        <f t="shared" si="16"/>
        <v>1.2439838435973278E-2</v>
      </c>
    </row>
    <row r="83" spans="1:15" x14ac:dyDescent="0.3">
      <c r="A83" s="69"/>
      <c r="C83" s="44"/>
      <c r="D83" s="44"/>
      <c r="E83" s="76">
        <v>790</v>
      </c>
      <c r="F83" s="53">
        <f t="shared" ref="F83:L83" si="24">EXP(F61)/EXP(F71)</f>
        <v>1.0682267171659934</v>
      </c>
      <c r="G83" s="53">
        <f t="shared" si="24"/>
        <v>1.0650268392313054</v>
      </c>
      <c r="H83" s="53">
        <f t="shared" si="24"/>
        <v>1.0789625741572839</v>
      </c>
      <c r="I83" s="53">
        <f t="shared" si="24"/>
        <v>1.0832870676749584</v>
      </c>
      <c r="J83" s="53">
        <f t="shared" si="24"/>
        <v>1.0789625741572837</v>
      </c>
      <c r="K83" s="53">
        <f t="shared" si="24"/>
        <v>1.0919881220281975</v>
      </c>
      <c r="L83" s="53">
        <f t="shared" si="24"/>
        <v>1.1073834717279334</v>
      </c>
      <c r="M83" s="44"/>
      <c r="N83" s="75">
        <f t="shared" si="15"/>
        <v>1.0819767665918509</v>
      </c>
      <c r="O83" s="72">
        <f t="shared" si="16"/>
        <v>1.3320121198931646E-2</v>
      </c>
    </row>
    <row r="84" spans="1:15" x14ac:dyDescent="0.3">
      <c r="A84" s="69"/>
      <c r="C84" s="44"/>
      <c r="D84" s="44"/>
      <c r="E84" s="76">
        <v>808</v>
      </c>
      <c r="F84" s="53">
        <f t="shared" ref="F84:L84" si="25">EXP(F61)/EXP(F72)</f>
        <v>1.0703653084787743</v>
      </c>
      <c r="G84" s="53">
        <f t="shared" si="25"/>
        <v>1.0660923987615052</v>
      </c>
      <c r="H84" s="53">
        <f t="shared" si="25"/>
        <v>1.0800420763926002</v>
      </c>
      <c r="I84" s="53">
        <f t="shared" si="25"/>
        <v>1.0843708965667604</v>
      </c>
      <c r="J84" s="53">
        <f t="shared" si="25"/>
        <v>1.0800420763926004</v>
      </c>
      <c r="K84" s="53">
        <f t="shared" si="25"/>
        <v>1.0941742837052104</v>
      </c>
      <c r="L84" s="53">
        <f t="shared" si="25"/>
        <v>1.1140477453864677</v>
      </c>
      <c r="M84" s="44"/>
      <c r="N84" s="75">
        <f t="shared" si="15"/>
        <v>1.0841621122405598</v>
      </c>
      <c r="O84" s="72">
        <f t="shared" si="16"/>
        <v>1.4852868731554409E-2</v>
      </c>
    </row>
    <row r="85" spans="1:15" x14ac:dyDescent="0.3">
      <c r="F85" s="44"/>
      <c r="G85" s="44"/>
      <c r="H85" s="44"/>
      <c r="I85" s="44"/>
      <c r="J85" s="44"/>
      <c r="K85" s="44"/>
      <c r="L85" s="44"/>
    </row>
    <row r="86" spans="1:15" x14ac:dyDescent="0.3">
      <c r="A86" s="38"/>
      <c r="E86" s="38"/>
    </row>
    <row r="96" spans="1:15" ht="15" customHeight="1" x14ac:dyDescent="0.3"/>
    <row r="97" spans="1:13" ht="21" x14ac:dyDescent="0.4">
      <c r="A97" s="83" t="s">
        <v>110</v>
      </c>
      <c r="C97" s="183" t="s">
        <v>102</v>
      </c>
      <c r="D97" s="184"/>
      <c r="E97" s="184"/>
      <c r="F97" s="184"/>
      <c r="G97" s="184"/>
      <c r="H97" s="184"/>
      <c r="I97" s="184"/>
      <c r="J97" s="184"/>
      <c r="K97" s="184"/>
      <c r="L97" s="184"/>
      <c r="M97" s="184"/>
    </row>
    <row r="98" spans="1:13" x14ac:dyDescent="0.3">
      <c r="B98" s="66"/>
      <c r="C98" s="78">
        <v>1</v>
      </c>
      <c r="D98" s="78">
        <v>2</v>
      </c>
      <c r="E98" s="78">
        <v>3</v>
      </c>
      <c r="F98" s="78">
        <v>4</v>
      </c>
      <c r="G98" s="78">
        <v>5</v>
      </c>
      <c r="H98" s="78">
        <v>6</v>
      </c>
      <c r="I98" s="78">
        <v>7</v>
      </c>
      <c r="J98" s="78">
        <v>8</v>
      </c>
      <c r="K98" s="78">
        <v>9</v>
      </c>
      <c r="L98" s="78">
        <v>10</v>
      </c>
      <c r="M98" s="80"/>
    </row>
    <row r="99" spans="1:13" ht="13.5" customHeight="1" x14ac:dyDescent="0.3">
      <c r="A99" s="185" t="s">
        <v>90</v>
      </c>
      <c r="B99" s="76">
        <v>310</v>
      </c>
      <c r="C99" s="68" t="s">
        <v>103</v>
      </c>
      <c r="D99" s="68" t="s">
        <v>103</v>
      </c>
      <c r="E99" s="68" t="s">
        <v>103</v>
      </c>
      <c r="F99" s="68">
        <v>0.14899999999999999</v>
      </c>
      <c r="G99" s="68">
        <v>0.13100000000000001</v>
      </c>
      <c r="H99" s="68">
        <v>0.12</v>
      </c>
      <c r="I99" s="68">
        <v>0.15</v>
      </c>
      <c r="J99" s="68">
        <v>0.13200000000000001</v>
      </c>
      <c r="K99" s="68">
        <v>0.13500000000000001</v>
      </c>
      <c r="L99" s="68">
        <v>0.17100000000000001</v>
      </c>
      <c r="M99" s="67"/>
    </row>
    <row r="100" spans="1:13" x14ac:dyDescent="0.3">
      <c r="A100" s="185"/>
      <c r="B100" s="76">
        <v>340</v>
      </c>
      <c r="C100" s="68" t="s">
        <v>103</v>
      </c>
      <c r="D100" s="68" t="s">
        <v>103</v>
      </c>
      <c r="E100" s="68" t="s">
        <v>103</v>
      </c>
      <c r="F100" s="68">
        <v>0.122</v>
      </c>
      <c r="G100" s="68">
        <v>0.106</v>
      </c>
      <c r="H100" s="68">
        <v>9.7000000000000003E-2</v>
      </c>
      <c r="I100" s="68">
        <v>0.122</v>
      </c>
      <c r="J100" s="68">
        <v>0.108</v>
      </c>
      <c r="K100" s="68">
        <v>0.109</v>
      </c>
      <c r="L100" s="68">
        <v>0.13900000000000001</v>
      </c>
      <c r="M100" s="67"/>
    </row>
    <row r="101" spans="1:13" x14ac:dyDescent="0.3">
      <c r="A101" s="185"/>
      <c r="B101" s="76">
        <v>370</v>
      </c>
      <c r="C101" s="68" t="s">
        <v>103</v>
      </c>
      <c r="D101" s="68" t="s">
        <v>103</v>
      </c>
      <c r="E101" s="68" t="s">
        <v>103</v>
      </c>
      <c r="F101" s="68">
        <v>0.106</v>
      </c>
      <c r="G101" s="68">
        <v>0.09</v>
      </c>
      <c r="H101" s="68">
        <v>8.2000000000000003E-2</v>
      </c>
      <c r="I101" s="68">
        <v>0.104</v>
      </c>
      <c r="J101" s="68">
        <v>9.1999999999999998E-2</v>
      </c>
      <c r="K101" s="68">
        <v>9.0999999999999998E-2</v>
      </c>
      <c r="L101" s="68">
        <v>0.11799999999999999</v>
      </c>
      <c r="M101" s="67"/>
    </row>
    <row r="102" spans="1:13" x14ac:dyDescent="0.3">
      <c r="A102" s="185"/>
      <c r="B102" s="76">
        <v>400</v>
      </c>
      <c r="C102" s="68" t="s">
        <v>103</v>
      </c>
      <c r="D102" s="68" t="s">
        <v>103</v>
      </c>
      <c r="E102" s="68" t="s">
        <v>103</v>
      </c>
      <c r="F102" s="68">
        <v>8.6999999999999994E-2</v>
      </c>
      <c r="G102" s="68">
        <v>7.3999999999999996E-2</v>
      </c>
      <c r="H102" s="68">
        <v>6.7000000000000004E-2</v>
      </c>
      <c r="I102" s="68">
        <v>8.4000000000000005E-2</v>
      </c>
      <c r="J102" s="68">
        <v>7.5999999999999998E-2</v>
      </c>
      <c r="K102" s="68">
        <v>7.2999999999999995E-2</v>
      </c>
      <c r="L102" s="68">
        <v>9.5000000000000001E-2</v>
      </c>
      <c r="M102" s="67"/>
    </row>
    <row r="103" spans="1:13" x14ac:dyDescent="0.3">
      <c r="A103" s="185"/>
      <c r="B103" s="76">
        <v>430</v>
      </c>
      <c r="C103" s="68" t="s">
        <v>103</v>
      </c>
      <c r="D103" s="68" t="s">
        <v>103</v>
      </c>
      <c r="E103" s="68" t="s">
        <v>103</v>
      </c>
      <c r="F103" s="68">
        <v>7.4999999999999997E-2</v>
      </c>
      <c r="G103" s="68">
        <v>6.2E-2</v>
      </c>
      <c r="H103" s="68">
        <v>5.6000000000000001E-2</v>
      </c>
      <c r="I103" s="68">
        <v>7.0000000000000007E-2</v>
      </c>
      <c r="J103" s="68">
        <v>6.5000000000000002E-2</v>
      </c>
      <c r="K103" s="68">
        <v>0.06</v>
      </c>
      <c r="L103" s="68">
        <v>7.9000000000000001E-2</v>
      </c>
      <c r="M103" s="67"/>
    </row>
    <row r="104" spans="1:13" x14ac:dyDescent="0.3">
      <c r="A104" s="185"/>
      <c r="B104" s="76">
        <v>460</v>
      </c>
      <c r="C104" s="68" t="s">
        <v>103</v>
      </c>
      <c r="D104" s="68" t="s">
        <v>103</v>
      </c>
      <c r="E104" s="68" t="s">
        <v>103</v>
      </c>
      <c r="F104" s="68">
        <v>6.5000000000000002E-2</v>
      </c>
      <c r="G104" s="68">
        <v>5.3999999999999999E-2</v>
      </c>
      <c r="H104" s="68">
        <v>4.9000000000000002E-2</v>
      </c>
      <c r="I104" s="68">
        <v>0.06</v>
      </c>
      <c r="J104" s="68">
        <v>5.6000000000000001E-2</v>
      </c>
      <c r="K104" s="68">
        <v>5.0999999999999997E-2</v>
      </c>
      <c r="L104" s="68">
        <v>6.7000000000000004E-2</v>
      </c>
      <c r="M104" s="67"/>
    </row>
    <row r="105" spans="1:13" x14ac:dyDescent="0.3">
      <c r="A105" s="185"/>
      <c r="B105" s="77">
        <v>490</v>
      </c>
      <c r="C105" s="70" t="s">
        <v>103</v>
      </c>
      <c r="D105" s="70" t="s">
        <v>103</v>
      </c>
      <c r="E105" s="70" t="s">
        <v>103</v>
      </c>
      <c r="F105" s="70">
        <v>5.8999999999999997E-2</v>
      </c>
      <c r="G105" s="70">
        <v>4.8000000000000001E-2</v>
      </c>
      <c r="H105" s="70">
        <v>4.2999999999999997E-2</v>
      </c>
      <c r="I105" s="70">
        <v>5.2999999999999999E-2</v>
      </c>
      <c r="J105" s="70">
        <v>0.05</v>
      </c>
      <c r="K105" s="70">
        <v>4.4999999999999998E-2</v>
      </c>
      <c r="L105" s="70">
        <v>5.8999999999999997E-2</v>
      </c>
      <c r="M105" s="67"/>
    </row>
    <row r="106" spans="1:13" x14ac:dyDescent="0.3">
      <c r="A106" s="185"/>
      <c r="B106" s="76">
        <v>520</v>
      </c>
      <c r="C106" s="68" t="s">
        <v>103</v>
      </c>
      <c r="D106" s="68" t="s">
        <v>103</v>
      </c>
      <c r="E106" s="68" t="s">
        <v>103</v>
      </c>
      <c r="F106" s="68">
        <v>5.2999999999999999E-2</v>
      </c>
      <c r="G106" s="68">
        <v>4.2999999999999997E-2</v>
      </c>
      <c r="H106" s="68">
        <v>3.9E-2</v>
      </c>
      <c r="I106" s="68">
        <v>4.7E-2</v>
      </c>
      <c r="J106" s="68">
        <v>4.4999999999999998E-2</v>
      </c>
      <c r="K106" s="68">
        <v>0.04</v>
      </c>
      <c r="L106" s="68">
        <v>5.1999999999999998E-2</v>
      </c>
      <c r="M106" s="67"/>
    </row>
    <row r="107" spans="1:13" x14ac:dyDescent="0.3">
      <c r="A107" s="185"/>
      <c r="B107" s="76">
        <v>550</v>
      </c>
      <c r="C107" s="68" t="s">
        <v>103</v>
      </c>
      <c r="D107" s="68" t="s">
        <v>103</v>
      </c>
      <c r="E107" s="68" t="s">
        <v>103</v>
      </c>
      <c r="F107" s="68">
        <v>4.9000000000000002E-2</v>
      </c>
      <c r="G107" s="68">
        <v>3.9E-2</v>
      </c>
      <c r="H107" s="68">
        <v>3.5000000000000003E-2</v>
      </c>
      <c r="I107" s="68">
        <v>4.2000000000000003E-2</v>
      </c>
      <c r="J107" s="68">
        <v>4.1000000000000002E-2</v>
      </c>
      <c r="K107" s="68">
        <v>3.4000000000000002E-2</v>
      </c>
      <c r="L107" s="68">
        <v>4.5999999999999999E-2</v>
      </c>
      <c r="M107" s="67"/>
    </row>
    <row r="108" spans="1:13" x14ac:dyDescent="0.3">
      <c r="A108" s="185"/>
      <c r="B108" s="76">
        <v>580</v>
      </c>
      <c r="C108" s="68" t="s">
        <v>103</v>
      </c>
      <c r="D108" s="68" t="s">
        <v>103</v>
      </c>
      <c r="E108" s="68" t="s">
        <v>103</v>
      </c>
      <c r="F108" s="68">
        <v>4.4999999999999998E-2</v>
      </c>
      <c r="G108" s="68">
        <v>3.5999999999999997E-2</v>
      </c>
      <c r="H108" s="68">
        <v>3.2000000000000001E-2</v>
      </c>
      <c r="I108" s="68">
        <v>3.9E-2</v>
      </c>
      <c r="J108" s="68">
        <v>3.7999999999999999E-2</v>
      </c>
      <c r="K108" s="68">
        <v>3.1E-2</v>
      </c>
      <c r="L108" s="68">
        <v>4.1000000000000002E-2</v>
      </c>
      <c r="M108" s="67"/>
    </row>
    <row r="109" spans="1:13" x14ac:dyDescent="0.3">
      <c r="A109" s="185"/>
      <c r="B109" s="76">
        <v>610</v>
      </c>
      <c r="C109" s="68" t="s">
        <v>103</v>
      </c>
      <c r="D109" s="68" t="s">
        <v>103</v>
      </c>
      <c r="E109" s="68" t="s">
        <v>103</v>
      </c>
      <c r="F109" s="68">
        <v>4.1000000000000002E-2</v>
      </c>
      <c r="G109" s="68">
        <v>3.3000000000000002E-2</v>
      </c>
      <c r="H109" s="68">
        <v>2.9000000000000001E-2</v>
      </c>
      <c r="I109" s="68">
        <v>3.5000000000000003E-2</v>
      </c>
      <c r="J109" s="68">
        <v>3.5000000000000003E-2</v>
      </c>
      <c r="K109" s="68">
        <v>2.8000000000000001E-2</v>
      </c>
      <c r="L109" s="68">
        <v>3.6999999999999998E-2</v>
      </c>
      <c r="M109" s="67"/>
    </row>
    <row r="110" spans="1:13" x14ac:dyDescent="0.3">
      <c r="A110" s="185"/>
      <c r="B110" s="76">
        <v>640</v>
      </c>
      <c r="C110" s="68" t="s">
        <v>103</v>
      </c>
      <c r="D110" s="68" t="s">
        <v>103</v>
      </c>
      <c r="E110" s="68" t="s">
        <v>103</v>
      </c>
      <c r="F110" s="68">
        <v>3.7999999999999999E-2</v>
      </c>
      <c r="G110" s="68">
        <v>0.03</v>
      </c>
      <c r="H110" s="68">
        <v>2.7E-2</v>
      </c>
      <c r="I110" s="68">
        <v>3.2000000000000001E-2</v>
      </c>
      <c r="J110" s="68">
        <v>3.2000000000000001E-2</v>
      </c>
      <c r="K110" s="68">
        <v>2.5999999999999999E-2</v>
      </c>
      <c r="L110" s="68">
        <v>3.4000000000000002E-2</v>
      </c>
      <c r="M110" s="67"/>
    </row>
    <row r="111" spans="1:13" x14ac:dyDescent="0.3">
      <c r="A111" s="185"/>
      <c r="B111" s="76">
        <v>670</v>
      </c>
      <c r="C111" s="68" t="s">
        <v>103</v>
      </c>
      <c r="D111" s="68" t="s">
        <v>103</v>
      </c>
      <c r="E111" s="68" t="s">
        <v>103</v>
      </c>
      <c r="F111" s="68">
        <v>3.5000000000000003E-2</v>
      </c>
      <c r="G111" s="68">
        <v>2.8000000000000001E-2</v>
      </c>
      <c r="H111" s="68">
        <v>2.4E-2</v>
      </c>
      <c r="I111" s="68">
        <v>0.03</v>
      </c>
      <c r="J111" s="68">
        <v>3.1E-2</v>
      </c>
      <c r="K111" s="68">
        <v>2.5000000000000001E-2</v>
      </c>
      <c r="L111" s="68">
        <v>3.1E-2</v>
      </c>
      <c r="M111" s="67"/>
    </row>
    <row r="112" spans="1:13" x14ac:dyDescent="0.3">
      <c r="A112" s="185"/>
      <c r="B112" s="76">
        <v>700</v>
      </c>
      <c r="C112" s="68" t="s">
        <v>103</v>
      </c>
      <c r="D112" s="68" t="s">
        <v>103</v>
      </c>
      <c r="E112" s="68" t="s">
        <v>103</v>
      </c>
      <c r="F112" s="68">
        <v>3.3000000000000002E-2</v>
      </c>
      <c r="G112" s="68">
        <v>2.5999999999999999E-2</v>
      </c>
      <c r="H112" s="68">
        <v>2.4E-2</v>
      </c>
      <c r="I112" s="68">
        <v>2.8000000000000001E-2</v>
      </c>
      <c r="J112" s="68">
        <v>2.9000000000000001E-2</v>
      </c>
      <c r="K112" s="68">
        <v>2.4E-2</v>
      </c>
      <c r="L112" s="68">
        <v>2.9000000000000001E-2</v>
      </c>
      <c r="M112" s="67"/>
    </row>
    <row r="113" spans="1:15" x14ac:dyDescent="0.3">
      <c r="A113" s="185"/>
      <c r="B113" s="76">
        <v>730</v>
      </c>
      <c r="C113" s="68" t="s">
        <v>103</v>
      </c>
      <c r="D113" s="68" t="s">
        <v>103</v>
      </c>
      <c r="E113" s="68" t="s">
        <v>103</v>
      </c>
      <c r="F113" s="68">
        <v>3.1E-2</v>
      </c>
      <c r="G113" s="68">
        <v>2.5000000000000001E-2</v>
      </c>
      <c r="H113" s="68">
        <v>2.1999999999999999E-2</v>
      </c>
      <c r="I113" s="68">
        <v>2.5999999999999999E-2</v>
      </c>
      <c r="J113" s="68">
        <v>2.7E-2</v>
      </c>
      <c r="K113" s="68">
        <v>2.1999999999999999E-2</v>
      </c>
      <c r="L113" s="68">
        <v>2.7E-2</v>
      </c>
    </row>
    <row r="114" spans="1:15" ht="14.4" customHeight="1" x14ac:dyDescent="0.3">
      <c r="A114" s="185"/>
      <c r="B114" s="76">
        <v>760</v>
      </c>
      <c r="C114" s="68" t="s">
        <v>103</v>
      </c>
      <c r="D114" s="68" t="s">
        <v>103</v>
      </c>
      <c r="E114" s="68" t="s">
        <v>103</v>
      </c>
      <c r="F114" s="68">
        <v>0.03</v>
      </c>
      <c r="G114" s="68">
        <v>2.3E-2</v>
      </c>
      <c r="H114" s="68">
        <v>2.1999999999999999E-2</v>
      </c>
      <c r="I114" s="68">
        <v>2.4E-2</v>
      </c>
      <c r="J114" s="68">
        <v>2.7E-2</v>
      </c>
      <c r="K114" s="68">
        <v>0.02</v>
      </c>
      <c r="L114" s="68">
        <v>2.5000000000000001E-2</v>
      </c>
    </row>
    <row r="115" spans="1:15" x14ac:dyDescent="0.3">
      <c r="A115" s="185"/>
      <c r="B115" s="76">
        <v>790</v>
      </c>
      <c r="C115" s="68" t="s">
        <v>103</v>
      </c>
      <c r="D115" s="68" t="s">
        <v>103</v>
      </c>
      <c r="E115" s="68" t="s">
        <v>103</v>
      </c>
      <c r="F115" s="68">
        <v>2.8000000000000001E-2</v>
      </c>
      <c r="G115" s="68">
        <v>2.1999999999999999E-2</v>
      </c>
      <c r="H115" s="68">
        <v>0.02</v>
      </c>
      <c r="I115" s="68">
        <v>2.3E-2</v>
      </c>
      <c r="J115" s="68">
        <v>2.5999999999999999E-2</v>
      </c>
      <c r="K115" s="68">
        <v>1.9E-2</v>
      </c>
      <c r="L115" s="68">
        <v>2.3E-2</v>
      </c>
      <c r="M115" s="44"/>
    </row>
    <row r="116" spans="1:15" x14ac:dyDescent="0.3">
      <c r="A116" s="185"/>
      <c r="B116" s="76">
        <v>808</v>
      </c>
      <c r="C116" s="68" t="s">
        <v>103</v>
      </c>
      <c r="D116" s="68" t="s">
        <v>103</v>
      </c>
      <c r="E116" s="68" t="s">
        <v>103</v>
      </c>
      <c r="F116" s="68">
        <v>2.8000000000000001E-2</v>
      </c>
      <c r="G116" s="68">
        <v>2.1000000000000001E-2</v>
      </c>
      <c r="H116" s="68">
        <v>0.02</v>
      </c>
      <c r="I116" s="68">
        <v>2.3E-2</v>
      </c>
      <c r="J116" s="68">
        <v>2.5000000000000001E-2</v>
      </c>
      <c r="K116" s="68">
        <v>1.7999999999999999E-2</v>
      </c>
      <c r="L116" s="68">
        <v>2.3E-2</v>
      </c>
      <c r="M116" s="44"/>
    </row>
    <row r="118" spans="1:15" x14ac:dyDescent="0.3">
      <c r="A118" s="38" t="s">
        <v>104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74" t="s">
        <v>105</v>
      </c>
      <c r="O118" s="74" t="s">
        <v>106</v>
      </c>
    </row>
    <row r="119" spans="1:15" x14ac:dyDescent="0.3">
      <c r="A119" s="69"/>
      <c r="C119" s="44"/>
      <c r="D119" s="44"/>
      <c r="E119" s="76">
        <v>550</v>
      </c>
      <c r="F119" s="53">
        <f t="shared" ref="F119:L119" si="26">EXP(F105)/EXP(F107)</f>
        <v>1.0100501670841682</v>
      </c>
      <c r="G119" s="53">
        <f t="shared" si="26"/>
        <v>1.0090406217738679</v>
      </c>
      <c r="H119" s="53">
        <f t="shared" si="26"/>
        <v>1.0080320855042735</v>
      </c>
      <c r="I119" s="53">
        <f t="shared" si="26"/>
        <v>1.0110607224447197</v>
      </c>
      <c r="J119" s="53">
        <f t="shared" si="26"/>
        <v>1.0090406217738679</v>
      </c>
      <c r="K119" s="53">
        <f t="shared" si="26"/>
        <v>1.0110607224447195</v>
      </c>
      <c r="L119" s="53">
        <f t="shared" si="26"/>
        <v>1.013084867359809</v>
      </c>
      <c r="M119" s="44"/>
      <c r="N119" s="75">
        <f t="shared" ref="N119:N128" si="27">AVERAGE(F119:L119)</f>
        <v>1.0101956869122035</v>
      </c>
      <c r="O119" s="72">
        <f t="shared" ref="O119:O128" si="28">_xlfn.STDEV.P(F119:L119)</f>
        <v>1.5681943494806436E-3</v>
      </c>
    </row>
    <row r="120" spans="1:15" x14ac:dyDescent="0.3">
      <c r="A120" s="69"/>
      <c r="C120" s="44"/>
      <c r="D120" s="44"/>
      <c r="E120" s="76">
        <v>580</v>
      </c>
      <c r="F120" s="53">
        <f t="shared" ref="F120:L120" si="29">EXP(F105)/EXP(F108)</f>
        <v>1.0140984589384923</v>
      </c>
      <c r="G120" s="53">
        <f t="shared" si="29"/>
        <v>1.0120722888660778</v>
      </c>
      <c r="H120" s="53">
        <f t="shared" si="29"/>
        <v>1.0110607224447197</v>
      </c>
      <c r="I120" s="53">
        <f t="shared" si="29"/>
        <v>1.0140984589384925</v>
      </c>
      <c r="J120" s="53">
        <f t="shared" si="29"/>
        <v>1.0120722888660778</v>
      </c>
      <c r="K120" s="53">
        <f t="shared" si="29"/>
        <v>1.0140984589384923</v>
      </c>
      <c r="L120" s="53">
        <f t="shared" si="29"/>
        <v>1.0181629763897937</v>
      </c>
      <c r="M120" s="44"/>
      <c r="N120" s="75">
        <f t="shared" si="27"/>
        <v>1.0136662361974493</v>
      </c>
      <c r="O120" s="72">
        <f t="shared" si="28"/>
        <v>2.159734109200403E-3</v>
      </c>
    </row>
    <row r="121" spans="1:15" x14ac:dyDescent="0.3">
      <c r="A121" s="69"/>
      <c r="C121" s="44"/>
      <c r="D121" s="44"/>
      <c r="E121" s="76">
        <v>610</v>
      </c>
      <c r="F121" s="53">
        <f t="shared" ref="F121:L121" si="30">EXP(F105)/EXP(F109)</f>
        <v>1.0181629763897937</v>
      </c>
      <c r="G121" s="53">
        <f t="shared" si="30"/>
        <v>1.0151130646157189</v>
      </c>
      <c r="H121" s="53">
        <f t="shared" si="30"/>
        <v>1.0140984589384925</v>
      </c>
      <c r="I121" s="53">
        <f t="shared" si="30"/>
        <v>1.0181629763897939</v>
      </c>
      <c r="J121" s="53">
        <f t="shared" si="30"/>
        <v>1.0151130646157189</v>
      </c>
      <c r="K121" s="53">
        <f t="shared" si="30"/>
        <v>1.0171453223252407</v>
      </c>
      <c r="L121" s="53">
        <f t="shared" si="30"/>
        <v>1.0222437844704382</v>
      </c>
      <c r="M121" s="44"/>
      <c r="N121" s="75">
        <f t="shared" si="27"/>
        <v>1.0171485211064568</v>
      </c>
      <c r="O121" s="72">
        <f t="shared" si="28"/>
        <v>2.552561836501121E-3</v>
      </c>
    </row>
    <row r="122" spans="1:15" x14ac:dyDescent="0.3">
      <c r="A122" s="69"/>
      <c r="C122" s="44"/>
      <c r="D122" s="44"/>
      <c r="E122" s="76">
        <v>640</v>
      </c>
      <c r="F122" s="53">
        <f t="shared" ref="F122:L122" si="31">EXP(F105)/EXP(F110)</f>
        <v>1.0212220516375285</v>
      </c>
      <c r="G122" s="53">
        <f t="shared" si="31"/>
        <v>1.0181629763897937</v>
      </c>
      <c r="H122" s="53">
        <f t="shared" si="31"/>
        <v>1.0161286854060949</v>
      </c>
      <c r="I122" s="53">
        <f t="shared" si="31"/>
        <v>1.0212220516375288</v>
      </c>
      <c r="J122" s="53">
        <f t="shared" si="31"/>
        <v>1.0181629763897939</v>
      </c>
      <c r="K122" s="53">
        <f t="shared" si="31"/>
        <v>1.0191816486174081</v>
      </c>
      <c r="L122" s="53">
        <f t="shared" si="31"/>
        <v>1.0253151205244289</v>
      </c>
      <c r="M122" s="44"/>
      <c r="N122" s="75">
        <f t="shared" si="27"/>
        <v>1.0199136443717967</v>
      </c>
      <c r="O122" s="72">
        <f t="shared" si="28"/>
        <v>2.766927452619181E-3</v>
      </c>
    </row>
    <row r="123" spans="1:15" x14ac:dyDescent="0.3">
      <c r="A123" s="69"/>
      <c r="C123" s="44"/>
      <c r="D123" s="44"/>
      <c r="E123" s="76">
        <v>670</v>
      </c>
      <c r="F123" s="53">
        <f t="shared" ref="F123:L123" si="32">EXP(F105)/EXP(F111)</f>
        <v>1.0242903178906215</v>
      </c>
      <c r="G123" s="53">
        <f t="shared" si="32"/>
        <v>1.020201340026756</v>
      </c>
      <c r="H123" s="53">
        <f t="shared" si="32"/>
        <v>1.0191816486174081</v>
      </c>
      <c r="I123" s="53">
        <f t="shared" si="32"/>
        <v>1.0232665395472176</v>
      </c>
      <c r="J123" s="53">
        <f t="shared" si="32"/>
        <v>1.0191816486174081</v>
      </c>
      <c r="K123" s="53">
        <f t="shared" si="32"/>
        <v>1.0202013400267558</v>
      </c>
      <c r="L123" s="53">
        <f t="shared" si="32"/>
        <v>1.028395684421425</v>
      </c>
      <c r="M123" s="44"/>
      <c r="N123" s="75">
        <f t="shared" si="27"/>
        <v>1.0221026455925133</v>
      </c>
      <c r="O123" s="72">
        <f t="shared" si="28"/>
        <v>3.1631193755939624E-3</v>
      </c>
    </row>
    <row r="124" spans="1:15" x14ac:dyDescent="0.3">
      <c r="A124" s="69"/>
      <c r="C124" s="44"/>
      <c r="D124" s="44"/>
      <c r="E124" s="76">
        <v>700</v>
      </c>
      <c r="F124" s="53">
        <f t="shared" ref="F124:L124" si="33">EXP(F105)/EXP(F112)</f>
        <v>1.026340948473442</v>
      </c>
      <c r="G124" s="53">
        <f t="shared" si="33"/>
        <v>1.0222437844704384</v>
      </c>
      <c r="H124" s="53">
        <f t="shared" si="33"/>
        <v>1.0191816486174081</v>
      </c>
      <c r="I124" s="53">
        <f t="shared" si="33"/>
        <v>1.0253151205244289</v>
      </c>
      <c r="J124" s="53">
        <f t="shared" si="33"/>
        <v>1.0212220516375288</v>
      </c>
      <c r="K124" s="53">
        <f t="shared" si="33"/>
        <v>1.0212220516375285</v>
      </c>
      <c r="L124" s="53">
        <f t="shared" si="33"/>
        <v>1.0304545339535167</v>
      </c>
      <c r="M124" s="44"/>
      <c r="N124" s="75">
        <f t="shared" si="27"/>
        <v>1.0237114484734702</v>
      </c>
      <c r="O124" s="72">
        <f t="shared" si="28"/>
        <v>3.5861350795899408E-3</v>
      </c>
    </row>
    <row r="125" spans="1:15" x14ac:dyDescent="0.3">
      <c r="A125" s="69"/>
      <c r="C125" s="44"/>
      <c r="D125" s="44"/>
      <c r="E125" s="76">
        <v>730</v>
      </c>
      <c r="F125" s="53">
        <f t="shared" ref="F125:L125" si="34">EXP(F105)/EXP(F113)</f>
        <v>1.028395684421425</v>
      </c>
      <c r="G125" s="53">
        <f t="shared" si="34"/>
        <v>1.0232665395472176</v>
      </c>
      <c r="H125" s="53">
        <f t="shared" si="34"/>
        <v>1.0212220516375288</v>
      </c>
      <c r="I125" s="53">
        <f t="shared" si="34"/>
        <v>1.0273678027634896</v>
      </c>
      <c r="J125" s="53">
        <f t="shared" si="34"/>
        <v>1.0232665395472176</v>
      </c>
      <c r="K125" s="53">
        <f t="shared" si="34"/>
        <v>1.0232665395472176</v>
      </c>
      <c r="L125" s="53">
        <f t="shared" si="34"/>
        <v>1.0325175053051183</v>
      </c>
      <c r="M125" s="44"/>
      <c r="N125" s="75">
        <f t="shared" si="27"/>
        <v>1.0256146661098877</v>
      </c>
      <c r="O125" s="72">
        <f t="shared" si="28"/>
        <v>3.6702062397529164E-3</v>
      </c>
    </row>
    <row r="126" spans="1:15" ht="14.4" customHeight="1" x14ac:dyDescent="0.3">
      <c r="A126" s="69"/>
      <c r="C126" s="44"/>
      <c r="D126" s="44"/>
      <c r="E126" s="76">
        <v>760</v>
      </c>
      <c r="F126" s="53">
        <f t="shared" ref="F126:L126" si="35">EXP(F105)/EXP(F114)</f>
        <v>1.0294245944751306</v>
      </c>
      <c r="G126" s="53">
        <f t="shared" si="35"/>
        <v>1.0253151205244289</v>
      </c>
      <c r="H126" s="53">
        <f t="shared" si="35"/>
        <v>1.0212220516375288</v>
      </c>
      <c r="I126" s="53">
        <f t="shared" si="35"/>
        <v>1.029424594475131</v>
      </c>
      <c r="J126" s="53">
        <f t="shared" si="35"/>
        <v>1.0232665395472176</v>
      </c>
      <c r="K126" s="53">
        <f t="shared" si="35"/>
        <v>1.0253151205244289</v>
      </c>
      <c r="L126" s="53">
        <f t="shared" si="35"/>
        <v>1.0345846067281179</v>
      </c>
      <c r="M126" s="44"/>
      <c r="N126" s="75">
        <f t="shared" si="27"/>
        <v>1.0269360897017121</v>
      </c>
      <c r="O126" s="72">
        <f t="shared" si="28"/>
        <v>4.1791324492832637E-3</v>
      </c>
    </row>
    <row r="127" spans="1:15" ht="14.4" customHeight="1" x14ac:dyDescent="0.3">
      <c r="A127" s="69"/>
      <c r="C127" s="44"/>
      <c r="D127" s="44"/>
      <c r="E127" s="76">
        <v>790</v>
      </c>
      <c r="F127" s="53">
        <f t="shared" ref="F127:L127" si="36">EXP(F105)/EXP(F115)</f>
        <v>1.0314855038865227</v>
      </c>
      <c r="G127" s="53">
        <f t="shared" si="36"/>
        <v>1.0263409484734423</v>
      </c>
      <c r="H127" s="53">
        <f t="shared" si="36"/>
        <v>1.0232665395472176</v>
      </c>
      <c r="I127" s="53">
        <f t="shared" si="36"/>
        <v>1.0304545339535169</v>
      </c>
      <c r="J127" s="53">
        <f t="shared" si="36"/>
        <v>1.0242903178906217</v>
      </c>
      <c r="K127" s="53">
        <f t="shared" si="36"/>
        <v>1.026340948473442</v>
      </c>
      <c r="L127" s="53">
        <f t="shared" si="36"/>
        <v>1.0366558464909235</v>
      </c>
      <c r="M127" s="44"/>
      <c r="N127" s="75">
        <f t="shared" si="27"/>
        <v>1.0284049483879554</v>
      </c>
      <c r="O127" s="72">
        <f t="shared" si="28"/>
        <v>4.3690725317566889E-3</v>
      </c>
    </row>
    <row r="128" spans="1:15" ht="14.4" customHeight="1" x14ac:dyDescent="0.3">
      <c r="A128" s="69"/>
      <c r="C128" s="44"/>
      <c r="D128" s="44"/>
      <c r="E128" s="76">
        <v>808</v>
      </c>
      <c r="F128" s="53">
        <f t="shared" ref="F128:L128" si="37">EXP(F105)/EXP(F116)</f>
        <v>1.0314855038865227</v>
      </c>
      <c r="G128" s="53">
        <f t="shared" si="37"/>
        <v>1.0273678027634896</v>
      </c>
      <c r="H128" s="53">
        <f t="shared" si="37"/>
        <v>1.0232665395472176</v>
      </c>
      <c r="I128" s="53">
        <f t="shared" si="37"/>
        <v>1.0304545339535169</v>
      </c>
      <c r="J128" s="53">
        <f t="shared" si="37"/>
        <v>1.0253151205244289</v>
      </c>
      <c r="K128" s="53">
        <f t="shared" si="37"/>
        <v>1.0273678027634894</v>
      </c>
      <c r="L128" s="53">
        <f t="shared" si="37"/>
        <v>1.0366558464909235</v>
      </c>
      <c r="M128" s="44"/>
      <c r="N128" s="75">
        <f t="shared" si="27"/>
        <v>1.028844735704227</v>
      </c>
      <c r="O128" s="72">
        <f t="shared" si="28"/>
        <v>4.1147066589507482E-3</v>
      </c>
    </row>
    <row r="137" spans="1:13" ht="21" x14ac:dyDescent="0.4">
      <c r="A137" s="83" t="s">
        <v>111</v>
      </c>
      <c r="C137" s="183" t="s">
        <v>102</v>
      </c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</row>
    <row r="138" spans="1:13" x14ac:dyDescent="0.3">
      <c r="B138" s="66"/>
      <c r="C138" s="78">
        <v>1</v>
      </c>
      <c r="D138" s="78">
        <v>2</v>
      </c>
      <c r="E138" s="78">
        <v>3</v>
      </c>
      <c r="F138" s="78">
        <v>4</v>
      </c>
      <c r="G138" s="78">
        <v>5</v>
      </c>
      <c r="H138" s="78">
        <v>6</v>
      </c>
      <c r="I138" s="78">
        <v>7</v>
      </c>
      <c r="J138" s="78">
        <v>8</v>
      </c>
      <c r="K138" s="78">
        <v>9</v>
      </c>
      <c r="L138" s="78">
        <v>10</v>
      </c>
      <c r="M138" s="80"/>
    </row>
    <row r="139" spans="1:13" x14ac:dyDescent="0.3">
      <c r="A139" s="185" t="s">
        <v>90</v>
      </c>
      <c r="B139" s="76">
        <v>310</v>
      </c>
      <c r="C139" s="68" t="s">
        <v>103</v>
      </c>
      <c r="D139" s="68" t="s">
        <v>103</v>
      </c>
      <c r="E139" s="68" t="s">
        <v>103</v>
      </c>
      <c r="F139" s="68">
        <v>0.10299999999999999</v>
      </c>
      <c r="G139" s="68">
        <v>8.6999999999999994E-2</v>
      </c>
      <c r="H139" s="68">
        <v>9.4E-2</v>
      </c>
      <c r="I139" s="68">
        <v>9.4E-2</v>
      </c>
      <c r="J139" s="68">
        <v>9.0999999999999998E-2</v>
      </c>
      <c r="K139" s="68">
        <v>8.4000000000000005E-2</v>
      </c>
      <c r="L139" s="68">
        <v>8.8999999999999996E-2</v>
      </c>
      <c r="M139" s="67"/>
    </row>
    <row r="140" spans="1:13" x14ac:dyDescent="0.3">
      <c r="A140" s="185"/>
      <c r="B140" s="76">
        <v>340</v>
      </c>
      <c r="C140" s="68" t="s">
        <v>103</v>
      </c>
      <c r="D140" s="68" t="s">
        <v>103</v>
      </c>
      <c r="E140" s="68" t="s">
        <v>103</v>
      </c>
      <c r="F140" s="68">
        <v>8.2000000000000003E-2</v>
      </c>
      <c r="G140" s="68">
        <v>6.6000000000000003E-2</v>
      </c>
      <c r="H140" s="68">
        <v>7.4999999999999997E-2</v>
      </c>
      <c r="I140" s="68">
        <v>7.2999999999999995E-2</v>
      </c>
      <c r="J140" s="68">
        <v>7.2999999999999995E-2</v>
      </c>
      <c r="K140" s="68">
        <v>6.5000000000000002E-2</v>
      </c>
      <c r="L140" s="68">
        <v>6.8000000000000005E-2</v>
      </c>
      <c r="M140" s="67"/>
    </row>
    <row r="141" spans="1:13" x14ac:dyDescent="0.3">
      <c r="A141" s="185"/>
      <c r="B141" s="76">
        <v>370</v>
      </c>
      <c r="C141" s="68" t="s">
        <v>103</v>
      </c>
      <c r="D141" s="68" t="s">
        <v>103</v>
      </c>
      <c r="E141" s="68" t="s">
        <v>103</v>
      </c>
      <c r="F141" s="68">
        <v>6.9000000000000006E-2</v>
      </c>
      <c r="G141" s="68">
        <v>5.3999999999999999E-2</v>
      </c>
      <c r="H141" s="68">
        <v>6.3E-2</v>
      </c>
      <c r="I141" s="68">
        <v>5.8999999999999997E-2</v>
      </c>
      <c r="J141" s="68">
        <v>0.06</v>
      </c>
      <c r="K141" s="68">
        <v>5.1999999999999998E-2</v>
      </c>
      <c r="L141" s="68">
        <v>5.5E-2</v>
      </c>
      <c r="M141" s="67"/>
    </row>
    <row r="142" spans="1:13" x14ac:dyDescent="0.3">
      <c r="A142" s="185"/>
      <c r="B142" s="76">
        <v>400</v>
      </c>
      <c r="C142" s="68" t="s">
        <v>103</v>
      </c>
      <c r="D142" s="68" t="s">
        <v>103</v>
      </c>
      <c r="E142" s="68" t="s">
        <v>103</v>
      </c>
      <c r="F142" s="68">
        <v>5.6000000000000001E-2</v>
      </c>
      <c r="G142" s="68">
        <v>4.2000000000000003E-2</v>
      </c>
      <c r="H142" s="68">
        <v>5.0999999999999997E-2</v>
      </c>
      <c r="I142" s="68">
        <v>4.4999999999999998E-2</v>
      </c>
      <c r="J142" s="68">
        <v>4.7E-2</v>
      </c>
      <c r="K142" s="68">
        <v>3.9E-2</v>
      </c>
      <c r="L142" s="68">
        <v>4.1000000000000002E-2</v>
      </c>
      <c r="M142" s="67"/>
    </row>
    <row r="143" spans="1:13" x14ac:dyDescent="0.3">
      <c r="A143" s="185"/>
      <c r="B143" s="76">
        <v>430</v>
      </c>
      <c r="C143" s="68" t="s">
        <v>103</v>
      </c>
      <c r="D143" s="68" t="s">
        <v>103</v>
      </c>
      <c r="E143" s="68" t="s">
        <v>103</v>
      </c>
      <c r="F143" s="68">
        <v>4.7E-2</v>
      </c>
      <c r="G143" s="68">
        <v>3.5000000000000003E-2</v>
      </c>
      <c r="H143" s="68">
        <v>4.2999999999999997E-2</v>
      </c>
      <c r="I143" s="68">
        <v>3.5999999999999997E-2</v>
      </c>
      <c r="J143" s="68">
        <v>3.9E-2</v>
      </c>
      <c r="K143" s="68">
        <v>3.1E-2</v>
      </c>
      <c r="L143" s="68">
        <v>3.2000000000000001E-2</v>
      </c>
      <c r="M143" s="67"/>
    </row>
    <row r="144" spans="1:13" x14ac:dyDescent="0.3">
      <c r="A144" s="185"/>
      <c r="B144" s="76">
        <v>460</v>
      </c>
      <c r="C144" s="68" t="s">
        <v>103</v>
      </c>
      <c r="D144" s="68" t="s">
        <v>103</v>
      </c>
      <c r="E144" s="68" t="s">
        <v>103</v>
      </c>
      <c r="F144" s="68">
        <v>4.1000000000000002E-2</v>
      </c>
      <c r="G144" s="68">
        <v>2.9000000000000001E-2</v>
      </c>
      <c r="H144" s="68">
        <v>3.5999999999999997E-2</v>
      </c>
      <c r="I144" s="68">
        <v>0.03</v>
      </c>
      <c r="J144" s="68">
        <v>3.3000000000000002E-2</v>
      </c>
      <c r="K144" s="68">
        <v>2.5000000000000001E-2</v>
      </c>
      <c r="L144" s="68">
        <v>2.5999999999999999E-2</v>
      </c>
      <c r="M144" s="67"/>
    </row>
    <row r="145" spans="1:15" x14ac:dyDescent="0.3">
      <c r="A145" s="185"/>
      <c r="B145" s="77">
        <v>490</v>
      </c>
      <c r="C145" s="70" t="s">
        <v>103</v>
      </c>
      <c r="D145" s="70" t="s">
        <v>103</v>
      </c>
      <c r="E145" s="70" t="s">
        <v>103</v>
      </c>
      <c r="F145" s="70">
        <v>3.6999999999999998E-2</v>
      </c>
      <c r="G145" s="70">
        <v>2.5000000000000001E-2</v>
      </c>
      <c r="H145" s="70">
        <v>3.3000000000000002E-2</v>
      </c>
      <c r="I145" s="70">
        <v>2.5999999999999999E-2</v>
      </c>
      <c r="J145" s="70">
        <v>2.8000000000000001E-2</v>
      </c>
      <c r="K145" s="70">
        <v>2.1999999999999999E-2</v>
      </c>
      <c r="L145" s="70">
        <v>2.1999999999999999E-2</v>
      </c>
      <c r="M145" s="67"/>
    </row>
    <row r="146" spans="1:15" x14ac:dyDescent="0.3">
      <c r="A146" s="185"/>
      <c r="B146" s="76">
        <v>520</v>
      </c>
      <c r="C146" s="68" t="s">
        <v>103</v>
      </c>
      <c r="D146" s="68" t="s">
        <v>103</v>
      </c>
      <c r="E146" s="68" t="s">
        <v>103</v>
      </c>
      <c r="F146" s="68">
        <v>3.3000000000000002E-2</v>
      </c>
      <c r="G146" s="68">
        <v>2.1999999999999999E-2</v>
      </c>
      <c r="H146" s="68">
        <v>2.9000000000000001E-2</v>
      </c>
      <c r="I146" s="68">
        <v>2.3E-2</v>
      </c>
      <c r="J146" s="68">
        <v>2.5999999999999999E-2</v>
      </c>
      <c r="K146" s="68">
        <v>1.9E-2</v>
      </c>
      <c r="L146" s="68">
        <v>1.9E-2</v>
      </c>
      <c r="M146" s="67"/>
    </row>
    <row r="147" spans="1:15" x14ac:dyDescent="0.3">
      <c r="A147" s="185"/>
      <c r="B147" s="76">
        <v>550</v>
      </c>
      <c r="C147" s="68" t="s">
        <v>103</v>
      </c>
      <c r="D147" s="68" t="s">
        <v>103</v>
      </c>
      <c r="E147" s="68" t="s">
        <v>103</v>
      </c>
      <c r="F147" s="68">
        <v>0.03</v>
      </c>
      <c r="G147" s="68">
        <v>1.9E-2</v>
      </c>
      <c r="H147" s="68">
        <v>2.7E-2</v>
      </c>
      <c r="I147" s="68">
        <v>0.02</v>
      </c>
      <c r="J147" s="68">
        <v>2.4E-2</v>
      </c>
      <c r="K147" s="68">
        <v>1.6E-2</v>
      </c>
      <c r="L147" s="68">
        <v>1.7000000000000001E-2</v>
      </c>
      <c r="M147" s="67"/>
    </row>
    <row r="148" spans="1:15" x14ac:dyDescent="0.3">
      <c r="A148" s="185"/>
      <c r="B148" s="76">
        <v>580</v>
      </c>
      <c r="C148" s="68" t="s">
        <v>103</v>
      </c>
      <c r="D148" s="68" t="s">
        <v>103</v>
      </c>
      <c r="E148" s="68" t="s">
        <v>103</v>
      </c>
      <c r="F148" s="68">
        <v>2.8000000000000001E-2</v>
      </c>
      <c r="G148" s="68">
        <v>1.7000000000000001E-2</v>
      </c>
      <c r="H148" s="68">
        <v>2.4E-2</v>
      </c>
      <c r="I148" s="68">
        <v>1.7999999999999999E-2</v>
      </c>
      <c r="J148" s="68">
        <v>2.1999999999999999E-2</v>
      </c>
      <c r="K148" s="68">
        <v>1.4E-2</v>
      </c>
      <c r="L148" s="68">
        <v>1.4E-2</v>
      </c>
      <c r="M148" s="67"/>
    </row>
    <row r="149" spans="1:15" x14ac:dyDescent="0.3">
      <c r="A149" s="185"/>
      <c r="B149" s="76">
        <v>610</v>
      </c>
      <c r="C149" s="68" t="s">
        <v>103</v>
      </c>
      <c r="D149" s="68" t="s">
        <v>103</v>
      </c>
      <c r="E149" s="68" t="s">
        <v>103</v>
      </c>
      <c r="F149" s="68">
        <v>2.5000000000000001E-2</v>
      </c>
      <c r="G149" s="68">
        <v>1.4999999999999999E-2</v>
      </c>
      <c r="H149" s="68">
        <v>2.1999999999999999E-2</v>
      </c>
      <c r="I149" s="68">
        <v>1.6E-2</v>
      </c>
      <c r="J149" s="68">
        <v>1.9E-2</v>
      </c>
      <c r="K149" s="68">
        <v>1.2E-2</v>
      </c>
      <c r="L149" s="68">
        <v>1.2999999999999999E-2</v>
      </c>
      <c r="M149" s="67"/>
    </row>
    <row r="150" spans="1:15" x14ac:dyDescent="0.3">
      <c r="A150" s="185"/>
      <c r="B150" s="76">
        <v>640</v>
      </c>
      <c r="C150" s="68" t="s">
        <v>103</v>
      </c>
      <c r="D150" s="68" t="s">
        <v>103</v>
      </c>
      <c r="E150" s="68" t="s">
        <v>103</v>
      </c>
      <c r="F150" s="68">
        <v>2.4E-2</v>
      </c>
      <c r="G150" s="68">
        <v>1.4E-2</v>
      </c>
      <c r="H150" s="68">
        <v>2.1000000000000001E-2</v>
      </c>
      <c r="I150" s="68">
        <v>1.4E-2</v>
      </c>
      <c r="J150" s="68">
        <v>1.7000000000000001E-2</v>
      </c>
      <c r="K150" s="68">
        <v>1.2E-2</v>
      </c>
      <c r="L150" s="68">
        <v>1.0999999999999999E-2</v>
      </c>
      <c r="M150" s="67"/>
    </row>
    <row r="151" spans="1:15" x14ac:dyDescent="0.3">
      <c r="A151" s="185"/>
      <c r="B151" s="76">
        <v>670</v>
      </c>
      <c r="C151" s="68" t="s">
        <v>103</v>
      </c>
      <c r="D151" s="68" t="s">
        <v>103</v>
      </c>
      <c r="E151" s="68" t="s">
        <v>103</v>
      </c>
      <c r="F151" s="68">
        <v>2.1999999999999999E-2</v>
      </c>
      <c r="G151" s="68">
        <v>1.2999999999999999E-2</v>
      </c>
      <c r="H151" s="68">
        <v>1.9E-2</v>
      </c>
      <c r="I151" s="68">
        <v>1.2999999999999999E-2</v>
      </c>
      <c r="J151" s="68">
        <v>1.4999999999999999E-2</v>
      </c>
      <c r="K151" s="68">
        <v>1.0999999999999999E-2</v>
      </c>
      <c r="L151" s="68">
        <v>0.01</v>
      </c>
      <c r="M151" s="67"/>
    </row>
    <row r="152" spans="1:15" x14ac:dyDescent="0.3">
      <c r="A152" s="185"/>
      <c r="B152" s="76">
        <v>700</v>
      </c>
      <c r="C152" s="68" t="s">
        <v>103</v>
      </c>
      <c r="D152" s="68" t="s">
        <v>103</v>
      </c>
      <c r="E152" s="68" t="s">
        <v>103</v>
      </c>
      <c r="F152" s="68">
        <v>2.1000000000000001E-2</v>
      </c>
      <c r="G152" s="68">
        <v>1.2E-2</v>
      </c>
      <c r="H152" s="68">
        <v>1.9E-2</v>
      </c>
      <c r="I152" s="68">
        <v>1.2999999999999999E-2</v>
      </c>
      <c r="J152">
        <v>1.4999999999999999E-2</v>
      </c>
      <c r="K152" s="68">
        <v>1.0999999999999999E-2</v>
      </c>
      <c r="L152" s="68">
        <v>0.01</v>
      </c>
      <c r="M152" s="67"/>
    </row>
    <row r="153" spans="1:15" x14ac:dyDescent="0.3">
      <c r="A153" s="185"/>
      <c r="B153" s="76">
        <v>730</v>
      </c>
      <c r="C153" s="68" t="s">
        <v>103</v>
      </c>
      <c r="D153" s="68" t="s">
        <v>103</v>
      </c>
      <c r="E153" s="68" t="s">
        <v>103</v>
      </c>
      <c r="F153" s="68">
        <v>1.9E-2</v>
      </c>
      <c r="G153" s="68">
        <v>1.0999999999999999E-2</v>
      </c>
      <c r="H153" s="68">
        <v>1.7000000000000001E-2</v>
      </c>
      <c r="I153" s="68">
        <v>1.0999999999999999E-2</v>
      </c>
      <c r="J153" s="68">
        <v>1.4E-2</v>
      </c>
      <c r="K153" s="68">
        <v>8.9999999999999993E-3</v>
      </c>
      <c r="L153" s="68">
        <v>8.9999999999999993E-3</v>
      </c>
    </row>
    <row r="154" spans="1:15" x14ac:dyDescent="0.3">
      <c r="A154" s="185"/>
      <c r="B154" s="76">
        <v>760</v>
      </c>
      <c r="C154" s="68" t="s">
        <v>103</v>
      </c>
      <c r="D154" s="68" t="s">
        <v>103</v>
      </c>
      <c r="E154" s="68" t="s">
        <v>103</v>
      </c>
      <c r="F154" s="68">
        <v>1.9E-2</v>
      </c>
      <c r="G154" s="68">
        <v>0.01</v>
      </c>
      <c r="H154" s="68">
        <v>1.6E-2</v>
      </c>
      <c r="I154" s="68">
        <v>1.0999999999999999E-2</v>
      </c>
      <c r="J154" s="68">
        <v>1.2999999999999999E-2</v>
      </c>
      <c r="K154" s="68">
        <v>8.0000000000000002E-3</v>
      </c>
      <c r="L154" s="68">
        <v>8.0000000000000002E-3</v>
      </c>
    </row>
    <row r="155" spans="1:15" x14ac:dyDescent="0.3">
      <c r="A155" s="185"/>
      <c r="B155" s="76">
        <v>790</v>
      </c>
      <c r="C155" s="68" t="s">
        <v>103</v>
      </c>
      <c r="D155" s="68" t="s">
        <v>103</v>
      </c>
      <c r="E155" s="68" t="s">
        <v>103</v>
      </c>
      <c r="F155" s="68">
        <v>1.7000000000000001E-2</v>
      </c>
      <c r="G155" s="68">
        <v>0.01</v>
      </c>
      <c r="H155" s="68">
        <v>1.4999999999999999E-2</v>
      </c>
      <c r="I155" s="68">
        <v>0.01</v>
      </c>
      <c r="J155" s="68">
        <v>1.2E-2</v>
      </c>
      <c r="K155" s="68">
        <v>8.0000000000000002E-3</v>
      </c>
      <c r="L155" s="68">
        <v>7.0000000000000001E-3</v>
      </c>
      <c r="M155" s="44"/>
    </row>
    <row r="156" spans="1:15" x14ac:dyDescent="0.3">
      <c r="A156" s="185"/>
      <c r="B156" s="76">
        <v>808</v>
      </c>
      <c r="C156" s="68" t="s">
        <v>103</v>
      </c>
      <c r="D156" s="68" t="s">
        <v>103</v>
      </c>
      <c r="E156" s="68" t="s">
        <v>103</v>
      </c>
      <c r="F156" s="68">
        <v>1.6E-2</v>
      </c>
      <c r="G156" s="68">
        <v>8.9999999999999993E-3</v>
      </c>
      <c r="H156" s="68">
        <v>1.4E-2</v>
      </c>
      <c r="I156" s="68">
        <v>0.01</v>
      </c>
      <c r="J156" s="68">
        <v>1.2E-2</v>
      </c>
      <c r="K156" s="68">
        <v>7.0000000000000001E-3</v>
      </c>
      <c r="L156" s="68">
        <v>7.0000000000000001E-3</v>
      </c>
      <c r="M156" s="44"/>
    </row>
    <row r="158" spans="1:15" x14ac:dyDescent="0.3">
      <c r="A158" s="38" t="s">
        <v>104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74" t="s">
        <v>105</v>
      </c>
      <c r="O158" s="74" t="s">
        <v>106</v>
      </c>
    </row>
    <row r="159" spans="1:15" x14ac:dyDescent="0.3">
      <c r="A159" s="69"/>
      <c r="C159" s="44"/>
      <c r="D159" s="44"/>
      <c r="E159" s="76">
        <v>550</v>
      </c>
      <c r="F159" s="53">
        <f t="shared" ref="F159:L159" si="38">EXP(F145)/EXP(F147)</f>
        <v>1.0070245572668486</v>
      </c>
      <c r="G159" s="53">
        <f t="shared" si="38"/>
        <v>1.0060180360540647</v>
      </c>
      <c r="H159" s="53">
        <f t="shared" si="38"/>
        <v>1.0060180360540649</v>
      </c>
      <c r="I159" s="53">
        <f t="shared" si="38"/>
        <v>1.0060180360540649</v>
      </c>
      <c r="J159" s="53">
        <f t="shared" si="38"/>
        <v>1.0040080106773419</v>
      </c>
      <c r="K159" s="53">
        <f t="shared" si="38"/>
        <v>1.0060180360540647</v>
      </c>
      <c r="L159" s="53">
        <f t="shared" si="38"/>
        <v>1.005012520859401</v>
      </c>
      <c r="M159" s="44"/>
      <c r="N159" s="75">
        <f t="shared" ref="N159:N168" si="39">AVERAGE(F159:L159)</f>
        <v>1.0057310332885501</v>
      </c>
      <c r="O159" s="72">
        <f t="shared" ref="O159:O168" si="40">_xlfn.STDEV.P(F159:L159)</f>
        <v>8.8541787242457269E-4</v>
      </c>
    </row>
    <row r="160" spans="1:15" x14ac:dyDescent="0.3">
      <c r="A160" s="69"/>
      <c r="C160" s="44"/>
      <c r="D160" s="44"/>
      <c r="E160" s="76">
        <v>580</v>
      </c>
      <c r="F160" s="53">
        <f t="shared" ref="F160:L160" si="41">EXP(F145)/EXP(F148)</f>
        <v>1.0090406217738679</v>
      </c>
      <c r="G160" s="53">
        <f t="shared" si="41"/>
        <v>1.0080320855042735</v>
      </c>
      <c r="H160" s="53">
        <f t="shared" si="41"/>
        <v>1.0090406217738679</v>
      </c>
      <c r="I160" s="53">
        <f t="shared" si="41"/>
        <v>1.0080320855042735</v>
      </c>
      <c r="J160" s="53">
        <f t="shared" si="41"/>
        <v>1.0060180360540649</v>
      </c>
      <c r="K160" s="53">
        <f t="shared" si="41"/>
        <v>1.0080320855042735</v>
      </c>
      <c r="L160" s="53">
        <f t="shared" si="41"/>
        <v>1.0080320855042735</v>
      </c>
      <c r="M160" s="44"/>
      <c r="N160" s="75">
        <f t="shared" si="39"/>
        <v>1.0080325173741278</v>
      </c>
      <c r="O160" s="72">
        <f t="shared" si="40"/>
        <v>9.3279033752646746E-4</v>
      </c>
    </row>
    <row r="161" spans="1:15" x14ac:dyDescent="0.3">
      <c r="A161" s="69"/>
      <c r="C161" s="44"/>
      <c r="D161" s="44"/>
      <c r="E161" s="76">
        <v>610</v>
      </c>
      <c r="F161" s="53">
        <f t="shared" ref="F161:L161" si="42">EXP(F145)/EXP(F149)</f>
        <v>1.0120722888660778</v>
      </c>
      <c r="G161" s="53">
        <f t="shared" si="42"/>
        <v>1.0100501670841682</v>
      </c>
      <c r="H161" s="53">
        <f t="shared" si="42"/>
        <v>1.0110607224447197</v>
      </c>
      <c r="I161" s="53">
        <f t="shared" si="42"/>
        <v>1.0100501670841679</v>
      </c>
      <c r="J161" s="53">
        <f t="shared" si="42"/>
        <v>1.0090406217738677</v>
      </c>
      <c r="K161" s="53">
        <f t="shared" si="42"/>
        <v>1.0100501670841679</v>
      </c>
      <c r="L161" s="53">
        <f t="shared" si="42"/>
        <v>1.0090406217738677</v>
      </c>
      <c r="M161" s="44"/>
      <c r="N161" s="75">
        <f t="shared" si="39"/>
        <v>1.0101949651587196</v>
      </c>
      <c r="O161" s="72">
        <f t="shared" si="40"/>
        <v>1.0001283294768983E-3</v>
      </c>
    </row>
    <row r="162" spans="1:15" x14ac:dyDescent="0.3">
      <c r="A162" s="69"/>
      <c r="C162" s="44"/>
      <c r="D162" s="44"/>
      <c r="E162" s="76">
        <v>640</v>
      </c>
      <c r="F162" s="53">
        <f t="shared" ref="F162:L162" si="43">EXP(F145)/EXP(F150)</f>
        <v>1.0130848673598092</v>
      </c>
      <c r="G162" s="53">
        <f t="shared" si="43"/>
        <v>1.0110607224447197</v>
      </c>
      <c r="H162" s="53">
        <f t="shared" si="43"/>
        <v>1.012072288866078</v>
      </c>
      <c r="I162" s="53">
        <f t="shared" si="43"/>
        <v>1.0120722888660778</v>
      </c>
      <c r="J162" s="53">
        <f t="shared" si="43"/>
        <v>1.0110607224447197</v>
      </c>
      <c r="K162" s="53">
        <f t="shared" si="43"/>
        <v>1.0100501670841679</v>
      </c>
      <c r="L162" s="53">
        <f t="shared" si="43"/>
        <v>1.0110607224447197</v>
      </c>
      <c r="M162" s="44"/>
      <c r="N162" s="75">
        <f t="shared" si="39"/>
        <v>1.0114945399300417</v>
      </c>
      <c r="O162" s="72">
        <f t="shared" si="40"/>
        <v>9.1398145883535536E-4</v>
      </c>
    </row>
    <row r="163" spans="1:15" x14ac:dyDescent="0.3">
      <c r="A163" s="69"/>
      <c r="C163" s="44"/>
      <c r="D163" s="44"/>
      <c r="E163" s="76">
        <v>670</v>
      </c>
      <c r="F163" s="53">
        <f t="shared" ref="F163:L163" si="44">EXP(F145)/EXP(F151)</f>
        <v>1.0151130646157192</v>
      </c>
      <c r="G163" s="53">
        <f t="shared" si="44"/>
        <v>1.0120722888660778</v>
      </c>
      <c r="H163" s="53">
        <f t="shared" si="44"/>
        <v>1.0140984589384923</v>
      </c>
      <c r="I163" s="53">
        <f t="shared" si="44"/>
        <v>1.013084867359809</v>
      </c>
      <c r="J163" s="53">
        <f t="shared" si="44"/>
        <v>1.0130848673598092</v>
      </c>
      <c r="K163" s="53">
        <f t="shared" si="44"/>
        <v>1.0110607224447197</v>
      </c>
      <c r="L163" s="53">
        <f t="shared" si="44"/>
        <v>1.0120722888660778</v>
      </c>
      <c r="M163" s="44"/>
      <c r="N163" s="75">
        <f t="shared" si="39"/>
        <v>1.0129409369215292</v>
      </c>
      <c r="O163" s="72">
        <f t="shared" si="40"/>
        <v>1.2617297225312313E-3</v>
      </c>
    </row>
    <row r="164" spans="1:15" x14ac:dyDescent="0.3">
      <c r="A164" s="69"/>
      <c r="C164" s="44"/>
      <c r="D164" s="44"/>
      <c r="E164" s="76">
        <v>700</v>
      </c>
      <c r="F164" s="53">
        <f>EXP(F145)/EXP(F152)</f>
        <v>1.0161286854060951</v>
      </c>
      <c r="G164" s="53">
        <f>EXP(G145)/EXP(G152)</f>
        <v>1.0130848673598092</v>
      </c>
      <c r="H164" s="53">
        <f>EXP(H145)/EXP(H152)</f>
        <v>1.0140984589384923</v>
      </c>
      <c r="I164" s="53">
        <f>EXP(I145)/EXP(I152)</f>
        <v>1.013084867359809</v>
      </c>
      <c r="J164" s="53">
        <f>EXP(J145)/EXP(J153)</f>
        <v>1.0140984589384925</v>
      </c>
      <c r="K164" s="53">
        <f>EXP(K145)/EXP(K152)</f>
        <v>1.0110607224447197</v>
      </c>
      <c r="L164" s="53">
        <f>EXP(L145)/EXP(L152)</f>
        <v>1.0120722888660778</v>
      </c>
      <c r="M164" s="44"/>
      <c r="N164" s="75">
        <f t="shared" si="39"/>
        <v>1.0133754784733564</v>
      </c>
      <c r="O164" s="72">
        <f t="shared" si="40"/>
        <v>1.5047951063033005E-3</v>
      </c>
    </row>
    <row r="165" spans="1:15" x14ac:dyDescent="0.3">
      <c r="A165" s="69"/>
      <c r="C165" s="44"/>
      <c r="D165" s="44"/>
      <c r="E165" s="76">
        <v>730</v>
      </c>
      <c r="F165" s="53">
        <f t="shared" ref="F165:L165" si="45">EXP(F145)/EXP(F153)</f>
        <v>1.0181629763897937</v>
      </c>
      <c r="G165" s="53">
        <f t="shared" si="45"/>
        <v>1.0140984589384925</v>
      </c>
      <c r="H165" s="53">
        <f t="shared" si="45"/>
        <v>1.0161286854060949</v>
      </c>
      <c r="I165" s="53">
        <f t="shared" si="45"/>
        <v>1.0151130646157189</v>
      </c>
      <c r="J165" s="53">
        <f t="shared" si="45"/>
        <v>1.0140984589384925</v>
      </c>
      <c r="K165" s="53">
        <f t="shared" si="45"/>
        <v>1.013084867359809</v>
      </c>
      <c r="L165" s="53">
        <f t="shared" si="45"/>
        <v>1.013084867359809</v>
      </c>
      <c r="M165" s="44"/>
      <c r="N165" s="75">
        <f t="shared" si="39"/>
        <v>1.0148244827154587</v>
      </c>
      <c r="O165" s="72">
        <f t="shared" si="40"/>
        <v>1.6918505677706302E-3</v>
      </c>
    </row>
    <row r="166" spans="1:15" x14ac:dyDescent="0.3">
      <c r="A166" s="69"/>
      <c r="C166" s="44"/>
      <c r="D166" s="44"/>
      <c r="E166" s="76">
        <v>760</v>
      </c>
      <c r="F166" s="53">
        <f t="shared" ref="F166:L166" si="46">EXP(F145)/EXP(F154)</f>
        <v>1.0181629763897937</v>
      </c>
      <c r="G166" s="53">
        <f t="shared" si="46"/>
        <v>1.0151130646157192</v>
      </c>
      <c r="H166" s="53">
        <f t="shared" si="46"/>
        <v>1.0171453223252407</v>
      </c>
      <c r="I166" s="53">
        <f t="shared" si="46"/>
        <v>1.0151130646157189</v>
      </c>
      <c r="J166" s="53">
        <f t="shared" si="46"/>
        <v>1.0151130646157189</v>
      </c>
      <c r="K166" s="53">
        <f t="shared" si="46"/>
        <v>1.0140984589384923</v>
      </c>
      <c r="L166" s="53">
        <f t="shared" si="46"/>
        <v>1.0140984589384923</v>
      </c>
      <c r="M166" s="44"/>
      <c r="N166" s="75">
        <f t="shared" si="39"/>
        <v>1.0155492014913108</v>
      </c>
      <c r="O166" s="72">
        <f t="shared" si="40"/>
        <v>1.4222404341799248E-3</v>
      </c>
    </row>
    <row r="167" spans="1:15" x14ac:dyDescent="0.3">
      <c r="A167" s="69"/>
      <c r="C167" s="44"/>
      <c r="D167" s="44"/>
      <c r="E167" s="76">
        <v>790</v>
      </c>
      <c r="F167" s="53">
        <f t="shared" ref="F167:L167" si="47">EXP(F145)/EXP(F155)</f>
        <v>1.020201340026756</v>
      </c>
      <c r="G167" s="53">
        <f t="shared" si="47"/>
        <v>1.0151130646157192</v>
      </c>
      <c r="H167" s="53">
        <f t="shared" si="47"/>
        <v>1.0181629763897939</v>
      </c>
      <c r="I167" s="53">
        <f t="shared" si="47"/>
        <v>1.0161286854060949</v>
      </c>
      <c r="J167" s="53">
        <f t="shared" si="47"/>
        <v>1.0161286854060947</v>
      </c>
      <c r="K167" s="53">
        <f t="shared" si="47"/>
        <v>1.0140984589384923</v>
      </c>
      <c r="L167" s="53">
        <f t="shared" si="47"/>
        <v>1.0151130646157189</v>
      </c>
      <c r="M167" s="44"/>
      <c r="N167" s="75">
        <f t="shared" si="39"/>
        <v>1.0164208964855241</v>
      </c>
      <c r="O167" s="72">
        <f t="shared" si="40"/>
        <v>1.9387748322220707E-3</v>
      </c>
    </row>
    <row r="168" spans="1:15" x14ac:dyDescent="0.3">
      <c r="A168" s="69"/>
      <c r="C168" s="44"/>
      <c r="D168" s="44"/>
      <c r="E168" s="76">
        <v>808</v>
      </c>
      <c r="F168" s="53">
        <f t="shared" ref="F168:L168" si="48">EXP(F145)/EXP(F156)</f>
        <v>1.0212220516375288</v>
      </c>
      <c r="G168" s="53">
        <f t="shared" si="48"/>
        <v>1.0161286854060947</v>
      </c>
      <c r="H168" s="53">
        <f t="shared" si="48"/>
        <v>1.0191816486174081</v>
      </c>
      <c r="I168" s="53">
        <f t="shared" si="48"/>
        <v>1.0161286854060949</v>
      </c>
      <c r="J168" s="53">
        <f t="shared" si="48"/>
        <v>1.0161286854060947</v>
      </c>
      <c r="K168" s="53">
        <f t="shared" si="48"/>
        <v>1.0151130646157189</v>
      </c>
      <c r="L168" s="53">
        <f t="shared" si="48"/>
        <v>1.0151130646157189</v>
      </c>
      <c r="M168" s="44"/>
      <c r="N168" s="75">
        <f t="shared" si="39"/>
        <v>1.0170022693863798</v>
      </c>
      <c r="O168" s="72">
        <f t="shared" si="40"/>
        <v>2.1375517478299795E-3</v>
      </c>
    </row>
  </sheetData>
  <mergeCells count="8">
    <mergeCell ref="C137:M137"/>
    <mergeCell ref="A139:A156"/>
    <mergeCell ref="A99:A116"/>
    <mergeCell ref="C3:M3"/>
    <mergeCell ref="C53:M53"/>
    <mergeCell ref="A5:A22"/>
    <mergeCell ref="A55:A72"/>
    <mergeCell ref="C97:M9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04EC-8830-4587-9A02-39BA70C04380}">
  <dimension ref="A1:O23"/>
  <sheetViews>
    <sheetView workbookViewId="0"/>
  </sheetViews>
  <sheetFormatPr defaultRowHeight="14.4" x14ac:dyDescent="0.3"/>
  <cols>
    <col min="1" max="1" width="3.88671875" customWidth="1"/>
    <col min="2" max="2" width="6.33203125" customWidth="1"/>
    <col min="3" max="3" width="8.33203125" customWidth="1"/>
    <col min="4" max="4" width="8" customWidth="1"/>
  </cols>
  <sheetData>
    <row r="1" spans="1:15" ht="36" customHeight="1" x14ac:dyDescent="0.35">
      <c r="A1" s="61"/>
      <c r="B1" s="62"/>
      <c r="C1" s="52" t="s">
        <v>112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ht="21" customHeight="1" x14ac:dyDescent="0.3">
      <c r="A2" s="63"/>
      <c r="B2" s="62"/>
      <c r="C2" s="181" t="s">
        <v>89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44"/>
    </row>
    <row r="3" spans="1:15" ht="18.75" customHeight="1" x14ac:dyDescent="0.3">
      <c r="A3" s="44"/>
      <c r="B3" s="182" t="s">
        <v>90</v>
      </c>
      <c r="C3" s="56"/>
      <c r="D3" s="57" t="s">
        <v>91</v>
      </c>
      <c r="E3" s="58">
        <v>0</v>
      </c>
      <c r="F3" s="58">
        <v>2.34375</v>
      </c>
      <c r="G3" s="58">
        <v>4.6875</v>
      </c>
      <c r="H3" s="58">
        <v>9.375</v>
      </c>
      <c r="I3" s="58">
        <v>18.75</v>
      </c>
      <c r="J3" s="58">
        <v>37.5</v>
      </c>
      <c r="K3" s="58">
        <v>75</v>
      </c>
      <c r="L3" s="58">
        <v>150</v>
      </c>
      <c r="M3" s="58">
        <v>300</v>
      </c>
      <c r="N3" s="58">
        <v>600</v>
      </c>
      <c r="O3" s="44"/>
    </row>
    <row r="4" spans="1:15" ht="14.25" customHeight="1" x14ac:dyDescent="0.3">
      <c r="A4" s="44"/>
      <c r="B4" s="182"/>
      <c r="C4" s="59">
        <v>310</v>
      </c>
      <c r="D4" s="53">
        <v>0</v>
      </c>
      <c r="E4" s="53">
        <v>6.5000000000000002E-2</v>
      </c>
      <c r="F4" s="53">
        <v>9.2999999999999999E-2</v>
      </c>
      <c r="G4" s="53">
        <v>9.4E-2</v>
      </c>
      <c r="H4" s="53">
        <v>0.112</v>
      </c>
      <c r="I4" s="53">
        <v>0.10299999999999999</v>
      </c>
      <c r="J4" s="53">
        <v>9.9000000000000005E-2</v>
      </c>
      <c r="K4" s="53">
        <v>0.10199999999999999</v>
      </c>
      <c r="L4" s="53">
        <v>8.7999999999999995E-2</v>
      </c>
      <c r="M4" s="53">
        <v>0.12</v>
      </c>
      <c r="N4" s="53">
        <v>0.17799999999999999</v>
      </c>
      <c r="O4" s="44"/>
    </row>
    <row r="5" spans="1:15" ht="14.25" customHeight="1" x14ac:dyDescent="0.3">
      <c r="A5" s="44"/>
      <c r="B5" s="182"/>
      <c r="C5" s="59">
        <v>340</v>
      </c>
      <c r="D5" s="53">
        <v>0</v>
      </c>
      <c r="E5" s="53">
        <v>5.5E-2</v>
      </c>
      <c r="F5" s="53">
        <v>7.8E-2</v>
      </c>
      <c r="G5" s="53">
        <v>0.08</v>
      </c>
      <c r="H5" s="53">
        <v>9.5000000000000001E-2</v>
      </c>
      <c r="I5" s="53">
        <v>8.6999999999999994E-2</v>
      </c>
      <c r="J5" s="53">
        <v>8.4000000000000005E-2</v>
      </c>
      <c r="K5" s="53">
        <v>8.7999999999999995E-2</v>
      </c>
      <c r="L5" s="53">
        <v>7.0000000000000007E-2</v>
      </c>
      <c r="M5" s="53">
        <v>9.5000000000000001E-2</v>
      </c>
      <c r="N5" s="53">
        <v>1.34E-2</v>
      </c>
      <c r="O5" s="44"/>
    </row>
    <row r="6" spans="1:15" ht="14.25" customHeight="1" x14ac:dyDescent="0.3">
      <c r="A6" s="44"/>
      <c r="B6" s="182"/>
      <c r="C6" s="59">
        <v>370</v>
      </c>
      <c r="D6" s="53">
        <v>0</v>
      </c>
      <c r="E6" s="53">
        <v>0.05</v>
      </c>
      <c r="F6" s="53">
        <v>6.9000000000000006E-2</v>
      </c>
      <c r="G6" s="53">
        <v>7.0999999999999994E-2</v>
      </c>
      <c r="H6" s="53">
        <v>8.4000000000000005E-2</v>
      </c>
      <c r="I6" s="53">
        <v>7.6999999999999999E-2</v>
      </c>
      <c r="J6" s="53">
        <v>7.3999999999999996E-2</v>
      </c>
      <c r="K6" s="53">
        <v>7.6999999999999999E-2</v>
      </c>
      <c r="L6" s="53">
        <v>5.8000000000000003E-2</v>
      </c>
      <c r="M6" s="53">
        <v>7.6999999999999999E-2</v>
      </c>
      <c r="N6" s="53">
        <v>1.2999999999999999E-2</v>
      </c>
      <c r="O6" s="44"/>
    </row>
    <row r="7" spans="1:15" ht="14.25" customHeight="1" x14ac:dyDescent="0.3">
      <c r="A7" s="44"/>
      <c r="B7" s="182"/>
      <c r="C7" s="59">
        <v>400</v>
      </c>
      <c r="D7" s="53">
        <v>0</v>
      </c>
      <c r="E7" s="53">
        <v>4.2000000000000003E-2</v>
      </c>
      <c r="F7" s="53">
        <v>5.8000000000000003E-2</v>
      </c>
      <c r="G7" s="53">
        <v>5.8999999999999997E-2</v>
      </c>
      <c r="H7" s="53">
        <v>7.0000000000000007E-2</v>
      </c>
      <c r="I7" s="53">
        <v>6.4000000000000001E-2</v>
      </c>
      <c r="J7" s="53">
        <v>6.3E-2</v>
      </c>
      <c r="K7" s="53">
        <v>6.6000000000000003E-2</v>
      </c>
      <c r="L7" s="53">
        <v>5.1999999999999998E-2</v>
      </c>
      <c r="M7" s="53">
        <v>6.9000000000000006E-2</v>
      </c>
      <c r="N7" s="53">
        <v>9.4E-2</v>
      </c>
      <c r="O7" s="44"/>
    </row>
    <row r="8" spans="1:15" ht="14.25" customHeight="1" x14ac:dyDescent="0.3">
      <c r="A8" s="44"/>
      <c r="B8" s="182"/>
      <c r="C8" s="59">
        <v>430</v>
      </c>
      <c r="D8" s="53">
        <v>0</v>
      </c>
      <c r="E8" s="53">
        <v>3.5999999999999997E-2</v>
      </c>
      <c r="F8" s="53">
        <v>4.9000000000000002E-2</v>
      </c>
      <c r="G8" s="53">
        <v>5.0999999999999997E-2</v>
      </c>
      <c r="H8" s="53">
        <v>0.06</v>
      </c>
      <c r="I8" s="53">
        <v>5.7000000000000002E-2</v>
      </c>
      <c r="J8" s="53">
        <v>5.8000000000000003E-2</v>
      </c>
      <c r="K8" s="53">
        <v>6.5000000000000002E-2</v>
      </c>
      <c r="L8" s="53">
        <v>0.06</v>
      </c>
      <c r="M8" s="53">
        <v>9.0999999999999998E-2</v>
      </c>
      <c r="N8" s="53">
        <v>0.14099999999999999</v>
      </c>
      <c r="O8" s="44"/>
    </row>
    <row r="9" spans="1:15" ht="14.25" customHeight="1" x14ac:dyDescent="0.3">
      <c r="A9" s="44"/>
      <c r="B9" s="182"/>
      <c r="C9" s="59">
        <v>460</v>
      </c>
      <c r="D9" s="53">
        <v>0</v>
      </c>
      <c r="E9" s="53">
        <v>3.2000000000000001E-2</v>
      </c>
      <c r="F9" s="53">
        <v>4.2999999999999997E-2</v>
      </c>
      <c r="G9" s="53">
        <v>4.4999999999999998E-2</v>
      </c>
      <c r="H9" s="53">
        <v>5.7000000000000002E-2</v>
      </c>
      <c r="I9" s="53">
        <v>5.7000000000000002E-2</v>
      </c>
      <c r="J9" s="53">
        <v>6.6000000000000003E-2</v>
      </c>
      <c r="K9" s="53">
        <v>9.0999999999999998E-2</v>
      </c>
      <c r="L9" s="53">
        <v>0.123</v>
      </c>
      <c r="M9" s="53">
        <v>0.224</v>
      </c>
      <c r="N9" s="53">
        <v>0.41799999999999998</v>
      </c>
      <c r="O9" s="44"/>
    </row>
    <row r="10" spans="1:15" ht="14.25" customHeight="1" x14ac:dyDescent="0.3">
      <c r="A10" s="44"/>
      <c r="B10" s="182"/>
      <c r="C10" s="59">
        <v>490</v>
      </c>
      <c r="D10" s="60">
        <v>0</v>
      </c>
      <c r="E10" s="60">
        <v>2.9000000000000001E-2</v>
      </c>
      <c r="F10" s="60">
        <v>4.1000000000000002E-2</v>
      </c>
      <c r="G10" s="60">
        <v>4.3999999999999997E-2</v>
      </c>
      <c r="H10" s="60">
        <v>6.0999999999999999E-2</v>
      </c>
      <c r="I10" s="60">
        <v>6.7000000000000004E-2</v>
      </c>
      <c r="J10" s="60">
        <v>9.2999999999999999E-2</v>
      </c>
      <c r="K10" s="60">
        <v>0.158</v>
      </c>
      <c r="L10" s="60">
        <v>0.27100000000000002</v>
      </c>
      <c r="M10" s="60">
        <v>0.53600000000000003</v>
      </c>
      <c r="N10" s="60">
        <v>1.052</v>
      </c>
      <c r="O10" s="44"/>
    </row>
    <row r="11" spans="1:15" ht="14.25" customHeight="1" x14ac:dyDescent="0.3">
      <c r="A11" s="44"/>
      <c r="B11" s="182"/>
      <c r="C11" s="59">
        <v>520</v>
      </c>
      <c r="D11" s="53">
        <v>0</v>
      </c>
      <c r="E11" s="53">
        <v>2.5999999999999999E-2</v>
      </c>
      <c r="F11" s="53">
        <v>3.4000000000000002E-2</v>
      </c>
      <c r="G11" s="53">
        <v>3.5000000000000003E-2</v>
      </c>
      <c r="H11" s="53">
        <v>0.04</v>
      </c>
      <c r="I11" s="53">
        <v>3.6999999999999998E-2</v>
      </c>
      <c r="J11" s="53">
        <v>3.6999999999999998E-2</v>
      </c>
      <c r="K11" s="53">
        <v>4.1000000000000002E-2</v>
      </c>
      <c r="L11" s="53">
        <v>3.4000000000000002E-2</v>
      </c>
      <c r="M11" s="53">
        <v>5.0999999999999997E-2</v>
      </c>
      <c r="N11" s="53">
        <v>7.5999999999999998E-2</v>
      </c>
      <c r="O11" s="44"/>
    </row>
    <row r="12" spans="1:15" ht="14.25" customHeight="1" x14ac:dyDescent="0.3">
      <c r="A12" s="44"/>
      <c r="B12" s="182"/>
      <c r="C12" s="59">
        <v>550</v>
      </c>
      <c r="D12" s="53">
        <v>0</v>
      </c>
      <c r="E12" s="53">
        <v>2.3E-2</v>
      </c>
      <c r="F12" s="53">
        <v>0.03</v>
      </c>
      <c r="G12" s="53">
        <v>3.1E-2</v>
      </c>
      <c r="H12" s="53">
        <v>3.5000000000000003E-2</v>
      </c>
      <c r="I12" s="53">
        <v>3.2000000000000001E-2</v>
      </c>
      <c r="J12" s="53">
        <v>3.1E-2</v>
      </c>
      <c r="K12" s="53">
        <v>3.2000000000000001E-2</v>
      </c>
      <c r="L12" s="53">
        <v>2.1999999999999999E-2</v>
      </c>
      <c r="M12" s="53">
        <v>2.7E-2</v>
      </c>
      <c r="N12" s="53">
        <v>3.1E-2</v>
      </c>
      <c r="O12" s="44"/>
    </row>
    <row r="13" spans="1:15" ht="14.25" customHeight="1" x14ac:dyDescent="0.3">
      <c r="A13" s="44"/>
      <c r="B13" s="182"/>
      <c r="C13" s="59">
        <v>580</v>
      </c>
      <c r="D13" s="60">
        <v>0</v>
      </c>
      <c r="E13" s="60">
        <v>2.1999999999999999E-2</v>
      </c>
      <c r="F13" s="60">
        <v>2.7E-2</v>
      </c>
      <c r="G13" s="60">
        <v>2.8000000000000001E-2</v>
      </c>
      <c r="H13" s="60">
        <v>3.1E-2</v>
      </c>
      <c r="I13" s="60">
        <v>2.8000000000000001E-2</v>
      </c>
      <c r="J13" s="60">
        <v>2.8000000000000001E-2</v>
      </c>
      <c r="K13" s="60">
        <v>2.9000000000000001E-2</v>
      </c>
      <c r="L13" s="60">
        <v>1.9E-2</v>
      </c>
      <c r="M13" s="60">
        <v>2.4E-2</v>
      </c>
      <c r="N13" s="60">
        <v>2.7E-2</v>
      </c>
      <c r="O13" s="44"/>
    </row>
    <row r="14" spans="1:15" ht="14.25" customHeight="1" x14ac:dyDescent="0.3">
      <c r="A14" s="44"/>
      <c r="B14" s="182"/>
      <c r="C14" s="59">
        <v>610</v>
      </c>
      <c r="D14" s="53">
        <v>0</v>
      </c>
      <c r="E14" s="53">
        <v>1.9E-2</v>
      </c>
      <c r="F14" s="53">
        <v>2.3E-2</v>
      </c>
      <c r="G14" s="53">
        <v>2.5999999999999999E-2</v>
      </c>
      <c r="H14" s="53">
        <v>2.9000000000000001E-2</v>
      </c>
      <c r="I14" s="53">
        <v>2.5000000000000001E-2</v>
      </c>
      <c r="J14" s="53">
        <v>2.5000000000000001E-2</v>
      </c>
      <c r="K14" s="53">
        <v>2.5999999999999999E-2</v>
      </c>
      <c r="L14" s="53">
        <v>1.7000000000000001E-2</v>
      </c>
      <c r="M14" s="53">
        <v>2.1000000000000001E-2</v>
      </c>
      <c r="N14" s="53">
        <v>2.4E-2</v>
      </c>
      <c r="O14" s="44"/>
    </row>
    <row r="15" spans="1:15" x14ac:dyDescent="0.3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5" x14ac:dyDescent="0.3"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2:15" x14ac:dyDescent="0.3">
      <c r="O17" s="44"/>
    </row>
    <row r="18" spans="2:15" x14ac:dyDescent="0.3">
      <c r="C18" s="44"/>
      <c r="D18" s="54">
        <v>0</v>
      </c>
      <c r="E18" s="54">
        <v>0</v>
      </c>
      <c r="F18" s="55">
        <v>2.34375</v>
      </c>
      <c r="G18" s="55">
        <v>4.6875</v>
      </c>
      <c r="H18" s="55">
        <v>9.375</v>
      </c>
      <c r="I18" s="55">
        <v>18.75</v>
      </c>
      <c r="J18" s="55">
        <v>37.5</v>
      </c>
      <c r="K18" s="55">
        <v>75</v>
      </c>
      <c r="L18" s="55">
        <v>150</v>
      </c>
      <c r="M18" s="55">
        <v>300</v>
      </c>
      <c r="N18" s="55">
        <v>600</v>
      </c>
      <c r="O18" s="44"/>
    </row>
    <row r="19" spans="2:15" x14ac:dyDescent="0.3">
      <c r="B19" s="38" t="s">
        <v>92</v>
      </c>
      <c r="C19" s="44"/>
      <c r="D19" s="53">
        <f>EXP(D13)/EXP(D10)</f>
        <v>1</v>
      </c>
      <c r="E19" s="53">
        <f t="shared" ref="E19:N19" si="0">EXP(E10)/EXP(E13)</f>
        <v>1.0070245572668486</v>
      </c>
      <c r="F19" s="53">
        <f t="shared" si="0"/>
        <v>1.0140984589384923</v>
      </c>
      <c r="G19" s="53">
        <f t="shared" si="0"/>
        <v>1.0161286854060949</v>
      </c>
      <c r="H19" s="53">
        <f t="shared" si="0"/>
        <v>1.0304545339535167</v>
      </c>
      <c r="I19" s="53">
        <f t="shared" si="0"/>
        <v>1.0397704836501578</v>
      </c>
      <c r="J19" s="53">
        <f t="shared" si="0"/>
        <v>1.0671590243841926</v>
      </c>
      <c r="K19" s="53">
        <f t="shared" si="0"/>
        <v>1.1376901241657316</v>
      </c>
      <c r="L19" s="53">
        <f t="shared" si="0"/>
        <v>1.2865960372848404</v>
      </c>
      <c r="M19" s="53">
        <f t="shared" si="0"/>
        <v>1.668625110139667</v>
      </c>
      <c r="N19" s="53">
        <f t="shared" si="0"/>
        <v>2.7870954605658507</v>
      </c>
    </row>
    <row r="20" spans="2:15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</row>
    <row r="21" spans="2:15" x14ac:dyDescent="0.3">
      <c r="F21" s="44"/>
      <c r="G21" s="44"/>
    </row>
    <row r="22" spans="2:15" ht="16.2" x14ac:dyDescent="0.3">
      <c r="B22" s="38" t="s">
        <v>113</v>
      </c>
      <c r="D22" s="51" t="s">
        <v>114</v>
      </c>
      <c r="E22" s="44"/>
      <c r="F22" s="44"/>
    </row>
    <row r="23" spans="2:15" x14ac:dyDescent="0.3">
      <c r="B23" t="s">
        <v>115</v>
      </c>
    </row>
  </sheetData>
  <mergeCells count="2">
    <mergeCell ref="C2:N2"/>
    <mergeCell ref="B3:B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11.44140625" customWidth="1"/>
    <col min="2" max="26" width="8.6640625" customWidth="1"/>
  </cols>
  <sheetData>
    <row r="1" spans="1:11" ht="14.25" customHeight="1" x14ac:dyDescent="0.3">
      <c r="A1" s="115" t="s">
        <v>0</v>
      </c>
      <c r="B1" s="115">
        <v>400</v>
      </c>
      <c r="C1" s="115">
        <v>430</v>
      </c>
      <c r="D1" s="115">
        <v>460</v>
      </c>
      <c r="E1" s="116">
        <v>490</v>
      </c>
      <c r="F1" s="115">
        <v>520</v>
      </c>
      <c r="G1" s="115">
        <v>550</v>
      </c>
      <c r="H1" s="116">
        <v>580</v>
      </c>
      <c r="I1" s="44"/>
      <c r="J1" s="117" t="s">
        <v>75</v>
      </c>
    </row>
    <row r="2" spans="1:11" ht="14.25" customHeight="1" x14ac:dyDescent="0.3">
      <c r="A2" s="101" t="s">
        <v>116</v>
      </c>
      <c r="B2" s="102">
        <v>0</v>
      </c>
      <c r="C2" s="102">
        <v>0</v>
      </c>
      <c r="D2" s="102">
        <v>0</v>
      </c>
      <c r="E2" s="103">
        <v>0</v>
      </c>
      <c r="F2" s="102">
        <v>0</v>
      </c>
      <c r="G2" s="102">
        <v>0</v>
      </c>
      <c r="H2" s="103">
        <v>0</v>
      </c>
      <c r="I2" s="104"/>
      <c r="J2" s="118">
        <f>EXP(E2)/EXP(H2)</f>
        <v>1</v>
      </c>
      <c r="K2" s="44"/>
    </row>
    <row r="3" spans="1:11" ht="14.25" customHeight="1" x14ac:dyDescent="0.3">
      <c r="A3" s="106" t="s">
        <v>117</v>
      </c>
      <c r="B3" s="107">
        <v>1.4999999999999999E-2</v>
      </c>
      <c r="C3" s="107">
        <v>1.0999999999999999E-2</v>
      </c>
      <c r="D3" s="107">
        <v>8.9999999999999993E-3</v>
      </c>
      <c r="E3" s="108">
        <v>7.0000000000000001E-3</v>
      </c>
      <c r="F3" s="107">
        <v>7.0000000000000001E-3</v>
      </c>
      <c r="G3" s="107">
        <v>6.0000000000000001E-3</v>
      </c>
      <c r="H3" s="108">
        <v>6.0000000000000001E-3</v>
      </c>
      <c r="I3" s="44"/>
      <c r="J3" s="119">
        <f t="shared" ref="J3:J21" si="0">EXP(E3)/EXP(H3)</f>
        <v>1.0010005001667084</v>
      </c>
      <c r="K3" s="44"/>
    </row>
    <row r="4" spans="1:11" ht="14.25" customHeight="1" x14ac:dyDescent="0.3">
      <c r="A4" s="106" t="s">
        <v>118</v>
      </c>
      <c r="B4" s="107">
        <v>1.4999999999999999E-2</v>
      </c>
      <c r="C4" s="107">
        <v>1.4E-2</v>
      </c>
      <c r="D4" s="107">
        <v>1.2999999999999999E-2</v>
      </c>
      <c r="E4" s="108">
        <v>1.2E-2</v>
      </c>
      <c r="F4" s="107">
        <v>1.0999999999999999E-2</v>
      </c>
      <c r="G4" s="107">
        <v>0.01</v>
      </c>
      <c r="H4" s="108">
        <v>0.01</v>
      </c>
      <c r="I4" s="44"/>
      <c r="J4" s="119">
        <f t="shared" si="0"/>
        <v>1.0020020013340005</v>
      </c>
      <c r="K4" s="44"/>
    </row>
    <row r="5" spans="1:11" ht="14.25" customHeight="1" x14ac:dyDescent="0.3">
      <c r="A5" s="106" t="s">
        <v>119</v>
      </c>
      <c r="B5" s="107">
        <v>4.1000000000000002E-2</v>
      </c>
      <c r="C5" s="107">
        <v>6.4000000000000001E-2</v>
      </c>
      <c r="D5" s="107">
        <v>0.21</v>
      </c>
      <c r="E5" s="108">
        <v>0.55700000000000005</v>
      </c>
      <c r="F5" s="107">
        <v>4.1000000000000002E-2</v>
      </c>
      <c r="G5" s="107">
        <v>2.1000000000000001E-2</v>
      </c>
      <c r="H5" s="108">
        <v>2.1000000000000001E-2</v>
      </c>
      <c r="I5" s="44"/>
      <c r="J5" s="119">
        <f t="shared" si="0"/>
        <v>1.709156544505233</v>
      </c>
      <c r="K5" s="44"/>
    </row>
    <row r="6" spans="1:11" ht="14.25" customHeight="1" x14ac:dyDescent="0.3">
      <c r="A6" s="106" t="s">
        <v>120</v>
      </c>
      <c r="B6" s="107">
        <v>2.8000000000000001E-2</v>
      </c>
      <c r="C6" s="107">
        <v>5.1999999999999998E-2</v>
      </c>
      <c r="D6" s="107">
        <v>0.17899999999999999</v>
      </c>
      <c r="E6" s="108">
        <v>0.53900000000000003</v>
      </c>
      <c r="F6" s="107">
        <v>0.03</v>
      </c>
      <c r="G6" s="107">
        <v>0.01</v>
      </c>
      <c r="H6" s="108">
        <v>0.01</v>
      </c>
      <c r="I6" s="44"/>
      <c r="J6" s="119">
        <f t="shared" si="0"/>
        <v>1.6972342254930022</v>
      </c>
      <c r="K6" s="44"/>
    </row>
    <row r="7" spans="1:11" ht="14.25" customHeight="1" x14ac:dyDescent="0.3">
      <c r="A7" s="106" t="s">
        <v>121</v>
      </c>
      <c r="B7" s="107">
        <v>2.9000000000000001E-2</v>
      </c>
      <c r="C7" s="107">
        <v>5.2999999999999999E-2</v>
      </c>
      <c r="D7" s="107">
        <v>0.19900000000000001</v>
      </c>
      <c r="E7" s="108">
        <v>0.54400000000000004</v>
      </c>
      <c r="F7" s="107">
        <v>3.1E-2</v>
      </c>
      <c r="G7" s="107">
        <v>1.0999999999999999E-2</v>
      </c>
      <c r="H7" s="108">
        <v>0.01</v>
      </c>
      <c r="I7" s="44"/>
      <c r="J7" s="119">
        <f t="shared" si="0"/>
        <v>1.7057416474515752</v>
      </c>
      <c r="K7" s="44"/>
    </row>
    <row r="8" spans="1:11" ht="14.25" customHeight="1" x14ac:dyDescent="0.3">
      <c r="A8" s="110" t="s">
        <v>122</v>
      </c>
      <c r="B8" s="111">
        <v>1.6E-2</v>
      </c>
      <c r="C8" s="111">
        <v>1.0999999999999999E-2</v>
      </c>
      <c r="D8" s="111">
        <v>8.0000000000000002E-3</v>
      </c>
      <c r="E8" s="112">
        <v>7.0000000000000001E-3</v>
      </c>
      <c r="F8" s="111">
        <v>5.0000000000000001E-3</v>
      </c>
      <c r="G8" s="111">
        <v>6.0000000000000001E-3</v>
      </c>
      <c r="H8" s="112">
        <v>5.0000000000000001E-3</v>
      </c>
      <c r="I8" s="113"/>
      <c r="J8" s="120">
        <f t="shared" si="0"/>
        <v>1.0020020013340003</v>
      </c>
      <c r="K8" s="44"/>
    </row>
    <row r="9" spans="1:11" ht="14.25" customHeight="1" x14ac:dyDescent="0.3">
      <c r="A9" s="106" t="s">
        <v>123</v>
      </c>
      <c r="B9" s="107">
        <v>2.1999999999999999E-2</v>
      </c>
      <c r="C9" s="107">
        <v>1.2999999999999999E-2</v>
      </c>
      <c r="D9" s="107">
        <v>8.9999999999999993E-3</v>
      </c>
      <c r="E9" s="108">
        <v>8.0000000000000002E-3</v>
      </c>
      <c r="F9" s="107">
        <v>4.0000000000000001E-3</v>
      </c>
      <c r="G9" s="107">
        <v>4.0000000000000001E-3</v>
      </c>
      <c r="H9" s="108">
        <v>3.0000000000000001E-3</v>
      </c>
      <c r="I9" s="44"/>
      <c r="J9" s="119">
        <f t="shared" si="0"/>
        <v>1.005012520859401</v>
      </c>
      <c r="K9" s="44"/>
    </row>
    <row r="10" spans="1:11" ht="14.25" customHeight="1" x14ac:dyDescent="0.3">
      <c r="A10" s="106" t="s">
        <v>124</v>
      </c>
      <c r="B10" s="107">
        <v>2.1000000000000001E-2</v>
      </c>
      <c r="C10" s="107">
        <v>1.2999999999999999E-2</v>
      </c>
      <c r="D10" s="107">
        <v>8.0000000000000002E-3</v>
      </c>
      <c r="E10" s="108">
        <v>5.0000000000000001E-3</v>
      </c>
      <c r="F10" s="107">
        <v>4.0000000000000001E-3</v>
      </c>
      <c r="G10" s="107">
        <v>4.0000000000000001E-3</v>
      </c>
      <c r="H10" s="108">
        <v>4.0000000000000001E-3</v>
      </c>
      <c r="I10" s="44"/>
      <c r="J10" s="119">
        <f t="shared" si="0"/>
        <v>1.0010005001667082</v>
      </c>
      <c r="K10" s="44"/>
    </row>
    <row r="11" spans="1:11" ht="14.25" customHeight="1" x14ac:dyDescent="0.3">
      <c r="A11" s="106" t="s">
        <v>125</v>
      </c>
      <c r="B11" s="107">
        <v>2.1000000000000001E-2</v>
      </c>
      <c r="C11" s="107">
        <v>1.4E-2</v>
      </c>
      <c r="D11" s="107">
        <v>0.01</v>
      </c>
      <c r="E11" s="108">
        <v>8.0000000000000002E-3</v>
      </c>
      <c r="F11" s="107">
        <v>7.0000000000000001E-3</v>
      </c>
      <c r="G11" s="107">
        <v>7.0000000000000001E-3</v>
      </c>
      <c r="H11" s="108">
        <v>7.0000000000000001E-3</v>
      </c>
      <c r="I11" s="44"/>
      <c r="J11" s="119">
        <f t="shared" si="0"/>
        <v>1.0010005001667084</v>
      </c>
      <c r="K11" s="44"/>
    </row>
    <row r="12" spans="1:11" ht="14.25" customHeight="1" x14ac:dyDescent="0.3">
      <c r="A12" s="106" t="s">
        <v>126</v>
      </c>
      <c r="B12" s="107">
        <v>1.7999999999999999E-2</v>
      </c>
      <c r="C12" s="107">
        <v>0.01</v>
      </c>
      <c r="D12" s="107">
        <v>6.0000000000000001E-3</v>
      </c>
      <c r="E12" s="108">
        <v>4.0000000000000001E-3</v>
      </c>
      <c r="F12" s="107">
        <v>2E-3</v>
      </c>
      <c r="G12" s="107">
        <v>2E-3</v>
      </c>
      <c r="H12" s="108">
        <v>2E-3</v>
      </c>
      <c r="I12" s="44"/>
      <c r="J12" s="119">
        <f t="shared" si="0"/>
        <v>1.0020020013340003</v>
      </c>
      <c r="K12" s="44"/>
    </row>
    <row r="13" spans="1:11" ht="14.25" customHeight="1" x14ac:dyDescent="0.3">
      <c r="A13" s="106" t="s">
        <v>127</v>
      </c>
      <c r="B13" s="107">
        <v>0.02</v>
      </c>
      <c r="C13" s="107">
        <v>1.2E-2</v>
      </c>
      <c r="D13" s="107">
        <v>7.0000000000000001E-3</v>
      </c>
      <c r="E13" s="108">
        <v>5.0000000000000001E-3</v>
      </c>
      <c r="F13" s="107">
        <v>3.0000000000000001E-3</v>
      </c>
      <c r="G13" s="107">
        <v>3.0000000000000001E-3</v>
      </c>
      <c r="H13" s="108">
        <v>2E-3</v>
      </c>
      <c r="I13" s="44"/>
      <c r="J13" s="119">
        <f t="shared" si="0"/>
        <v>1.0030045045033769</v>
      </c>
      <c r="K13" s="44"/>
    </row>
    <row r="14" spans="1:11" ht="14.25" customHeight="1" x14ac:dyDescent="0.3">
      <c r="A14" s="106" t="s">
        <v>128</v>
      </c>
      <c r="B14" s="107">
        <v>1.9E-2</v>
      </c>
      <c r="C14" s="107">
        <v>1.2E-2</v>
      </c>
      <c r="D14" s="107">
        <v>7.0000000000000001E-3</v>
      </c>
      <c r="E14" s="108">
        <v>5.0000000000000001E-3</v>
      </c>
      <c r="F14" s="107">
        <v>4.0000000000000001E-3</v>
      </c>
      <c r="G14" s="107">
        <v>3.0000000000000001E-3</v>
      </c>
      <c r="H14" s="108">
        <v>3.0000000000000001E-3</v>
      </c>
      <c r="I14" s="44"/>
      <c r="J14" s="119">
        <f t="shared" si="0"/>
        <v>1.0020020013340001</v>
      </c>
      <c r="K14" s="44"/>
    </row>
    <row r="15" spans="1:11" ht="14.25" customHeight="1" x14ac:dyDescent="0.3">
      <c r="A15" s="106" t="s">
        <v>129</v>
      </c>
      <c r="B15" s="107">
        <v>1.9E-2</v>
      </c>
      <c r="C15" s="107">
        <v>1.2E-2</v>
      </c>
      <c r="D15" s="107">
        <v>8.0000000000000002E-3</v>
      </c>
      <c r="E15" s="108">
        <v>5.0000000000000001E-3</v>
      </c>
      <c r="F15" s="107">
        <v>4.0000000000000001E-3</v>
      </c>
      <c r="G15" s="107">
        <v>4.0000000000000001E-3</v>
      </c>
      <c r="H15" s="108">
        <v>4.0000000000000001E-3</v>
      </c>
      <c r="I15" s="44"/>
      <c r="J15" s="119">
        <f t="shared" si="0"/>
        <v>1.0010005001667082</v>
      </c>
      <c r="K15" s="44"/>
    </row>
    <row r="16" spans="1:11" ht="14.25" customHeight="1" x14ac:dyDescent="0.3">
      <c r="A16" s="106" t="s">
        <v>130</v>
      </c>
      <c r="B16" s="107">
        <v>1.7000000000000001E-2</v>
      </c>
      <c r="C16" s="107">
        <v>0.01</v>
      </c>
      <c r="D16" s="107">
        <v>7.0000000000000001E-3</v>
      </c>
      <c r="E16" s="108">
        <v>5.0000000000000001E-3</v>
      </c>
      <c r="F16" s="107">
        <v>3.0000000000000001E-3</v>
      </c>
      <c r="G16" s="107">
        <v>4.0000000000000001E-3</v>
      </c>
      <c r="H16" s="108">
        <v>3.0000000000000001E-3</v>
      </c>
      <c r="I16" s="44"/>
      <c r="J16" s="119">
        <f t="shared" si="0"/>
        <v>1.0020020013340001</v>
      </c>
      <c r="K16" s="44"/>
    </row>
    <row r="17" spans="1:11" ht="14.25" customHeight="1" x14ac:dyDescent="0.3">
      <c r="A17" s="106" t="s">
        <v>131</v>
      </c>
      <c r="B17" s="107">
        <v>2.7E-2</v>
      </c>
      <c r="C17" s="107">
        <v>0.02</v>
      </c>
      <c r="D17" s="107">
        <v>1.7000000000000001E-2</v>
      </c>
      <c r="E17" s="108">
        <v>1.4999999999999999E-2</v>
      </c>
      <c r="F17" s="107">
        <v>1.4E-2</v>
      </c>
      <c r="G17" s="107">
        <v>1.2999999999999999E-2</v>
      </c>
      <c r="H17" s="108">
        <v>1.2999999999999999E-2</v>
      </c>
      <c r="I17" s="44"/>
      <c r="J17" s="119">
        <f t="shared" si="0"/>
        <v>1.0020020013340003</v>
      </c>
      <c r="K17" s="44"/>
    </row>
    <row r="18" spans="1:11" ht="14.25" customHeight="1" x14ac:dyDescent="0.3">
      <c r="A18" s="101" t="s">
        <v>132</v>
      </c>
      <c r="B18" s="102">
        <v>2.1999999999999999E-2</v>
      </c>
      <c r="C18" s="102">
        <v>4.4999999999999998E-2</v>
      </c>
      <c r="D18" s="102">
        <v>0.184</v>
      </c>
      <c r="E18" s="103">
        <v>0.50900000000000001</v>
      </c>
      <c r="F18" s="102">
        <v>2.1999999999999999E-2</v>
      </c>
      <c r="G18" s="102">
        <v>4.0000000000000001E-3</v>
      </c>
      <c r="H18" s="103">
        <v>3.0000000000000001E-3</v>
      </c>
      <c r="I18" s="104"/>
      <c r="J18" s="118">
        <f t="shared" si="0"/>
        <v>1.6586433347503049</v>
      </c>
      <c r="K18" s="44"/>
    </row>
    <row r="19" spans="1:11" ht="14.25" customHeight="1" x14ac:dyDescent="0.3">
      <c r="A19" s="106" t="s">
        <v>133</v>
      </c>
      <c r="B19" s="107">
        <v>1.9E-2</v>
      </c>
      <c r="C19" s="107">
        <v>4.3999999999999997E-2</v>
      </c>
      <c r="D19" s="107">
        <v>0.193</v>
      </c>
      <c r="E19" s="108">
        <v>0.54300000000000004</v>
      </c>
      <c r="F19" s="107">
        <v>2.1000000000000001E-2</v>
      </c>
      <c r="G19" s="107">
        <v>1E-3</v>
      </c>
      <c r="H19" s="108">
        <v>1E-3</v>
      </c>
      <c r="I19" s="44"/>
      <c r="J19" s="119">
        <f t="shared" si="0"/>
        <v>1.7194423102121061</v>
      </c>
      <c r="K19" s="44"/>
    </row>
    <row r="20" spans="1:11" ht="14.25" customHeight="1" x14ac:dyDescent="0.3">
      <c r="A20" s="106" t="s">
        <v>134</v>
      </c>
      <c r="B20" s="107">
        <v>2.1000000000000001E-2</v>
      </c>
      <c r="C20" s="107">
        <v>4.3999999999999997E-2</v>
      </c>
      <c r="D20" s="107">
        <v>0.186</v>
      </c>
      <c r="E20" s="108">
        <v>0.52500000000000002</v>
      </c>
      <c r="F20" s="107">
        <v>2.1999999999999999E-2</v>
      </c>
      <c r="G20" s="107">
        <v>2E-3</v>
      </c>
      <c r="H20" s="108">
        <v>2E-3</v>
      </c>
      <c r="I20" s="44"/>
      <c r="J20" s="119">
        <f t="shared" si="0"/>
        <v>1.6870813093472112</v>
      </c>
      <c r="K20" s="44"/>
    </row>
    <row r="21" spans="1:11" ht="14.25" customHeight="1" x14ac:dyDescent="0.3">
      <c r="A21" s="110" t="s">
        <v>135</v>
      </c>
      <c r="B21" s="111">
        <v>3.4000000000000002E-2</v>
      </c>
      <c r="C21" s="111">
        <v>0.03</v>
      </c>
      <c r="D21" s="111">
        <v>2.5999999999999999E-2</v>
      </c>
      <c r="E21" s="112">
        <v>2.3E-2</v>
      </c>
      <c r="F21" s="111">
        <v>2.1000000000000001E-2</v>
      </c>
      <c r="G21" s="111">
        <v>1.9E-2</v>
      </c>
      <c r="H21" s="112">
        <v>1.7000000000000001E-2</v>
      </c>
      <c r="I21" s="113"/>
      <c r="J21" s="120">
        <f t="shared" si="0"/>
        <v>1.0060180360540649</v>
      </c>
      <c r="K21" s="44"/>
    </row>
    <row r="22" spans="1:11" ht="14.25" customHeight="1" x14ac:dyDescent="0.3">
      <c r="A22" s="44"/>
      <c r="B22" s="44"/>
      <c r="C22" s="44"/>
      <c r="D22" s="44"/>
      <c r="E22" s="44"/>
      <c r="F22" s="44"/>
      <c r="G22" s="44"/>
      <c r="H22" s="44"/>
      <c r="I22" s="44"/>
      <c r="J22" s="44"/>
    </row>
    <row r="23" spans="1:11" ht="14.25" customHeight="1" x14ac:dyDescent="0.3"/>
    <row r="24" spans="1:11" ht="14.25" customHeight="1" x14ac:dyDescent="0.3"/>
    <row r="25" spans="1:11" ht="14.25" customHeight="1" x14ac:dyDescent="0.3"/>
    <row r="26" spans="1:11" ht="14.25" customHeight="1" x14ac:dyDescent="0.3"/>
    <row r="27" spans="1:11" ht="14.25" customHeight="1" x14ac:dyDescent="0.3"/>
    <row r="28" spans="1:11" ht="14.25" customHeight="1" x14ac:dyDescent="0.3"/>
    <row r="29" spans="1:11" ht="14.25" customHeight="1" x14ac:dyDescent="0.3"/>
    <row r="30" spans="1:11" ht="14.25" customHeight="1" x14ac:dyDescent="0.3"/>
    <row r="31" spans="1:11" ht="14.25" customHeight="1" x14ac:dyDescent="0.3"/>
    <row r="32" spans="1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4140625" defaultRowHeight="15" customHeight="1" x14ac:dyDescent="0.3"/>
  <cols>
    <col min="1" max="1" width="10.88671875" customWidth="1"/>
    <col min="2" max="26" width="8.6640625" customWidth="1"/>
  </cols>
  <sheetData>
    <row r="1" spans="1:12" ht="14.25" customHeight="1" x14ac:dyDescent="0.3">
      <c r="A1" s="115" t="s">
        <v>0</v>
      </c>
      <c r="B1" s="115">
        <v>400</v>
      </c>
      <c r="C1" s="115">
        <v>430</v>
      </c>
      <c r="D1" s="115">
        <v>460</v>
      </c>
      <c r="E1" s="116">
        <v>490</v>
      </c>
      <c r="F1" s="115">
        <v>520</v>
      </c>
      <c r="G1" s="115">
        <v>550</v>
      </c>
      <c r="H1" s="116">
        <v>580</v>
      </c>
      <c r="I1" s="115">
        <v>610</v>
      </c>
      <c r="J1" s="44"/>
      <c r="K1" s="117" t="s">
        <v>75</v>
      </c>
    </row>
    <row r="2" spans="1:12" ht="14.25" customHeight="1" x14ac:dyDescent="0.3">
      <c r="A2" s="101" t="s">
        <v>116</v>
      </c>
      <c r="B2" s="102">
        <v>0</v>
      </c>
      <c r="C2" s="102">
        <v>0</v>
      </c>
      <c r="D2" s="102">
        <v>0</v>
      </c>
      <c r="E2" s="103">
        <v>0</v>
      </c>
      <c r="F2" s="102">
        <v>0</v>
      </c>
      <c r="G2" s="102">
        <v>0</v>
      </c>
      <c r="H2" s="103">
        <v>0</v>
      </c>
      <c r="I2" s="102">
        <v>0</v>
      </c>
      <c r="J2" s="104"/>
      <c r="K2" s="118">
        <f>EXP(E2)/EXP(H2)</f>
        <v>1</v>
      </c>
      <c r="L2" s="44"/>
    </row>
    <row r="3" spans="1:12" ht="14.25" customHeight="1" x14ac:dyDescent="0.3">
      <c r="A3" s="106" t="s">
        <v>117</v>
      </c>
      <c r="B3" s="107">
        <v>1.0999999999999999E-2</v>
      </c>
      <c r="C3" s="107">
        <v>8.9999999999999993E-3</v>
      </c>
      <c r="D3" s="107">
        <v>7.0000000000000001E-3</v>
      </c>
      <c r="E3" s="108">
        <v>6.0000000000000001E-3</v>
      </c>
      <c r="F3" s="107">
        <v>5.0000000000000001E-3</v>
      </c>
      <c r="G3" s="107">
        <v>4.0000000000000001E-3</v>
      </c>
      <c r="H3" s="108">
        <v>4.0000000000000001E-3</v>
      </c>
      <c r="I3" s="107">
        <v>3.0000000000000001E-3</v>
      </c>
      <c r="J3" s="44"/>
      <c r="K3" s="119">
        <f t="shared" ref="K3:K21" si="0">EXP(E3)/EXP(H3)</f>
        <v>1.0020020013340003</v>
      </c>
      <c r="L3" s="44"/>
    </row>
    <row r="4" spans="1:12" ht="14.25" customHeight="1" x14ac:dyDescent="0.3">
      <c r="A4" s="106" t="s">
        <v>118</v>
      </c>
      <c r="B4" s="107">
        <v>2E-3</v>
      </c>
      <c r="C4" s="107">
        <v>2E-3</v>
      </c>
      <c r="D4" s="107">
        <v>2E-3</v>
      </c>
      <c r="E4" s="108">
        <v>2E-3</v>
      </c>
      <c r="F4" s="107">
        <v>2E-3</v>
      </c>
      <c r="G4" s="107">
        <v>1E-3</v>
      </c>
      <c r="H4" s="108">
        <v>2E-3</v>
      </c>
      <c r="I4" s="107">
        <v>1E-3</v>
      </c>
      <c r="J4" s="44"/>
      <c r="K4" s="119">
        <f t="shared" si="0"/>
        <v>1</v>
      </c>
      <c r="L4" s="44"/>
    </row>
    <row r="5" spans="1:12" ht="14.25" customHeight="1" x14ac:dyDescent="0.3">
      <c r="A5" s="106" t="s">
        <v>119</v>
      </c>
      <c r="B5" s="107">
        <v>2.4E-2</v>
      </c>
      <c r="C5" s="107">
        <v>5.1999999999999998E-2</v>
      </c>
      <c r="D5" s="107">
        <v>0.20399999999999999</v>
      </c>
      <c r="E5" s="108">
        <v>0.55800000000000005</v>
      </c>
      <c r="F5" s="107">
        <v>3.5999999999999997E-2</v>
      </c>
      <c r="G5" s="107">
        <v>6.0000000000000001E-3</v>
      </c>
      <c r="H5" s="108">
        <v>6.0000000000000001E-3</v>
      </c>
      <c r="I5" s="107">
        <v>7.0000000000000001E-3</v>
      </c>
      <c r="J5" s="44"/>
      <c r="K5" s="119">
        <f t="shared" si="0"/>
        <v>1.7367229927213257</v>
      </c>
      <c r="L5" s="44"/>
    </row>
    <row r="6" spans="1:12" ht="14.25" customHeight="1" x14ac:dyDescent="0.3">
      <c r="A6" s="106" t="s">
        <v>120</v>
      </c>
      <c r="B6" s="107">
        <v>2.5000000000000001E-2</v>
      </c>
      <c r="C6" s="107">
        <v>5.2999999999999999E-2</v>
      </c>
      <c r="D6" s="107">
        <v>0.20699999999999999</v>
      </c>
      <c r="E6" s="108">
        <v>0.56699999999999995</v>
      </c>
      <c r="F6" s="107">
        <v>3.6999999999999998E-2</v>
      </c>
      <c r="G6" s="107">
        <v>6.0000000000000001E-3</v>
      </c>
      <c r="H6" s="108">
        <v>6.0000000000000001E-3</v>
      </c>
      <c r="I6" s="107">
        <v>5.0000000000000001E-3</v>
      </c>
      <c r="J6" s="44"/>
      <c r="K6" s="119">
        <f t="shared" si="0"/>
        <v>1.7524240484244988</v>
      </c>
      <c r="L6" s="44"/>
    </row>
    <row r="7" spans="1:12" ht="14.25" customHeight="1" x14ac:dyDescent="0.3">
      <c r="A7" s="106" t="s">
        <v>121</v>
      </c>
      <c r="B7" s="107">
        <v>3.1E-2</v>
      </c>
      <c r="C7" s="107">
        <v>5.8000000000000003E-2</v>
      </c>
      <c r="D7" s="107">
        <v>0.21199999999999999</v>
      </c>
      <c r="E7" s="108">
        <v>0.56999999999999995</v>
      </c>
      <c r="F7" s="107">
        <v>4.1000000000000002E-2</v>
      </c>
      <c r="G7" s="107">
        <v>1.2E-2</v>
      </c>
      <c r="H7" s="108">
        <v>1.0999999999999999E-2</v>
      </c>
      <c r="I7" s="107">
        <v>1.0999999999999999E-2</v>
      </c>
      <c r="J7" s="44"/>
      <c r="K7" s="119">
        <f t="shared" si="0"/>
        <v>1.7489227028403493</v>
      </c>
      <c r="L7" s="44"/>
    </row>
    <row r="8" spans="1:12" ht="14.25" customHeight="1" x14ac:dyDescent="0.3">
      <c r="A8" s="106" t="s">
        <v>122</v>
      </c>
      <c r="B8" s="107">
        <v>6.0000000000000001E-3</v>
      </c>
      <c r="C8" s="107">
        <v>4.0000000000000001E-3</v>
      </c>
      <c r="D8" s="107">
        <v>2E-3</v>
      </c>
      <c r="E8" s="108">
        <v>2E-3</v>
      </c>
      <c r="F8" s="107">
        <v>1E-3</v>
      </c>
      <c r="G8" s="107">
        <v>1E-3</v>
      </c>
      <c r="H8" s="108">
        <v>1E-3</v>
      </c>
      <c r="I8" s="107">
        <v>0</v>
      </c>
      <c r="J8" s="44"/>
      <c r="K8" s="119">
        <f t="shared" si="0"/>
        <v>1.0010005001667084</v>
      </c>
      <c r="L8" s="44"/>
    </row>
    <row r="9" spans="1:12" ht="14.25" customHeight="1" x14ac:dyDescent="0.3">
      <c r="A9" s="101" t="s">
        <v>123</v>
      </c>
      <c r="B9" s="102">
        <v>1.9E-2</v>
      </c>
      <c r="C9" s="102">
        <v>1.2E-2</v>
      </c>
      <c r="D9" s="102">
        <v>8.0000000000000002E-3</v>
      </c>
      <c r="E9" s="103">
        <v>7.0000000000000001E-3</v>
      </c>
      <c r="F9" s="102">
        <v>4.0000000000000001E-3</v>
      </c>
      <c r="G9" s="102">
        <v>3.0000000000000001E-3</v>
      </c>
      <c r="H9" s="103">
        <v>3.0000000000000001E-3</v>
      </c>
      <c r="I9" s="102">
        <v>4.0000000000000001E-3</v>
      </c>
      <c r="J9" s="104"/>
      <c r="K9" s="118">
        <f t="shared" si="0"/>
        <v>1.0040080106773419</v>
      </c>
      <c r="L9" s="44"/>
    </row>
    <row r="10" spans="1:12" ht="14.25" customHeight="1" x14ac:dyDescent="0.3">
      <c r="A10" s="106" t="s">
        <v>124</v>
      </c>
      <c r="B10" s="107">
        <v>1.7000000000000001E-2</v>
      </c>
      <c r="C10" s="107">
        <v>0.01</v>
      </c>
      <c r="D10" s="107">
        <v>6.0000000000000001E-3</v>
      </c>
      <c r="E10" s="108">
        <v>5.0000000000000001E-3</v>
      </c>
      <c r="F10" s="107">
        <v>2E-3</v>
      </c>
      <c r="G10" s="107">
        <v>1E-3</v>
      </c>
      <c r="H10" s="108">
        <v>2E-3</v>
      </c>
      <c r="I10" s="107">
        <v>1E-3</v>
      </c>
      <c r="J10" s="44"/>
      <c r="K10" s="119">
        <f t="shared" si="0"/>
        <v>1.0030045045033769</v>
      </c>
      <c r="L10" s="44"/>
    </row>
    <row r="11" spans="1:12" ht="14.25" customHeight="1" x14ac:dyDescent="0.3">
      <c r="A11" s="106" t="s">
        <v>125</v>
      </c>
      <c r="B11" s="107">
        <v>1.9E-2</v>
      </c>
      <c r="C11" s="107">
        <v>1.2E-2</v>
      </c>
      <c r="D11" s="107">
        <v>8.0000000000000002E-3</v>
      </c>
      <c r="E11" s="108">
        <v>8.0000000000000002E-3</v>
      </c>
      <c r="F11" s="107">
        <v>4.0000000000000001E-3</v>
      </c>
      <c r="G11" s="107">
        <v>2E-3</v>
      </c>
      <c r="H11" s="108">
        <v>3.0000000000000001E-3</v>
      </c>
      <c r="I11" s="107">
        <v>2E-3</v>
      </c>
      <c r="J11" s="44"/>
      <c r="K11" s="119">
        <f t="shared" si="0"/>
        <v>1.005012520859401</v>
      </c>
      <c r="L11" s="44"/>
    </row>
    <row r="12" spans="1:12" ht="14.25" customHeight="1" x14ac:dyDescent="0.3">
      <c r="A12" s="106" t="s">
        <v>126</v>
      </c>
      <c r="B12" s="107">
        <v>1.6E-2</v>
      </c>
      <c r="C12" s="107">
        <v>8.0000000000000002E-3</v>
      </c>
      <c r="D12" s="107">
        <v>5.0000000000000001E-3</v>
      </c>
      <c r="E12" s="108">
        <v>5.0000000000000001E-3</v>
      </c>
      <c r="F12" s="107">
        <v>0</v>
      </c>
      <c r="G12" s="107">
        <v>0</v>
      </c>
      <c r="H12" s="108">
        <v>0</v>
      </c>
      <c r="I12" s="107">
        <v>0</v>
      </c>
      <c r="J12" s="44"/>
      <c r="K12" s="119">
        <f t="shared" si="0"/>
        <v>1.005012520859401</v>
      </c>
      <c r="L12" s="44"/>
    </row>
    <row r="13" spans="1:12" ht="14.25" customHeight="1" x14ac:dyDescent="0.3">
      <c r="A13" s="106" t="s">
        <v>127</v>
      </c>
      <c r="B13" s="107">
        <v>1.9E-2</v>
      </c>
      <c r="C13" s="107">
        <v>1.2E-2</v>
      </c>
      <c r="D13" s="107">
        <v>8.9999999999999993E-3</v>
      </c>
      <c r="E13" s="108">
        <v>8.9999999999999993E-3</v>
      </c>
      <c r="F13" s="107">
        <v>4.0000000000000001E-3</v>
      </c>
      <c r="G13" s="107">
        <v>4.0000000000000001E-3</v>
      </c>
      <c r="H13" s="108">
        <v>3.0000000000000001E-3</v>
      </c>
      <c r="I13" s="107">
        <v>3.0000000000000001E-3</v>
      </c>
      <c r="J13" s="44"/>
      <c r="K13" s="119">
        <f t="shared" si="0"/>
        <v>1.0060180360540649</v>
      </c>
      <c r="L13" s="44"/>
    </row>
    <row r="14" spans="1:12" ht="14.25" customHeight="1" x14ac:dyDescent="0.3">
      <c r="A14" s="106" t="s">
        <v>128</v>
      </c>
      <c r="B14" s="107">
        <v>0.02</v>
      </c>
      <c r="C14" s="107">
        <v>1.2999999999999999E-2</v>
      </c>
      <c r="D14" s="107">
        <v>0.01</v>
      </c>
      <c r="E14" s="108">
        <v>0.01</v>
      </c>
      <c r="F14" s="107">
        <v>5.0000000000000001E-3</v>
      </c>
      <c r="G14" s="107">
        <v>4.0000000000000001E-3</v>
      </c>
      <c r="H14" s="108">
        <v>4.0000000000000001E-3</v>
      </c>
      <c r="I14" s="107">
        <v>4.0000000000000001E-3</v>
      </c>
      <c r="J14" s="44"/>
      <c r="K14" s="119">
        <f t="shared" si="0"/>
        <v>1.0060180360540647</v>
      </c>
      <c r="L14" s="44"/>
    </row>
    <row r="15" spans="1:12" ht="14.25" customHeight="1" x14ac:dyDescent="0.3">
      <c r="A15" s="106" t="s">
        <v>129</v>
      </c>
      <c r="B15" s="107">
        <v>1.4999999999999999E-2</v>
      </c>
      <c r="C15" s="107">
        <v>8.0000000000000002E-3</v>
      </c>
      <c r="D15" s="107">
        <v>5.0000000000000001E-3</v>
      </c>
      <c r="E15" s="108">
        <v>5.0000000000000001E-3</v>
      </c>
      <c r="F15" s="107">
        <v>0</v>
      </c>
      <c r="G15" s="107">
        <v>-1E-3</v>
      </c>
      <c r="H15" s="108">
        <v>-1E-3</v>
      </c>
      <c r="I15" s="107">
        <v>-1E-3</v>
      </c>
      <c r="J15" s="44"/>
      <c r="K15" s="119">
        <f t="shared" si="0"/>
        <v>1.0060180360540647</v>
      </c>
      <c r="L15" s="44"/>
    </row>
    <row r="16" spans="1:12" ht="14.25" customHeight="1" x14ac:dyDescent="0.3">
      <c r="A16" s="106" t="s">
        <v>130</v>
      </c>
      <c r="B16" s="107">
        <v>1.7999999999999999E-2</v>
      </c>
      <c r="C16" s="107">
        <v>0.01</v>
      </c>
      <c r="D16" s="107">
        <v>7.0000000000000001E-3</v>
      </c>
      <c r="E16" s="108">
        <v>8.9999999999999993E-3</v>
      </c>
      <c r="F16" s="107">
        <v>2E-3</v>
      </c>
      <c r="G16" s="107">
        <v>1E-3</v>
      </c>
      <c r="H16" s="108">
        <v>1E-3</v>
      </c>
      <c r="I16" s="107">
        <v>1E-3</v>
      </c>
      <c r="J16" s="44"/>
      <c r="K16" s="119">
        <f t="shared" si="0"/>
        <v>1.0080320855042735</v>
      </c>
      <c r="L16" s="44"/>
    </row>
    <row r="17" spans="1:12" ht="14.25" customHeight="1" x14ac:dyDescent="0.3">
      <c r="A17" s="106" t="s">
        <v>131</v>
      </c>
      <c r="B17" s="107">
        <v>1.7000000000000001E-2</v>
      </c>
      <c r="C17" s="107">
        <v>0.01</v>
      </c>
      <c r="D17" s="107">
        <v>7.0000000000000001E-3</v>
      </c>
      <c r="E17" s="108">
        <v>8.0000000000000002E-3</v>
      </c>
      <c r="F17" s="107">
        <v>2E-3</v>
      </c>
      <c r="G17" s="107">
        <v>1E-3</v>
      </c>
      <c r="H17" s="108">
        <v>1E-3</v>
      </c>
      <c r="I17" s="107">
        <v>1E-3</v>
      </c>
      <c r="J17" s="44"/>
      <c r="K17" s="119">
        <f t="shared" si="0"/>
        <v>1.0070245572668486</v>
      </c>
      <c r="L17" s="44"/>
    </row>
    <row r="18" spans="1:12" ht="14.25" customHeight="1" x14ac:dyDescent="0.3">
      <c r="A18" s="101" t="s">
        <v>132</v>
      </c>
      <c r="B18" s="102">
        <v>1.7000000000000001E-2</v>
      </c>
      <c r="C18" s="102">
        <v>4.2999999999999997E-2</v>
      </c>
      <c r="D18" s="102">
        <v>0.18</v>
      </c>
      <c r="E18" s="103">
        <v>0.495</v>
      </c>
      <c r="F18" s="102">
        <v>2.1999999999999999E-2</v>
      </c>
      <c r="G18" s="102">
        <v>0</v>
      </c>
      <c r="H18" s="103">
        <v>1E-3</v>
      </c>
      <c r="I18" s="102">
        <v>0</v>
      </c>
      <c r="J18" s="104"/>
      <c r="K18" s="118">
        <f t="shared" si="0"/>
        <v>1.6388585607937582</v>
      </c>
      <c r="L18" s="44"/>
    </row>
    <row r="19" spans="1:12" ht="14.25" customHeight="1" x14ac:dyDescent="0.3">
      <c r="A19" s="106" t="s">
        <v>133</v>
      </c>
      <c r="B19" s="107">
        <v>2.5000000000000001E-2</v>
      </c>
      <c r="C19" s="107">
        <v>0.05</v>
      </c>
      <c r="D19" s="107">
        <v>0.184</v>
      </c>
      <c r="E19" s="108">
        <v>0.495</v>
      </c>
      <c r="F19" s="107">
        <v>2.8000000000000001E-2</v>
      </c>
      <c r="G19" s="107">
        <v>6.0000000000000001E-3</v>
      </c>
      <c r="H19" s="108">
        <v>6.0000000000000001E-3</v>
      </c>
      <c r="I19" s="107">
        <v>5.0000000000000001E-3</v>
      </c>
      <c r="J19" s="44"/>
      <c r="K19" s="119">
        <f t="shared" si="0"/>
        <v>1.6306847196215488</v>
      </c>
      <c r="L19" s="44"/>
    </row>
    <row r="20" spans="1:12" ht="14.25" customHeight="1" x14ac:dyDescent="0.3">
      <c r="A20" s="106" t="s">
        <v>134</v>
      </c>
      <c r="B20" s="107">
        <v>1.6E-2</v>
      </c>
      <c r="C20" s="107">
        <v>4.2999999999999997E-2</v>
      </c>
      <c r="D20" s="107">
        <v>0.18099999999999999</v>
      </c>
      <c r="E20" s="108">
        <v>0.499</v>
      </c>
      <c r="F20" s="107">
        <v>2.3E-2</v>
      </c>
      <c r="G20" s="107">
        <v>-1E-3</v>
      </c>
      <c r="H20" s="108">
        <v>-1E-3</v>
      </c>
      <c r="I20" s="107">
        <v>-1E-3</v>
      </c>
      <c r="J20" s="44"/>
      <c r="K20" s="119">
        <f t="shared" si="0"/>
        <v>1.648721270700128</v>
      </c>
      <c r="L20" s="44"/>
    </row>
    <row r="21" spans="1:12" ht="14.25" customHeight="1" x14ac:dyDescent="0.3">
      <c r="A21" s="110" t="s">
        <v>135</v>
      </c>
      <c r="B21" s="111">
        <v>3.0000000000000001E-3</v>
      </c>
      <c r="C21" s="111">
        <v>3.0000000000000001E-3</v>
      </c>
      <c r="D21" s="111">
        <v>3.0000000000000001E-3</v>
      </c>
      <c r="E21" s="112">
        <v>2E-3</v>
      </c>
      <c r="F21" s="111">
        <v>2E-3</v>
      </c>
      <c r="G21" s="111">
        <v>2E-3</v>
      </c>
      <c r="H21" s="112">
        <v>2E-3</v>
      </c>
      <c r="I21" s="111">
        <v>2E-3</v>
      </c>
      <c r="J21" s="113"/>
      <c r="K21" s="120">
        <f t="shared" si="0"/>
        <v>1</v>
      </c>
      <c r="L21" s="44"/>
    </row>
    <row r="22" spans="1:12" ht="14.25" customHeight="1" x14ac:dyDescent="0.3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2" ht="14.25" customHeight="1" x14ac:dyDescent="0.3"/>
    <row r="24" spans="1:12" ht="14.25" customHeight="1" x14ac:dyDescent="0.3"/>
    <row r="25" spans="1:12" ht="14.25" customHeight="1" x14ac:dyDescent="0.3"/>
    <row r="26" spans="1:12" ht="14.25" customHeight="1" x14ac:dyDescent="0.3"/>
    <row r="27" spans="1:12" ht="14.25" customHeight="1" x14ac:dyDescent="0.3"/>
    <row r="28" spans="1:12" ht="14.25" customHeight="1" x14ac:dyDescent="0.3"/>
    <row r="29" spans="1:12" ht="14.25" customHeight="1" x14ac:dyDescent="0.3"/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0.88671875" customWidth="1"/>
    <col min="2" max="26" width="8.6640625" customWidth="1"/>
  </cols>
  <sheetData>
    <row r="1" spans="1:14" ht="14.25" customHeight="1" x14ac:dyDescent="0.3">
      <c r="A1" s="1" t="s">
        <v>0</v>
      </c>
      <c r="B1" s="1">
        <v>310</v>
      </c>
      <c r="C1" s="1">
        <v>340</v>
      </c>
      <c r="D1" s="1">
        <v>370</v>
      </c>
      <c r="E1" s="1">
        <v>400</v>
      </c>
      <c r="F1" s="1">
        <v>430</v>
      </c>
      <c r="G1" s="1">
        <v>460</v>
      </c>
      <c r="H1" s="1">
        <v>490</v>
      </c>
      <c r="I1" s="1">
        <v>520</v>
      </c>
      <c r="J1" s="1">
        <v>550</v>
      </c>
      <c r="K1" s="1">
        <v>580</v>
      </c>
      <c r="L1" s="1">
        <v>610</v>
      </c>
      <c r="N1" s="45" t="s">
        <v>75</v>
      </c>
    </row>
    <row r="2" spans="1:14" ht="14.25" customHeight="1" x14ac:dyDescent="0.3">
      <c r="A2" s="1" t="s">
        <v>116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N2">
        <f>EXP(H2)/EXP(K2)</f>
        <v>1</v>
      </c>
    </row>
    <row r="3" spans="1:14" ht="14.25" customHeight="1" x14ac:dyDescent="0.3">
      <c r="A3" s="1" t="s">
        <v>117</v>
      </c>
      <c r="B3" s="1">
        <v>3.5000000000000003E-2</v>
      </c>
      <c r="C3" s="1">
        <v>2.3E-2</v>
      </c>
      <c r="D3" s="1">
        <v>1.7000000000000001E-2</v>
      </c>
      <c r="E3" s="1">
        <v>1.2E-2</v>
      </c>
      <c r="F3" s="1">
        <v>8.9999999999999993E-3</v>
      </c>
      <c r="G3" s="1">
        <v>7.0000000000000001E-3</v>
      </c>
      <c r="H3" s="1">
        <v>6.0000000000000001E-3</v>
      </c>
      <c r="I3" s="1">
        <v>5.0000000000000001E-3</v>
      </c>
      <c r="J3" s="1">
        <v>5.0000000000000001E-3</v>
      </c>
      <c r="K3" s="1">
        <v>5.0000000000000001E-3</v>
      </c>
      <c r="L3" s="1">
        <v>4.0000000000000001E-3</v>
      </c>
      <c r="N3">
        <f t="shared" ref="N3:N20" si="0">EXP(H3)/EXP(K3)</f>
        <v>1.0010005001667086</v>
      </c>
    </row>
    <row r="4" spans="1:14" ht="14.25" customHeight="1" x14ac:dyDescent="0.3">
      <c r="A4" s="1" t="s">
        <v>118</v>
      </c>
      <c r="B4" s="1">
        <v>1E-3</v>
      </c>
      <c r="C4" s="1">
        <v>0</v>
      </c>
      <c r="D4" s="1">
        <v>0</v>
      </c>
      <c r="E4" s="1">
        <v>0</v>
      </c>
      <c r="F4" s="1">
        <v>0</v>
      </c>
      <c r="G4" s="1">
        <v>-1E-3</v>
      </c>
      <c r="H4" s="1">
        <v>-1E-3</v>
      </c>
      <c r="I4" s="1">
        <v>-1E-3</v>
      </c>
      <c r="J4" s="1">
        <v>-1E-3</v>
      </c>
      <c r="K4" s="1">
        <v>-1E-3</v>
      </c>
      <c r="L4" s="1">
        <v>-1E-3</v>
      </c>
      <c r="N4">
        <f t="shared" si="0"/>
        <v>1</v>
      </c>
    </row>
    <row r="5" spans="1:14" ht="14.25" customHeight="1" x14ac:dyDescent="0.3">
      <c r="A5" s="1" t="s">
        <v>119</v>
      </c>
      <c r="B5" s="1">
        <v>6.5000000000000002E-2</v>
      </c>
      <c r="C5" s="1">
        <v>4.7E-2</v>
      </c>
      <c r="D5" s="1">
        <v>3.4000000000000002E-2</v>
      </c>
      <c r="E5" s="1">
        <v>3.3000000000000002E-2</v>
      </c>
      <c r="F5" s="1">
        <v>5.6000000000000001E-2</v>
      </c>
      <c r="G5" s="1">
        <v>0.182</v>
      </c>
      <c r="H5" s="1">
        <v>0.47699999999999998</v>
      </c>
      <c r="I5" s="1">
        <v>3.7699999999999997E-2</v>
      </c>
      <c r="J5" s="1">
        <v>1.2999999999999999E-2</v>
      </c>
      <c r="K5" s="1">
        <v>1.2999999999999999E-2</v>
      </c>
      <c r="L5" s="1">
        <v>1.2E-2</v>
      </c>
      <c r="N5">
        <f t="shared" si="0"/>
        <v>1.590422970440039</v>
      </c>
    </row>
    <row r="6" spans="1:14" ht="14.25" customHeight="1" x14ac:dyDescent="0.3">
      <c r="A6" s="1" t="s">
        <v>120</v>
      </c>
      <c r="B6" s="1">
        <v>8.4000000000000005E-2</v>
      </c>
      <c r="C6" s="1">
        <v>6.6000000000000003E-2</v>
      </c>
      <c r="D6" s="1">
        <v>5.0999999999999997E-2</v>
      </c>
      <c r="E6" s="1">
        <v>4.9000000000000002E-2</v>
      </c>
      <c r="F6" s="1">
        <v>7.0999999999999994E-2</v>
      </c>
      <c r="G6" s="1">
        <v>0.20300000000000001</v>
      </c>
      <c r="H6" s="1">
        <v>0.51200000000000001</v>
      </c>
      <c r="I6" s="1">
        <v>4.9000000000000002E-2</v>
      </c>
      <c r="J6" s="1">
        <v>2.8000000000000001E-2</v>
      </c>
      <c r="K6" s="1">
        <v>2.8000000000000001E-2</v>
      </c>
      <c r="L6" s="1">
        <v>2.7E-2</v>
      </c>
      <c r="N6">
        <f t="shared" si="0"/>
        <v>1.6225516456522615</v>
      </c>
    </row>
    <row r="7" spans="1:14" ht="14.25" customHeight="1" x14ac:dyDescent="0.3">
      <c r="A7" s="1" t="s">
        <v>121</v>
      </c>
      <c r="B7" s="1">
        <v>5.2999999999999999E-2</v>
      </c>
      <c r="C7" s="1">
        <v>3.9E-2</v>
      </c>
      <c r="D7" s="1">
        <v>2.7E-2</v>
      </c>
      <c r="E7" s="1">
        <v>2.7E-2</v>
      </c>
      <c r="F7" s="1">
        <v>0.05</v>
      </c>
      <c r="G7" s="1">
        <v>0.17599999999999999</v>
      </c>
      <c r="H7" s="1">
        <v>0.46899999999999997</v>
      </c>
      <c r="I7" s="1">
        <v>3.4000000000000002E-2</v>
      </c>
      <c r="J7" s="1">
        <v>1.0999999999999999E-2</v>
      </c>
      <c r="K7" s="1">
        <v>1.0999999999999999E-2</v>
      </c>
      <c r="L7" s="1">
        <v>0.01</v>
      </c>
      <c r="N7">
        <f t="shared" si="0"/>
        <v>1.5809090030614199</v>
      </c>
    </row>
    <row r="8" spans="1:14" ht="14.25" customHeight="1" x14ac:dyDescent="0.3">
      <c r="A8" s="1" t="s">
        <v>122</v>
      </c>
      <c r="B8" s="1">
        <v>3.9E-2</v>
      </c>
      <c r="C8" s="1">
        <v>2.5999999999999999E-2</v>
      </c>
      <c r="D8" s="1">
        <v>0.02</v>
      </c>
      <c r="E8" s="1">
        <v>1.2999999999999999E-2</v>
      </c>
      <c r="F8" s="1">
        <v>0.01</v>
      </c>
      <c r="G8" s="1">
        <v>8.0000000000000002E-3</v>
      </c>
      <c r="H8" s="1">
        <v>6.0000000000000001E-3</v>
      </c>
      <c r="I8" s="1">
        <v>6.0000000000000001E-3</v>
      </c>
      <c r="J8" s="1">
        <v>5.0000000000000001E-3</v>
      </c>
      <c r="K8" s="1">
        <v>4.0000000000000001E-3</v>
      </c>
      <c r="L8" s="1">
        <v>4.0000000000000001E-3</v>
      </c>
      <c r="N8">
        <f t="shared" si="0"/>
        <v>1.0020020013340003</v>
      </c>
    </row>
    <row r="9" spans="1:14" ht="14.25" customHeight="1" x14ac:dyDescent="0.3">
      <c r="A9" s="1" t="s">
        <v>123</v>
      </c>
      <c r="B9" s="1">
        <v>5.7000000000000002E-2</v>
      </c>
      <c r="C9" s="1">
        <v>3.6999999999999998E-2</v>
      </c>
      <c r="D9" s="1">
        <v>2.8000000000000001E-2</v>
      </c>
      <c r="E9" s="1">
        <v>1.4999999999999999E-2</v>
      </c>
      <c r="F9" s="1">
        <v>8.9999999999999993E-3</v>
      </c>
      <c r="G9" s="1">
        <v>1.4999999999999999E-2</v>
      </c>
      <c r="H9" s="1">
        <v>3.6999999999999998E-2</v>
      </c>
      <c r="I9" s="1">
        <v>3.0000000000000001E-3</v>
      </c>
      <c r="J9" s="1">
        <v>1E-3</v>
      </c>
      <c r="K9" s="1">
        <v>0</v>
      </c>
      <c r="L9" s="1">
        <v>0</v>
      </c>
      <c r="N9">
        <f t="shared" si="0"/>
        <v>1.0376930208381572</v>
      </c>
    </row>
    <row r="10" spans="1:14" ht="14.25" customHeight="1" x14ac:dyDescent="0.3">
      <c r="A10" s="1" t="s">
        <v>124</v>
      </c>
      <c r="B10" s="1">
        <v>6.7000000000000004E-2</v>
      </c>
      <c r="C10" s="1">
        <v>4.9000000000000002E-2</v>
      </c>
      <c r="D10" s="1">
        <v>0.04</v>
      </c>
      <c r="E10" s="1">
        <v>0.02</v>
      </c>
      <c r="F10" s="1">
        <v>2.3E-2</v>
      </c>
      <c r="G10" s="1">
        <v>0.03</v>
      </c>
      <c r="H10" s="1">
        <v>5.5E-2</v>
      </c>
      <c r="I10" s="1">
        <v>1.6E-2</v>
      </c>
      <c r="J10" s="1">
        <v>1.4E-2</v>
      </c>
      <c r="K10" s="1">
        <v>1.4E-2</v>
      </c>
      <c r="L10" s="1">
        <v>1.4E-2</v>
      </c>
      <c r="N10">
        <f t="shared" si="0"/>
        <v>1.0418521055454797</v>
      </c>
    </row>
    <row r="11" spans="1:14" ht="14.25" customHeight="1" x14ac:dyDescent="0.3">
      <c r="A11" s="1" t="s">
        <v>126</v>
      </c>
      <c r="B11" s="1">
        <v>6.6000000000000003E-2</v>
      </c>
      <c r="C11" s="1">
        <v>4.3999999999999997E-2</v>
      </c>
      <c r="D11" s="1">
        <v>3.3000000000000002E-2</v>
      </c>
      <c r="E11" s="1">
        <v>1.9E-2</v>
      </c>
      <c r="F11" s="1">
        <v>1.2999999999999999E-2</v>
      </c>
      <c r="G11" s="1">
        <v>2.3E-2</v>
      </c>
      <c r="H11" s="1">
        <v>5.2999999999999999E-2</v>
      </c>
      <c r="I11" s="1">
        <v>5.0000000000000001E-3</v>
      </c>
      <c r="J11" s="1">
        <v>2E-3</v>
      </c>
      <c r="K11" s="1">
        <v>2E-3</v>
      </c>
      <c r="L11" s="1">
        <v>2E-3</v>
      </c>
      <c r="N11">
        <f t="shared" si="0"/>
        <v>1.0523228932832041</v>
      </c>
    </row>
    <row r="12" spans="1:14" ht="14.25" customHeight="1" x14ac:dyDescent="0.3">
      <c r="A12" s="1" t="s">
        <v>127</v>
      </c>
      <c r="B12" s="1">
        <v>6.0999999999999999E-2</v>
      </c>
      <c r="C12" s="1">
        <v>4.1000000000000002E-2</v>
      </c>
      <c r="D12" s="1">
        <v>3.1E-2</v>
      </c>
      <c r="E12" s="1">
        <v>0.01</v>
      </c>
      <c r="F12" s="1">
        <v>1.4E-2</v>
      </c>
      <c r="G12" s="1">
        <v>2.5000000000000001E-2</v>
      </c>
      <c r="H12" s="1">
        <v>0.06</v>
      </c>
      <c r="I12" s="1">
        <v>7.0000000000000001E-3</v>
      </c>
      <c r="J12" s="1">
        <v>4.0000000000000001E-3</v>
      </c>
      <c r="K12" s="1">
        <v>4.0000000000000001E-3</v>
      </c>
      <c r="L12" s="1">
        <v>3.0000000000000001E-3</v>
      </c>
      <c r="N12">
        <f t="shared" si="0"/>
        <v>1.0575976837366112</v>
      </c>
    </row>
    <row r="13" spans="1:14" ht="14.25" customHeight="1" x14ac:dyDescent="0.3">
      <c r="A13" s="1" t="s">
        <v>128</v>
      </c>
      <c r="B13" s="1">
        <v>6.8000000000000005E-2</v>
      </c>
      <c r="C13" s="1">
        <v>4.5999999999999999E-2</v>
      </c>
      <c r="D13" s="1">
        <v>3.5000000000000003E-2</v>
      </c>
      <c r="E13" s="1">
        <v>2.1000000000000001E-2</v>
      </c>
      <c r="F13" s="1">
        <v>1.7000000000000001E-2</v>
      </c>
      <c r="G13" s="1">
        <v>0.03</v>
      </c>
      <c r="H13" s="1">
        <v>6.9000000000000006E-2</v>
      </c>
      <c r="I13" s="1">
        <v>8.9999999999999993E-3</v>
      </c>
      <c r="J13" s="1">
        <v>6.0000000000000001E-3</v>
      </c>
      <c r="K13" s="1">
        <v>6.0000000000000001E-3</v>
      </c>
      <c r="L13" s="1">
        <v>6.0000000000000001E-3</v>
      </c>
      <c r="N13">
        <f t="shared" si="0"/>
        <v>1.0650268392313054</v>
      </c>
    </row>
    <row r="14" spans="1:14" ht="14.25" customHeight="1" x14ac:dyDescent="0.3">
      <c r="A14" s="1" t="s">
        <v>129</v>
      </c>
      <c r="B14" s="1">
        <v>7.0000000000000007E-2</v>
      </c>
      <c r="C14" s="1">
        <v>0.05</v>
      </c>
      <c r="D14" s="1">
        <v>3.9E-2</v>
      </c>
      <c r="E14" s="1">
        <v>2.5999999999999999E-2</v>
      </c>
      <c r="F14" s="1">
        <v>2.3E-2</v>
      </c>
      <c r="G14" s="1">
        <v>3.7999999999999999E-2</v>
      </c>
      <c r="H14" s="1">
        <v>0.08</v>
      </c>
      <c r="I14" s="1">
        <v>1.4E-2</v>
      </c>
      <c r="J14" s="1">
        <v>1.0999999999999999E-2</v>
      </c>
      <c r="K14" s="1">
        <v>1.0999999999999999E-2</v>
      </c>
      <c r="L14" s="1">
        <v>1.0999999999999999E-2</v>
      </c>
      <c r="N14">
        <f t="shared" si="0"/>
        <v>1.0714362091483465</v>
      </c>
    </row>
    <row r="15" spans="1:14" ht="14.25" customHeight="1" x14ac:dyDescent="0.3">
      <c r="A15" s="1" t="s">
        <v>130</v>
      </c>
      <c r="B15" s="1">
        <v>6.3E-2</v>
      </c>
      <c r="C15" s="1">
        <v>4.2000000000000003E-2</v>
      </c>
      <c r="D15" s="1">
        <v>3.1E-2</v>
      </c>
      <c r="E15" s="1">
        <v>1.7000000000000001E-2</v>
      </c>
      <c r="F15" s="1">
        <v>1.4E-2</v>
      </c>
      <c r="G15" s="1">
        <v>3.1E-2</v>
      </c>
      <c r="H15" s="1">
        <v>7.8E-2</v>
      </c>
      <c r="I15" s="1">
        <v>5.0000000000000001E-3</v>
      </c>
      <c r="J15" s="1">
        <v>1E-3</v>
      </c>
      <c r="K15" s="1">
        <v>1E-3</v>
      </c>
      <c r="L15" s="1">
        <v>2E-3</v>
      </c>
      <c r="N15">
        <f t="shared" si="0"/>
        <v>1.0800420763926002</v>
      </c>
    </row>
    <row r="16" spans="1:14" ht="14.25" customHeight="1" x14ac:dyDescent="0.3">
      <c r="A16" s="1" t="s">
        <v>131</v>
      </c>
      <c r="B16" s="1">
        <v>6.5000000000000002E-2</v>
      </c>
      <c r="C16" s="1">
        <v>4.2000000000000003E-2</v>
      </c>
      <c r="D16" s="1">
        <v>2.9000000000000001E-2</v>
      </c>
      <c r="E16" s="1">
        <v>1.6E-2</v>
      </c>
      <c r="F16" s="1">
        <v>1.2E-2</v>
      </c>
      <c r="G16" s="1">
        <v>0.03</v>
      </c>
      <c r="H16" s="1">
        <v>0.08</v>
      </c>
      <c r="I16" s="1">
        <v>4.0000000000000001E-3</v>
      </c>
      <c r="J16" s="1">
        <v>0</v>
      </c>
      <c r="K16" s="1">
        <v>0</v>
      </c>
      <c r="L16" s="1">
        <v>-1E-3</v>
      </c>
      <c r="N16">
        <f t="shared" si="0"/>
        <v>1.0832870676749586</v>
      </c>
    </row>
    <row r="17" spans="1:14" ht="14.25" customHeight="1" x14ac:dyDescent="0.3">
      <c r="A17" s="1" t="s">
        <v>132</v>
      </c>
      <c r="B17" s="1">
        <v>5.8999999999999997E-2</v>
      </c>
      <c r="C17" s="1">
        <v>0.04</v>
      </c>
      <c r="D17" s="1">
        <v>2.5999999999999999E-2</v>
      </c>
      <c r="E17" s="1">
        <v>2.5000000000000001E-2</v>
      </c>
      <c r="F17" s="1">
        <v>4.7E-2</v>
      </c>
      <c r="G17" s="1">
        <v>0.16800000000000001</v>
      </c>
      <c r="H17" s="1">
        <v>0.44700000000000001</v>
      </c>
      <c r="I17" s="1">
        <v>2.5999999999999999E-2</v>
      </c>
      <c r="J17" s="1">
        <v>5.0000000000000001E-3</v>
      </c>
      <c r="K17" s="1">
        <v>5.0000000000000001E-3</v>
      </c>
      <c r="L17" s="1">
        <v>3.0000000000000001E-3</v>
      </c>
      <c r="N17">
        <f t="shared" si="0"/>
        <v>1.5558157404341078</v>
      </c>
    </row>
    <row r="18" spans="1:14" ht="14.25" customHeight="1" x14ac:dyDescent="0.3">
      <c r="A18" s="1" t="s">
        <v>133</v>
      </c>
      <c r="B18" s="1">
        <v>4.9000000000000002E-2</v>
      </c>
      <c r="C18" s="1">
        <v>3.1E-2</v>
      </c>
      <c r="D18" s="1">
        <v>1.9E-2</v>
      </c>
      <c r="E18" s="1">
        <v>1.7999999999999999E-2</v>
      </c>
      <c r="F18" s="1">
        <v>3.9E-2</v>
      </c>
      <c r="G18" s="1">
        <v>0.156</v>
      </c>
      <c r="H18" s="1">
        <v>0.42499999999999999</v>
      </c>
      <c r="I18" s="1">
        <v>0.02</v>
      </c>
      <c r="J18" s="1">
        <v>1E-3</v>
      </c>
      <c r="K18" s="1">
        <v>1E-3</v>
      </c>
      <c r="L18" s="1">
        <v>0</v>
      </c>
      <c r="N18">
        <f t="shared" si="0"/>
        <v>1.5280615937840571</v>
      </c>
    </row>
    <row r="19" spans="1:14" ht="14.25" customHeight="1" x14ac:dyDescent="0.3">
      <c r="A19" s="1" t="s">
        <v>134</v>
      </c>
      <c r="B19" s="1">
        <v>5.1999999999999998E-2</v>
      </c>
      <c r="C19" s="1">
        <v>3.5999999999999997E-2</v>
      </c>
      <c r="D19" s="1">
        <v>2.4E-2</v>
      </c>
      <c r="E19" s="1">
        <v>2.3E-2</v>
      </c>
      <c r="F19" s="1">
        <v>4.7E-2</v>
      </c>
      <c r="G19" s="1">
        <v>0.17</v>
      </c>
      <c r="H19" s="1">
        <v>0.45500000000000002</v>
      </c>
      <c r="I19" s="1">
        <v>2.5999999999999999E-2</v>
      </c>
      <c r="J19" s="1">
        <v>5.0000000000000001E-3</v>
      </c>
      <c r="K19" s="1">
        <v>5.0000000000000001E-3</v>
      </c>
      <c r="L19" s="1">
        <v>5.0000000000000001E-3</v>
      </c>
      <c r="N19">
        <f t="shared" si="0"/>
        <v>1.5683121854901692</v>
      </c>
    </row>
    <row r="20" spans="1:14" ht="14.25" customHeight="1" x14ac:dyDescent="0.3">
      <c r="A20" s="1" t="s">
        <v>135</v>
      </c>
      <c r="B20" s="1">
        <v>5.0000000000000001E-3</v>
      </c>
      <c r="C20" s="1">
        <v>3.0000000000000001E-3</v>
      </c>
      <c r="D20" s="1">
        <v>2E-3</v>
      </c>
      <c r="E20" s="1">
        <v>2E-3</v>
      </c>
      <c r="F20" s="1">
        <v>2E-3</v>
      </c>
      <c r="G20" s="1">
        <v>2E-3</v>
      </c>
      <c r="H20" s="1">
        <v>1E-3</v>
      </c>
      <c r="I20" s="1">
        <v>2E-3</v>
      </c>
      <c r="J20" s="1">
        <v>2E-3</v>
      </c>
      <c r="K20" s="1">
        <v>1E-3</v>
      </c>
      <c r="L20" s="1">
        <v>1E-3</v>
      </c>
      <c r="N20">
        <f t="shared" si="0"/>
        <v>1</v>
      </c>
    </row>
    <row r="21" spans="1:14" ht="14.25" customHeight="1" x14ac:dyDescent="0.3"/>
    <row r="22" spans="1:14" ht="14.25" customHeight="1" x14ac:dyDescent="0.3"/>
    <row r="23" spans="1:14" ht="14.25" customHeight="1" x14ac:dyDescent="0.3"/>
    <row r="24" spans="1:14" ht="14.25" customHeight="1" x14ac:dyDescent="0.3"/>
    <row r="25" spans="1:14" ht="14.25" customHeight="1" x14ac:dyDescent="0.3"/>
    <row r="26" spans="1:14" ht="14.25" customHeight="1" x14ac:dyDescent="0.3"/>
    <row r="27" spans="1:14" ht="14.25" customHeight="1" x14ac:dyDescent="0.3"/>
    <row r="28" spans="1:14" ht="14.25" customHeight="1" x14ac:dyDescent="0.3"/>
    <row r="29" spans="1:14" ht="14.25" customHeight="1" x14ac:dyDescent="0.3"/>
    <row r="30" spans="1:14" ht="14.25" customHeight="1" x14ac:dyDescent="0.3"/>
    <row r="31" spans="1:14" ht="14.25" customHeight="1" x14ac:dyDescent="0.3"/>
    <row r="32" spans="1:1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3" ht="14.25" customHeight="1" x14ac:dyDescent="0.3">
      <c r="A1" s="15"/>
      <c r="B1" s="16"/>
      <c r="C1" s="17" t="s">
        <v>136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141</v>
      </c>
      <c r="K1" s="18" t="s">
        <v>142</v>
      </c>
      <c r="M1" s="1" t="s">
        <v>143</v>
      </c>
    </row>
    <row r="2" spans="1:13" ht="14.25" customHeight="1" x14ac:dyDescent="0.3">
      <c r="A2" s="19">
        <v>310</v>
      </c>
      <c r="B2" s="20">
        <v>0</v>
      </c>
      <c r="C2" s="20">
        <v>0.41</v>
      </c>
      <c r="D2" s="20">
        <v>0.39700000000000002</v>
      </c>
      <c r="E2" s="20">
        <v>0.39</v>
      </c>
      <c r="F2" s="20">
        <v>0.376</v>
      </c>
      <c r="G2" s="20">
        <v>0.38600000000000001</v>
      </c>
      <c r="H2" s="20">
        <v>0.38200000000000001</v>
      </c>
      <c r="J2" s="21" t="s">
        <v>136</v>
      </c>
      <c r="K2" s="1">
        <f>(C5+C8)/2</f>
        <v>0.61749999999999994</v>
      </c>
      <c r="M2" s="1">
        <f>(K2-K3)/ (75-37.5)</f>
        <v>3.7066666666666654E-3</v>
      </c>
    </row>
    <row r="3" spans="1:13" ht="14.25" customHeight="1" x14ac:dyDescent="0.3">
      <c r="A3" s="19">
        <v>340</v>
      </c>
      <c r="B3" s="20">
        <v>0</v>
      </c>
      <c r="C3" s="20">
        <v>0.38300000000000001</v>
      </c>
      <c r="D3" s="20">
        <v>0.377</v>
      </c>
      <c r="E3" s="20">
        <v>0.376</v>
      </c>
      <c r="F3" s="20">
        <v>0.36199999999999999</v>
      </c>
      <c r="G3" s="20">
        <v>0.373</v>
      </c>
      <c r="H3" s="20">
        <v>0.37</v>
      </c>
      <c r="J3" s="21" t="s">
        <v>137</v>
      </c>
      <c r="K3" s="1">
        <f>(D5+D8)/2</f>
        <v>0.47849999999999998</v>
      </c>
      <c r="M3" s="1">
        <f>(K3-K4)/(37.5-18.75)</f>
        <v>3.5999999999999973E-3</v>
      </c>
    </row>
    <row r="4" spans="1:13" ht="14.25" customHeight="1" x14ac:dyDescent="0.3">
      <c r="A4" s="19">
        <v>370</v>
      </c>
      <c r="B4" s="20">
        <v>0</v>
      </c>
      <c r="C4" s="20">
        <v>0.36299999999999999</v>
      </c>
      <c r="D4" s="20">
        <v>0.36299999999999999</v>
      </c>
      <c r="E4" s="20">
        <v>0.36699999999999999</v>
      </c>
      <c r="F4" s="20">
        <v>0.35299999999999998</v>
      </c>
      <c r="G4" s="20">
        <v>0.36499999999999999</v>
      </c>
      <c r="H4" s="20">
        <v>0.36199999999999999</v>
      </c>
      <c r="J4" s="21" t="s">
        <v>138</v>
      </c>
      <c r="K4" s="1">
        <f>(E5+E8)/2</f>
        <v>0.41100000000000003</v>
      </c>
      <c r="M4" s="1">
        <f>(K4-K5)/(18.75-9.375)</f>
        <v>5.4933333333333327E-3</v>
      </c>
    </row>
    <row r="5" spans="1:13" ht="14.25" customHeight="1" x14ac:dyDescent="0.3">
      <c r="A5" s="22">
        <v>400</v>
      </c>
      <c r="B5" s="22">
        <v>0</v>
      </c>
      <c r="C5" s="22">
        <v>0.35199999999999998</v>
      </c>
      <c r="D5" s="22">
        <v>0.35199999999999998</v>
      </c>
      <c r="E5" s="22">
        <v>0.35499999999999998</v>
      </c>
      <c r="F5" s="22">
        <v>0.34100000000000003</v>
      </c>
      <c r="G5" s="22">
        <v>0.35299999999999998</v>
      </c>
      <c r="H5" s="22">
        <v>0.35099999999999998</v>
      </c>
      <c r="J5" s="21" t="s">
        <v>139</v>
      </c>
      <c r="K5" s="1">
        <f>(F5+F8)/2</f>
        <v>0.35950000000000004</v>
      </c>
      <c r="M5" s="1">
        <f>(K5-K6)/(9.375-4.69)</f>
        <v>9.6051227321239277E-4</v>
      </c>
    </row>
    <row r="6" spans="1:13" ht="14.25" customHeight="1" x14ac:dyDescent="0.3">
      <c r="A6" s="19">
        <v>430</v>
      </c>
      <c r="B6" s="20">
        <v>0</v>
      </c>
      <c r="C6" s="20">
        <v>0.36899999999999999</v>
      </c>
      <c r="D6" s="20">
        <v>0.35499999999999998</v>
      </c>
      <c r="E6" s="20">
        <v>0.35099999999999998</v>
      </c>
      <c r="F6" s="20">
        <v>0.33400000000000002</v>
      </c>
      <c r="G6" s="20">
        <v>0.34300000000000003</v>
      </c>
      <c r="H6" s="20">
        <v>0.34100000000000003</v>
      </c>
      <c r="J6" s="21" t="s">
        <v>140</v>
      </c>
      <c r="K6" s="1">
        <f>(G5+G8)/2</f>
        <v>0.35499999999999998</v>
      </c>
      <c r="M6" s="1">
        <f>(K6-K7)/(4.69-2.34)</f>
        <v>4.0425531914893408E-3</v>
      </c>
    </row>
    <row r="7" spans="1:13" ht="14.25" customHeight="1" x14ac:dyDescent="0.3">
      <c r="A7" s="19">
        <v>460</v>
      </c>
      <c r="B7" s="20">
        <v>0</v>
      </c>
      <c r="C7" s="20">
        <v>0.51800000000000002</v>
      </c>
      <c r="D7" s="20">
        <v>0.42399999999999999</v>
      </c>
      <c r="E7" s="20">
        <v>0.38</v>
      </c>
      <c r="F7" s="20">
        <v>0.34200000000000003</v>
      </c>
      <c r="G7" s="20">
        <v>0.34200000000000003</v>
      </c>
      <c r="H7" s="20">
        <v>0.33500000000000002</v>
      </c>
      <c r="J7" s="21" t="s">
        <v>141</v>
      </c>
      <c r="K7" s="1">
        <f>(H5+H8)/2</f>
        <v>0.34550000000000003</v>
      </c>
    </row>
    <row r="8" spans="1:13" ht="14.25" customHeight="1" x14ac:dyDescent="0.3">
      <c r="A8" s="22">
        <v>490</v>
      </c>
      <c r="B8" s="22">
        <v>0</v>
      </c>
      <c r="C8" s="22">
        <v>0.88300000000000001</v>
      </c>
      <c r="D8" s="22">
        <v>0.60499999999999998</v>
      </c>
      <c r="E8" s="22">
        <v>0.46700000000000003</v>
      </c>
      <c r="F8" s="22">
        <v>0.378</v>
      </c>
      <c r="G8" s="22">
        <v>0.35699999999999998</v>
      </c>
      <c r="H8" s="22">
        <v>0.34</v>
      </c>
    </row>
    <row r="9" spans="1:13" ht="14.25" customHeight="1" x14ac:dyDescent="0.3">
      <c r="A9" s="19">
        <v>520</v>
      </c>
      <c r="B9" s="20">
        <v>0</v>
      </c>
      <c r="C9" s="20">
        <v>0.32400000000000001</v>
      </c>
      <c r="D9" s="20">
        <v>0.31900000000000001</v>
      </c>
      <c r="E9" s="20">
        <v>0.318</v>
      </c>
      <c r="F9" s="20">
        <v>0.30299999999999999</v>
      </c>
      <c r="G9" s="20">
        <v>0.314</v>
      </c>
      <c r="H9" s="20">
        <v>0.311</v>
      </c>
    </row>
    <row r="10" spans="1:13" ht="14.25" customHeight="1" x14ac:dyDescent="0.3">
      <c r="A10" s="19">
        <v>550</v>
      </c>
      <c r="B10" s="20">
        <v>0</v>
      </c>
      <c r="C10" s="20">
        <v>0.29499999999999998</v>
      </c>
      <c r="D10" s="20">
        <v>0.3</v>
      </c>
      <c r="E10" s="20">
        <v>0.30499999999999999</v>
      </c>
      <c r="F10" s="20">
        <v>0.29199999999999998</v>
      </c>
      <c r="G10" s="20">
        <v>0.30499999999999999</v>
      </c>
      <c r="H10" s="20">
        <v>0.30099999999999999</v>
      </c>
    </row>
    <row r="11" spans="1:13" ht="14.25" customHeight="1" x14ac:dyDescent="0.3">
      <c r="A11" s="19">
        <v>580</v>
      </c>
      <c r="B11" s="20">
        <v>0</v>
      </c>
      <c r="C11" s="20">
        <v>0.28699999999999998</v>
      </c>
      <c r="D11" s="20">
        <v>0.29199999999999998</v>
      </c>
      <c r="E11" s="20">
        <v>0.28000000000000003</v>
      </c>
      <c r="F11" s="20">
        <v>0.28399999999999997</v>
      </c>
      <c r="G11" s="20">
        <v>0.29699999999999999</v>
      </c>
      <c r="H11" s="20">
        <v>0.29399999999999998</v>
      </c>
    </row>
    <row r="12" spans="1:13" ht="14.25" customHeight="1" x14ac:dyDescent="0.3">
      <c r="A12" s="19">
        <v>610</v>
      </c>
      <c r="B12" s="20">
        <v>0</v>
      </c>
      <c r="C12" s="20">
        <v>0.28000000000000003</v>
      </c>
      <c r="D12" s="20">
        <v>0.28499999999999998</v>
      </c>
      <c r="E12" s="20">
        <v>0.28999999999999998</v>
      </c>
      <c r="F12" s="20">
        <v>0.27600000000000002</v>
      </c>
      <c r="G12" s="20">
        <v>0.28899999999999998</v>
      </c>
      <c r="H12" s="20">
        <v>0.28699999999999998</v>
      </c>
    </row>
    <row r="13" spans="1:13" ht="14.25" customHeight="1" x14ac:dyDescent="0.3"/>
    <row r="14" spans="1:13" ht="14.25" customHeight="1" x14ac:dyDescent="0.3"/>
    <row r="15" spans="1:13" ht="14.25" customHeight="1" x14ac:dyDescent="0.3">
      <c r="A15" s="15"/>
      <c r="B15" s="17" t="s">
        <v>136</v>
      </c>
    </row>
    <row r="16" spans="1:13" ht="14.25" customHeight="1" x14ac:dyDescent="0.3">
      <c r="A16" s="19">
        <v>310</v>
      </c>
      <c r="B16" s="20">
        <v>0.41</v>
      </c>
    </row>
    <row r="17" spans="1:2" ht="14.25" customHeight="1" x14ac:dyDescent="0.3">
      <c r="A17" s="19">
        <v>340</v>
      </c>
      <c r="B17" s="20">
        <v>0.38300000000000001</v>
      </c>
    </row>
    <row r="18" spans="1:2" ht="14.25" customHeight="1" x14ac:dyDescent="0.3">
      <c r="A18" s="19">
        <v>370</v>
      </c>
      <c r="B18" s="20">
        <v>0.36299999999999999</v>
      </c>
    </row>
    <row r="19" spans="1:2" ht="14.25" customHeight="1" x14ac:dyDescent="0.3">
      <c r="A19" s="19">
        <v>400</v>
      </c>
      <c r="B19" s="20">
        <v>0.35199999999999998</v>
      </c>
    </row>
    <row r="20" spans="1:2" ht="14.25" customHeight="1" x14ac:dyDescent="0.3">
      <c r="A20" s="19">
        <v>430</v>
      </c>
      <c r="B20" s="20">
        <v>0.36899999999999999</v>
      </c>
    </row>
    <row r="21" spans="1:2" ht="14.25" customHeight="1" x14ac:dyDescent="0.3">
      <c r="A21" s="19">
        <v>460</v>
      </c>
      <c r="B21" s="20">
        <v>0.51800000000000002</v>
      </c>
    </row>
    <row r="22" spans="1:2" ht="14.25" customHeight="1" x14ac:dyDescent="0.3">
      <c r="A22" s="19">
        <v>490</v>
      </c>
      <c r="B22" s="20">
        <v>0.88300000000000001</v>
      </c>
    </row>
    <row r="23" spans="1:2" ht="14.25" customHeight="1" x14ac:dyDescent="0.3">
      <c r="A23" s="19">
        <v>520</v>
      </c>
      <c r="B23" s="20">
        <v>0.32400000000000001</v>
      </c>
    </row>
    <row r="24" spans="1:2" ht="14.25" customHeight="1" x14ac:dyDescent="0.3">
      <c r="A24" s="19">
        <v>550</v>
      </c>
      <c r="B24" s="20">
        <v>0.29499999999999998</v>
      </c>
    </row>
    <row r="25" spans="1:2" ht="14.25" customHeight="1" x14ac:dyDescent="0.3">
      <c r="A25" s="19">
        <v>580</v>
      </c>
      <c r="B25" s="20">
        <v>0.28699999999999998</v>
      </c>
    </row>
    <row r="26" spans="1:2" ht="14.25" customHeight="1" x14ac:dyDescent="0.3">
      <c r="A26" s="19">
        <v>610</v>
      </c>
      <c r="B26" s="20">
        <v>0.28000000000000003</v>
      </c>
    </row>
    <row r="27" spans="1:2" ht="14.25" customHeight="1" x14ac:dyDescent="0.3"/>
    <row r="28" spans="1:2" ht="14.25" customHeight="1" x14ac:dyDescent="0.3"/>
    <row r="29" spans="1:2" ht="14.25" customHeight="1" x14ac:dyDescent="0.3">
      <c r="A29" s="15"/>
      <c r="B29" s="17" t="s">
        <v>137</v>
      </c>
    </row>
    <row r="30" spans="1:2" ht="14.25" customHeight="1" x14ac:dyDescent="0.3">
      <c r="A30" s="19">
        <v>310</v>
      </c>
      <c r="B30" s="20">
        <v>0.39700000000000002</v>
      </c>
    </row>
    <row r="31" spans="1:2" ht="14.25" customHeight="1" x14ac:dyDescent="0.3">
      <c r="A31" s="19">
        <v>340</v>
      </c>
      <c r="B31" s="20">
        <v>0.377</v>
      </c>
    </row>
    <row r="32" spans="1:2" ht="14.25" customHeight="1" x14ac:dyDescent="0.3">
      <c r="A32" s="19">
        <v>370</v>
      </c>
      <c r="B32" s="20">
        <v>0.36299999999999999</v>
      </c>
    </row>
    <row r="33" spans="1:2" ht="14.25" customHeight="1" x14ac:dyDescent="0.3">
      <c r="A33" s="19">
        <v>400</v>
      </c>
      <c r="B33" s="20">
        <v>0.35199999999999998</v>
      </c>
    </row>
    <row r="34" spans="1:2" ht="14.25" customHeight="1" x14ac:dyDescent="0.3">
      <c r="A34" s="19">
        <v>430</v>
      </c>
      <c r="B34" s="20">
        <v>0.35499999999999998</v>
      </c>
    </row>
    <row r="35" spans="1:2" ht="14.25" customHeight="1" x14ac:dyDescent="0.3">
      <c r="A35" s="19">
        <v>460</v>
      </c>
      <c r="B35" s="20">
        <v>0.42399999999999999</v>
      </c>
    </row>
    <row r="36" spans="1:2" ht="14.25" customHeight="1" x14ac:dyDescent="0.3">
      <c r="A36" s="19">
        <v>490</v>
      </c>
      <c r="B36" s="20">
        <v>0.60499999999999998</v>
      </c>
    </row>
    <row r="37" spans="1:2" ht="14.25" customHeight="1" x14ac:dyDescent="0.3">
      <c r="A37" s="19">
        <v>520</v>
      </c>
      <c r="B37" s="20">
        <v>0.31900000000000001</v>
      </c>
    </row>
    <row r="38" spans="1:2" ht="14.25" customHeight="1" x14ac:dyDescent="0.3">
      <c r="A38" s="19">
        <v>550</v>
      </c>
      <c r="B38" s="20">
        <v>0.3</v>
      </c>
    </row>
    <row r="39" spans="1:2" ht="14.25" customHeight="1" x14ac:dyDescent="0.3">
      <c r="A39" s="19">
        <v>580</v>
      </c>
      <c r="B39" s="20">
        <v>0.29199999999999998</v>
      </c>
    </row>
    <row r="40" spans="1:2" ht="14.25" customHeight="1" x14ac:dyDescent="0.3">
      <c r="A40" s="19">
        <v>610</v>
      </c>
      <c r="B40" s="20">
        <v>0.28499999999999998</v>
      </c>
    </row>
    <row r="41" spans="1:2" ht="14.25" customHeight="1" x14ac:dyDescent="0.3"/>
    <row r="42" spans="1:2" ht="14.25" customHeight="1" x14ac:dyDescent="0.3"/>
    <row r="43" spans="1:2" ht="14.25" customHeight="1" x14ac:dyDescent="0.3"/>
    <row r="44" spans="1:2" ht="14.25" customHeight="1" x14ac:dyDescent="0.3">
      <c r="B44" s="17" t="s">
        <v>138</v>
      </c>
    </row>
    <row r="45" spans="1:2" ht="14.25" customHeight="1" x14ac:dyDescent="0.3">
      <c r="A45" s="19">
        <v>310</v>
      </c>
      <c r="B45" s="20">
        <v>0.39</v>
      </c>
    </row>
    <row r="46" spans="1:2" ht="14.25" customHeight="1" x14ac:dyDescent="0.3">
      <c r="A46" s="19">
        <v>340</v>
      </c>
      <c r="B46" s="20">
        <v>0.376</v>
      </c>
    </row>
    <row r="47" spans="1:2" ht="14.25" customHeight="1" x14ac:dyDescent="0.3">
      <c r="A47" s="19">
        <v>370</v>
      </c>
      <c r="B47" s="20">
        <v>0.36699999999999999</v>
      </c>
    </row>
    <row r="48" spans="1:2" ht="14.25" customHeight="1" x14ac:dyDescent="0.3">
      <c r="A48" s="19">
        <v>400</v>
      </c>
      <c r="B48" s="20">
        <v>0.35499999999999998</v>
      </c>
    </row>
    <row r="49" spans="1:2" ht="14.25" customHeight="1" x14ac:dyDescent="0.3">
      <c r="A49" s="19">
        <v>430</v>
      </c>
      <c r="B49" s="20">
        <v>0.35099999999999998</v>
      </c>
    </row>
    <row r="50" spans="1:2" ht="14.25" customHeight="1" x14ac:dyDescent="0.3">
      <c r="A50" s="19">
        <v>460</v>
      </c>
      <c r="B50" s="20">
        <v>0.38</v>
      </c>
    </row>
    <row r="51" spans="1:2" ht="14.25" customHeight="1" x14ac:dyDescent="0.3">
      <c r="A51" s="19">
        <v>490</v>
      </c>
      <c r="B51" s="20">
        <v>0.46700000000000003</v>
      </c>
    </row>
    <row r="52" spans="1:2" ht="14.25" customHeight="1" x14ac:dyDescent="0.3">
      <c r="A52" s="19">
        <v>520</v>
      </c>
      <c r="B52" s="20">
        <v>0.318</v>
      </c>
    </row>
    <row r="53" spans="1:2" ht="14.25" customHeight="1" x14ac:dyDescent="0.3">
      <c r="A53" s="19">
        <v>550</v>
      </c>
      <c r="B53" s="20">
        <v>0.30499999999999999</v>
      </c>
    </row>
    <row r="54" spans="1:2" ht="14.25" customHeight="1" x14ac:dyDescent="0.3">
      <c r="A54" s="19">
        <v>580</v>
      </c>
      <c r="B54" s="20">
        <v>0.28000000000000003</v>
      </c>
    </row>
    <row r="55" spans="1:2" ht="14.25" customHeight="1" x14ac:dyDescent="0.3">
      <c r="A55" s="19">
        <v>610</v>
      </c>
      <c r="B55" s="20">
        <v>0.28999999999999998</v>
      </c>
    </row>
    <row r="56" spans="1:2" ht="14.25" customHeight="1" x14ac:dyDescent="0.3"/>
    <row r="57" spans="1:2" ht="14.25" customHeight="1" x14ac:dyDescent="0.3"/>
    <row r="58" spans="1:2" ht="14.25" customHeight="1" x14ac:dyDescent="0.3">
      <c r="B58" s="17" t="s">
        <v>139</v>
      </c>
    </row>
    <row r="59" spans="1:2" ht="14.25" customHeight="1" x14ac:dyDescent="0.3">
      <c r="A59" s="19">
        <v>310</v>
      </c>
      <c r="B59" s="20">
        <v>0.376</v>
      </c>
    </row>
    <row r="60" spans="1:2" ht="14.25" customHeight="1" x14ac:dyDescent="0.3">
      <c r="A60" s="19">
        <v>340</v>
      </c>
      <c r="B60" s="20">
        <v>0.36199999999999999</v>
      </c>
    </row>
    <row r="61" spans="1:2" ht="14.25" customHeight="1" x14ac:dyDescent="0.3">
      <c r="A61" s="19">
        <v>370</v>
      </c>
      <c r="B61" s="20">
        <v>0.35299999999999998</v>
      </c>
    </row>
    <row r="62" spans="1:2" ht="14.25" customHeight="1" x14ac:dyDescent="0.3">
      <c r="A62" s="19">
        <v>400</v>
      </c>
      <c r="B62" s="20">
        <v>0.34100000000000003</v>
      </c>
    </row>
    <row r="63" spans="1:2" ht="14.25" customHeight="1" x14ac:dyDescent="0.3">
      <c r="A63" s="19">
        <v>430</v>
      </c>
      <c r="B63" s="20">
        <v>0.33400000000000002</v>
      </c>
    </row>
    <row r="64" spans="1:2" ht="14.25" customHeight="1" x14ac:dyDescent="0.3">
      <c r="A64" s="19">
        <v>460</v>
      </c>
      <c r="B64" s="20">
        <v>0.34200000000000003</v>
      </c>
    </row>
    <row r="65" spans="1:2" ht="14.25" customHeight="1" x14ac:dyDescent="0.3">
      <c r="A65" s="19">
        <v>490</v>
      </c>
      <c r="B65" s="20">
        <v>0.378</v>
      </c>
    </row>
    <row r="66" spans="1:2" ht="14.25" customHeight="1" x14ac:dyDescent="0.3">
      <c r="A66" s="19">
        <v>520</v>
      </c>
      <c r="B66" s="20">
        <v>0.30299999999999999</v>
      </c>
    </row>
    <row r="67" spans="1:2" ht="14.25" customHeight="1" x14ac:dyDescent="0.3">
      <c r="A67" s="19">
        <v>550</v>
      </c>
      <c r="B67" s="20">
        <v>0.29199999999999998</v>
      </c>
    </row>
    <row r="68" spans="1:2" ht="14.25" customHeight="1" x14ac:dyDescent="0.3">
      <c r="A68" s="19">
        <v>580</v>
      </c>
      <c r="B68" s="20">
        <v>0.28399999999999997</v>
      </c>
    </row>
    <row r="69" spans="1:2" ht="14.25" customHeight="1" x14ac:dyDescent="0.3">
      <c r="A69" s="19">
        <v>610</v>
      </c>
      <c r="B69" s="20">
        <v>0.27600000000000002</v>
      </c>
    </row>
    <row r="70" spans="1:2" ht="14.25" customHeight="1" x14ac:dyDescent="0.3"/>
    <row r="71" spans="1:2" ht="14.25" customHeight="1" x14ac:dyDescent="0.3"/>
    <row r="72" spans="1:2" ht="14.25" customHeight="1" x14ac:dyDescent="0.3">
      <c r="B72" s="17" t="s">
        <v>140</v>
      </c>
    </row>
    <row r="73" spans="1:2" ht="14.25" customHeight="1" x14ac:dyDescent="0.3">
      <c r="A73" s="19">
        <v>310</v>
      </c>
      <c r="B73" s="20">
        <v>0.38600000000000001</v>
      </c>
    </row>
    <row r="74" spans="1:2" ht="14.25" customHeight="1" x14ac:dyDescent="0.3">
      <c r="A74" s="19">
        <v>340</v>
      </c>
      <c r="B74" s="20">
        <v>0.373</v>
      </c>
    </row>
    <row r="75" spans="1:2" ht="14.25" customHeight="1" x14ac:dyDescent="0.3">
      <c r="A75" s="19">
        <v>370</v>
      </c>
      <c r="B75" s="20">
        <v>0.36499999999999999</v>
      </c>
    </row>
    <row r="76" spans="1:2" ht="14.25" customHeight="1" x14ac:dyDescent="0.3">
      <c r="A76" s="19">
        <v>400</v>
      </c>
      <c r="B76" s="20">
        <v>0.35299999999999998</v>
      </c>
    </row>
    <row r="77" spans="1:2" ht="14.25" customHeight="1" x14ac:dyDescent="0.3">
      <c r="A77" s="19">
        <v>430</v>
      </c>
      <c r="B77" s="20">
        <v>0.34300000000000003</v>
      </c>
    </row>
    <row r="78" spans="1:2" ht="14.25" customHeight="1" x14ac:dyDescent="0.3">
      <c r="A78" s="19">
        <v>460</v>
      </c>
      <c r="B78" s="20">
        <v>0.34200000000000003</v>
      </c>
    </row>
    <row r="79" spans="1:2" ht="14.25" customHeight="1" x14ac:dyDescent="0.3">
      <c r="A79" s="19">
        <v>490</v>
      </c>
      <c r="B79" s="20">
        <v>0.35699999999999998</v>
      </c>
    </row>
    <row r="80" spans="1:2" ht="14.25" customHeight="1" x14ac:dyDescent="0.3">
      <c r="A80" s="19">
        <v>520</v>
      </c>
      <c r="B80" s="20">
        <v>0.314</v>
      </c>
    </row>
    <row r="81" spans="1:2" ht="14.25" customHeight="1" x14ac:dyDescent="0.3">
      <c r="A81" s="19">
        <v>550</v>
      </c>
      <c r="B81" s="20">
        <v>0.30499999999999999</v>
      </c>
    </row>
    <row r="82" spans="1:2" ht="14.25" customHeight="1" x14ac:dyDescent="0.3">
      <c r="A82" s="19">
        <v>580</v>
      </c>
      <c r="B82" s="20">
        <v>0.29699999999999999</v>
      </c>
    </row>
    <row r="83" spans="1:2" ht="14.25" customHeight="1" x14ac:dyDescent="0.3">
      <c r="A83" s="19">
        <v>610</v>
      </c>
      <c r="B83" s="20">
        <v>0.28899999999999998</v>
      </c>
    </row>
    <row r="84" spans="1:2" ht="14.25" customHeight="1" x14ac:dyDescent="0.3"/>
    <row r="85" spans="1:2" ht="14.25" customHeight="1" x14ac:dyDescent="0.3"/>
    <row r="86" spans="1:2" ht="14.25" customHeight="1" x14ac:dyDescent="0.3">
      <c r="B86" s="17" t="s">
        <v>141</v>
      </c>
    </row>
    <row r="87" spans="1:2" ht="14.25" customHeight="1" x14ac:dyDescent="0.3">
      <c r="A87" s="19">
        <v>310</v>
      </c>
      <c r="B87" s="20">
        <v>0.38200000000000001</v>
      </c>
    </row>
    <row r="88" spans="1:2" ht="14.25" customHeight="1" x14ac:dyDescent="0.3">
      <c r="A88" s="19">
        <v>340</v>
      </c>
      <c r="B88" s="20">
        <v>0.37</v>
      </c>
    </row>
    <row r="89" spans="1:2" ht="14.25" customHeight="1" x14ac:dyDescent="0.3">
      <c r="A89" s="19">
        <v>370</v>
      </c>
      <c r="B89" s="20">
        <v>0.36199999999999999</v>
      </c>
    </row>
    <row r="90" spans="1:2" ht="14.25" customHeight="1" x14ac:dyDescent="0.3">
      <c r="A90" s="19">
        <v>400</v>
      </c>
      <c r="B90" s="20">
        <v>0.35099999999999998</v>
      </c>
    </row>
    <row r="91" spans="1:2" ht="14.25" customHeight="1" x14ac:dyDescent="0.3">
      <c r="A91" s="19">
        <v>430</v>
      </c>
      <c r="B91" s="20">
        <v>0.34100000000000003</v>
      </c>
    </row>
    <row r="92" spans="1:2" ht="14.25" customHeight="1" x14ac:dyDescent="0.3">
      <c r="A92" s="19">
        <v>460</v>
      </c>
      <c r="B92" s="20">
        <v>0.33500000000000002</v>
      </c>
    </row>
    <row r="93" spans="1:2" ht="14.25" customHeight="1" x14ac:dyDescent="0.3">
      <c r="A93" s="19">
        <v>490</v>
      </c>
      <c r="B93" s="20">
        <v>0.34</v>
      </c>
    </row>
    <row r="94" spans="1:2" ht="14.25" customHeight="1" x14ac:dyDescent="0.3">
      <c r="A94" s="19">
        <v>520</v>
      </c>
      <c r="B94" s="20">
        <v>0.311</v>
      </c>
    </row>
    <row r="95" spans="1:2" ht="14.25" customHeight="1" x14ac:dyDescent="0.3">
      <c r="A95" s="19">
        <v>550</v>
      </c>
      <c r="B95" s="20">
        <v>0.30099999999999999</v>
      </c>
    </row>
    <row r="96" spans="1:2" ht="14.25" customHeight="1" x14ac:dyDescent="0.3">
      <c r="A96" s="19">
        <v>580</v>
      </c>
      <c r="B96" s="20">
        <v>0.29399999999999998</v>
      </c>
    </row>
    <row r="97" spans="1:2" ht="14.25" customHeight="1" x14ac:dyDescent="0.3">
      <c r="A97" s="19">
        <v>610</v>
      </c>
      <c r="B97" s="20">
        <v>0.28699999999999998</v>
      </c>
    </row>
    <row r="98" spans="1:2" ht="14.25" customHeight="1" x14ac:dyDescent="0.3"/>
    <row r="99" spans="1:2" ht="14.25" customHeight="1" x14ac:dyDescent="0.3"/>
    <row r="100" spans="1:2" ht="14.25" customHeight="1" x14ac:dyDescent="0.3"/>
    <row r="101" spans="1:2" ht="14.25" customHeight="1" x14ac:dyDescent="0.3"/>
    <row r="102" spans="1:2" ht="14.25" customHeight="1" x14ac:dyDescent="0.3"/>
    <row r="103" spans="1:2" ht="14.25" customHeight="1" x14ac:dyDescent="0.3"/>
    <row r="104" spans="1:2" ht="14.25" customHeight="1" x14ac:dyDescent="0.3"/>
    <row r="105" spans="1:2" ht="14.25" customHeight="1" x14ac:dyDescent="0.3"/>
    <row r="106" spans="1:2" ht="14.25" customHeight="1" x14ac:dyDescent="0.3"/>
    <row r="107" spans="1:2" ht="14.25" customHeight="1" x14ac:dyDescent="0.3"/>
    <row r="108" spans="1:2" ht="14.25" customHeight="1" x14ac:dyDescent="0.3"/>
    <row r="109" spans="1:2" ht="14.25" customHeight="1" x14ac:dyDescent="0.3"/>
    <row r="110" spans="1:2" ht="14.25" customHeight="1" x14ac:dyDescent="0.3"/>
    <row r="111" spans="1:2" ht="14.25" customHeight="1" x14ac:dyDescent="0.3"/>
    <row r="112" spans="1: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164E-6438-4E9B-8148-9A91B9372FEE}">
  <dimension ref="A1:H14"/>
  <sheetViews>
    <sheetView workbookViewId="0">
      <selection activeCell="R5" sqref="R5"/>
    </sheetView>
  </sheetViews>
  <sheetFormatPr defaultRowHeight="14.4" x14ac:dyDescent="0.3"/>
  <sheetData>
    <row r="1" spans="1:8" ht="15" thickBot="1" x14ac:dyDescent="0.35">
      <c r="A1" s="15" t="s">
        <v>144</v>
      </c>
      <c r="B1" s="16">
        <v>0</v>
      </c>
      <c r="C1" s="17">
        <v>75</v>
      </c>
      <c r="D1" s="17">
        <v>37.5</v>
      </c>
      <c r="E1" s="17">
        <v>18.75</v>
      </c>
      <c r="F1" s="17">
        <f>E1/2</f>
        <v>9.375</v>
      </c>
      <c r="G1" s="17">
        <f>F1/2</f>
        <v>4.6875</v>
      </c>
      <c r="H1" s="17">
        <f>G1/2</f>
        <v>2.34375</v>
      </c>
    </row>
    <row r="2" spans="1:8" ht="15" thickBot="1" x14ac:dyDescent="0.35">
      <c r="A2" s="19">
        <v>310</v>
      </c>
      <c r="B2" s="20">
        <v>0</v>
      </c>
      <c r="C2" s="20">
        <v>0.41</v>
      </c>
      <c r="D2" s="20">
        <v>0.39700000000000002</v>
      </c>
      <c r="E2" s="20">
        <v>0.39</v>
      </c>
      <c r="F2" s="20">
        <v>0.376</v>
      </c>
      <c r="G2" s="20">
        <v>0.38600000000000001</v>
      </c>
      <c r="H2" s="20">
        <v>0.38200000000000001</v>
      </c>
    </row>
    <row r="3" spans="1:8" ht="15" thickBot="1" x14ac:dyDescent="0.35">
      <c r="A3" s="19">
        <v>340</v>
      </c>
      <c r="B3" s="20">
        <v>0</v>
      </c>
      <c r="C3" s="20">
        <v>0.38300000000000001</v>
      </c>
      <c r="D3" s="20">
        <v>0.377</v>
      </c>
      <c r="E3" s="20">
        <v>0.376</v>
      </c>
      <c r="F3" s="20">
        <v>0.36199999999999999</v>
      </c>
      <c r="G3" s="20">
        <v>0.373</v>
      </c>
      <c r="H3" s="20">
        <v>0.37</v>
      </c>
    </row>
    <row r="4" spans="1:8" ht="15" thickBot="1" x14ac:dyDescent="0.35">
      <c r="A4" s="19">
        <v>370</v>
      </c>
      <c r="B4" s="20">
        <v>0</v>
      </c>
      <c r="C4" s="20">
        <v>0.36299999999999999</v>
      </c>
      <c r="D4" s="20">
        <v>0.36299999999999999</v>
      </c>
      <c r="E4" s="20">
        <v>0.36699999999999999</v>
      </c>
      <c r="F4" s="20">
        <v>0.35299999999999998</v>
      </c>
      <c r="G4" s="20">
        <v>0.36499999999999999</v>
      </c>
      <c r="H4" s="20">
        <v>0.36199999999999999</v>
      </c>
    </row>
    <row r="5" spans="1:8" ht="15" thickBot="1" x14ac:dyDescent="0.35">
      <c r="A5" s="34">
        <v>400</v>
      </c>
      <c r="B5" s="20">
        <v>0</v>
      </c>
      <c r="C5" s="20">
        <v>0.35199999999999998</v>
      </c>
      <c r="D5" s="20">
        <v>0.35199999999999998</v>
      </c>
      <c r="E5" s="20">
        <v>0.35499999999999998</v>
      </c>
      <c r="F5" s="20">
        <v>0.34100000000000003</v>
      </c>
      <c r="G5" s="20">
        <v>0.35299999999999998</v>
      </c>
      <c r="H5" s="20">
        <v>0.35099999999999998</v>
      </c>
    </row>
    <row r="6" spans="1:8" ht="15" thickBot="1" x14ac:dyDescent="0.35">
      <c r="A6" s="19">
        <v>430</v>
      </c>
      <c r="B6" s="20">
        <v>0</v>
      </c>
      <c r="C6" s="20">
        <v>0.36899999999999999</v>
      </c>
      <c r="D6" s="20">
        <v>0.35499999999999998</v>
      </c>
      <c r="E6" s="20">
        <v>0.35099999999999998</v>
      </c>
      <c r="F6" s="20">
        <v>0.33400000000000002</v>
      </c>
      <c r="G6" s="20">
        <v>0.34300000000000003</v>
      </c>
      <c r="H6" s="20">
        <v>0.34100000000000003</v>
      </c>
    </row>
    <row r="7" spans="1:8" ht="15" thickBot="1" x14ac:dyDescent="0.35">
      <c r="A7" s="19">
        <v>460</v>
      </c>
      <c r="B7" s="20">
        <v>0</v>
      </c>
      <c r="C7" s="20">
        <v>0.51800000000000002</v>
      </c>
      <c r="D7" s="20">
        <v>0.42399999999999999</v>
      </c>
      <c r="E7" s="20">
        <v>0.38</v>
      </c>
      <c r="F7" s="20">
        <v>0.34200000000000003</v>
      </c>
      <c r="G7" s="20">
        <v>0.34200000000000003</v>
      </c>
      <c r="H7" s="20">
        <v>0.33500000000000002</v>
      </c>
    </row>
    <row r="8" spans="1:8" ht="15" thickBot="1" x14ac:dyDescent="0.35">
      <c r="A8" s="22">
        <v>490</v>
      </c>
      <c r="B8" s="22">
        <v>0</v>
      </c>
      <c r="C8" s="22">
        <v>0.88300000000000001</v>
      </c>
      <c r="D8" s="22">
        <v>0.60499999999999998</v>
      </c>
      <c r="E8" s="22">
        <v>0.46700000000000003</v>
      </c>
      <c r="F8" s="22">
        <v>0.378</v>
      </c>
      <c r="G8" s="22">
        <v>0.35699999999999998</v>
      </c>
      <c r="H8" s="22">
        <v>0.34</v>
      </c>
    </row>
    <row r="9" spans="1:8" ht="15" thickBot="1" x14ac:dyDescent="0.35">
      <c r="A9" s="19">
        <v>520</v>
      </c>
      <c r="B9" s="20">
        <v>0</v>
      </c>
      <c r="C9" s="20">
        <v>0.32400000000000001</v>
      </c>
      <c r="D9" s="20">
        <v>0.31900000000000001</v>
      </c>
      <c r="E9" s="20">
        <v>0.318</v>
      </c>
      <c r="F9" s="20">
        <v>0.30299999999999999</v>
      </c>
      <c r="G9" s="20">
        <v>0.314</v>
      </c>
      <c r="H9" s="20">
        <v>0.311</v>
      </c>
    </row>
    <row r="10" spans="1:8" ht="15" thickBot="1" x14ac:dyDescent="0.35">
      <c r="A10" s="19">
        <v>550</v>
      </c>
      <c r="B10" s="20">
        <v>0</v>
      </c>
      <c r="C10" s="20">
        <v>0.29499999999999998</v>
      </c>
      <c r="D10" s="20">
        <v>0.3</v>
      </c>
      <c r="E10" s="20">
        <v>0.30499999999999999</v>
      </c>
      <c r="F10" s="20">
        <v>0.29199999999999998</v>
      </c>
      <c r="G10" s="20">
        <v>0.30499999999999999</v>
      </c>
      <c r="H10" s="20">
        <v>0.30099999999999999</v>
      </c>
    </row>
    <row r="11" spans="1:8" ht="15" thickBot="1" x14ac:dyDescent="0.35">
      <c r="A11" s="19">
        <v>580</v>
      </c>
      <c r="B11" s="20">
        <v>0</v>
      </c>
      <c r="C11" s="20">
        <v>0.28699999999999998</v>
      </c>
      <c r="D11" s="20">
        <v>0.29199999999999998</v>
      </c>
      <c r="E11" s="20">
        <v>0.28000000000000003</v>
      </c>
      <c r="F11" s="20">
        <v>0.28399999999999997</v>
      </c>
      <c r="G11" s="20">
        <v>0.29699999999999999</v>
      </c>
      <c r="H11" s="20">
        <v>0.29399999999999998</v>
      </c>
    </row>
    <row r="12" spans="1:8" ht="15" thickBot="1" x14ac:dyDescent="0.35">
      <c r="A12" s="19">
        <v>610</v>
      </c>
      <c r="B12" s="20">
        <v>0</v>
      </c>
      <c r="C12" s="20">
        <v>0.28000000000000003</v>
      </c>
      <c r="D12" s="20">
        <v>0.28499999999999998</v>
      </c>
      <c r="E12" s="20">
        <v>0.28999999999999998</v>
      </c>
      <c r="F12" s="20">
        <v>0.27600000000000002</v>
      </c>
      <c r="G12" s="20">
        <v>0.28899999999999998</v>
      </c>
      <c r="H12" s="20">
        <v>0.28699999999999998</v>
      </c>
    </row>
    <row r="14" spans="1:8" x14ac:dyDescent="0.3">
      <c r="A14" s="31" t="s">
        <v>74</v>
      </c>
      <c r="B14" s="31">
        <f>EXP(B8)/EXP(B11)</f>
        <v>1</v>
      </c>
      <c r="C14" s="31">
        <f>EXP(C8)/EXP(C11)</f>
        <v>1.8148448827228367</v>
      </c>
      <c r="D14" s="31">
        <f t="shared" ref="D14:H14" si="0">EXP(D8)/EXP(D11)</f>
        <v>1.3675215310276052</v>
      </c>
      <c r="E14" s="31">
        <f t="shared" si="0"/>
        <v>1.2056272850499248</v>
      </c>
      <c r="F14" s="31">
        <f t="shared" si="0"/>
        <v>1.0985597459171739</v>
      </c>
      <c r="G14" s="31">
        <f t="shared" si="0"/>
        <v>1.0618365465453596</v>
      </c>
      <c r="H14" s="31">
        <f t="shared" si="0"/>
        <v>1.0470744109569372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0BD8-1698-4D36-83F1-0FFBF988B596}">
  <dimension ref="A1:Q14"/>
  <sheetViews>
    <sheetView topLeftCell="D1" workbookViewId="0">
      <selection activeCell="J19" sqref="J19"/>
    </sheetView>
  </sheetViews>
  <sheetFormatPr defaultRowHeight="14.4" x14ac:dyDescent="0.3"/>
  <sheetData>
    <row r="1" spans="1:17" x14ac:dyDescent="0.3">
      <c r="A1" s="23" t="s">
        <v>145</v>
      </c>
      <c r="B1" s="16">
        <v>0</v>
      </c>
      <c r="C1" s="17">
        <v>75</v>
      </c>
      <c r="D1" s="17">
        <v>37.5</v>
      </c>
      <c r="E1" s="17">
        <v>18.75</v>
      </c>
      <c r="F1" s="17">
        <f>E1/2</f>
        <v>9.375</v>
      </c>
      <c r="G1" s="17">
        <f>F1/2</f>
        <v>4.6875</v>
      </c>
      <c r="H1" s="17">
        <f>G1/2</f>
        <v>2.34375</v>
      </c>
      <c r="I1" s="24"/>
      <c r="K1" s="35">
        <v>0</v>
      </c>
      <c r="L1" s="35">
        <v>2.34375</v>
      </c>
      <c r="M1" s="35">
        <v>4.6875</v>
      </c>
      <c r="N1" s="35">
        <v>9.375</v>
      </c>
      <c r="O1" s="35">
        <v>18.75</v>
      </c>
      <c r="P1" s="35">
        <v>37.5</v>
      </c>
      <c r="Q1" s="35">
        <v>75</v>
      </c>
    </row>
    <row r="2" spans="1:17" x14ac:dyDescent="0.3">
      <c r="A2" s="25">
        <v>310</v>
      </c>
      <c r="B2" s="26">
        <v>0</v>
      </c>
      <c r="C2" s="24">
        <v>0.06</v>
      </c>
      <c r="D2" s="24">
        <v>3.3000000000000002E-2</v>
      </c>
      <c r="E2" s="24">
        <v>2.5999999999999999E-2</v>
      </c>
      <c r="F2" s="24">
        <v>1.4999999999999999E-2</v>
      </c>
      <c r="G2" s="24">
        <v>1.4E-2</v>
      </c>
      <c r="H2" s="24">
        <v>2.9000000000000001E-2</v>
      </c>
      <c r="I2" s="24"/>
      <c r="J2" t="s">
        <v>74</v>
      </c>
      <c r="K2">
        <f>B14</f>
        <v>1</v>
      </c>
      <c r="L2">
        <f>H14</f>
        <v>1.0070245572668486</v>
      </c>
      <c r="M2">
        <f>G14</f>
        <v>1.0090406217738679</v>
      </c>
      <c r="N2">
        <f>F14</f>
        <v>1.0222437844704382</v>
      </c>
      <c r="O2">
        <f>E14</f>
        <v>1.0908966797182775</v>
      </c>
      <c r="P2">
        <f>D14</f>
        <v>1.2128827935191195</v>
      </c>
      <c r="Q2">
        <f>C14</f>
        <v>1.59999419321736</v>
      </c>
    </row>
    <row r="3" spans="1:17" x14ac:dyDescent="0.3">
      <c r="A3" s="25">
        <v>340</v>
      </c>
      <c r="B3" s="26">
        <v>0</v>
      </c>
      <c r="C3" s="24">
        <v>4.2999999999999997E-2</v>
      </c>
      <c r="D3" s="24">
        <v>2.5000000000000001E-2</v>
      </c>
      <c r="E3" s="24">
        <v>2.4E-2</v>
      </c>
      <c r="F3" s="24">
        <v>1.0999999999999999E-2</v>
      </c>
      <c r="G3" s="24">
        <v>1.2E-2</v>
      </c>
      <c r="H3" s="24">
        <v>2.5999999999999999E-2</v>
      </c>
      <c r="I3" s="24"/>
    </row>
    <row r="4" spans="1:17" x14ac:dyDescent="0.3">
      <c r="A4" s="25">
        <v>370</v>
      </c>
      <c r="B4" s="26">
        <v>0</v>
      </c>
      <c r="C4" s="24">
        <v>3.1E-2</v>
      </c>
      <c r="D4" s="24">
        <v>1.9E-2</v>
      </c>
      <c r="E4" s="24">
        <v>2.1000000000000001E-2</v>
      </c>
      <c r="F4" s="24">
        <v>0.01</v>
      </c>
      <c r="G4" s="24">
        <v>1.0999999999999999E-2</v>
      </c>
      <c r="H4" s="24">
        <v>2.5000000000000001E-2</v>
      </c>
      <c r="I4" s="24"/>
    </row>
    <row r="5" spans="1:17" x14ac:dyDescent="0.3">
      <c r="A5" s="27">
        <v>400</v>
      </c>
      <c r="B5" s="26">
        <v>0</v>
      </c>
      <c r="C5" s="24">
        <v>3.3000000000000002E-2</v>
      </c>
      <c r="D5" s="24">
        <v>0.02</v>
      </c>
      <c r="E5" s="24">
        <v>0.02</v>
      </c>
      <c r="F5" s="24">
        <v>8.9999999999999993E-3</v>
      </c>
      <c r="G5" s="24">
        <v>8.9999999999999993E-3</v>
      </c>
      <c r="H5" s="24">
        <v>2.3E-2</v>
      </c>
      <c r="I5" s="24"/>
    </row>
    <row r="6" spans="1:17" x14ac:dyDescent="0.3">
      <c r="A6" s="25">
        <v>430</v>
      </c>
      <c r="B6" s="26">
        <v>0</v>
      </c>
      <c r="C6" s="24">
        <v>0.06</v>
      </c>
      <c r="D6" s="24">
        <v>3.3000000000000002E-2</v>
      </c>
      <c r="E6" s="24">
        <v>2.5000000000000001E-2</v>
      </c>
      <c r="F6" s="24">
        <v>0.01</v>
      </c>
      <c r="G6" s="24">
        <v>8.9999999999999993E-3</v>
      </c>
      <c r="H6" s="24">
        <v>2.3E-2</v>
      </c>
      <c r="I6" s="24"/>
    </row>
    <row r="7" spans="1:17" x14ac:dyDescent="0.3">
      <c r="A7" s="25">
        <v>460</v>
      </c>
      <c r="B7" s="26">
        <v>0</v>
      </c>
      <c r="C7" s="24">
        <v>0.187</v>
      </c>
      <c r="D7" s="24">
        <v>8.3000000000000004E-2</v>
      </c>
      <c r="E7" s="24">
        <v>4.7E-2</v>
      </c>
      <c r="F7" s="24">
        <v>1.4E-2</v>
      </c>
      <c r="G7" s="24">
        <v>1.0999999999999999E-2</v>
      </c>
      <c r="H7" s="24">
        <v>2.1999999999999999E-2</v>
      </c>
      <c r="I7" s="24"/>
    </row>
    <row r="8" spans="1:17" x14ac:dyDescent="0.3">
      <c r="A8" s="28">
        <v>490</v>
      </c>
      <c r="B8" s="29">
        <v>0</v>
      </c>
      <c r="C8" s="30">
        <v>0.47599999999999998</v>
      </c>
      <c r="D8" s="30">
        <v>0.19800000000000001</v>
      </c>
      <c r="E8" s="30">
        <v>9.6000000000000002E-2</v>
      </c>
      <c r="F8" s="30">
        <v>2.5999999999999999E-2</v>
      </c>
      <c r="G8" s="30">
        <v>1.4E-2</v>
      </c>
      <c r="H8" s="30">
        <v>2.4E-2</v>
      </c>
      <c r="I8" s="24"/>
    </row>
    <row r="9" spans="1:17" x14ac:dyDescent="0.3">
      <c r="A9" s="25">
        <v>520</v>
      </c>
      <c r="B9" s="26">
        <v>0</v>
      </c>
      <c r="C9" s="24">
        <v>2.7E-2</v>
      </c>
      <c r="D9" s="24">
        <v>1.4E-2</v>
      </c>
      <c r="E9" s="24">
        <v>1.4E-2</v>
      </c>
      <c r="F9" s="24">
        <v>6.0000000000000001E-3</v>
      </c>
      <c r="G9" s="24">
        <v>7.0000000000000001E-3</v>
      </c>
      <c r="H9" s="24">
        <v>0.02</v>
      </c>
      <c r="I9" s="24"/>
    </row>
    <row r="10" spans="1:17" x14ac:dyDescent="0.3">
      <c r="A10" s="25">
        <v>550</v>
      </c>
      <c r="B10" s="26">
        <v>0</v>
      </c>
      <c r="C10" s="24">
        <v>7.0000000000000001E-3</v>
      </c>
      <c r="D10" s="24">
        <v>6.0000000000000001E-3</v>
      </c>
      <c r="E10" s="24">
        <v>0.01</v>
      </c>
      <c r="F10" s="24">
        <v>4.0000000000000001E-3</v>
      </c>
      <c r="G10" s="24">
        <v>6.0000000000000001E-3</v>
      </c>
      <c r="H10" s="24">
        <v>1.7999999999999999E-2</v>
      </c>
      <c r="I10" s="24"/>
    </row>
    <row r="11" spans="1:17" x14ac:dyDescent="0.3">
      <c r="A11" s="25">
        <v>580</v>
      </c>
      <c r="B11" s="26">
        <v>0</v>
      </c>
      <c r="C11" s="24">
        <v>6.0000000000000001E-3</v>
      </c>
      <c r="D11" s="24">
        <v>5.0000000000000001E-3</v>
      </c>
      <c r="E11" s="24">
        <v>8.9999999999999993E-3</v>
      </c>
      <c r="F11" s="24">
        <v>4.0000000000000001E-3</v>
      </c>
      <c r="G11" s="24">
        <v>5.0000000000000001E-3</v>
      </c>
      <c r="H11" s="24">
        <v>1.7000000000000001E-2</v>
      </c>
      <c r="I11" s="24"/>
    </row>
    <row r="12" spans="1:17" x14ac:dyDescent="0.3">
      <c r="A12" s="25">
        <v>610</v>
      </c>
      <c r="B12" s="26">
        <v>0</v>
      </c>
      <c r="C12" s="24">
        <v>5.0000000000000001E-3</v>
      </c>
      <c r="D12" s="24">
        <v>5.0000000000000001E-3</v>
      </c>
      <c r="E12" s="24">
        <v>8.9999999999999993E-3</v>
      </c>
      <c r="F12" s="24">
        <v>3.0000000000000001E-3</v>
      </c>
      <c r="G12" s="24">
        <v>5.0000000000000001E-3</v>
      </c>
      <c r="H12" s="24">
        <v>1.7000000000000001E-2</v>
      </c>
      <c r="I12" s="24"/>
    </row>
    <row r="13" spans="1:17" x14ac:dyDescent="0.3">
      <c r="A13" s="24"/>
      <c r="B13" s="24"/>
      <c r="C13" s="24"/>
      <c r="D13" s="24"/>
      <c r="E13" s="24"/>
      <c r="F13" s="24"/>
      <c r="G13" s="24"/>
      <c r="H13" s="24"/>
      <c r="I13" s="24"/>
    </row>
    <row r="14" spans="1:17" x14ac:dyDescent="0.3">
      <c r="A14" s="71" t="s">
        <v>74</v>
      </c>
      <c r="B14">
        <f>EXP(B8)/EXP(B11)</f>
        <v>1</v>
      </c>
      <c r="C14">
        <f>EXP(C8)/EXP(C11)</f>
        <v>1.59999419321736</v>
      </c>
      <c r="D14">
        <f t="shared" ref="D14:H14" si="0">EXP(D8)/EXP(D11)</f>
        <v>1.2128827935191195</v>
      </c>
      <c r="E14">
        <f t="shared" si="0"/>
        <v>1.0908966797182775</v>
      </c>
      <c r="F14">
        <f t="shared" si="0"/>
        <v>1.0222437844704382</v>
      </c>
      <c r="G14">
        <f t="shared" si="0"/>
        <v>1.0090406217738679</v>
      </c>
      <c r="H14">
        <f t="shared" si="0"/>
        <v>1.0070245572668486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7BCA-6DFD-4B5E-9157-B0A32AA91DA7}">
  <dimension ref="A1:AJ60"/>
  <sheetViews>
    <sheetView topLeftCell="H15" workbookViewId="0">
      <selection activeCell="G16" sqref="G16"/>
    </sheetView>
  </sheetViews>
  <sheetFormatPr defaultRowHeight="14.4" x14ac:dyDescent="0.3"/>
  <cols>
    <col min="2" max="2" width="11.5546875" customWidth="1"/>
    <col min="15" max="15" width="11.5546875" customWidth="1"/>
    <col min="29" max="29" width="17.5546875" customWidth="1"/>
  </cols>
  <sheetData>
    <row r="1" spans="1:36" ht="18" x14ac:dyDescent="0.35">
      <c r="B1" s="49" t="s">
        <v>146</v>
      </c>
    </row>
    <row r="2" spans="1:36" x14ac:dyDescent="0.3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O2" s="44"/>
      <c r="AC2" s="64" t="s">
        <v>147</v>
      </c>
      <c r="AD2" s="44"/>
      <c r="AE2" s="44"/>
      <c r="AF2" s="44"/>
      <c r="AG2" s="44"/>
      <c r="AH2" s="44"/>
    </row>
    <row r="3" spans="1:36" ht="15" customHeight="1" x14ac:dyDescent="0.3">
      <c r="A3" s="44"/>
      <c r="B3" s="53"/>
      <c r="C3" s="87">
        <v>310</v>
      </c>
      <c r="D3" s="87">
        <v>340</v>
      </c>
      <c r="E3" s="87">
        <v>370</v>
      </c>
      <c r="F3" s="87">
        <v>400</v>
      </c>
      <c r="G3" s="87">
        <v>430</v>
      </c>
      <c r="H3" s="87">
        <v>460</v>
      </c>
      <c r="I3" s="88">
        <v>490</v>
      </c>
      <c r="J3" s="87">
        <v>520</v>
      </c>
      <c r="K3" s="87">
        <v>550</v>
      </c>
      <c r="L3" s="88">
        <v>580</v>
      </c>
      <c r="M3" s="87">
        <v>610</v>
      </c>
      <c r="N3" s="44"/>
      <c r="O3" s="81" t="s">
        <v>148</v>
      </c>
      <c r="P3" s="44"/>
      <c r="AC3" s="180">
        <f>_xlfn.T.TEST(O12:O20,Sand_Only!K2:K10,2, 1)</f>
        <v>0.25609442117694609</v>
      </c>
      <c r="AD3" s="189" t="s">
        <v>149</v>
      </c>
      <c r="AE3" s="190"/>
      <c r="AF3" s="190"/>
      <c r="AG3" s="190"/>
      <c r="AH3" s="191"/>
      <c r="AI3" s="44"/>
    </row>
    <row r="4" spans="1:36" x14ac:dyDescent="0.3">
      <c r="A4" s="44"/>
      <c r="B4" s="89" t="s">
        <v>116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60">
        <v>0</v>
      </c>
      <c r="J4" s="53">
        <v>0</v>
      </c>
      <c r="K4" s="53">
        <v>0</v>
      </c>
      <c r="L4" s="60">
        <v>0</v>
      </c>
      <c r="M4" s="53">
        <v>0</v>
      </c>
      <c r="N4" s="44"/>
      <c r="O4" s="91">
        <f>EXP(I4)/EXP(L4)</f>
        <v>1</v>
      </c>
      <c r="P4" s="44"/>
      <c r="AC4" s="44"/>
      <c r="AD4" s="192"/>
      <c r="AE4" s="193"/>
      <c r="AF4" s="193"/>
      <c r="AG4" s="193"/>
      <c r="AH4" s="194"/>
      <c r="AI4" s="44"/>
    </row>
    <row r="5" spans="1:36" x14ac:dyDescent="0.3">
      <c r="A5" s="44"/>
      <c r="B5" s="89" t="s">
        <v>117</v>
      </c>
      <c r="C5" s="53">
        <v>3.3000000000000002E-2</v>
      </c>
      <c r="D5" s="53">
        <v>3.4000000000000002E-2</v>
      </c>
      <c r="E5" s="53">
        <v>4.5999999999999999E-2</v>
      </c>
      <c r="F5" s="53">
        <v>2.5999999999999999E-2</v>
      </c>
      <c r="G5" s="53">
        <v>1.4999999999999999E-2</v>
      </c>
      <c r="H5" s="53">
        <v>1.0999999999999999E-2</v>
      </c>
      <c r="I5" s="60">
        <v>0.01</v>
      </c>
      <c r="J5" s="53">
        <v>0.01</v>
      </c>
      <c r="K5" s="53">
        <v>8.9999999999999993E-3</v>
      </c>
      <c r="L5" s="60">
        <v>8.9999999999999993E-3</v>
      </c>
      <c r="M5" s="53">
        <v>8.9999999999999993E-3</v>
      </c>
      <c r="N5" s="44"/>
      <c r="O5" s="91">
        <f t="shared" ref="O5:O24" si="0">EXP(I5)/EXP(L5)</f>
        <v>1.0010005001667082</v>
      </c>
      <c r="P5" s="44"/>
      <c r="AC5" s="44"/>
      <c r="AD5" s="192"/>
      <c r="AE5" s="193"/>
      <c r="AF5" s="193"/>
      <c r="AG5" s="193"/>
      <c r="AH5" s="194"/>
      <c r="AI5" s="44"/>
    </row>
    <row r="6" spans="1:36" x14ac:dyDescent="0.3">
      <c r="A6" s="44"/>
      <c r="B6" s="89" t="s">
        <v>122</v>
      </c>
      <c r="C6" s="53">
        <v>2.7E-2</v>
      </c>
      <c r="D6" s="53">
        <v>3.1E-2</v>
      </c>
      <c r="E6" s="53">
        <v>4.5999999999999999E-2</v>
      </c>
      <c r="F6" s="53">
        <v>2.1999999999999999E-2</v>
      </c>
      <c r="G6" s="53">
        <v>1.0999999999999999E-2</v>
      </c>
      <c r="H6" s="53">
        <v>8.0000000000000002E-3</v>
      </c>
      <c r="I6" s="60">
        <v>6.0000000000000001E-3</v>
      </c>
      <c r="J6" s="53">
        <v>6.0000000000000001E-3</v>
      </c>
      <c r="K6" s="53">
        <v>7.0000000000000001E-3</v>
      </c>
      <c r="L6" s="60">
        <v>7.0000000000000001E-3</v>
      </c>
      <c r="M6" s="53">
        <v>6.0000000000000001E-3</v>
      </c>
      <c r="N6" s="44"/>
      <c r="O6" s="91">
        <f t="shared" si="0"/>
        <v>0.99900049983337502</v>
      </c>
      <c r="P6" s="44"/>
      <c r="AB6" s="44"/>
      <c r="AC6" s="44"/>
      <c r="AD6" s="157"/>
      <c r="AE6" s="157"/>
      <c r="AF6" s="157"/>
      <c r="AG6" s="157"/>
      <c r="AH6" s="156"/>
      <c r="AI6" s="44"/>
      <c r="AJ6" s="44"/>
    </row>
    <row r="7" spans="1:36" x14ac:dyDescent="0.3">
      <c r="A7" s="44"/>
      <c r="B7" s="89" t="s">
        <v>150</v>
      </c>
      <c r="C7" s="53">
        <v>2.5999999999999999E-2</v>
      </c>
      <c r="D7" s="53">
        <v>2.7E-2</v>
      </c>
      <c r="E7" s="53">
        <v>4.2000000000000003E-2</v>
      </c>
      <c r="F7" s="53">
        <v>1.9E-2</v>
      </c>
      <c r="G7" s="53">
        <v>7.0000000000000001E-3</v>
      </c>
      <c r="H7" s="53">
        <v>4.0000000000000001E-3</v>
      </c>
      <c r="I7" s="60">
        <v>3.0000000000000001E-3</v>
      </c>
      <c r="J7" s="53">
        <v>3.0000000000000001E-3</v>
      </c>
      <c r="K7" s="53">
        <v>3.0000000000000001E-3</v>
      </c>
      <c r="L7" s="60">
        <v>3.0000000000000001E-3</v>
      </c>
      <c r="M7" s="53">
        <v>3.0000000000000001E-3</v>
      </c>
      <c r="N7" s="44"/>
      <c r="O7" s="91">
        <f t="shared" si="0"/>
        <v>1</v>
      </c>
      <c r="P7" s="44"/>
      <c r="AC7" s="44"/>
      <c r="AD7" s="186" t="s">
        <v>151</v>
      </c>
      <c r="AE7" s="187"/>
      <c r="AF7" s="187"/>
      <c r="AG7" s="187"/>
      <c r="AH7" s="188"/>
      <c r="AI7" s="44"/>
    </row>
    <row r="8" spans="1:36" x14ac:dyDescent="0.3">
      <c r="A8" s="44"/>
      <c r="B8" s="89" t="s">
        <v>118</v>
      </c>
      <c r="C8" s="53">
        <v>0</v>
      </c>
      <c r="D8" s="53">
        <v>1E-3</v>
      </c>
      <c r="E8" s="53">
        <v>2E-3</v>
      </c>
      <c r="F8" s="53">
        <v>2E-3</v>
      </c>
      <c r="G8" s="53">
        <v>2E-3</v>
      </c>
      <c r="H8" s="53">
        <v>2E-3</v>
      </c>
      <c r="I8" s="60">
        <v>2E-3</v>
      </c>
      <c r="J8" s="53">
        <v>3.0000000000000001E-3</v>
      </c>
      <c r="K8" s="53">
        <v>3.0000000000000001E-3</v>
      </c>
      <c r="L8" s="60">
        <v>2E-3</v>
      </c>
      <c r="M8" s="53">
        <v>2E-3</v>
      </c>
      <c r="N8" s="44"/>
      <c r="O8" s="91">
        <f t="shared" si="0"/>
        <v>1</v>
      </c>
      <c r="P8" s="44"/>
      <c r="AC8" s="44"/>
      <c r="AD8" s="203" t="s">
        <v>152</v>
      </c>
      <c r="AE8" s="204"/>
      <c r="AF8" s="204"/>
      <c r="AG8" s="204"/>
      <c r="AH8" s="205"/>
      <c r="AI8" s="44"/>
    </row>
    <row r="9" spans="1:36" x14ac:dyDescent="0.3">
      <c r="A9" s="44"/>
      <c r="B9" s="89" t="s">
        <v>119</v>
      </c>
      <c r="C9" s="53">
        <v>2.3E-2</v>
      </c>
      <c r="D9" s="53">
        <v>2.4E-2</v>
      </c>
      <c r="E9" s="53">
        <v>2.4E-2</v>
      </c>
      <c r="F9" s="53">
        <v>3.3000000000000002E-2</v>
      </c>
      <c r="G9" s="53">
        <v>1.9E-2</v>
      </c>
      <c r="H9" s="53">
        <v>2.7E-2</v>
      </c>
      <c r="I9" s="60">
        <v>0.32100000000000001</v>
      </c>
      <c r="J9" s="53">
        <v>1.4999999999999999E-2</v>
      </c>
      <c r="K9" s="53">
        <v>3.0000000000000001E-3</v>
      </c>
      <c r="L9" s="60">
        <v>2E-3</v>
      </c>
      <c r="M9" s="53">
        <v>3.0000000000000001E-3</v>
      </c>
      <c r="N9" s="44"/>
      <c r="O9" s="91">
        <f t="shared" si="0"/>
        <v>1.3757513249060394</v>
      </c>
      <c r="P9" s="44"/>
      <c r="AB9" s="44"/>
      <c r="AC9" s="44"/>
      <c r="AD9" s="195" t="s">
        <v>153</v>
      </c>
      <c r="AE9" s="184"/>
      <c r="AF9" s="184"/>
      <c r="AG9" s="184"/>
      <c r="AH9" s="196"/>
      <c r="AI9" s="44"/>
    </row>
    <row r="10" spans="1:36" ht="15" customHeight="1" x14ac:dyDescent="0.3">
      <c r="A10" s="44"/>
      <c r="B10" s="89" t="s">
        <v>120</v>
      </c>
      <c r="C10" s="53">
        <v>2.5999999999999999E-2</v>
      </c>
      <c r="D10" s="53">
        <v>2.5999999999999999E-2</v>
      </c>
      <c r="E10" s="53">
        <v>3.3000000000000002E-2</v>
      </c>
      <c r="F10" s="53">
        <v>1.9E-2</v>
      </c>
      <c r="G10" s="53">
        <v>2.8000000000000001E-2</v>
      </c>
      <c r="H10" s="53">
        <v>0.11700000000000001</v>
      </c>
      <c r="I10" s="60">
        <v>0.33200000000000002</v>
      </c>
      <c r="J10" s="53">
        <v>1.4999999999999999E-2</v>
      </c>
      <c r="K10" s="53">
        <v>3.0000000000000001E-3</v>
      </c>
      <c r="L10" s="60">
        <v>2E-3</v>
      </c>
      <c r="M10" s="53">
        <v>2E-3</v>
      </c>
      <c r="N10" s="44"/>
      <c r="O10" s="91">
        <f t="shared" si="0"/>
        <v>1.3909681284637803</v>
      </c>
      <c r="P10" s="44"/>
      <c r="AB10" s="44"/>
      <c r="AC10" s="44"/>
      <c r="AD10" s="197" t="s">
        <v>154</v>
      </c>
      <c r="AE10" s="198"/>
      <c r="AF10" s="198"/>
      <c r="AG10" s="198"/>
      <c r="AH10" s="199"/>
      <c r="AI10" s="44"/>
    </row>
    <row r="11" spans="1:36" x14ac:dyDescent="0.3">
      <c r="A11" s="44"/>
      <c r="B11" s="89" t="s">
        <v>121</v>
      </c>
      <c r="C11" s="53">
        <v>2.9000000000000001E-2</v>
      </c>
      <c r="D11" s="53">
        <v>2.9000000000000001E-2</v>
      </c>
      <c r="E11" s="53">
        <v>3.6999999999999998E-2</v>
      </c>
      <c r="F11" s="53">
        <v>2.1999999999999999E-2</v>
      </c>
      <c r="G11" s="53">
        <v>3.1E-2</v>
      </c>
      <c r="H11" s="53">
        <v>0.11899999999999999</v>
      </c>
      <c r="I11" s="60">
        <v>0.33100000000000002</v>
      </c>
      <c r="J11" s="53">
        <v>1.7999999999999999E-2</v>
      </c>
      <c r="K11" s="53">
        <v>6.0000000000000001E-3</v>
      </c>
      <c r="L11" s="60">
        <v>6.0000000000000001E-3</v>
      </c>
      <c r="M11" s="53">
        <v>6.0000000000000001E-3</v>
      </c>
      <c r="N11" s="44"/>
      <c r="O11" s="91">
        <f t="shared" si="0"/>
        <v>1.3840306459807514</v>
      </c>
      <c r="P11" s="44"/>
      <c r="AB11" s="44"/>
      <c r="AC11" s="44"/>
      <c r="AD11" s="200"/>
      <c r="AE11" s="201"/>
      <c r="AF11" s="201"/>
      <c r="AG11" s="201"/>
      <c r="AH11" s="202"/>
      <c r="AI11" s="44"/>
    </row>
    <row r="12" spans="1:36" x14ac:dyDescent="0.3">
      <c r="A12" s="44"/>
      <c r="B12" s="56" t="s">
        <v>123</v>
      </c>
      <c r="C12" s="90">
        <v>2.9000000000000001E-2</v>
      </c>
      <c r="D12" s="90">
        <v>2.4E-2</v>
      </c>
      <c r="E12" s="90">
        <v>2.5000000000000001E-2</v>
      </c>
      <c r="F12" s="90">
        <v>1.2E-2</v>
      </c>
      <c r="G12" s="90">
        <v>6.0000000000000001E-3</v>
      </c>
      <c r="H12" s="90">
        <v>7.0000000000000001E-3</v>
      </c>
      <c r="I12" s="60">
        <v>1.2E-2</v>
      </c>
      <c r="J12" s="90">
        <v>3.0000000000000001E-3</v>
      </c>
      <c r="K12" s="90">
        <v>3.0000000000000001E-3</v>
      </c>
      <c r="L12" s="60">
        <v>2E-3</v>
      </c>
      <c r="M12" s="90">
        <v>2E-3</v>
      </c>
      <c r="N12" s="44">
        <v>16</v>
      </c>
      <c r="O12" s="92">
        <f>EXP(I12)/EXP(L12)</f>
        <v>1.0100501670841682</v>
      </c>
      <c r="P12" s="44"/>
      <c r="AC12" s="44"/>
      <c r="AD12" s="44"/>
      <c r="AE12" s="44"/>
      <c r="AF12" s="44"/>
      <c r="AG12" s="44"/>
      <c r="AH12" s="44"/>
    </row>
    <row r="13" spans="1:36" x14ac:dyDescent="0.3">
      <c r="A13" s="44"/>
      <c r="B13" s="56" t="s">
        <v>124</v>
      </c>
      <c r="C13" s="90">
        <v>2.5000000000000001E-2</v>
      </c>
      <c r="D13" s="90">
        <v>2.1999999999999999E-2</v>
      </c>
      <c r="E13" s="90">
        <v>2.5999999999999999E-2</v>
      </c>
      <c r="F13" s="90">
        <v>1.2E-2</v>
      </c>
      <c r="G13" s="90">
        <v>6.0000000000000001E-3</v>
      </c>
      <c r="H13" s="90">
        <v>7.0000000000000001E-3</v>
      </c>
      <c r="I13" s="60">
        <v>1.4E-2</v>
      </c>
      <c r="J13" s="90">
        <v>2E-3</v>
      </c>
      <c r="K13" s="90">
        <v>1E-3</v>
      </c>
      <c r="L13" s="60">
        <v>1E-3</v>
      </c>
      <c r="M13" s="90">
        <v>1E-3</v>
      </c>
      <c r="N13" s="44">
        <v>17</v>
      </c>
      <c r="O13" s="92">
        <f t="shared" si="0"/>
        <v>1.013084867359809</v>
      </c>
      <c r="P13" s="44"/>
    </row>
    <row r="14" spans="1:36" x14ac:dyDescent="0.3">
      <c r="A14" s="44"/>
      <c r="B14" s="56" t="s">
        <v>125</v>
      </c>
      <c r="C14" s="90">
        <v>2.9000000000000001E-2</v>
      </c>
      <c r="D14" s="90">
        <v>2.5000000000000001E-2</v>
      </c>
      <c r="E14" s="90">
        <v>2.8000000000000001E-2</v>
      </c>
      <c r="F14" s="90">
        <v>1.4E-2</v>
      </c>
      <c r="G14" s="90">
        <v>7.0000000000000001E-3</v>
      </c>
      <c r="H14" s="90">
        <v>8.9999999999999993E-3</v>
      </c>
      <c r="I14" s="60">
        <v>1.7000000000000001E-2</v>
      </c>
      <c r="J14" s="90">
        <v>3.0000000000000001E-3</v>
      </c>
      <c r="K14" s="90">
        <v>3.0000000000000001E-3</v>
      </c>
      <c r="L14" s="60">
        <v>3.0000000000000001E-3</v>
      </c>
      <c r="M14" s="90">
        <v>2E-3</v>
      </c>
      <c r="N14" s="44">
        <v>18</v>
      </c>
      <c r="O14" s="92">
        <f t="shared" si="0"/>
        <v>1.0140984589384923</v>
      </c>
      <c r="P14" s="44"/>
    </row>
    <row r="15" spans="1:36" x14ac:dyDescent="0.3">
      <c r="A15" s="44"/>
      <c r="B15" s="56" t="s">
        <v>126</v>
      </c>
      <c r="C15" s="90">
        <v>3.1E-2</v>
      </c>
      <c r="D15" s="90">
        <v>2.5999999999999999E-2</v>
      </c>
      <c r="E15" s="90">
        <v>2.8000000000000001E-2</v>
      </c>
      <c r="F15" s="90">
        <v>1.4E-2</v>
      </c>
      <c r="G15" s="90">
        <v>8.0000000000000002E-3</v>
      </c>
      <c r="H15" s="90">
        <v>8.9999999999999993E-3</v>
      </c>
      <c r="I15" s="60">
        <v>1.7999999999999999E-2</v>
      </c>
      <c r="J15" s="90">
        <v>4.0000000000000001E-3</v>
      </c>
      <c r="K15" s="90">
        <v>3.0000000000000001E-3</v>
      </c>
      <c r="L15" s="60">
        <v>3.0000000000000001E-3</v>
      </c>
      <c r="M15" s="90">
        <v>3.0000000000000001E-3</v>
      </c>
      <c r="N15" s="44">
        <v>19</v>
      </c>
      <c r="O15" s="92">
        <f t="shared" si="0"/>
        <v>1.0151130646157189</v>
      </c>
      <c r="P15" s="44"/>
    </row>
    <row r="16" spans="1:36" x14ac:dyDescent="0.3">
      <c r="A16" s="44"/>
      <c r="B16" s="56" t="s">
        <v>127</v>
      </c>
      <c r="C16" s="90">
        <v>3.1E-2</v>
      </c>
      <c r="D16" s="90">
        <v>2.7E-2</v>
      </c>
      <c r="E16" s="90">
        <v>2.9000000000000001E-2</v>
      </c>
      <c r="F16" s="90">
        <v>1.7000000000000001E-2</v>
      </c>
      <c r="G16" s="90">
        <v>1.0999999999999999E-2</v>
      </c>
      <c r="H16" s="90">
        <v>1.2999999999999999E-2</v>
      </c>
      <c r="I16" s="60">
        <v>2.1999999999999999E-2</v>
      </c>
      <c r="J16" s="90">
        <v>8.0000000000000002E-3</v>
      </c>
      <c r="K16" s="90">
        <v>7.0000000000000001E-3</v>
      </c>
      <c r="L16" s="60">
        <v>7.0000000000000001E-3</v>
      </c>
      <c r="M16" s="90">
        <v>7.0000000000000001E-3</v>
      </c>
      <c r="N16" s="44">
        <v>20</v>
      </c>
      <c r="O16" s="92">
        <f t="shared" si="0"/>
        <v>1.0151130646157189</v>
      </c>
      <c r="P16" s="44"/>
    </row>
    <row r="17" spans="1:16" x14ac:dyDescent="0.3">
      <c r="A17" s="44"/>
      <c r="B17" s="56" t="s">
        <v>128</v>
      </c>
      <c r="C17" s="90">
        <v>0.03</v>
      </c>
      <c r="D17" s="90">
        <v>2.5000000000000001E-2</v>
      </c>
      <c r="E17" s="90">
        <v>2.5999999999999999E-2</v>
      </c>
      <c r="F17" s="90">
        <v>1.2999999999999999E-2</v>
      </c>
      <c r="G17" s="90">
        <v>7.0000000000000001E-3</v>
      </c>
      <c r="H17" s="90">
        <v>8.9999999999999993E-3</v>
      </c>
      <c r="I17" s="60">
        <v>1.9E-2</v>
      </c>
      <c r="J17" s="90">
        <v>3.0000000000000001E-3</v>
      </c>
      <c r="K17" s="90">
        <v>2E-3</v>
      </c>
      <c r="L17" s="60">
        <v>2E-3</v>
      </c>
      <c r="M17" s="90">
        <v>2E-3</v>
      </c>
      <c r="N17" s="44">
        <v>21</v>
      </c>
      <c r="O17" s="92">
        <f t="shared" si="0"/>
        <v>1.0171453223252409</v>
      </c>
      <c r="P17" s="44"/>
    </row>
    <row r="18" spans="1:16" x14ac:dyDescent="0.3">
      <c r="A18" s="44"/>
      <c r="B18" s="56" t="s">
        <v>129</v>
      </c>
      <c r="C18" s="90">
        <v>2.5000000000000001E-2</v>
      </c>
      <c r="D18" s="90">
        <v>1.9E-2</v>
      </c>
      <c r="E18" s="90">
        <v>1.9E-2</v>
      </c>
      <c r="F18" s="90">
        <v>8.9999999999999993E-3</v>
      </c>
      <c r="G18" s="90">
        <v>5.0000000000000001E-3</v>
      </c>
      <c r="H18" s="90">
        <v>7.0000000000000001E-3</v>
      </c>
      <c r="I18" s="60">
        <v>1.6E-2</v>
      </c>
      <c r="J18" s="90">
        <v>2E-3</v>
      </c>
      <c r="K18" s="90">
        <v>1E-3</v>
      </c>
      <c r="L18" s="60">
        <v>1E-3</v>
      </c>
      <c r="M18" s="90">
        <v>1E-3</v>
      </c>
      <c r="N18" s="44">
        <v>22</v>
      </c>
      <c r="O18" s="92">
        <f t="shared" si="0"/>
        <v>1.0151130646157189</v>
      </c>
      <c r="P18" s="44"/>
    </row>
    <row r="19" spans="1:16" x14ac:dyDescent="0.3">
      <c r="A19" s="44"/>
      <c r="B19" s="56" t="s">
        <v>130</v>
      </c>
      <c r="C19" s="90">
        <v>2.9000000000000001E-2</v>
      </c>
      <c r="D19" s="90">
        <v>2.4E-2</v>
      </c>
      <c r="E19" s="90">
        <v>2.4E-2</v>
      </c>
      <c r="F19" s="90">
        <v>1.2E-2</v>
      </c>
      <c r="G19" s="90">
        <v>7.0000000000000001E-3</v>
      </c>
      <c r="H19" s="90">
        <v>0.01</v>
      </c>
      <c r="I19" s="60">
        <v>2.1000000000000001E-2</v>
      </c>
      <c r="J19" s="90">
        <v>4.0000000000000001E-3</v>
      </c>
      <c r="K19" s="90">
        <v>3.0000000000000001E-3</v>
      </c>
      <c r="L19" s="60">
        <v>3.0000000000000001E-3</v>
      </c>
      <c r="M19" s="90">
        <v>3.0000000000000001E-3</v>
      </c>
      <c r="N19" s="44">
        <v>23</v>
      </c>
      <c r="O19" s="92">
        <f t="shared" si="0"/>
        <v>1.0181629763897937</v>
      </c>
      <c r="P19" s="44"/>
    </row>
    <row r="20" spans="1:16" x14ac:dyDescent="0.3">
      <c r="A20" s="44"/>
      <c r="B20" s="56" t="s">
        <v>131</v>
      </c>
      <c r="C20" s="90">
        <v>2.7E-2</v>
      </c>
      <c r="D20" s="90">
        <v>0.02</v>
      </c>
      <c r="E20" s="90">
        <v>1.9E-2</v>
      </c>
      <c r="F20" s="90">
        <v>8.9999999999999993E-3</v>
      </c>
      <c r="G20" s="90">
        <v>6.0000000000000001E-3</v>
      </c>
      <c r="H20" s="90">
        <v>8.0000000000000002E-3</v>
      </c>
      <c r="I20" s="60">
        <v>1.7000000000000001E-2</v>
      </c>
      <c r="J20" s="90">
        <v>3.0000000000000001E-3</v>
      </c>
      <c r="K20" s="90">
        <v>2E-3</v>
      </c>
      <c r="L20" s="60">
        <v>2E-3</v>
      </c>
      <c r="M20" s="90">
        <v>2E-3</v>
      </c>
      <c r="N20" s="44">
        <v>24</v>
      </c>
      <c r="O20" s="92">
        <f t="shared" si="0"/>
        <v>1.0151130646157189</v>
      </c>
      <c r="P20" s="44"/>
    </row>
    <row r="21" spans="1:16" x14ac:dyDescent="0.3">
      <c r="A21" s="44"/>
      <c r="B21" s="89" t="s">
        <v>132</v>
      </c>
      <c r="C21" s="53">
        <v>2.5000000000000001E-2</v>
      </c>
      <c r="D21" s="53">
        <v>2.4E-2</v>
      </c>
      <c r="E21" s="53">
        <v>3.4000000000000002E-2</v>
      </c>
      <c r="F21" s="53">
        <v>1.9E-2</v>
      </c>
      <c r="G21" s="53">
        <v>2.5999999999999999E-2</v>
      </c>
      <c r="H21" s="53">
        <v>0.108</v>
      </c>
      <c r="I21" s="60">
        <v>0.307</v>
      </c>
      <c r="J21" s="53">
        <v>1.4E-2</v>
      </c>
      <c r="K21" s="53">
        <v>3.0000000000000001E-3</v>
      </c>
      <c r="L21" s="60">
        <v>3.0000000000000001E-3</v>
      </c>
      <c r="M21" s="53">
        <v>3.0000000000000001E-3</v>
      </c>
      <c r="N21" s="44"/>
      <c r="O21" s="91">
        <f t="shared" si="0"/>
        <v>1.3552690560896716</v>
      </c>
      <c r="P21" s="44"/>
    </row>
    <row r="22" spans="1:16" x14ac:dyDescent="0.3">
      <c r="A22" s="44"/>
      <c r="B22" s="89" t="s">
        <v>133</v>
      </c>
      <c r="C22" s="53">
        <v>2.5999999999999999E-2</v>
      </c>
      <c r="D22" s="53">
        <v>2.7E-2</v>
      </c>
      <c r="E22" s="53">
        <v>3.5999999999999997E-2</v>
      </c>
      <c r="F22" s="53">
        <v>2.1000000000000001E-2</v>
      </c>
      <c r="G22" s="53">
        <v>2.8000000000000001E-2</v>
      </c>
      <c r="H22" s="53">
        <v>0.113</v>
      </c>
      <c r="I22" s="60">
        <v>0.318</v>
      </c>
      <c r="J22" s="53">
        <v>1.6E-2</v>
      </c>
      <c r="K22" s="53">
        <v>4.0000000000000001E-3</v>
      </c>
      <c r="L22" s="60">
        <v>4.0000000000000001E-3</v>
      </c>
      <c r="M22" s="53">
        <v>4.0000000000000001E-3</v>
      </c>
      <c r="N22" s="44"/>
      <c r="O22" s="91">
        <f t="shared" si="0"/>
        <v>1.3688897365473756</v>
      </c>
      <c r="P22" s="44"/>
    </row>
    <row r="23" spans="1:16" x14ac:dyDescent="0.3">
      <c r="A23" s="44"/>
      <c r="B23" s="89" t="s">
        <v>134</v>
      </c>
      <c r="C23" s="53">
        <v>8.4000000000000005E-2</v>
      </c>
      <c r="D23" s="53">
        <v>8.6999999999999994E-2</v>
      </c>
      <c r="E23" s="53">
        <v>9.5000000000000001E-2</v>
      </c>
      <c r="F23" s="53">
        <v>8.3000000000000004E-2</v>
      </c>
      <c r="G23" s="53">
        <v>9.1999999999999998E-2</v>
      </c>
      <c r="H23" s="53">
        <v>0.16500000000000001</v>
      </c>
      <c r="I23" s="60">
        <v>0.34300000000000003</v>
      </c>
      <c r="J23" s="53">
        <v>0.08</v>
      </c>
      <c r="K23" s="53">
        <v>7.0000000000000007E-2</v>
      </c>
      <c r="L23" s="60">
        <v>6.9000000000000006E-2</v>
      </c>
      <c r="M23" s="53">
        <v>6.9000000000000006E-2</v>
      </c>
      <c r="N23" s="44"/>
      <c r="O23" s="91">
        <f t="shared" si="0"/>
        <v>1.3152148022387244</v>
      </c>
      <c r="P23" s="44"/>
    </row>
    <row r="24" spans="1:16" x14ac:dyDescent="0.3">
      <c r="A24" s="44"/>
      <c r="B24" s="89" t="s">
        <v>135</v>
      </c>
      <c r="C24" s="86">
        <v>-2E-3</v>
      </c>
      <c r="D24" s="53">
        <v>2E-3</v>
      </c>
      <c r="E24" s="53">
        <v>2E-3</v>
      </c>
      <c r="F24" s="53">
        <v>2E-3</v>
      </c>
      <c r="G24" s="53">
        <v>2E-3</v>
      </c>
      <c r="H24" s="53">
        <v>1E-3</v>
      </c>
      <c r="I24" s="60">
        <v>1E-3</v>
      </c>
      <c r="J24" s="53">
        <v>1E-3</v>
      </c>
      <c r="K24" s="53">
        <v>1E-3</v>
      </c>
      <c r="L24" s="60">
        <v>1E-3</v>
      </c>
      <c r="M24" s="53">
        <v>0</v>
      </c>
      <c r="N24" s="44"/>
      <c r="O24" s="91">
        <f t="shared" si="0"/>
        <v>1</v>
      </c>
      <c r="P24" s="44"/>
    </row>
    <row r="25" spans="1:16" x14ac:dyDescent="0.3">
      <c r="B25" s="44"/>
      <c r="C25" s="50"/>
      <c r="D25" s="44"/>
      <c r="E25" s="44"/>
      <c r="F25" s="44"/>
      <c r="G25" s="44"/>
      <c r="H25" s="44"/>
      <c r="I25" s="44"/>
      <c r="J25" s="44"/>
      <c r="K25" s="44"/>
      <c r="L25" s="44"/>
      <c r="M25" s="44"/>
      <c r="O25" s="44"/>
    </row>
    <row r="26" spans="1:16" x14ac:dyDescent="0.3">
      <c r="C26" s="50"/>
    </row>
    <row r="27" spans="1:16" x14ac:dyDescent="0.3">
      <c r="C27" s="50"/>
    </row>
    <row r="33" spans="2:13" x14ac:dyDescent="0.3"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</row>
    <row r="34" spans="2:13" x14ac:dyDescent="0.3">
      <c r="B34" s="1"/>
    </row>
    <row r="35" spans="2:13" x14ac:dyDescent="0.3">
      <c r="B35" s="1"/>
    </row>
    <row r="36" spans="2:13" x14ac:dyDescent="0.3">
      <c r="B36" s="1"/>
    </row>
    <row r="37" spans="2:13" x14ac:dyDescent="0.3">
      <c r="B37" s="1"/>
    </row>
    <row r="38" spans="2:13" x14ac:dyDescent="0.3">
      <c r="B38" s="1"/>
    </row>
    <row r="39" spans="2:13" x14ac:dyDescent="0.3">
      <c r="B39" s="1"/>
    </row>
    <row r="40" spans="2:13" x14ac:dyDescent="0.3">
      <c r="B40" s="1"/>
    </row>
    <row r="41" spans="2:13" x14ac:dyDescent="0.3">
      <c r="B41" s="1"/>
    </row>
    <row r="42" spans="2:13" x14ac:dyDescent="0.3">
      <c r="B42" s="1"/>
    </row>
    <row r="52" spans="2:13" x14ac:dyDescent="0.3">
      <c r="C52" s="87">
        <v>310</v>
      </c>
      <c r="D52" s="87">
        <v>340</v>
      </c>
      <c r="E52" s="87">
        <v>370</v>
      </c>
      <c r="F52" s="87">
        <v>400</v>
      </c>
      <c r="G52" s="87">
        <v>430</v>
      </c>
      <c r="H52" s="87">
        <v>460</v>
      </c>
      <c r="I52" s="88">
        <v>490</v>
      </c>
      <c r="J52" s="87">
        <v>520</v>
      </c>
      <c r="K52" s="87">
        <v>550</v>
      </c>
      <c r="L52" s="88">
        <v>580</v>
      </c>
      <c r="M52" s="87">
        <v>610</v>
      </c>
    </row>
    <row r="53" spans="2:13" x14ac:dyDescent="0.3">
      <c r="B53" t="s">
        <v>155</v>
      </c>
      <c r="C53">
        <f>AVERAGE(C55:C57)</f>
        <v>2.5999999999999999E-2</v>
      </c>
      <c r="D53">
        <f>AVERAGE(D55:D57)</f>
        <v>2.6333333333333334E-2</v>
      </c>
      <c r="E53">
        <f t="shared" ref="E53:M53" si="1">AVERAGE(E55:E57)</f>
        <v>3.1333333333333331E-2</v>
      </c>
      <c r="F53">
        <f t="shared" si="1"/>
        <v>2.466666666666667E-2</v>
      </c>
      <c r="G53">
        <f t="shared" si="1"/>
        <v>2.5999999999999999E-2</v>
      </c>
      <c r="H53">
        <f t="shared" si="1"/>
        <v>8.7666666666666671E-2</v>
      </c>
      <c r="I53">
        <f t="shared" si="1"/>
        <v>0.32800000000000001</v>
      </c>
      <c r="J53">
        <f t="shared" si="1"/>
        <v>1.6E-2</v>
      </c>
      <c r="K53">
        <f t="shared" si="1"/>
        <v>4.0000000000000001E-3</v>
      </c>
      <c r="L53">
        <f t="shared" si="1"/>
        <v>3.3333333333333335E-3</v>
      </c>
      <c r="M53">
        <f t="shared" si="1"/>
        <v>3.6666666666666666E-3</v>
      </c>
    </row>
    <row r="54" spans="2:13" x14ac:dyDescent="0.3">
      <c r="B54" t="s">
        <v>156</v>
      </c>
      <c r="C54">
        <f>AVERAGE(C58:C60)</f>
        <v>4.5000000000000005E-2</v>
      </c>
      <c r="D54">
        <f t="shared" ref="D54:M54" si="2">AVERAGE(D58:D60)</f>
        <v>4.6000000000000006E-2</v>
      </c>
      <c r="E54">
        <f t="shared" si="2"/>
        <v>5.5E-2</v>
      </c>
      <c r="F54">
        <f t="shared" si="2"/>
        <v>4.1000000000000002E-2</v>
      </c>
      <c r="G54">
        <f t="shared" si="2"/>
        <v>4.8666666666666664E-2</v>
      </c>
      <c r="H54">
        <f t="shared" si="2"/>
        <v>0.12866666666666668</v>
      </c>
      <c r="I54">
        <f t="shared" si="2"/>
        <v>0.32266666666666666</v>
      </c>
      <c r="J54">
        <f t="shared" si="2"/>
        <v>3.6666666666666667E-2</v>
      </c>
      <c r="K54">
        <f t="shared" si="2"/>
        <v>2.5666666666666671E-2</v>
      </c>
      <c r="L54">
        <f t="shared" si="2"/>
        <v>2.5333333333333336E-2</v>
      </c>
      <c r="M54">
        <f t="shared" si="2"/>
        <v>2.5333333333333336E-2</v>
      </c>
    </row>
    <row r="55" spans="2:13" x14ac:dyDescent="0.3">
      <c r="B55" s="89" t="s">
        <v>119</v>
      </c>
      <c r="C55" s="53">
        <v>2.3E-2</v>
      </c>
      <c r="D55" s="53">
        <v>2.4E-2</v>
      </c>
      <c r="E55" s="53">
        <v>2.4E-2</v>
      </c>
      <c r="F55" s="53">
        <v>3.3000000000000002E-2</v>
      </c>
      <c r="G55" s="53">
        <v>1.9E-2</v>
      </c>
      <c r="H55" s="53">
        <v>2.7E-2</v>
      </c>
      <c r="I55" s="60">
        <v>0.32100000000000001</v>
      </c>
      <c r="J55" s="53">
        <v>1.4999999999999999E-2</v>
      </c>
      <c r="K55" s="53">
        <v>3.0000000000000001E-3</v>
      </c>
      <c r="L55" s="60">
        <v>2E-3</v>
      </c>
      <c r="M55" s="53">
        <v>3.0000000000000001E-3</v>
      </c>
    </row>
    <row r="56" spans="2:13" x14ac:dyDescent="0.3">
      <c r="B56" s="89" t="s">
        <v>120</v>
      </c>
      <c r="C56" s="53">
        <v>2.5999999999999999E-2</v>
      </c>
      <c r="D56" s="53">
        <v>2.5999999999999999E-2</v>
      </c>
      <c r="E56" s="53">
        <v>3.3000000000000002E-2</v>
      </c>
      <c r="F56" s="53">
        <v>1.9E-2</v>
      </c>
      <c r="G56" s="53">
        <v>2.8000000000000001E-2</v>
      </c>
      <c r="H56" s="53">
        <v>0.11700000000000001</v>
      </c>
      <c r="I56" s="60">
        <v>0.33200000000000002</v>
      </c>
      <c r="J56" s="53">
        <v>1.4999999999999999E-2</v>
      </c>
      <c r="K56" s="53">
        <v>3.0000000000000001E-3</v>
      </c>
      <c r="L56" s="60">
        <v>2E-3</v>
      </c>
      <c r="M56" s="53">
        <v>2E-3</v>
      </c>
    </row>
    <row r="57" spans="2:13" x14ac:dyDescent="0.3">
      <c r="B57" s="89" t="s">
        <v>121</v>
      </c>
      <c r="C57" s="53">
        <v>2.9000000000000001E-2</v>
      </c>
      <c r="D57" s="53">
        <v>2.9000000000000001E-2</v>
      </c>
      <c r="E57" s="53">
        <v>3.6999999999999998E-2</v>
      </c>
      <c r="F57" s="53">
        <v>2.1999999999999999E-2</v>
      </c>
      <c r="G57" s="53">
        <v>3.1E-2</v>
      </c>
      <c r="H57" s="53">
        <v>0.11899999999999999</v>
      </c>
      <c r="I57" s="60">
        <v>0.33100000000000002</v>
      </c>
      <c r="J57" s="53">
        <v>1.7999999999999999E-2</v>
      </c>
      <c r="K57" s="53">
        <v>6.0000000000000001E-3</v>
      </c>
      <c r="L57" s="60">
        <v>6.0000000000000001E-3</v>
      </c>
      <c r="M57" s="53">
        <v>6.0000000000000001E-3</v>
      </c>
    </row>
    <row r="58" spans="2:13" x14ac:dyDescent="0.3">
      <c r="B58" s="89" t="s">
        <v>132</v>
      </c>
      <c r="C58" s="53">
        <v>2.5000000000000001E-2</v>
      </c>
      <c r="D58" s="53">
        <v>2.4E-2</v>
      </c>
      <c r="E58" s="53">
        <v>3.4000000000000002E-2</v>
      </c>
      <c r="F58" s="53">
        <v>1.9E-2</v>
      </c>
      <c r="G58" s="53">
        <v>2.5999999999999999E-2</v>
      </c>
      <c r="H58" s="53">
        <v>0.108</v>
      </c>
      <c r="I58" s="60">
        <v>0.307</v>
      </c>
      <c r="J58" s="53">
        <v>1.4E-2</v>
      </c>
      <c r="K58" s="53">
        <v>3.0000000000000001E-3</v>
      </c>
      <c r="L58" s="60">
        <v>3.0000000000000001E-3</v>
      </c>
      <c r="M58" s="53">
        <v>3.0000000000000001E-3</v>
      </c>
    </row>
    <row r="59" spans="2:13" x14ac:dyDescent="0.3">
      <c r="B59" s="89" t="s">
        <v>133</v>
      </c>
      <c r="C59" s="53">
        <v>2.5999999999999999E-2</v>
      </c>
      <c r="D59" s="53">
        <v>2.7E-2</v>
      </c>
      <c r="E59" s="53">
        <v>3.5999999999999997E-2</v>
      </c>
      <c r="F59" s="53">
        <v>2.1000000000000001E-2</v>
      </c>
      <c r="G59" s="53">
        <v>2.8000000000000001E-2</v>
      </c>
      <c r="H59" s="53">
        <v>0.113</v>
      </c>
      <c r="I59" s="60">
        <v>0.318</v>
      </c>
      <c r="J59" s="53">
        <v>1.6E-2</v>
      </c>
      <c r="K59" s="53">
        <v>4.0000000000000001E-3</v>
      </c>
      <c r="L59" s="60">
        <v>4.0000000000000001E-3</v>
      </c>
      <c r="M59" s="53">
        <v>4.0000000000000001E-3</v>
      </c>
    </row>
    <row r="60" spans="2:13" x14ac:dyDescent="0.3">
      <c r="B60" s="89" t="s">
        <v>134</v>
      </c>
      <c r="C60" s="53">
        <v>8.4000000000000005E-2</v>
      </c>
      <c r="D60" s="53">
        <v>8.6999999999999994E-2</v>
      </c>
      <c r="E60" s="53">
        <v>9.5000000000000001E-2</v>
      </c>
      <c r="F60" s="53">
        <v>8.3000000000000004E-2</v>
      </c>
      <c r="G60" s="53">
        <v>9.1999999999999998E-2</v>
      </c>
      <c r="H60" s="53">
        <v>0.16500000000000001</v>
      </c>
      <c r="I60" s="60">
        <v>0.34300000000000003</v>
      </c>
      <c r="J60" s="53">
        <v>0.08</v>
      </c>
      <c r="K60" s="53">
        <v>7.0000000000000007E-2</v>
      </c>
      <c r="L60" s="60">
        <v>6.9000000000000006E-2</v>
      </c>
      <c r="M60" s="53">
        <v>6.9000000000000006E-2</v>
      </c>
    </row>
  </sheetData>
  <mergeCells count="5">
    <mergeCell ref="AD7:AH7"/>
    <mergeCell ref="AD3:AH5"/>
    <mergeCell ref="AD9:AH9"/>
    <mergeCell ref="AD10:AH11"/>
    <mergeCell ref="AD8:A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3E7E-D3F5-4598-9A8F-9229F1EF099A}">
  <sheetPr>
    <tabColor theme="7" tint="0.79998168889431442"/>
  </sheetPr>
  <dimension ref="A1:E27"/>
  <sheetViews>
    <sheetView workbookViewId="0">
      <selection activeCell="C20" sqref="C20"/>
    </sheetView>
  </sheetViews>
  <sheetFormatPr defaultRowHeight="14.4" x14ac:dyDescent="0.3"/>
  <cols>
    <col min="1" max="1" width="8.5546875" style="175" customWidth="1"/>
    <col min="2" max="2" width="32.5546875" customWidth="1"/>
    <col min="3" max="3" width="9.33203125" customWidth="1"/>
    <col min="4" max="4" width="46.33203125" customWidth="1"/>
    <col min="5" max="5" width="22.33203125" customWidth="1"/>
  </cols>
  <sheetData>
    <row r="1" spans="1:5" x14ac:dyDescent="0.3">
      <c r="A1" s="74" t="s">
        <v>8</v>
      </c>
      <c r="B1" s="38" t="s">
        <v>9</v>
      </c>
      <c r="C1" s="38" t="s">
        <v>10</v>
      </c>
      <c r="D1" s="38" t="s">
        <v>11</v>
      </c>
    </row>
    <row r="2" spans="1:5" x14ac:dyDescent="0.3">
      <c r="A2" s="175" t="s">
        <v>12</v>
      </c>
      <c r="B2" s="152" t="s">
        <v>13</v>
      </c>
      <c r="C2" s="121">
        <v>45012</v>
      </c>
      <c r="D2" t="s">
        <v>14</v>
      </c>
    </row>
    <row r="3" spans="1:5" x14ac:dyDescent="0.3">
      <c r="A3" s="175" t="s">
        <v>12</v>
      </c>
      <c r="B3" s="93" t="s">
        <v>15</v>
      </c>
      <c r="C3" s="121">
        <v>45076</v>
      </c>
      <c r="D3" t="s">
        <v>16</v>
      </c>
    </row>
    <row r="4" spans="1:5" x14ac:dyDescent="0.3">
      <c r="A4" s="175" t="s">
        <v>12</v>
      </c>
      <c r="B4" s="93" t="s">
        <v>17</v>
      </c>
      <c r="C4" s="121" t="s">
        <v>18</v>
      </c>
      <c r="D4" t="s">
        <v>19</v>
      </c>
    </row>
    <row r="5" spans="1:5" x14ac:dyDescent="0.3">
      <c r="A5" s="175" t="s">
        <v>12</v>
      </c>
      <c r="B5" s="93" t="s">
        <v>20</v>
      </c>
      <c r="C5" s="121" t="s">
        <v>18</v>
      </c>
      <c r="E5" s="151"/>
    </row>
    <row r="6" spans="1:5" x14ac:dyDescent="0.3">
      <c r="A6" s="175" t="s">
        <v>12</v>
      </c>
      <c r="B6" s="93" t="s">
        <v>21</v>
      </c>
      <c r="C6" s="121">
        <v>45092</v>
      </c>
    </row>
    <row r="7" spans="1:5" x14ac:dyDescent="0.3">
      <c r="A7" s="175" t="s">
        <v>12</v>
      </c>
      <c r="B7" s="93" t="s">
        <v>22</v>
      </c>
      <c r="C7" s="121">
        <v>45058</v>
      </c>
      <c r="D7" t="s">
        <v>23</v>
      </c>
    </row>
    <row r="8" spans="1:5" x14ac:dyDescent="0.3">
      <c r="A8" s="175" t="s">
        <v>12</v>
      </c>
      <c r="B8" s="93" t="s">
        <v>24</v>
      </c>
      <c r="C8" s="121">
        <v>45062</v>
      </c>
      <c r="D8" t="s">
        <v>25</v>
      </c>
    </row>
    <row r="9" spans="1:5" x14ac:dyDescent="0.3">
      <c r="A9" s="175" t="s">
        <v>12</v>
      </c>
      <c r="B9" s="93" t="s">
        <v>26</v>
      </c>
      <c r="C9" s="121">
        <v>45085</v>
      </c>
    </row>
    <row r="10" spans="1:5" x14ac:dyDescent="0.3">
      <c r="A10" s="175" t="s">
        <v>12</v>
      </c>
      <c r="B10" s="93" t="s">
        <v>27</v>
      </c>
      <c r="C10" s="121">
        <v>45092</v>
      </c>
    </row>
    <row r="11" spans="1:5" x14ac:dyDescent="0.3">
      <c r="A11" s="175" t="s">
        <v>28</v>
      </c>
      <c r="B11" s="93" t="s">
        <v>29</v>
      </c>
      <c r="C11" s="121">
        <v>45006</v>
      </c>
      <c r="D11" t="s">
        <v>30</v>
      </c>
    </row>
    <row r="12" spans="1:5" x14ac:dyDescent="0.3">
      <c r="A12" s="175" t="s">
        <v>28</v>
      </c>
      <c r="B12" s="93" t="s">
        <v>31</v>
      </c>
      <c r="C12" s="121">
        <v>45006</v>
      </c>
      <c r="D12" t="s">
        <v>30</v>
      </c>
    </row>
    <row r="13" spans="1:5" x14ac:dyDescent="0.3">
      <c r="A13" s="175" t="s">
        <v>28</v>
      </c>
      <c r="B13" s="93" t="s">
        <v>32</v>
      </c>
      <c r="C13" s="121">
        <v>45022</v>
      </c>
      <c r="D13" t="s">
        <v>33</v>
      </c>
    </row>
    <row r="14" spans="1:5" x14ac:dyDescent="0.3">
      <c r="A14" s="175" t="s">
        <v>28</v>
      </c>
      <c r="B14" s="93" t="s">
        <v>34</v>
      </c>
      <c r="C14" s="121">
        <v>45099</v>
      </c>
      <c r="D14" t="s">
        <v>35</v>
      </c>
    </row>
    <row r="15" spans="1:5" x14ac:dyDescent="0.3">
      <c r="A15" s="175" t="s">
        <v>28</v>
      </c>
      <c r="B15" s="93" t="s">
        <v>36</v>
      </c>
      <c r="C15" s="121">
        <v>45124</v>
      </c>
      <c r="D15" t="s">
        <v>35</v>
      </c>
    </row>
    <row r="16" spans="1:5" x14ac:dyDescent="0.3">
      <c r="A16" s="175" t="s">
        <v>37</v>
      </c>
      <c r="B16" s="93" t="s">
        <v>38</v>
      </c>
      <c r="C16" s="121">
        <v>45133</v>
      </c>
      <c r="D16" t="s">
        <v>35</v>
      </c>
    </row>
    <row r="17" spans="1:4" x14ac:dyDescent="0.3">
      <c r="A17" s="175" t="s">
        <v>37</v>
      </c>
      <c r="B17" s="93" t="s">
        <v>39</v>
      </c>
      <c r="C17" s="174" t="s">
        <v>40</v>
      </c>
      <c r="D17" t="s">
        <v>41</v>
      </c>
    </row>
    <row r="18" spans="1:4" x14ac:dyDescent="0.3">
      <c r="A18" s="175" t="s">
        <v>42</v>
      </c>
      <c r="B18" s="93" t="s">
        <v>43</v>
      </c>
    </row>
    <row r="19" spans="1:4" x14ac:dyDescent="0.3">
      <c r="A19" s="175" t="s">
        <v>37</v>
      </c>
      <c r="B19" t="s">
        <v>44</v>
      </c>
      <c r="C19" s="174" t="s">
        <v>45</v>
      </c>
      <c r="D19" t="s">
        <v>46</v>
      </c>
    </row>
    <row r="20" spans="1:4" x14ac:dyDescent="0.3">
      <c r="A20" s="175" t="s">
        <v>37</v>
      </c>
      <c r="B20" t="s">
        <v>47</v>
      </c>
      <c r="D20" t="s">
        <v>46</v>
      </c>
    </row>
    <row r="26" spans="1:4" x14ac:dyDescent="0.3">
      <c r="B26" s="151"/>
      <c r="C26" s="121"/>
    </row>
    <row r="27" spans="1:4" x14ac:dyDescent="0.3">
      <c r="C27" s="121"/>
    </row>
  </sheetData>
  <hyperlinks>
    <hyperlink ref="B2" location="'Sand_Only'!A1" display="Sand_Only" xr:uid="{5AD672B5-5A56-44C7-9C7F-3BEB9DB9B568}"/>
    <hyperlink ref="B11" location="'Run1_quarterinch'!A1" display="Run1_quarterinch" xr:uid="{FE6C248E-ED47-4FB9-81B4-AAD65417F42A}"/>
    <hyperlink ref="B12" location="'Run2_quarterinch'!A1" display="Run2_quarterinch" xr:uid="{4D8A90CE-73E5-49AE-9F0C-028304E72B21}"/>
    <hyperlink ref="B13" location="'Run3_halfinch'!A1" display="Run3_halfinch" xr:uid="{5AF2E0D6-B3EB-4FC0-AFF4-0E93CC69F23B}"/>
    <hyperlink ref="B3" location="'Dye_Curve_TimeProgression'!A1" display="Dye_Curve_TimeProgression" xr:uid="{80AC195F-ED57-43D4-9B79-3901BD9A6E2A}"/>
    <hyperlink ref="B4" location="'Dye_Revised_Limits'!A1" display="Dye_Revised_Limits" xr:uid="{27053480-A4CC-49BE-A7F4-9DBBA281E5C8}"/>
    <hyperlink ref="B5" location="'Dye_Curve_TimProg_Breakdown'!A1" display="Dye_Curve_TimProg_Breakdown" xr:uid="{F3D10F30-E2F8-4687-A0E1-A46E1142AAA4}"/>
    <hyperlink ref="B7" location="'Med_Part_Abs_Orange'!A1" display="Med_Part_Abs_Orange" xr:uid="{AB931582-8CD4-4EC6-9755-3D49D86256FB}"/>
    <hyperlink ref="B18" location="'Regression_attempt_1'!A1" display="Regression_attempt_1" xr:uid="{C6229024-23AC-463E-8CEA-7B45021060FE}"/>
    <hyperlink ref="B8" location="'Fine_Part_Abs_Blue'!A1" display="Fine_Part_Abs_Blue" xr:uid="{8DDA2215-E9FA-4999-8682-5B048D3AD840}"/>
    <hyperlink ref="B6" location="'Updated_Sand+Dye_Curve'!A1" display="Updated_Sand+Dye_Curve" xr:uid="{C642D150-4FDB-452D-86A6-9DDCD724639E}"/>
    <hyperlink ref="B10" location="'SF_Sed+Dye_Curve'!A1" display="SF_Sed+Dye_Curve" xr:uid="{9CF643FD-0DE0-4A45-B958-8E977959AE97}"/>
    <hyperlink ref="B9" location="'SF_pure_expratio'!A1" display="SF_pure_expratio" xr:uid="{70C7DD77-051E-4E9C-B09A-602DAF98FD8F}"/>
    <hyperlink ref="B14" location="'Run4_Sand_Trident'!A1" display="Run4_Sand_Trident" xr:uid="{CE2C0164-A737-4FD4-BCD9-E8F6B6E24201}"/>
    <hyperlink ref="B15" location="'Run5_Sand_StopperAdjust(3in)'!A1" display="Run5_Sand_Trident" xr:uid="{9837AB0A-B07F-4F98-89DF-756E2B9E4896}"/>
    <hyperlink ref="B16" location="'Run6_Sand_StopperAdjust(3in)'!A1" display="Run6_Sand_Trident" xr:uid="{CFE53407-CE3A-4FF7-844F-4E87C1A73777}"/>
    <hyperlink ref="B17" location="'SF_Run1(2in)'!A1" display="SF_Run1(2in)" xr:uid="{B5F2568F-92DB-4B93-93C5-A2AF6AA6E706}"/>
  </hyperlink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E81E-E75D-4888-8F23-140732AE4022}">
  <dimension ref="A1:N23"/>
  <sheetViews>
    <sheetView workbookViewId="0">
      <selection activeCell="E24" sqref="E24"/>
    </sheetView>
  </sheetViews>
  <sheetFormatPr defaultRowHeight="14.4" x14ac:dyDescent="0.3"/>
  <cols>
    <col min="1" max="4" width="12.88671875" customWidth="1"/>
  </cols>
  <sheetData>
    <row r="1" spans="1:14" x14ac:dyDescent="0.3">
      <c r="A1" s="162" t="s">
        <v>0</v>
      </c>
      <c r="B1" s="162">
        <v>310</v>
      </c>
      <c r="C1" s="162">
        <v>340</v>
      </c>
      <c r="D1" s="162">
        <v>370</v>
      </c>
      <c r="E1" s="162">
        <v>400</v>
      </c>
      <c r="F1" s="162">
        <v>430</v>
      </c>
      <c r="G1" s="162">
        <v>460</v>
      </c>
      <c r="H1" s="158">
        <v>490</v>
      </c>
      <c r="I1" s="162">
        <v>520</v>
      </c>
      <c r="J1" s="162">
        <v>550</v>
      </c>
      <c r="K1" s="158">
        <v>580</v>
      </c>
      <c r="L1" s="160">
        <v>610</v>
      </c>
      <c r="M1" s="161" t="s">
        <v>75</v>
      </c>
      <c r="N1" s="44"/>
    </row>
    <row r="2" spans="1:14" x14ac:dyDescent="0.3">
      <c r="A2" s="159" t="s">
        <v>116</v>
      </c>
      <c r="B2" s="159">
        <v>0</v>
      </c>
      <c r="C2" s="159">
        <v>0</v>
      </c>
      <c r="D2" s="159">
        <v>0</v>
      </c>
      <c r="E2" s="53">
        <v>0</v>
      </c>
      <c r="F2" s="53">
        <v>0</v>
      </c>
      <c r="G2" s="53">
        <v>0</v>
      </c>
      <c r="H2" s="165">
        <v>0</v>
      </c>
      <c r="I2" s="53">
        <v>0</v>
      </c>
      <c r="J2" s="53">
        <v>0</v>
      </c>
      <c r="K2" s="165">
        <v>0</v>
      </c>
      <c r="L2" s="53">
        <v>0</v>
      </c>
      <c r="M2" s="82">
        <f>EXP(H2)/EXP(K2)</f>
        <v>1</v>
      </c>
      <c r="N2" s="44"/>
    </row>
    <row r="3" spans="1:14" x14ac:dyDescent="0.3">
      <c r="A3" s="159" t="s">
        <v>117</v>
      </c>
      <c r="B3" s="53">
        <v>5.1999999999999998E-2</v>
      </c>
      <c r="C3" s="53">
        <v>4.1000000000000002E-2</v>
      </c>
      <c r="D3" s="53">
        <v>3.3000000000000002E-2</v>
      </c>
      <c r="E3" s="53">
        <v>2.5999999999999999E-2</v>
      </c>
      <c r="F3" s="53">
        <v>2.3E-2</v>
      </c>
      <c r="G3" s="53">
        <v>0.02</v>
      </c>
      <c r="H3" s="165">
        <v>1.7999999999999999E-2</v>
      </c>
      <c r="I3" s="53">
        <v>1.6E-2</v>
      </c>
      <c r="J3" s="53">
        <v>1.4999999999999999E-2</v>
      </c>
      <c r="K3" s="165">
        <v>1.4E-2</v>
      </c>
      <c r="L3" s="53">
        <v>1.2999999999999999E-2</v>
      </c>
      <c r="M3" s="82">
        <f>EXP(H3)/EXP(K3)</f>
        <v>1.0040080106773419</v>
      </c>
      <c r="N3" s="44"/>
    </row>
    <row r="4" spans="1:14" x14ac:dyDescent="0.3">
      <c r="A4" s="159" t="s">
        <v>122</v>
      </c>
      <c r="B4" s="53">
        <v>3.5999999999999997E-2</v>
      </c>
      <c r="C4" s="53">
        <v>2.8000000000000001E-2</v>
      </c>
      <c r="D4" s="53">
        <v>2.1000000000000001E-2</v>
      </c>
      <c r="E4" s="53">
        <v>1.4999999999999999E-2</v>
      </c>
      <c r="F4" s="53">
        <v>1.2E-2</v>
      </c>
      <c r="G4" s="53">
        <v>0.01</v>
      </c>
      <c r="H4" s="165">
        <v>8.0000000000000002E-3</v>
      </c>
      <c r="I4" s="53">
        <v>7.0000000000000001E-3</v>
      </c>
      <c r="J4" s="53">
        <v>7.0000000000000001E-3</v>
      </c>
      <c r="K4" s="165">
        <v>6.0000000000000001E-3</v>
      </c>
      <c r="L4" s="53">
        <v>6.0000000000000001E-3</v>
      </c>
      <c r="M4" s="82">
        <f t="shared" ref="M4:M22" si="0">EXP(H4)/EXP(K4)</f>
        <v>1.0020020013340003</v>
      </c>
      <c r="N4" s="44"/>
    </row>
    <row r="5" spans="1:14" x14ac:dyDescent="0.3">
      <c r="A5" s="159" t="s">
        <v>150</v>
      </c>
      <c r="B5" s="53">
        <v>2.7E-2</v>
      </c>
      <c r="C5" s="53">
        <v>2.1000000000000001E-2</v>
      </c>
      <c r="D5" s="53">
        <v>1.4E-2</v>
      </c>
      <c r="E5" s="53">
        <v>8.9999999999999993E-3</v>
      </c>
      <c r="F5" s="53">
        <v>6.0000000000000001E-3</v>
      </c>
      <c r="G5" s="53">
        <v>5.0000000000000001E-3</v>
      </c>
      <c r="H5" s="165">
        <v>3.0000000000000001E-3</v>
      </c>
      <c r="I5" s="53">
        <v>3.0000000000000001E-3</v>
      </c>
      <c r="J5" s="53">
        <v>2E-3</v>
      </c>
      <c r="K5" s="165">
        <v>1E-3</v>
      </c>
      <c r="L5" s="53">
        <v>1E-3</v>
      </c>
      <c r="M5" s="82">
        <f t="shared" si="0"/>
        <v>1.0020020013340003</v>
      </c>
      <c r="N5" s="44"/>
    </row>
    <row r="6" spans="1:14" x14ac:dyDescent="0.3">
      <c r="A6" s="159" t="s">
        <v>118</v>
      </c>
      <c r="B6" s="53">
        <v>4.0000000000000001E-3</v>
      </c>
      <c r="C6" s="53">
        <v>8.0000000000000002E-3</v>
      </c>
      <c r="D6" s="53">
        <v>8.0000000000000002E-3</v>
      </c>
      <c r="E6" s="53">
        <v>7.0000000000000001E-3</v>
      </c>
      <c r="F6" s="53">
        <v>6.0000000000000001E-3</v>
      </c>
      <c r="G6" s="53">
        <v>5.0000000000000001E-3</v>
      </c>
      <c r="H6" s="165">
        <v>5.0000000000000001E-3</v>
      </c>
      <c r="I6" s="53">
        <v>4.0000000000000001E-3</v>
      </c>
      <c r="J6" s="53">
        <v>4.0000000000000001E-3</v>
      </c>
      <c r="K6" s="165">
        <v>3.0000000000000001E-3</v>
      </c>
      <c r="L6" s="53">
        <v>3.0000000000000001E-3</v>
      </c>
      <c r="M6" s="82">
        <f t="shared" si="0"/>
        <v>1.0020020013340001</v>
      </c>
      <c r="N6" s="44"/>
    </row>
    <row r="7" spans="1:14" x14ac:dyDescent="0.3">
      <c r="A7" s="159" t="s">
        <v>119</v>
      </c>
      <c r="B7" s="53">
        <v>0.06</v>
      </c>
      <c r="C7" s="53">
        <v>4.9000000000000002E-2</v>
      </c>
      <c r="D7" s="53">
        <v>3.9E-2</v>
      </c>
      <c r="E7" s="53">
        <v>3.7999999999999999E-2</v>
      </c>
      <c r="F7" s="53">
        <v>5.2999999999999999E-2</v>
      </c>
      <c r="G7" s="53">
        <v>0.13900000000000001</v>
      </c>
      <c r="H7" s="165">
        <v>0.34399999999999997</v>
      </c>
      <c r="I7" s="53">
        <v>3.9E-2</v>
      </c>
      <c r="J7" s="53">
        <v>2.1999999999999999E-2</v>
      </c>
      <c r="K7" s="165">
        <v>0.02</v>
      </c>
      <c r="L7" s="53">
        <v>0.02</v>
      </c>
      <c r="M7" s="82">
        <f t="shared" si="0"/>
        <v>1.3826473071194796</v>
      </c>
      <c r="N7" s="44"/>
    </row>
    <row r="8" spans="1:14" x14ac:dyDescent="0.3">
      <c r="A8" s="159" t="s">
        <v>120</v>
      </c>
      <c r="B8" s="53">
        <v>4.5999999999999999E-2</v>
      </c>
      <c r="C8" s="53">
        <v>3.5999999999999997E-2</v>
      </c>
      <c r="D8" s="53">
        <v>2.5999999999999999E-2</v>
      </c>
      <c r="E8" s="53">
        <v>2.5000000000000001E-2</v>
      </c>
      <c r="F8" s="53">
        <v>0.04</v>
      </c>
      <c r="G8" s="53">
        <v>0.127</v>
      </c>
      <c r="H8" s="165">
        <v>0.33200000000000002</v>
      </c>
      <c r="I8" s="53">
        <v>2.8000000000000001E-2</v>
      </c>
      <c r="J8" s="53">
        <v>0.01</v>
      </c>
      <c r="K8" s="165">
        <v>8.9999999999999993E-3</v>
      </c>
      <c r="L8" s="53">
        <v>8.9999999999999993E-3</v>
      </c>
      <c r="M8" s="82">
        <f t="shared" si="0"/>
        <v>1.3812653509056299</v>
      </c>
      <c r="N8" s="44"/>
    </row>
    <row r="9" spans="1:14" x14ac:dyDescent="0.3">
      <c r="A9" s="159" t="s">
        <v>121</v>
      </c>
      <c r="B9" s="53">
        <v>4.8000000000000001E-2</v>
      </c>
      <c r="C9" s="53">
        <v>3.9E-2</v>
      </c>
      <c r="D9" s="53">
        <v>0.03</v>
      </c>
      <c r="E9" s="53">
        <v>2.9000000000000001E-2</v>
      </c>
      <c r="F9" s="53">
        <v>4.3999999999999997E-2</v>
      </c>
      <c r="G9" s="53">
        <v>0.13200000000000001</v>
      </c>
      <c r="H9" s="165">
        <v>0.34</v>
      </c>
      <c r="I9" s="53">
        <v>3.2000000000000001E-2</v>
      </c>
      <c r="J9" s="53">
        <v>1.4E-2</v>
      </c>
      <c r="K9" s="165">
        <v>1.2E-2</v>
      </c>
      <c r="L9" s="53">
        <v>1.2E-2</v>
      </c>
      <c r="M9" s="82">
        <f t="shared" si="0"/>
        <v>1.3881889722894123</v>
      </c>
      <c r="N9" s="44"/>
    </row>
    <row r="10" spans="1:14" x14ac:dyDescent="0.3">
      <c r="A10" s="163" t="s">
        <v>123</v>
      </c>
      <c r="B10" s="163">
        <v>4.4999999999999998E-2</v>
      </c>
      <c r="C10" s="163">
        <v>3.1E-2</v>
      </c>
      <c r="D10" s="163">
        <v>2.1000000000000001E-2</v>
      </c>
      <c r="E10" s="163">
        <v>1.0999999999999999E-2</v>
      </c>
      <c r="F10" s="163">
        <v>7.0000000000000001E-3</v>
      </c>
      <c r="G10" s="163">
        <v>4.0000000000000001E-3</v>
      </c>
      <c r="H10" s="165">
        <v>3.0000000000000001E-3</v>
      </c>
      <c r="I10" s="163">
        <v>2E-3</v>
      </c>
      <c r="J10" s="163">
        <v>0</v>
      </c>
      <c r="K10" s="165">
        <v>-1E-3</v>
      </c>
      <c r="L10" s="163">
        <v>-1E-3</v>
      </c>
      <c r="M10" s="164">
        <f t="shared" si="0"/>
        <v>1.0040080106773419</v>
      </c>
      <c r="N10" s="44"/>
    </row>
    <row r="11" spans="1:14" x14ac:dyDescent="0.3">
      <c r="A11" s="163" t="s">
        <v>124</v>
      </c>
      <c r="B11" s="163">
        <v>4.9000000000000002E-2</v>
      </c>
      <c r="C11" s="163">
        <v>3.5000000000000003E-2</v>
      </c>
      <c r="D11" s="163">
        <v>2.5000000000000001E-2</v>
      </c>
      <c r="E11" s="163">
        <v>1.6E-2</v>
      </c>
      <c r="F11" s="163">
        <v>1.0999999999999999E-2</v>
      </c>
      <c r="G11" s="163">
        <v>8.0000000000000002E-3</v>
      </c>
      <c r="H11" s="165">
        <v>6.0000000000000001E-3</v>
      </c>
      <c r="I11" s="163">
        <v>5.0000000000000001E-3</v>
      </c>
      <c r="J11" s="163">
        <v>4.0000000000000001E-3</v>
      </c>
      <c r="K11" s="165">
        <v>4.0000000000000001E-3</v>
      </c>
      <c r="L11" s="163">
        <v>3.0000000000000001E-3</v>
      </c>
      <c r="M11" s="164">
        <f t="shared" si="0"/>
        <v>1.0020020013340003</v>
      </c>
      <c r="N11" s="44"/>
    </row>
    <row r="12" spans="1:14" x14ac:dyDescent="0.3">
      <c r="A12" s="163" t="s">
        <v>125</v>
      </c>
      <c r="B12" s="163">
        <v>4.5999999999999999E-2</v>
      </c>
      <c r="C12" s="163">
        <v>2.9000000000000001E-2</v>
      </c>
      <c r="D12" s="163">
        <v>1.9E-2</v>
      </c>
      <c r="E12" s="163">
        <v>0.01</v>
      </c>
      <c r="F12" s="163">
        <v>6.0000000000000001E-3</v>
      </c>
      <c r="G12" s="163">
        <v>3.0000000000000001E-3</v>
      </c>
      <c r="H12" s="165">
        <v>2E-3</v>
      </c>
      <c r="I12" s="163">
        <v>1E-3</v>
      </c>
      <c r="J12" s="163">
        <v>0</v>
      </c>
      <c r="K12" s="165">
        <v>-1E-3</v>
      </c>
      <c r="L12" s="163">
        <v>-1E-3</v>
      </c>
      <c r="M12" s="164">
        <f t="shared" si="0"/>
        <v>1.0030045045033771</v>
      </c>
      <c r="N12" s="44"/>
    </row>
    <row r="13" spans="1:14" x14ac:dyDescent="0.3">
      <c r="A13" s="163" t="s">
        <v>126</v>
      </c>
      <c r="B13" s="163">
        <v>5.1999999999999998E-2</v>
      </c>
      <c r="C13" s="163">
        <v>3.3000000000000002E-2</v>
      </c>
      <c r="D13" s="163">
        <v>2.3E-2</v>
      </c>
      <c r="E13" s="163">
        <v>1.2999999999999999E-2</v>
      </c>
      <c r="F13" s="163">
        <v>8.9999999999999993E-3</v>
      </c>
      <c r="G13" s="163">
        <v>6.0000000000000001E-3</v>
      </c>
      <c r="H13" s="165">
        <v>5.0000000000000001E-3</v>
      </c>
      <c r="I13" s="163">
        <v>3.0000000000000001E-3</v>
      </c>
      <c r="J13" s="163">
        <v>3.0000000000000001E-3</v>
      </c>
      <c r="K13" s="165">
        <v>3.0000000000000001E-3</v>
      </c>
      <c r="L13" s="163">
        <v>3.0000000000000001E-3</v>
      </c>
      <c r="M13" s="164">
        <f t="shared" si="0"/>
        <v>1.0020020013340001</v>
      </c>
      <c r="N13" s="44"/>
    </row>
    <row r="14" spans="1:14" x14ac:dyDescent="0.3">
      <c r="A14" s="163" t="s">
        <v>127</v>
      </c>
      <c r="B14" s="163">
        <v>4.5999999999999999E-2</v>
      </c>
      <c r="C14" s="163">
        <v>0.03</v>
      </c>
      <c r="D14" s="163">
        <v>0.02</v>
      </c>
      <c r="E14" s="163">
        <v>1.0999999999999999E-2</v>
      </c>
      <c r="F14" s="163">
        <v>6.0000000000000001E-3</v>
      </c>
      <c r="G14" s="163">
        <v>4.0000000000000001E-3</v>
      </c>
      <c r="H14" s="165">
        <v>2E-3</v>
      </c>
      <c r="I14" s="163">
        <v>1E-3</v>
      </c>
      <c r="J14" s="163">
        <v>0</v>
      </c>
      <c r="K14" s="165">
        <v>-1E-3</v>
      </c>
      <c r="L14" s="163">
        <v>-1E-3</v>
      </c>
      <c r="M14" s="164">
        <f t="shared" si="0"/>
        <v>1.0030045045033771</v>
      </c>
      <c r="N14" s="44"/>
    </row>
    <row r="15" spans="1:14" x14ac:dyDescent="0.3">
      <c r="A15" s="163" t="s">
        <v>128</v>
      </c>
      <c r="B15" s="163">
        <v>4.4999999999999998E-2</v>
      </c>
      <c r="C15" s="163">
        <v>2.7E-2</v>
      </c>
      <c r="D15" s="163">
        <v>1.7000000000000001E-2</v>
      </c>
      <c r="E15" s="163">
        <v>8.0000000000000002E-3</v>
      </c>
      <c r="F15" s="163">
        <v>4.0000000000000001E-3</v>
      </c>
      <c r="G15" s="163">
        <v>1E-3</v>
      </c>
      <c r="H15" s="165">
        <v>0</v>
      </c>
      <c r="I15" s="163">
        <v>-1E-3</v>
      </c>
      <c r="J15" s="163">
        <v>-1E-3</v>
      </c>
      <c r="K15" s="165">
        <v>-1E-3</v>
      </c>
      <c r="L15" s="163">
        <v>-2E-3</v>
      </c>
      <c r="M15" s="164">
        <f t="shared" si="0"/>
        <v>1.0010005001667084</v>
      </c>
      <c r="N15" s="44"/>
    </row>
    <row r="16" spans="1:14" x14ac:dyDescent="0.3">
      <c r="A16" s="163" t="s">
        <v>129</v>
      </c>
      <c r="B16" s="163">
        <v>4.5999999999999999E-2</v>
      </c>
      <c r="C16" s="163">
        <v>0.03</v>
      </c>
      <c r="D16" s="163">
        <v>0.02</v>
      </c>
      <c r="E16" s="163">
        <v>1.2E-2</v>
      </c>
      <c r="F16" s="163">
        <v>7.0000000000000001E-3</v>
      </c>
      <c r="G16" s="163">
        <v>5.0000000000000001E-3</v>
      </c>
      <c r="H16" s="165">
        <v>4.0000000000000001E-3</v>
      </c>
      <c r="I16" s="163">
        <v>2E-3</v>
      </c>
      <c r="J16" s="163">
        <v>1E-3</v>
      </c>
      <c r="K16" s="165">
        <v>0</v>
      </c>
      <c r="L16" s="163">
        <v>0</v>
      </c>
      <c r="M16" s="164">
        <f t="shared" si="0"/>
        <v>1.0040080106773419</v>
      </c>
      <c r="N16" s="44"/>
    </row>
    <row r="17" spans="1:14" x14ac:dyDescent="0.3">
      <c r="A17" s="163" t="s">
        <v>130</v>
      </c>
      <c r="B17" s="163">
        <v>4.1000000000000002E-2</v>
      </c>
      <c r="C17" s="163">
        <v>2.5000000000000001E-2</v>
      </c>
      <c r="D17" s="163">
        <v>1.7000000000000001E-2</v>
      </c>
      <c r="E17" s="163">
        <v>8.0000000000000002E-3</v>
      </c>
      <c r="F17" s="163">
        <v>3.0000000000000001E-3</v>
      </c>
      <c r="G17" s="163">
        <v>1E-3</v>
      </c>
      <c r="H17" s="165">
        <v>-1E-3</v>
      </c>
      <c r="I17" s="163">
        <v>-1E-3</v>
      </c>
      <c r="J17" s="163">
        <v>-1E-3</v>
      </c>
      <c r="K17" s="165">
        <v>-2E-3</v>
      </c>
      <c r="L17" s="163">
        <v>-2E-3</v>
      </c>
      <c r="M17" s="164">
        <f t="shared" si="0"/>
        <v>1.0010005001667084</v>
      </c>
      <c r="N17" s="44"/>
    </row>
    <row r="18" spans="1:14" x14ac:dyDescent="0.3">
      <c r="A18" s="163" t="s">
        <v>131</v>
      </c>
      <c r="B18" s="163">
        <v>4.4999999999999998E-2</v>
      </c>
      <c r="C18" s="163">
        <v>2.8000000000000001E-2</v>
      </c>
      <c r="D18" s="163">
        <v>1.7999999999999999E-2</v>
      </c>
      <c r="E18" s="163">
        <v>8.9999999999999993E-3</v>
      </c>
      <c r="F18" s="163">
        <v>5.0000000000000001E-3</v>
      </c>
      <c r="G18" s="163">
        <v>3.0000000000000001E-3</v>
      </c>
      <c r="H18" s="165">
        <v>1E-3</v>
      </c>
      <c r="I18" s="163">
        <v>0</v>
      </c>
      <c r="J18" s="163">
        <v>0</v>
      </c>
      <c r="K18" s="165">
        <v>-1E-3</v>
      </c>
      <c r="L18" s="163">
        <v>-1E-3</v>
      </c>
      <c r="M18" s="164">
        <f t="shared" si="0"/>
        <v>1.0020020013340003</v>
      </c>
      <c r="N18" s="44"/>
    </row>
    <row r="19" spans="1:14" x14ac:dyDescent="0.3">
      <c r="A19" s="159" t="s">
        <v>132</v>
      </c>
      <c r="B19" s="53">
        <v>4.1000000000000002E-2</v>
      </c>
      <c r="C19" s="53">
        <v>2.8000000000000001E-2</v>
      </c>
      <c r="D19" s="53">
        <v>1.7999999999999999E-2</v>
      </c>
      <c r="E19" s="53">
        <v>1.7000000000000001E-2</v>
      </c>
      <c r="F19" s="53">
        <v>3.2000000000000001E-2</v>
      </c>
      <c r="G19" s="53">
        <v>0.124</v>
      </c>
      <c r="H19" s="165">
        <v>0.33700000000000002</v>
      </c>
      <c r="I19" s="53">
        <v>1.9E-2</v>
      </c>
      <c r="J19" s="53">
        <v>4.0000000000000001E-3</v>
      </c>
      <c r="K19" s="165">
        <v>3.0000000000000001E-3</v>
      </c>
      <c r="L19" s="53">
        <v>2E-3</v>
      </c>
      <c r="M19" s="82">
        <f t="shared" si="0"/>
        <v>1.3965431435745053</v>
      </c>
      <c r="N19" s="44"/>
    </row>
    <row r="20" spans="1:14" x14ac:dyDescent="0.3">
      <c r="A20" s="159" t="s">
        <v>133</v>
      </c>
      <c r="B20" s="53">
        <v>3.4000000000000002E-2</v>
      </c>
      <c r="C20" s="53">
        <v>2.4E-2</v>
      </c>
      <c r="D20" s="53">
        <v>1.4E-2</v>
      </c>
      <c r="E20" s="53">
        <v>1.2999999999999999E-2</v>
      </c>
      <c r="F20" s="53">
        <v>2.9000000000000001E-2</v>
      </c>
      <c r="G20" s="53">
        <v>0.122</v>
      </c>
      <c r="H20" s="165">
        <v>0.33600000000000002</v>
      </c>
      <c r="I20" s="53">
        <v>1.4999999999999999E-2</v>
      </c>
      <c r="J20" s="53">
        <v>0</v>
      </c>
      <c r="K20" s="165">
        <v>0</v>
      </c>
      <c r="L20" s="53">
        <v>-1E-3</v>
      </c>
      <c r="M20" s="82">
        <f t="shared" si="0"/>
        <v>1.3993390248109305</v>
      </c>
      <c r="N20" s="44"/>
    </row>
    <row r="21" spans="1:14" x14ac:dyDescent="0.3">
      <c r="A21" s="159" t="s">
        <v>134</v>
      </c>
      <c r="B21" s="53">
        <v>3.4000000000000002E-2</v>
      </c>
      <c r="C21" s="53">
        <v>2.5000000000000001E-2</v>
      </c>
      <c r="D21" s="53">
        <v>1.4999999999999999E-2</v>
      </c>
      <c r="E21" s="53">
        <v>1.4E-2</v>
      </c>
      <c r="F21" s="53">
        <v>3.1E-2</v>
      </c>
      <c r="G21" s="53">
        <v>0.123</v>
      </c>
      <c r="H21" s="165">
        <v>0.33800000000000002</v>
      </c>
      <c r="I21" s="53">
        <v>1.7000000000000001E-2</v>
      </c>
      <c r="J21" s="53">
        <v>2E-3</v>
      </c>
      <c r="K21" s="165">
        <v>1E-3</v>
      </c>
      <c r="L21" s="53">
        <v>1E-3</v>
      </c>
      <c r="M21" s="82">
        <f t="shared" si="0"/>
        <v>1.4007390637385351</v>
      </c>
      <c r="N21" s="44"/>
    </row>
    <row r="22" spans="1:14" x14ac:dyDescent="0.3">
      <c r="A22" s="159" t="s">
        <v>135</v>
      </c>
      <c r="B22" s="53">
        <v>2E-3</v>
      </c>
      <c r="C22" s="53">
        <v>6.0000000000000001E-3</v>
      </c>
      <c r="D22" s="53">
        <v>7.0000000000000001E-3</v>
      </c>
      <c r="E22" s="53">
        <v>6.0000000000000001E-3</v>
      </c>
      <c r="F22" s="53">
        <v>5.0000000000000001E-3</v>
      </c>
      <c r="G22" s="53">
        <v>5.0000000000000001E-3</v>
      </c>
      <c r="H22" s="165">
        <v>5.0000000000000001E-3</v>
      </c>
      <c r="I22" s="53">
        <v>4.0000000000000001E-3</v>
      </c>
      <c r="J22" s="53">
        <v>4.0000000000000001E-3</v>
      </c>
      <c r="K22" s="165">
        <v>3.0000000000000001E-3</v>
      </c>
      <c r="L22" s="53">
        <v>3.0000000000000001E-3</v>
      </c>
      <c r="M22" s="82">
        <f t="shared" si="0"/>
        <v>1.0020020013340001</v>
      </c>
      <c r="N22" s="44"/>
    </row>
    <row r="23" spans="1:14" x14ac:dyDescent="0.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AA57-52E2-4EBC-AAA5-A31DF12CC39E}">
  <dimension ref="A1:N23"/>
  <sheetViews>
    <sheetView workbookViewId="0"/>
  </sheetViews>
  <sheetFormatPr defaultRowHeight="14.4" x14ac:dyDescent="0.3"/>
  <cols>
    <col min="1" max="1" width="12.33203125" customWidth="1"/>
    <col min="2" max="2" width="9.33203125" customWidth="1"/>
  </cols>
  <sheetData>
    <row r="1" spans="1:14" x14ac:dyDescent="0.3">
      <c r="A1" s="162" t="s">
        <v>0</v>
      </c>
      <c r="B1" s="168">
        <v>310</v>
      </c>
      <c r="C1" s="168">
        <v>340</v>
      </c>
      <c r="D1" s="168">
        <v>370</v>
      </c>
      <c r="E1" s="168">
        <v>400</v>
      </c>
      <c r="F1" s="168">
        <v>430</v>
      </c>
      <c r="G1" s="168">
        <v>460</v>
      </c>
      <c r="H1" s="169">
        <v>490</v>
      </c>
      <c r="I1" s="168">
        <v>520</v>
      </c>
      <c r="J1" s="168">
        <v>550</v>
      </c>
      <c r="K1" s="171">
        <v>580</v>
      </c>
      <c r="L1" s="160">
        <v>610</v>
      </c>
      <c r="M1" s="179"/>
      <c r="N1" s="44"/>
    </row>
    <row r="2" spans="1:14" x14ac:dyDescent="0.3">
      <c r="A2" s="166" t="s">
        <v>116</v>
      </c>
      <c r="B2" s="53">
        <v>0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172">
        <v>0</v>
      </c>
      <c r="M2" s="44"/>
    </row>
    <row r="3" spans="1:14" x14ac:dyDescent="0.3">
      <c r="A3" s="166" t="s">
        <v>117</v>
      </c>
      <c r="B3" s="53">
        <v>3.1E-2</v>
      </c>
      <c r="C3" s="53">
        <v>2.1999999999999999E-2</v>
      </c>
      <c r="D3" s="53">
        <v>1.9E-2</v>
      </c>
      <c r="E3" s="53">
        <v>1.6E-2</v>
      </c>
      <c r="F3" s="170">
        <v>1.4E-2</v>
      </c>
      <c r="G3" s="53">
        <v>1.2E-2</v>
      </c>
      <c r="H3" s="53">
        <v>1.0999999999999999E-2</v>
      </c>
      <c r="I3" s="53">
        <v>0.01</v>
      </c>
      <c r="J3" s="53">
        <v>8.9999999999999993E-3</v>
      </c>
      <c r="K3" s="53">
        <v>8.0000000000000002E-3</v>
      </c>
      <c r="L3" s="53">
        <v>7.0000000000000001E-3</v>
      </c>
      <c r="M3" s="44"/>
    </row>
    <row r="4" spans="1:14" x14ac:dyDescent="0.3">
      <c r="A4" s="166" t="s">
        <v>122</v>
      </c>
      <c r="B4" s="53">
        <v>3.1E-2</v>
      </c>
      <c r="C4" s="53">
        <v>2.4E-2</v>
      </c>
      <c r="D4" s="53">
        <v>2.1999999999999999E-2</v>
      </c>
      <c r="E4" s="53">
        <v>1.9E-2</v>
      </c>
      <c r="F4" s="53">
        <v>1.6E-2</v>
      </c>
      <c r="G4" s="53">
        <v>1.4999999999999999E-2</v>
      </c>
      <c r="H4" s="53">
        <v>1.2999999999999999E-2</v>
      </c>
      <c r="I4" s="53">
        <v>1.2E-2</v>
      </c>
      <c r="J4" s="53">
        <v>1.0999999999999999E-2</v>
      </c>
      <c r="K4" s="170">
        <v>0.01</v>
      </c>
      <c r="L4" s="53">
        <v>0.01</v>
      </c>
      <c r="M4" s="44"/>
    </row>
    <row r="5" spans="1:14" x14ac:dyDescent="0.3">
      <c r="A5" s="166" t="s">
        <v>150</v>
      </c>
      <c r="B5" s="53">
        <v>3.7999999999999999E-2</v>
      </c>
      <c r="C5" s="53">
        <v>2.9000000000000001E-2</v>
      </c>
      <c r="D5" s="53">
        <v>2.5000000000000001E-2</v>
      </c>
      <c r="E5" s="53">
        <v>2.1999999999999999E-2</v>
      </c>
      <c r="F5" s="53">
        <v>1.9E-2</v>
      </c>
      <c r="G5" s="53">
        <v>1.7999999999999999E-2</v>
      </c>
      <c r="H5" s="53">
        <v>1.6E-2</v>
      </c>
      <c r="I5" s="53">
        <v>1.4999999999999999E-2</v>
      </c>
      <c r="J5" s="53">
        <v>1.4E-2</v>
      </c>
      <c r="K5" s="53">
        <v>1.2E-2</v>
      </c>
      <c r="L5" s="53">
        <v>1.2E-2</v>
      </c>
      <c r="M5" s="44"/>
    </row>
    <row r="6" spans="1:14" x14ac:dyDescent="0.3">
      <c r="A6" s="166" t="s">
        <v>118</v>
      </c>
      <c r="B6" s="53">
        <v>4.0000000000000001E-3</v>
      </c>
      <c r="C6" s="53">
        <v>-1E-3</v>
      </c>
      <c r="D6" s="53">
        <v>-1E-3</v>
      </c>
      <c r="E6" s="53">
        <v>-1E-3</v>
      </c>
      <c r="F6" s="53">
        <v>-1E-3</v>
      </c>
      <c r="G6" s="53">
        <v>-1E-3</v>
      </c>
      <c r="H6" s="53">
        <v>-1E-3</v>
      </c>
      <c r="I6" s="53">
        <v>-1E-3</v>
      </c>
      <c r="J6" s="53">
        <v>-1E-3</v>
      </c>
      <c r="K6" s="53">
        <v>-1E-3</v>
      </c>
      <c r="L6" s="53">
        <v>-1E-3</v>
      </c>
      <c r="M6" s="44"/>
    </row>
    <row r="7" spans="1:14" x14ac:dyDescent="0.3">
      <c r="A7" s="166" t="s">
        <v>119</v>
      </c>
      <c r="B7" s="53">
        <v>5.8000000000000003E-2</v>
      </c>
      <c r="C7" s="53">
        <v>4.2000000000000003E-2</v>
      </c>
      <c r="D7" s="53">
        <v>3.1E-2</v>
      </c>
      <c r="E7" s="53">
        <v>3.3000000000000002E-2</v>
      </c>
      <c r="F7" s="53">
        <v>5.8999999999999997E-2</v>
      </c>
      <c r="G7" s="53">
        <v>0.2</v>
      </c>
      <c r="H7" s="53">
        <v>0.52300000000000002</v>
      </c>
      <c r="I7" s="53">
        <v>3.9E-2</v>
      </c>
      <c r="J7" s="53">
        <v>1.4E-2</v>
      </c>
      <c r="K7" s="53">
        <v>1.2999999999999999E-2</v>
      </c>
      <c r="L7" s="53">
        <v>1.2999999999999999E-2</v>
      </c>
      <c r="M7" s="44"/>
    </row>
    <row r="8" spans="1:14" x14ac:dyDescent="0.3">
      <c r="A8" s="166" t="s">
        <v>120</v>
      </c>
      <c r="B8" s="53">
        <v>4.7E-2</v>
      </c>
      <c r="C8" s="53">
        <v>0.03</v>
      </c>
      <c r="D8" s="53">
        <v>1.9E-2</v>
      </c>
      <c r="E8" s="53">
        <v>2.1000000000000001E-2</v>
      </c>
      <c r="F8" s="53">
        <v>4.9000000000000002E-2</v>
      </c>
      <c r="G8" s="53">
        <v>0.183</v>
      </c>
      <c r="H8" s="53">
        <v>0.495</v>
      </c>
      <c r="I8" s="53">
        <v>2.9000000000000001E-2</v>
      </c>
      <c r="J8" s="53">
        <v>4.0000000000000001E-3</v>
      </c>
      <c r="K8" s="53">
        <v>4.0000000000000001E-3</v>
      </c>
      <c r="L8" s="53">
        <v>4.0000000000000001E-3</v>
      </c>
      <c r="M8" s="44"/>
    </row>
    <row r="9" spans="1:14" x14ac:dyDescent="0.3">
      <c r="A9" s="166" t="s">
        <v>121</v>
      </c>
      <c r="B9" s="53">
        <v>4.9000000000000002E-2</v>
      </c>
      <c r="C9" s="53">
        <v>0.03</v>
      </c>
      <c r="D9" s="53">
        <v>1.7999999999999999E-2</v>
      </c>
      <c r="E9" s="53">
        <v>0.02</v>
      </c>
      <c r="F9" s="53">
        <v>4.5999999999999999E-2</v>
      </c>
      <c r="G9" s="53">
        <v>0.186</v>
      </c>
      <c r="H9" s="53">
        <v>0.50900000000000001</v>
      </c>
      <c r="I9" s="53">
        <v>2.7E-2</v>
      </c>
      <c r="J9" s="53">
        <v>3.0000000000000001E-3</v>
      </c>
      <c r="K9" s="53">
        <v>2E-3</v>
      </c>
      <c r="L9" s="53">
        <v>1E-3</v>
      </c>
      <c r="M9" s="44"/>
    </row>
    <row r="10" spans="1:14" x14ac:dyDescent="0.3">
      <c r="A10" s="167" t="s">
        <v>123</v>
      </c>
      <c r="B10" s="53">
        <v>4.2000000000000003E-2</v>
      </c>
      <c r="C10" s="53">
        <v>2.3E-2</v>
      </c>
      <c r="D10" s="53">
        <v>1.4E-2</v>
      </c>
      <c r="E10" s="53">
        <v>7.0000000000000001E-3</v>
      </c>
      <c r="F10" s="53">
        <v>4.0000000000000001E-3</v>
      </c>
      <c r="G10" s="53">
        <v>2E-3</v>
      </c>
      <c r="H10" s="53">
        <v>1E-3</v>
      </c>
      <c r="I10" s="53">
        <v>0</v>
      </c>
      <c r="J10" s="53">
        <v>0</v>
      </c>
      <c r="K10" s="53">
        <v>-1E-3</v>
      </c>
      <c r="L10" s="53">
        <v>-1E-3</v>
      </c>
      <c r="M10" s="44"/>
    </row>
    <row r="11" spans="1:14" x14ac:dyDescent="0.3">
      <c r="A11" s="167" t="s">
        <v>124</v>
      </c>
      <c r="B11" s="53">
        <v>4.2999999999999997E-2</v>
      </c>
      <c r="C11" s="53">
        <v>2.5000000000000001E-2</v>
      </c>
      <c r="D11" s="53">
        <v>1.6E-2</v>
      </c>
      <c r="E11" s="53">
        <v>8.9999999999999993E-3</v>
      </c>
      <c r="F11" s="53">
        <v>5.0000000000000001E-3</v>
      </c>
      <c r="G11" s="53">
        <v>4.0000000000000001E-3</v>
      </c>
      <c r="H11" s="53">
        <v>3.0000000000000001E-3</v>
      </c>
      <c r="I11" s="53">
        <v>2E-3</v>
      </c>
      <c r="J11" s="53">
        <v>2E-3</v>
      </c>
      <c r="K11" s="53">
        <v>2E-3</v>
      </c>
      <c r="L11" s="53">
        <v>1E-3</v>
      </c>
      <c r="M11" s="44"/>
    </row>
    <row r="12" spans="1:14" x14ac:dyDescent="0.3">
      <c r="A12" s="167" t="s">
        <v>125</v>
      </c>
      <c r="B12" s="53">
        <v>4.2999999999999997E-2</v>
      </c>
      <c r="C12" s="53">
        <v>2.4E-2</v>
      </c>
      <c r="D12" s="53">
        <v>1.4999999999999999E-2</v>
      </c>
      <c r="E12" s="53">
        <v>7.0000000000000001E-3</v>
      </c>
      <c r="F12" s="53">
        <v>4.0000000000000001E-3</v>
      </c>
      <c r="G12" s="53">
        <v>2E-3</v>
      </c>
      <c r="H12" s="53">
        <v>1E-3</v>
      </c>
      <c r="I12" s="53">
        <v>1E-3</v>
      </c>
      <c r="J12" s="53">
        <v>0</v>
      </c>
      <c r="K12" s="53">
        <v>-1E-3</v>
      </c>
      <c r="L12" s="53">
        <v>0</v>
      </c>
      <c r="M12" s="44"/>
    </row>
    <row r="13" spans="1:14" x14ac:dyDescent="0.3">
      <c r="A13" s="167" t="s">
        <v>126</v>
      </c>
      <c r="B13" s="53">
        <v>5.3999999999999999E-2</v>
      </c>
      <c r="C13" s="53">
        <v>3.2000000000000001E-2</v>
      </c>
      <c r="D13" s="53">
        <v>2.3E-2</v>
      </c>
      <c r="E13" s="53">
        <v>1.4999999999999999E-2</v>
      </c>
      <c r="F13" s="53">
        <v>1.0999999999999999E-2</v>
      </c>
      <c r="G13" s="53">
        <v>0.01</v>
      </c>
      <c r="H13" s="53">
        <v>8.0000000000000002E-3</v>
      </c>
      <c r="I13" s="53">
        <v>7.0000000000000001E-3</v>
      </c>
      <c r="J13" s="53">
        <v>6.0000000000000001E-3</v>
      </c>
      <c r="K13" s="53">
        <v>6.0000000000000001E-3</v>
      </c>
      <c r="L13" s="53">
        <v>5.0000000000000001E-3</v>
      </c>
      <c r="M13" s="44"/>
    </row>
    <row r="14" spans="1:14" x14ac:dyDescent="0.3">
      <c r="A14" s="167" t="s">
        <v>127</v>
      </c>
      <c r="B14" s="53">
        <v>4.9000000000000002E-2</v>
      </c>
      <c r="C14" s="53">
        <v>2.7E-2</v>
      </c>
      <c r="D14" s="53">
        <v>1.7000000000000001E-2</v>
      </c>
      <c r="E14" s="53">
        <v>0.01</v>
      </c>
      <c r="F14" s="53">
        <v>6.0000000000000001E-3</v>
      </c>
      <c r="G14" s="53">
        <v>5.0000000000000001E-3</v>
      </c>
      <c r="H14" s="53">
        <v>4.0000000000000001E-3</v>
      </c>
      <c r="I14" s="53">
        <v>2E-3</v>
      </c>
      <c r="J14" s="53">
        <v>2E-3</v>
      </c>
      <c r="K14" s="53">
        <v>1E-3</v>
      </c>
      <c r="L14" s="53">
        <v>1E-3</v>
      </c>
      <c r="M14" s="44"/>
    </row>
    <row r="15" spans="1:14" x14ac:dyDescent="0.3">
      <c r="A15" s="167" t="s">
        <v>128</v>
      </c>
      <c r="B15" s="53">
        <v>4.5999999999999999E-2</v>
      </c>
      <c r="C15" s="53">
        <v>2.7E-2</v>
      </c>
      <c r="D15" s="53">
        <v>1.7999999999999999E-2</v>
      </c>
      <c r="E15" s="53">
        <v>0.01</v>
      </c>
      <c r="F15" s="53">
        <v>7.0000000000000001E-3</v>
      </c>
      <c r="G15" s="53">
        <v>5.0000000000000001E-3</v>
      </c>
      <c r="H15" s="53">
        <v>4.0000000000000001E-3</v>
      </c>
      <c r="I15" s="53">
        <v>3.0000000000000001E-3</v>
      </c>
      <c r="J15" s="53">
        <v>4.0000000000000001E-3</v>
      </c>
      <c r="K15" s="53">
        <v>3.0000000000000001E-3</v>
      </c>
      <c r="L15" s="53">
        <v>1E-3</v>
      </c>
      <c r="M15" s="44"/>
    </row>
    <row r="16" spans="1:14" x14ac:dyDescent="0.3">
      <c r="A16" s="167" t="s">
        <v>129</v>
      </c>
      <c r="B16" s="53">
        <v>4.8000000000000001E-2</v>
      </c>
      <c r="C16" s="53">
        <v>2.5000000000000001E-2</v>
      </c>
      <c r="D16" s="53">
        <v>1.6E-2</v>
      </c>
      <c r="E16" s="53">
        <v>8.9999999999999993E-3</v>
      </c>
      <c r="F16" s="53">
        <v>6.0000000000000001E-3</v>
      </c>
      <c r="G16" s="53">
        <v>5.0000000000000001E-3</v>
      </c>
      <c r="H16" s="53">
        <v>4.0000000000000001E-3</v>
      </c>
      <c r="I16" s="53">
        <v>2E-3</v>
      </c>
      <c r="J16" s="53">
        <v>2E-3</v>
      </c>
      <c r="K16" s="53">
        <v>2E-3</v>
      </c>
      <c r="L16" s="53">
        <v>1E-3</v>
      </c>
      <c r="M16" s="44"/>
    </row>
    <row r="17" spans="1:13" x14ac:dyDescent="0.3">
      <c r="A17" s="167" t="s">
        <v>130</v>
      </c>
      <c r="B17" s="53">
        <v>4.8000000000000001E-2</v>
      </c>
      <c r="C17" s="53">
        <v>2.9000000000000001E-2</v>
      </c>
      <c r="D17" s="53">
        <v>0.02</v>
      </c>
      <c r="E17" s="53">
        <v>1.2999999999999999E-2</v>
      </c>
      <c r="F17" s="53">
        <v>8.9999999999999993E-3</v>
      </c>
      <c r="G17" s="53">
        <v>8.0000000000000002E-3</v>
      </c>
      <c r="H17" s="53">
        <v>7.0000000000000001E-3</v>
      </c>
      <c r="I17" s="53">
        <v>5.0000000000000001E-3</v>
      </c>
      <c r="J17" s="53">
        <v>5.0000000000000001E-3</v>
      </c>
      <c r="K17" s="53">
        <v>4.0000000000000001E-3</v>
      </c>
      <c r="L17" s="53">
        <v>4.0000000000000001E-3</v>
      </c>
      <c r="M17" s="44"/>
    </row>
    <row r="18" spans="1:13" x14ac:dyDescent="0.3">
      <c r="A18" s="167" t="s">
        <v>131</v>
      </c>
      <c r="B18" s="53">
        <v>4.3999999999999997E-2</v>
      </c>
      <c r="C18" s="53">
        <v>2.3E-2</v>
      </c>
      <c r="D18" s="53">
        <v>1.4999999999999999E-2</v>
      </c>
      <c r="E18" s="53">
        <v>8.0000000000000002E-3</v>
      </c>
      <c r="F18" s="53">
        <v>4.0000000000000001E-3</v>
      </c>
      <c r="G18" s="53">
        <v>4.0000000000000001E-3</v>
      </c>
      <c r="H18" s="53">
        <v>4.0000000000000001E-3</v>
      </c>
      <c r="I18" s="53">
        <v>1E-3</v>
      </c>
      <c r="J18" s="53">
        <v>0</v>
      </c>
      <c r="K18" s="53">
        <v>0</v>
      </c>
      <c r="L18" s="53">
        <v>0</v>
      </c>
      <c r="M18" s="44"/>
    </row>
    <row r="19" spans="1:13" x14ac:dyDescent="0.3">
      <c r="A19" s="166" t="s">
        <v>132</v>
      </c>
      <c r="B19" s="53">
        <v>0.04</v>
      </c>
      <c r="C19" s="53">
        <v>2.1999999999999999E-2</v>
      </c>
      <c r="D19" s="53">
        <v>1.0999999999999999E-2</v>
      </c>
      <c r="E19" s="53">
        <v>1.2E-2</v>
      </c>
      <c r="F19" s="53">
        <v>0.03</v>
      </c>
      <c r="G19" s="53">
        <v>0.16900000000000001</v>
      </c>
      <c r="H19" s="53">
        <v>0.47</v>
      </c>
      <c r="I19" s="53">
        <v>1.7000000000000001E-2</v>
      </c>
      <c r="J19" s="53">
        <v>-2E-3</v>
      </c>
      <c r="K19" s="53">
        <v>-2E-3</v>
      </c>
      <c r="L19" s="53">
        <v>-2E-3</v>
      </c>
      <c r="M19" s="44"/>
    </row>
    <row r="20" spans="1:13" x14ac:dyDescent="0.3">
      <c r="A20" s="166" t="s">
        <v>133</v>
      </c>
      <c r="B20" s="53">
        <v>4.2999999999999997E-2</v>
      </c>
      <c r="C20" s="53">
        <v>2.4E-2</v>
      </c>
      <c r="D20" s="53">
        <v>1.2E-2</v>
      </c>
      <c r="E20" s="53">
        <v>1.4E-2</v>
      </c>
      <c r="F20" s="53">
        <v>3.9E-2</v>
      </c>
      <c r="G20" s="53">
        <v>0.16900000000000001</v>
      </c>
      <c r="H20" s="53">
        <v>0.46700000000000003</v>
      </c>
      <c r="I20" s="53">
        <v>1.7999999999999999E-2</v>
      </c>
      <c r="J20" s="53">
        <v>0</v>
      </c>
      <c r="K20" s="53">
        <v>-1E-3</v>
      </c>
      <c r="L20" s="53">
        <v>-1E-3</v>
      </c>
      <c r="M20" s="44"/>
    </row>
    <row r="21" spans="1:13" x14ac:dyDescent="0.3">
      <c r="A21" s="166" t="s">
        <v>134</v>
      </c>
      <c r="B21" s="173">
        <v>3.5000000000000003E-2</v>
      </c>
      <c r="C21" s="173">
        <v>2.1000000000000001E-2</v>
      </c>
      <c r="D21" s="173">
        <v>0.01</v>
      </c>
      <c r="E21" s="173">
        <v>1.2E-2</v>
      </c>
      <c r="F21" s="173">
        <v>3.6999999999999998E-2</v>
      </c>
      <c r="G21" s="173">
        <v>0.16700000000000001</v>
      </c>
      <c r="H21" s="173">
        <v>0.46300000000000002</v>
      </c>
      <c r="I21" s="173">
        <v>1.7000000000000001E-2</v>
      </c>
      <c r="J21" s="173">
        <v>-2E-3</v>
      </c>
      <c r="K21" s="173">
        <v>-3.0000000000000001E-3</v>
      </c>
      <c r="L21" s="173">
        <v>-3.0000000000000001E-3</v>
      </c>
      <c r="M21" s="44"/>
    </row>
    <row r="22" spans="1:13" x14ac:dyDescent="0.3">
      <c r="A22" s="166" t="s">
        <v>135</v>
      </c>
      <c r="B22" s="53">
        <v>-4.0000000000000001E-3</v>
      </c>
      <c r="C22" s="53">
        <v>-6.0000000000000001E-3</v>
      </c>
      <c r="D22" s="53">
        <v>-6.0000000000000001E-3</v>
      </c>
      <c r="E22" s="53">
        <v>-5.0000000000000001E-3</v>
      </c>
      <c r="F22" s="53">
        <v>-5.0000000000000001E-3</v>
      </c>
      <c r="G22" s="53">
        <v>-5.0000000000000001E-3</v>
      </c>
      <c r="H22" s="53">
        <v>-5.0000000000000001E-3</v>
      </c>
      <c r="I22" s="53">
        <v>-4.0000000000000001E-3</v>
      </c>
      <c r="J22" s="53">
        <v>-4.0000000000000001E-3</v>
      </c>
      <c r="K22" s="53">
        <v>-4.0000000000000001E-3</v>
      </c>
      <c r="L22" s="53">
        <v>-4.0000000000000001E-3</v>
      </c>
      <c r="M22" s="44"/>
    </row>
    <row r="23" spans="1:13" x14ac:dyDescent="0.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4DFB-605E-48A4-BF8E-54802834E62A}">
  <dimension ref="A1:I31"/>
  <sheetViews>
    <sheetView workbookViewId="0"/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157</v>
      </c>
    </row>
    <row r="2" spans="1:9" ht="15" thickBot="1" x14ac:dyDescent="0.35"/>
    <row r="3" spans="1:9" x14ac:dyDescent="0.3">
      <c r="A3" s="48" t="s">
        <v>158</v>
      </c>
      <c r="B3" s="48"/>
    </row>
    <row r="4" spans="1:9" x14ac:dyDescent="0.3">
      <c r="A4" s="44" t="s">
        <v>159</v>
      </c>
      <c r="B4" s="44">
        <v>0.99760497774623924</v>
      </c>
    </row>
    <row r="5" spans="1:9" x14ac:dyDescent="0.3">
      <c r="A5" s="44" t="s">
        <v>160</v>
      </c>
      <c r="B5" s="44">
        <v>0.99521569162407497</v>
      </c>
    </row>
    <row r="6" spans="1:9" x14ac:dyDescent="0.3">
      <c r="A6" s="44" t="s">
        <v>161</v>
      </c>
      <c r="B6" s="44">
        <v>-1.4</v>
      </c>
    </row>
    <row r="7" spans="1:9" x14ac:dyDescent="0.3">
      <c r="A7" s="44" t="s">
        <v>162</v>
      </c>
      <c r="B7" s="44">
        <v>4.073458816225271</v>
      </c>
    </row>
    <row r="8" spans="1:9" ht="15" thickBot="1" x14ac:dyDescent="0.35">
      <c r="A8" s="46" t="s">
        <v>163</v>
      </c>
      <c r="B8" s="46">
        <v>1</v>
      </c>
    </row>
    <row r="10" spans="1:9" ht="15" thickBot="1" x14ac:dyDescent="0.35">
      <c r="A10" t="s">
        <v>164</v>
      </c>
    </row>
    <row r="11" spans="1:9" x14ac:dyDescent="0.3">
      <c r="A11" s="47"/>
      <c r="B11" s="47" t="s">
        <v>165</v>
      </c>
      <c r="C11" s="47" t="s">
        <v>166</v>
      </c>
      <c r="D11" s="47" t="s">
        <v>167</v>
      </c>
      <c r="E11" s="47" t="s">
        <v>168</v>
      </c>
      <c r="F11" s="47" t="s">
        <v>169</v>
      </c>
    </row>
    <row r="12" spans="1:9" x14ac:dyDescent="0.3">
      <c r="A12" s="44" t="s">
        <v>170</v>
      </c>
      <c r="B12" s="44">
        <v>7</v>
      </c>
      <c r="C12" s="44">
        <v>17258.168873951869</v>
      </c>
      <c r="D12" s="44">
        <v>2465.4526962788382</v>
      </c>
      <c r="E12" s="44">
        <v>1040.0831357694033</v>
      </c>
      <c r="F12" s="44" t="e">
        <v>#NUM!</v>
      </c>
    </row>
    <row r="13" spans="1:9" x14ac:dyDescent="0.3">
      <c r="A13" s="44" t="s">
        <v>171</v>
      </c>
      <c r="B13" s="44">
        <v>5</v>
      </c>
      <c r="C13" s="44">
        <v>82.965333637416919</v>
      </c>
      <c r="D13" s="44">
        <v>16.593066727483382</v>
      </c>
      <c r="E13" s="44"/>
      <c r="F13" s="44"/>
    </row>
    <row r="14" spans="1:9" ht="15" thickBot="1" x14ac:dyDescent="0.35">
      <c r="A14" s="46" t="s">
        <v>172</v>
      </c>
      <c r="B14" s="46">
        <v>12</v>
      </c>
      <c r="C14" s="46">
        <v>17341.134207589286</v>
      </c>
      <c r="D14" s="46"/>
      <c r="E14" s="46"/>
      <c r="F14" s="46"/>
    </row>
    <row r="15" spans="1:9" ht="15" thickBot="1" x14ac:dyDescent="0.35"/>
    <row r="16" spans="1:9" x14ac:dyDescent="0.3">
      <c r="A16" s="47"/>
      <c r="B16" s="47" t="s">
        <v>173</v>
      </c>
      <c r="C16" s="47" t="s">
        <v>162</v>
      </c>
      <c r="D16" s="47" t="s">
        <v>174</v>
      </c>
      <c r="E16" s="47" t="s">
        <v>175</v>
      </c>
      <c r="F16" s="47" t="s">
        <v>176</v>
      </c>
      <c r="G16" s="47" t="s">
        <v>177</v>
      </c>
      <c r="H16" s="47" t="s">
        <v>178</v>
      </c>
      <c r="I16" s="47" t="s">
        <v>179</v>
      </c>
    </row>
    <row r="17" spans="1:9" x14ac:dyDescent="0.3">
      <c r="A17" s="44" t="s">
        <v>180</v>
      </c>
      <c r="B17" s="44"/>
      <c r="C17" s="44"/>
      <c r="D17" s="44"/>
      <c r="E17" s="44"/>
      <c r="F17" s="44"/>
      <c r="G17" s="44"/>
      <c r="H17" s="44">
        <v>0</v>
      </c>
      <c r="I17" s="44">
        <v>0</v>
      </c>
    </row>
    <row r="18" spans="1:9" x14ac:dyDescent="0.3">
      <c r="A18" s="44">
        <v>1.0070245572668486</v>
      </c>
      <c r="B18" s="44"/>
      <c r="C18" s="44"/>
      <c r="D18" s="44"/>
      <c r="E18" s="44"/>
      <c r="F18" s="44"/>
      <c r="G18" s="44"/>
      <c r="H18" s="44">
        <v>8.068883966766923E-76</v>
      </c>
      <c r="I18" s="44">
        <v>8.068883966766923E-76</v>
      </c>
    </row>
    <row r="19" spans="1:9" x14ac:dyDescent="0.3">
      <c r="A19" s="44">
        <v>1.0191816486174081</v>
      </c>
      <c r="B19" s="44"/>
      <c r="C19" s="44"/>
      <c r="D19" s="44"/>
      <c r="E19" s="44"/>
      <c r="F19" s="44"/>
      <c r="G19" s="44"/>
      <c r="H19" s="44">
        <v>2.0930652597592685E+198</v>
      </c>
      <c r="I19" s="44">
        <v>2.0930652597592685E+198</v>
      </c>
    </row>
    <row r="20" spans="1:9" x14ac:dyDescent="0.3">
      <c r="A20" s="44">
        <v>1.0387312328784977</v>
      </c>
      <c r="B20" s="44"/>
      <c r="C20" s="44"/>
      <c r="D20" s="44"/>
      <c r="E20" s="44"/>
      <c r="F20" s="44"/>
      <c r="G20" s="44"/>
      <c r="H20" s="44">
        <v>-3.5970719640480718E-306</v>
      </c>
      <c r="I20" s="44">
        <v>5.5551804201012262E-306</v>
      </c>
    </row>
    <row r="21" spans="1:9" x14ac:dyDescent="0.3">
      <c r="A21" s="44">
        <v>1.0408107741923882</v>
      </c>
      <c r="B21" s="44"/>
      <c r="C21" s="44"/>
      <c r="D21" s="44"/>
      <c r="E21" s="44"/>
      <c r="F21" s="44"/>
      <c r="G21" s="44"/>
      <c r="H21" s="44">
        <v>-3.0059446406048689E-306</v>
      </c>
      <c r="I21" s="44">
        <v>5.2311502342685927E-306</v>
      </c>
    </row>
    <row r="22" spans="1:9" x14ac:dyDescent="0.3">
      <c r="A22" s="44">
        <v>1.0607752407401587</v>
      </c>
      <c r="B22" s="44"/>
      <c r="C22" s="44"/>
      <c r="D22" s="44"/>
      <c r="E22" s="44"/>
      <c r="F22" s="44"/>
      <c r="G22" s="44"/>
      <c r="H22" s="44">
        <v>1.2461072284044694E-306</v>
      </c>
      <c r="I22" s="44">
        <v>1.2461072284044694E-306</v>
      </c>
    </row>
    <row r="23" spans="1:9" x14ac:dyDescent="0.3">
      <c r="A23" s="44">
        <v>1.0908966797182778</v>
      </c>
      <c r="B23" s="44">
        <v>-510.24033649411012</v>
      </c>
      <c r="C23" s="44">
        <v>17.208768692830805</v>
      </c>
      <c r="D23" s="44">
        <v>-29.650020033488911</v>
      </c>
      <c r="E23" s="44">
        <v>8.1827725311313092E-7</v>
      </c>
      <c r="F23" s="44">
        <v>-554.47688470956791</v>
      </c>
      <c r="G23" s="44">
        <v>-466.00378827865234</v>
      </c>
      <c r="H23" s="44">
        <v>-554.47688470956791</v>
      </c>
      <c r="I23" s="44">
        <v>-466.00378827865234</v>
      </c>
    </row>
    <row r="24" spans="1:9" ht="15" thickBot="1" x14ac:dyDescent="0.35">
      <c r="A24" s="46">
        <v>1.1571961880507962</v>
      </c>
      <c r="B24" s="46">
        <v>500.42885436317346</v>
      </c>
      <c r="C24" s="46">
        <v>15.517019843696715</v>
      </c>
      <c r="D24" s="46">
        <v>32.250319932822435</v>
      </c>
      <c r="E24" s="46">
        <v>5.3848086408040624E-7</v>
      </c>
      <c r="F24" s="46">
        <v>460.54108500975843</v>
      </c>
      <c r="G24" s="46">
        <v>540.31662371658854</v>
      </c>
      <c r="H24" s="46">
        <v>460.54108500975843</v>
      </c>
      <c r="I24" s="46">
        <v>540.31662371658854</v>
      </c>
    </row>
    <row r="25" spans="1:9" x14ac:dyDescent="0.3">
      <c r="A25">
        <v>1.3244536039352575</v>
      </c>
    </row>
    <row r="28" spans="1:9" x14ac:dyDescent="0.3">
      <c r="A28" t="s">
        <v>181</v>
      </c>
      <c r="F28" t="s">
        <v>182</v>
      </c>
    </row>
    <row r="29" spans="1:9" ht="15" thickBot="1" x14ac:dyDescent="0.35"/>
    <row r="30" spans="1:9" x14ac:dyDescent="0.3">
      <c r="A30" s="47" t="s">
        <v>183</v>
      </c>
      <c r="B30" s="47" t="s">
        <v>184</v>
      </c>
      <c r="C30" s="47" t="s">
        <v>185</v>
      </c>
      <c r="D30" s="47" t="s">
        <v>186</v>
      </c>
      <c r="F30" s="47" t="s">
        <v>187</v>
      </c>
      <c r="G30" s="47">
        <v>0</v>
      </c>
    </row>
    <row r="31" spans="1:9" ht="15" thickBot="1" x14ac:dyDescent="0.35">
      <c r="A31" s="46">
        <v>1</v>
      </c>
      <c r="B31" s="46">
        <v>72.346627293757479</v>
      </c>
      <c r="C31" s="46">
        <v>-70.002877293757479</v>
      </c>
      <c r="D31" s="46">
        <v>-3.4641016151377539</v>
      </c>
      <c r="F31" s="46">
        <v>50</v>
      </c>
      <c r="G31" s="46">
        <v>2.34375</v>
      </c>
    </row>
  </sheetData>
  <sortState xmlns:xlrd2="http://schemas.microsoft.com/office/spreadsheetml/2017/richdata2" ref="F30:G31">
    <sortCondition ref="G31"/>
  </sortState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topLeftCell="J2" workbookViewId="0">
      <selection activeCell="J2" sqref="J2"/>
    </sheetView>
  </sheetViews>
  <sheetFormatPr defaultColWidth="14.44140625" defaultRowHeight="15" customHeight="1" x14ac:dyDescent="0.3"/>
  <cols>
    <col min="1" max="1" width="11.44140625" customWidth="1"/>
    <col min="2" max="8" width="8.6640625" customWidth="1"/>
    <col min="9" max="9" width="9.5546875" customWidth="1"/>
    <col min="10" max="10" width="10.5546875" customWidth="1"/>
    <col min="11" max="11" width="9.5546875" customWidth="1"/>
    <col min="12" max="12" width="10.5546875" customWidth="1"/>
    <col min="13" max="18" width="9.5546875" customWidth="1"/>
    <col min="19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</row>
    <row r="2" spans="1:18" ht="14.25" customHeight="1" x14ac:dyDescent="0.3">
      <c r="A2" s="1">
        <v>310</v>
      </c>
      <c r="B2" s="1">
        <v>4.8000000000000001E-2</v>
      </c>
      <c r="C2" s="1">
        <v>2.7E-2</v>
      </c>
      <c r="D2" s="1">
        <v>1.4999999999999999E-2</v>
      </c>
      <c r="E2" s="1">
        <v>4.2999999999999997E-2</v>
      </c>
      <c r="F2" s="1">
        <v>6.9000000000000006E-2</v>
      </c>
      <c r="G2" s="1">
        <v>9.4E-2</v>
      </c>
      <c r="H2" s="1">
        <v>0.129</v>
      </c>
      <c r="I2" s="2">
        <f t="shared" ref="I2:I9" si="0">E2/D2</f>
        <v>2.8666666666666667</v>
      </c>
      <c r="J2" s="2">
        <f t="shared" ref="J2:J9" si="1">F2/D2</f>
        <v>4.6000000000000005</v>
      </c>
      <c r="K2" s="2">
        <f t="shared" ref="K2:K9" si="2">G2/D2</f>
        <v>6.2666666666666666</v>
      </c>
      <c r="L2" s="2">
        <f t="shared" ref="L2:L9" si="3">H2/D2</f>
        <v>8.6000000000000014</v>
      </c>
      <c r="M2" s="2">
        <f t="shared" ref="M2:M9" si="4">F2/E2</f>
        <v>1.6046511627906979</v>
      </c>
      <c r="N2" s="2">
        <f t="shared" ref="N2:N9" si="5">G2/E2</f>
        <v>2.1860465116279073</v>
      </c>
      <c r="O2" s="2">
        <f t="shared" ref="O2:O9" si="6">H2/E2</f>
        <v>3.0000000000000004</v>
      </c>
      <c r="P2" s="2">
        <f t="shared" ref="P2:P9" si="7">G2/F2</f>
        <v>1.36231884057971</v>
      </c>
      <c r="Q2" s="2">
        <f t="shared" ref="Q2:Q9" si="8">H2/F2</f>
        <v>1.8695652173913042</v>
      </c>
      <c r="R2" s="2">
        <f t="shared" ref="R2:R9" si="9">H2/G2</f>
        <v>1.3723404255319149</v>
      </c>
    </row>
    <row r="3" spans="1:18" ht="14.25" customHeight="1" x14ac:dyDescent="0.3">
      <c r="A3" s="1">
        <v>340</v>
      </c>
      <c r="B3" s="1">
        <v>3.1E-2</v>
      </c>
      <c r="C3" s="1">
        <v>2.3E-2</v>
      </c>
      <c r="D3" s="1">
        <v>1.0999999999999999E-2</v>
      </c>
      <c r="E3" s="1">
        <v>2.9000000000000001E-2</v>
      </c>
      <c r="F3" s="1">
        <v>4.4999999999999998E-2</v>
      </c>
      <c r="G3" s="1">
        <v>0.06</v>
      </c>
      <c r="H3" s="1">
        <v>8.1000000000000003E-2</v>
      </c>
      <c r="I3" s="2">
        <f t="shared" si="0"/>
        <v>2.6363636363636367</v>
      </c>
      <c r="J3" s="2">
        <f t="shared" si="1"/>
        <v>4.0909090909090908</v>
      </c>
      <c r="K3" s="2">
        <f t="shared" si="2"/>
        <v>5.454545454545455</v>
      </c>
      <c r="L3" s="2">
        <f t="shared" si="3"/>
        <v>7.3636363636363642</v>
      </c>
      <c r="M3" s="2">
        <f t="shared" si="4"/>
        <v>1.5517241379310343</v>
      </c>
      <c r="N3" s="2">
        <f t="shared" si="5"/>
        <v>2.068965517241379</v>
      </c>
      <c r="O3" s="2">
        <f t="shared" si="6"/>
        <v>2.7931034482758621</v>
      </c>
      <c r="P3" s="2">
        <f t="shared" si="7"/>
        <v>1.3333333333333333</v>
      </c>
      <c r="Q3" s="2">
        <f t="shared" si="8"/>
        <v>1.8</v>
      </c>
      <c r="R3" s="2">
        <f t="shared" si="9"/>
        <v>1.35</v>
      </c>
    </row>
    <row r="4" spans="1:18" ht="14.25" customHeight="1" x14ac:dyDescent="0.3">
      <c r="A4" s="1">
        <v>370</v>
      </c>
      <c r="B4" s="1">
        <v>3.4000000000000002E-2</v>
      </c>
      <c r="C4" s="1">
        <v>0.02</v>
      </c>
      <c r="D4" s="1">
        <v>2.3E-2</v>
      </c>
      <c r="E4" s="1">
        <v>4.2000000000000003E-2</v>
      </c>
      <c r="F4" s="1">
        <v>5.3999999999999999E-2</v>
      </c>
      <c r="G4" s="1">
        <v>6.7000000000000004E-2</v>
      </c>
      <c r="H4" s="1">
        <v>8.5000000000000006E-2</v>
      </c>
      <c r="I4" s="2">
        <f t="shared" si="0"/>
        <v>1.8260869565217392</v>
      </c>
      <c r="J4" s="2">
        <f t="shared" si="1"/>
        <v>2.347826086956522</v>
      </c>
      <c r="K4" s="2">
        <f t="shared" si="2"/>
        <v>2.9130434782608696</v>
      </c>
      <c r="L4" s="2">
        <f t="shared" si="3"/>
        <v>3.6956521739130439</v>
      </c>
      <c r="M4" s="2">
        <f t="shared" si="4"/>
        <v>1.2857142857142856</v>
      </c>
      <c r="N4" s="2">
        <f t="shared" si="5"/>
        <v>1.5952380952380953</v>
      </c>
      <c r="O4" s="2">
        <f t="shared" si="6"/>
        <v>2.0238095238095237</v>
      </c>
      <c r="P4" s="2">
        <f t="shared" si="7"/>
        <v>1.2407407407407409</v>
      </c>
      <c r="Q4" s="2">
        <f t="shared" si="8"/>
        <v>1.5740740740740742</v>
      </c>
      <c r="R4" s="2">
        <f t="shared" si="9"/>
        <v>1.2686567164179106</v>
      </c>
    </row>
    <row r="5" spans="1:18" ht="14.25" customHeight="1" x14ac:dyDescent="0.3">
      <c r="A5" s="1">
        <v>400</v>
      </c>
      <c r="B5" s="1">
        <v>4.1000000000000002E-2</v>
      </c>
      <c r="C5" s="1">
        <v>1.6E-2</v>
      </c>
      <c r="D5" s="1">
        <v>2.8000000000000001E-2</v>
      </c>
      <c r="E5" s="1">
        <v>5.0999999999999997E-2</v>
      </c>
      <c r="F5" s="1">
        <v>6.4000000000000001E-2</v>
      </c>
      <c r="G5" s="1">
        <v>7.8E-2</v>
      </c>
      <c r="H5" s="1">
        <v>9.9000000000000005E-2</v>
      </c>
      <c r="I5" s="2">
        <f t="shared" si="0"/>
        <v>1.8214285714285712</v>
      </c>
      <c r="J5" s="2">
        <f t="shared" si="1"/>
        <v>2.2857142857142856</v>
      </c>
      <c r="K5" s="2">
        <f t="shared" si="2"/>
        <v>2.7857142857142856</v>
      </c>
      <c r="L5" s="2">
        <f t="shared" si="3"/>
        <v>3.5357142857142856</v>
      </c>
      <c r="M5" s="2">
        <f t="shared" si="4"/>
        <v>1.2549019607843139</v>
      </c>
      <c r="N5" s="2">
        <f t="shared" si="5"/>
        <v>1.5294117647058825</v>
      </c>
      <c r="O5" s="2">
        <f t="shared" si="6"/>
        <v>1.9411764705882355</v>
      </c>
      <c r="P5" s="2">
        <f t="shared" si="7"/>
        <v>1.21875</v>
      </c>
      <c r="Q5" s="2">
        <f t="shared" si="8"/>
        <v>1.546875</v>
      </c>
      <c r="R5" s="2">
        <f t="shared" si="9"/>
        <v>1.2692307692307694</v>
      </c>
    </row>
    <row r="6" spans="1:18" ht="14.25" customHeight="1" x14ac:dyDescent="0.3">
      <c r="A6" s="1">
        <v>430</v>
      </c>
      <c r="B6" s="1">
        <v>0.112</v>
      </c>
      <c r="C6" s="1">
        <v>1.2999999999999999E-2</v>
      </c>
      <c r="D6" s="1">
        <v>7.0999999999999994E-2</v>
      </c>
      <c r="E6" s="1">
        <v>0.126</v>
      </c>
      <c r="F6" s="1">
        <v>0.16800000000000001</v>
      </c>
      <c r="G6" s="1">
        <v>0.20300000000000001</v>
      </c>
      <c r="H6" s="1">
        <v>0.25600000000000001</v>
      </c>
      <c r="I6" s="2">
        <f t="shared" si="0"/>
        <v>1.7746478873239437</v>
      </c>
      <c r="J6" s="2">
        <f t="shared" si="1"/>
        <v>2.3661971830985919</v>
      </c>
      <c r="K6" s="2">
        <f t="shared" si="2"/>
        <v>2.8591549295774654</v>
      </c>
      <c r="L6" s="2">
        <f t="shared" si="3"/>
        <v>3.6056338028169019</v>
      </c>
      <c r="M6" s="2">
        <f t="shared" si="4"/>
        <v>1.3333333333333335</v>
      </c>
      <c r="N6" s="2">
        <f t="shared" si="5"/>
        <v>1.6111111111111112</v>
      </c>
      <c r="O6" s="2">
        <f t="shared" si="6"/>
        <v>2.0317460317460316</v>
      </c>
      <c r="P6" s="2">
        <f t="shared" si="7"/>
        <v>1.2083333333333333</v>
      </c>
      <c r="Q6" s="2">
        <f t="shared" si="8"/>
        <v>1.5238095238095237</v>
      </c>
      <c r="R6" s="2">
        <f t="shared" si="9"/>
        <v>1.2610837438423645</v>
      </c>
    </row>
    <row r="7" spans="1:18" ht="14.25" customHeight="1" x14ac:dyDescent="0.3">
      <c r="A7" s="1">
        <v>460</v>
      </c>
      <c r="B7" s="1">
        <v>0.318</v>
      </c>
      <c r="C7" s="1">
        <v>1.2E-2</v>
      </c>
      <c r="D7" s="1">
        <v>0.13900000000000001</v>
      </c>
      <c r="E7" s="1">
        <v>0.27100000000000002</v>
      </c>
      <c r="F7" s="1">
        <v>0.42399999999999999</v>
      </c>
      <c r="G7" s="1">
        <v>0.53900000000000003</v>
      </c>
      <c r="H7" s="1">
        <v>0.69599999999999995</v>
      </c>
      <c r="I7" s="2">
        <f t="shared" si="0"/>
        <v>1.949640287769784</v>
      </c>
      <c r="J7" s="2">
        <f t="shared" si="1"/>
        <v>3.0503597122302155</v>
      </c>
      <c r="K7" s="2">
        <f t="shared" si="2"/>
        <v>3.8776978417266186</v>
      </c>
      <c r="L7" s="2">
        <f t="shared" si="3"/>
        <v>5.0071942446043156</v>
      </c>
      <c r="M7" s="2">
        <f t="shared" si="4"/>
        <v>1.5645756457564575</v>
      </c>
      <c r="N7" s="2">
        <f t="shared" si="5"/>
        <v>1.9889298892988929</v>
      </c>
      <c r="O7" s="2">
        <f t="shared" si="6"/>
        <v>2.5682656826568264</v>
      </c>
      <c r="P7" s="2">
        <f t="shared" si="7"/>
        <v>1.2712264150943398</v>
      </c>
      <c r="Q7" s="2">
        <f t="shared" si="8"/>
        <v>1.641509433962264</v>
      </c>
      <c r="R7" s="2">
        <f t="shared" si="9"/>
        <v>1.2912801484230054</v>
      </c>
    </row>
    <row r="8" spans="1:18" ht="14.25" customHeight="1" x14ac:dyDescent="0.3">
      <c r="A8" s="1">
        <v>490</v>
      </c>
      <c r="B8" s="1">
        <v>0.64</v>
      </c>
      <c r="C8" s="1">
        <v>8.9999999999999993E-3</v>
      </c>
      <c r="D8" s="1">
        <v>0.16200000000000001</v>
      </c>
      <c r="E8" s="1">
        <v>0.39200000000000002</v>
      </c>
      <c r="F8" s="1">
        <v>0.75600000000000001</v>
      </c>
      <c r="G8" s="1">
        <v>1.0189999999999999</v>
      </c>
      <c r="H8" s="1">
        <v>1.351</v>
      </c>
      <c r="I8" s="2">
        <f t="shared" si="0"/>
        <v>2.4197530864197532</v>
      </c>
      <c r="J8" s="2">
        <f t="shared" si="1"/>
        <v>4.666666666666667</v>
      </c>
      <c r="K8" s="2">
        <f t="shared" si="2"/>
        <v>6.2901234567901225</v>
      </c>
      <c r="L8" s="2">
        <f t="shared" si="3"/>
        <v>8.3395061728395063</v>
      </c>
      <c r="M8" s="2">
        <f t="shared" si="4"/>
        <v>1.9285714285714286</v>
      </c>
      <c r="N8" s="2">
        <f t="shared" si="5"/>
        <v>2.5994897959183669</v>
      </c>
      <c r="O8" s="2">
        <f t="shared" si="6"/>
        <v>3.4464285714285712</v>
      </c>
      <c r="P8" s="2">
        <f t="shared" si="7"/>
        <v>1.3478835978835977</v>
      </c>
      <c r="Q8" s="2">
        <f t="shared" si="8"/>
        <v>1.787037037037037</v>
      </c>
      <c r="R8" s="2">
        <f t="shared" si="9"/>
        <v>1.3258096172718352</v>
      </c>
    </row>
    <row r="9" spans="1:18" ht="14.25" customHeight="1" x14ac:dyDescent="0.3">
      <c r="A9" s="1">
        <v>520</v>
      </c>
      <c r="B9" s="1">
        <v>2.1000000000000001E-2</v>
      </c>
      <c r="C9" s="1">
        <v>8.9999999999999993E-3</v>
      </c>
      <c r="D9" s="1">
        <v>4.0000000000000001E-3</v>
      </c>
      <c r="E9" s="1">
        <v>1.2999999999999999E-2</v>
      </c>
      <c r="F9" s="1">
        <v>2.4E-2</v>
      </c>
      <c r="G9" s="1">
        <v>3.4000000000000002E-2</v>
      </c>
      <c r="H9" s="1">
        <v>4.7E-2</v>
      </c>
      <c r="I9" s="2">
        <f t="shared" si="0"/>
        <v>3.25</v>
      </c>
      <c r="J9" s="2">
        <f t="shared" si="1"/>
        <v>6</v>
      </c>
      <c r="K9" s="2">
        <f t="shared" si="2"/>
        <v>8.5</v>
      </c>
      <c r="L9" s="2">
        <f t="shared" si="3"/>
        <v>11.75</v>
      </c>
      <c r="M9" s="2">
        <f t="shared" si="4"/>
        <v>1.8461538461538463</v>
      </c>
      <c r="N9" s="2">
        <f t="shared" si="5"/>
        <v>2.6153846153846159</v>
      </c>
      <c r="O9" s="2">
        <f t="shared" si="6"/>
        <v>3.6153846153846154</v>
      </c>
      <c r="P9" s="2">
        <f t="shared" si="7"/>
        <v>1.4166666666666667</v>
      </c>
      <c r="Q9" s="2">
        <f t="shared" si="8"/>
        <v>1.9583333333333333</v>
      </c>
      <c r="R9" s="2">
        <f t="shared" si="9"/>
        <v>1.3823529411764706</v>
      </c>
    </row>
    <row r="10" spans="1:18" ht="14.25" customHeight="1" x14ac:dyDescent="0.3">
      <c r="A10" s="1">
        <v>550</v>
      </c>
      <c r="B10" s="1">
        <v>-1E-3</v>
      </c>
      <c r="C10" s="1">
        <v>8.0000000000000002E-3</v>
      </c>
      <c r="D10" s="1">
        <v>-1E-3</v>
      </c>
      <c r="E10" s="1">
        <v>1E-3</v>
      </c>
      <c r="F10" s="1">
        <v>-1E-3</v>
      </c>
      <c r="G10" s="1">
        <v>-1E-3</v>
      </c>
      <c r="H10" s="1">
        <v>-1E-3</v>
      </c>
    </row>
    <row r="11" spans="1:18" ht="14.25" customHeight="1" x14ac:dyDescent="0.3">
      <c r="A11" s="1">
        <v>580</v>
      </c>
      <c r="B11" s="1">
        <v>-1E-3</v>
      </c>
      <c r="C11" s="1">
        <v>8.0000000000000002E-3</v>
      </c>
      <c r="D11" s="1">
        <v>-1E-3</v>
      </c>
      <c r="E11" s="1">
        <v>0</v>
      </c>
      <c r="F11" s="1">
        <v>0</v>
      </c>
      <c r="G11" s="1">
        <v>-1E-3</v>
      </c>
      <c r="H11" s="1">
        <v>-2E-3</v>
      </c>
    </row>
    <row r="12" spans="1:18" ht="14.25" customHeight="1" x14ac:dyDescent="0.3">
      <c r="A12" s="1">
        <v>610</v>
      </c>
      <c r="B12" s="1">
        <v>-1E-3</v>
      </c>
      <c r="C12" s="1">
        <v>7.0000000000000001E-3</v>
      </c>
      <c r="D12" s="1">
        <v>-1E-3</v>
      </c>
      <c r="E12" s="1">
        <v>0</v>
      </c>
      <c r="F12" s="1">
        <v>-1E-3</v>
      </c>
      <c r="G12" s="1">
        <v>-1E-3</v>
      </c>
      <c r="H12" s="1">
        <v>-2E-3</v>
      </c>
    </row>
    <row r="13" spans="1:18" ht="14.25" customHeight="1" x14ac:dyDescent="0.3"/>
    <row r="14" spans="1:18" ht="14.25" customHeight="1" x14ac:dyDescent="0.3">
      <c r="H14" s="1" t="s">
        <v>197</v>
      </c>
      <c r="I14" s="1">
        <v>2</v>
      </c>
      <c r="J14" s="1">
        <v>3</v>
      </c>
      <c r="K14" s="1">
        <v>4</v>
      </c>
      <c r="L14" s="1">
        <v>5</v>
      </c>
      <c r="M14" s="1">
        <v>1.5</v>
      </c>
      <c r="N14" s="1">
        <v>2</v>
      </c>
      <c r="O14" s="1">
        <v>2.5</v>
      </c>
      <c r="P14" s="1">
        <v>1.33</v>
      </c>
      <c r="Q14" s="1">
        <v>1.67</v>
      </c>
      <c r="R14" s="1">
        <v>1.25</v>
      </c>
    </row>
    <row r="15" spans="1:18" ht="14.25" customHeight="1" x14ac:dyDescent="0.3">
      <c r="H15" s="1" t="s">
        <v>198</v>
      </c>
      <c r="I15" s="2">
        <f t="shared" ref="I15:R15" si="10">I7/I14</f>
        <v>0.97482014388489202</v>
      </c>
      <c r="J15" s="2">
        <f t="shared" si="10"/>
        <v>1.0167865707434052</v>
      </c>
      <c r="K15" s="2">
        <f t="shared" si="10"/>
        <v>0.96942446043165464</v>
      </c>
      <c r="L15" s="2">
        <f t="shared" si="10"/>
        <v>1.0014388489208632</v>
      </c>
      <c r="M15" s="2">
        <f t="shared" si="10"/>
        <v>1.0430504305043049</v>
      </c>
      <c r="N15" s="2">
        <f t="shared" si="10"/>
        <v>0.99446494464944646</v>
      </c>
      <c r="O15" s="2">
        <f t="shared" si="10"/>
        <v>1.0273062730627305</v>
      </c>
      <c r="P15" s="2">
        <f t="shared" si="10"/>
        <v>0.95580933465739826</v>
      </c>
      <c r="Q15" s="2">
        <f t="shared" si="10"/>
        <v>0.98293978081572697</v>
      </c>
      <c r="R15" s="2">
        <f t="shared" si="10"/>
        <v>1.0330241187384044</v>
      </c>
    </row>
    <row r="16" spans="1:18" ht="14.25" customHeight="1" x14ac:dyDescent="0.3">
      <c r="H16" s="1" t="s">
        <v>199</v>
      </c>
      <c r="I16" s="2">
        <f t="shared" ref="I16:R16" si="11">I8/I14</f>
        <v>1.2098765432098766</v>
      </c>
      <c r="J16" s="2">
        <f t="shared" si="11"/>
        <v>1.5555555555555556</v>
      </c>
      <c r="K16" s="2">
        <f t="shared" si="11"/>
        <v>1.5725308641975306</v>
      </c>
      <c r="L16" s="2">
        <f t="shared" si="11"/>
        <v>1.6679012345679012</v>
      </c>
      <c r="M16" s="2">
        <f t="shared" si="11"/>
        <v>1.2857142857142858</v>
      </c>
      <c r="N16" s="2">
        <f t="shared" si="11"/>
        <v>1.2997448979591835</v>
      </c>
      <c r="O16" s="2">
        <f t="shared" si="11"/>
        <v>1.3785714285714286</v>
      </c>
      <c r="P16" s="2">
        <f t="shared" si="11"/>
        <v>1.0134463141981938</v>
      </c>
      <c r="Q16" s="2">
        <f t="shared" si="11"/>
        <v>1.0700820581060102</v>
      </c>
      <c r="R16" s="2">
        <f t="shared" si="11"/>
        <v>1.0606476938174683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778C-12D1-4C8D-910C-C3206EE23431}">
  <dimension ref="A1:N23"/>
  <sheetViews>
    <sheetView workbookViewId="0">
      <selection activeCell="I11" sqref="I11"/>
    </sheetView>
  </sheetViews>
  <sheetFormatPr defaultRowHeight="14.4" x14ac:dyDescent="0.3"/>
  <cols>
    <col min="1" max="1" width="12.33203125" customWidth="1"/>
    <col min="2" max="2" width="9.33203125" customWidth="1"/>
  </cols>
  <sheetData>
    <row r="1" spans="1:14" x14ac:dyDescent="0.3">
      <c r="A1" s="162" t="s">
        <v>0</v>
      </c>
      <c r="B1" s="168">
        <v>310</v>
      </c>
      <c r="C1" s="168">
        <v>340</v>
      </c>
      <c r="D1" s="168">
        <v>370</v>
      </c>
      <c r="E1" s="168">
        <v>400</v>
      </c>
      <c r="F1" s="168">
        <v>430</v>
      </c>
      <c r="G1" s="168">
        <v>460</v>
      </c>
      <c r="H1" s="169">
        <v>490</v>
      </c>
      <c r="I1" s="168">
        <v>520</v>
      </c>
      <c r="J1" s="168">
        <v>550</v>
      </c>
      <c r="K1" s="171">
        <v>580</v>
      </c>
      <c r="L1" s="160">
        <v>610</v>
      </c>
      <c r="M1" s="179"/>
      <c r="N1" s="44" t="s">
        <v>200</v>
      </c>
    </row>
    <row r="2" spans="1:14" x14ac:dyDescent="0.3">
      <c r="A2" s="166" t="s">
        <v>116</v>
      </c>
      <c r="B2" s="53">
        <v>0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172">
        <v>0</v>
      </c>
      <c r="M2" s="44"/>
      <c r="N2">
        <f>EXP(H2)/EXP(K2)</f>
        <v>1</v>
      </c>
    </row>
    <row r="3" spans="1:14" x14ac:dyDescent="0.3">
      <c r="A3" s="166" t="s">
        <v>117</v>
      </c>
      <c r="B3" s="53">
        <v>8.2000000000000003E-2</v>
      </c>
      <c r="C3" s="53">
        <v>6.4000000000000001E-2</v>
      </c>
      <c r="D3" s="53">
        <v>5.2999999999999999E-2</v>
      </c>
      <c r="E3" s="53">
        <v>4.3999999999999997E-2</v>
      </c>
      <c r="F3" s="170">
        <v>3.7999999999999999E-2</v>
      </c>
      <c r="G3" s="53">
        <v>3.4000000000000002E-2</v>
      </c>
      <c r="H3" s="53">
        <v>3.1E-2</v>
      </c>
      <c r="I3" s="53">
        <v>2.8000000000000001E-2</v>
      </c>
      <c r="J3" s="53">
        <v>2.7E-2</v>
      </c>
      <c r="K3" s="53">
        <v>2.4E-2</v>
      </c>
      <c r="L3" s="53">
        <v>2.1999999999999999E-2</v>
      </c>
      <c r="M3" s="44"/>
      <c r="N3">
        <f t="shared" ref="N3:N21" si="0">EXP(H3)/EXP(K3)</f>
        <v>1.0070245572668486</v>
      </c>
    </row>
    <row r="4" spans="1:14" x14ac:dyDescent="0.3">
      <c r="A4" s="166" t="s">
        <v>122</v>
      </c>
      <c r="B4" s="53">
        <v>8.8999999999999996E-2</v>
      </c>
      <c r="C4" s="53">
        <v>7.0999999999999994E-2</v>
      </c>
      <c r="D4" s="53">
        <v>0.06</v>
      </c>
      <c r="E4" s="53">
        <v>5.0999999999999997E-2</v>
      </c>
      <c r="F4" s="53">
        <v>0.04</v>
      </c>
      <c r="G4" s="53">
        <v>3.9E-2</v>
      </c>
      <c r="H4" s="53">
        <v>3.5999999999999997E-2</v>
      </c>
      <c r="I4" s="53">
        <v>3.3000000000000002E-2</v>
      </c>
      <c r="J4" s="53">
        <v>3.1E-2</v>
      </c>
      <c r="K4" s="170">
        <v>2.8000000000000001E-2</v>
      </c>
      <c r="L4" s="53">
        <v>2.5999999999999999E-2</v>
      </c>
      <c r="M4" s="44"/>
      <c r="N4">
        <f t="shared" si="0"/>
        <v>1.0080320855042735</v>
      </c>
    </row>
    <row r="5" spans="1:14" x14ac:dyDescent="0.3">
      <c r="A5" s="166" t="s">
        <v>150</v>
      </c>
      <c r="B5" s="53">
        <v>0.09</v>
      </c>
      <c r="C5" s="53">
        <v>7.0999999999999994E-2</v>
      </c>
      <c r="D5" s="53">
        <v>6.0999999999999999E-2</v>
      </c>
      <c r="E5" s="53">
        <v>5.1999999999999998E-2</v>
      </c>
      <c r="F5" s="53">
        <v>4.4999999999999998E-2</v>
      </c>
      <c r="G5" s="53">
        <v>0.04</v>
      </c>
      <c r="H5" s="53">
        <v>3.6999999999999998E-2</v>
      </c>
      <c r="I5" s="53">
        <v>3.4000000000000002E-2</v>
      </c>
      <c r="J5" s="53">
        <v>3.2000000000000001E-2</v>
      </c>
      <c r="K5" s="53">
        <v>2.9000000000000001E-2</v>
      </c>
      <c r="L5" s="53">
        <v>2.8000000000000001E-2</v>
      </c>
      <c r="M5" s="44"/>
      <c r="N5">
        <f t="shared" si="0"/>
        <v>1.0080320855042735</v>
      </c>
    </row>
    <row r="6" spans="1:14" x14ac:dyDescent="0.3">
      <c r="A6" s="166" t="s">
        <v>118</v>
      </c>
      <c r="B6" s="53">
        <v>4.0000000000000001E-3</v>
      </c>
      <c r="C6" s="53">
        <v>-1E-3</v>
      </c>
      <c r="D6" s="53">
        <v>-1E-3</v>
      </c>
      <c r="E6" s="53">
        <v>-1E-3</v>
      </c>
      <c r="F6" s="53">
        <v>-1E-3</v>
      </c>
      <c r="G6" s="53">
        <v>-1E-3</v>
      </c>
      <c r="H6" s="53">
        <v>-1E-3</v>
      </c>
      <c r="I6" s="53">
        <v>-1E-3</v>
      </c>
      <c r="J6" s="53">
        <v>-1E-3</v>
      </c>
      <c r="K6" s="53">
        <v>-1E-3</v>
      </c>
      <c r="L6" s="53">
        <v>-1E-3</v>
      </c>
      <c r="M6" s="44"/>
      <c r="N6">
        <f t="shared" si="0"/>
        <v>1</v>
      </c>
    </row>
    <row r="7" spans="1:14" x14ac:dyDescent="0.3">
      <c r="A7" s="166" t="s">
        <v>119</v>
      </c>
      <c r="B7" s="53">
        <v>0.17299999999999999</v>
      </c>
      <c r="C7" s="53">
        <v>0.124</v>
      </c>
      <c r="D7" s="53">
        <v>9.1999999999999998E-2</v>
      </c>
      <c r="E7" s="53">
        <v>8.5999999999999993E-2</v>
      </c>
      <c r="F7" s="53">
        <v>0.13900000000000001</v>
      </c>
      <c r="G7" s="53">
        <v>0.443</v>
      </c>
      <c r="H7" s="53">
        <v>1.1299999999999999</v>
      </c>
      <c r="I7" s="53">
        <v>7.6999999999999999E-2</v>
      </c>
      <c r="J7" s="53">
        <v>3.3000000000000002E-2</v>
      </c>
      <c r="K7" s="53">
        <v>0.03</v>
      </c>
      <c r="L7" s="53">
        <v>2.8000000000000001E-2</v>
      </c>
      <c r="M7" s="44"/>
      <c r="N7">
        <f t="shared" si="0"/>
        <v>3.0041660239464325</v>
      </c>
    </row>
    <row r="8" spans="1:14" x14ac:dyDescent="0.3">
      <c r="A8" s="166" t="s">
        <v>120</v>
      </c>
      <c r="B8" s="53">
        <v>0.121</v>
      </c>
      <c r="C8" s="53">
        <v>9.6000000000000002E-2</v>
      </c>
      <c r="D8" s="53">
        <v>8.2000000000000003E-2</v>
      </c>
      <c r="E8" s="53">
        <v>7.0999999999999994E-2</v>
      </c>
      <c r="F8" s="53">
        <v>7.2999999999999995E-2</v>
      </c>
      <c r="G8" s="53">
        <v>0.11899999999999999</v>
      </c>
      <c r="H8" s="53">
        <v>0.23400000000000001</v>
      </c>
      <c r="I8" s="53">
        <v>0.05</v>
      </c>
      <c r="J8" s="53">
        <v>0.04</v>
      </c>
      <c r="K8" s="53">
        <v>3.5999999999999997E-2</v>
      </c>
      <c r="L8" s="53">
        <v>3.4000000000000002E-2</v>
      </c>
      <c r="M8" s="44"/>
      <c r="N8">
        <f t="shared" si="0"/>
        <v>1.218962393821643</v>
      </c>
    </row>
    <row r="9" spans="1:14" x14ac:dyDescent="0.3">
      <c r="A9" s="166" t="s">
        <v>121</v>
      </c>
      <c r="B9" s="53">
        <v>0.17</v>
      </c>
      <c r="C9" s="53">
        <v>0.127</v>
      </c>
      <c r="D9" s="53">
        <v>0.10100000000000001</v>
      </c>
      <c r="E9" s="53">
        <v>9.0999999999999998E-2</v>
      </c>
      <c r="F9" s="53">
        <v>0.125</v>
      </c>
      <c r="G9" s="53">
        <v>0.33600000000000002</v>
      </c>
      <c r="H9" s="53">
        <v>0.82299999999999995</v>
      </c>
      <c r="I9" s="53">
        <v>7.4999999999999997E-2</v>
      </c>
      <c r="J9" s="53">
        <v>4.2999999999999997E-2</v>
      </c>
      <c r="K9" s="53">
        <v>0.04</v>
      </c>
      <c r="L9" s="53">
        <v>3.6999999999999998E-2</v>
      </c>
      <c r="M9" s="44"/>
      <c r="N9">
        <f t="shared" si="0"/>
        <v>2.1880265087438824</v>
      </c>
    </row>
    <row r="10" spans="1:14" x14ac:dyDescent="0.3">
      <c r="A10" s="167" t="s">
        <v>123</v>
      </c>
      <c r="B10" s="53">
        <v>3.6999999999999998E-2</v>
      </c>
      <c r="C10" s="53">
        <v>1.9E-2</v>
      </c>
      <c r="D10" s="53">
        <v>1.0999999999999999E-2</v>
      </c>
      <c r="E10" s="53">
        <v>7.0000000000000001E-3</v>
      </c>
      <c r="F10" s="53">
        <v>0.01</v>
      </c>
      <c r="G10" s="53">
        <v>3.2000000000000001E-2</v>
      </c>
      <c r="H10" s="53">
        <v>8.3000000000000004E-2</v>
      </c>
      <c r="I10" s="53">
        <v>3.0000000000000001E-3</v>
      </c>
      <c r="J10" s="53">
        <v>1E-3</v>
      </c>
      <c r="K10" s="53">
        <v>0</v>
      </c>
      <c r="L10" s="53">
        <v>0</v>
      </c>
      <c r="M10" s="44"/>
      <c r="N10">
        <f t="shared" si="0"/>
        <v>1.0865418085482381</v>
      </c>
    </row>
    <row r="11" spans="1:14" x14ac:dyDescent="0.3">
      <c r="A11" s="167" t="s">
        <v>124</v>
      </c>
      <c r="B11" s="53">
        <v>3.5999999999999997E-2</v>
      </c>
      <c r="C11" s="53">
        <v>0.02</v>
      </c>
      <c r="D11" s="53">
        <v>1.2999999999999999E-2</v>
      </c>
      <c r="E11" s="53">
        <v>8.9999999999999993E-3</v>
      </c>
      <c r="F11" s="53">
        <v>1.2E-2</v>
      </c>
      <c r="G11" s="53">
        <v>3.4000000000000002E-2</v>
      </c>
      <c r="H11" s="53">
        <v>8.5999999999999993E-2</v>
      </c>
      <c r="I11" s="53">
        <v>5.0000000000000001E-3</v>
      </c>
      <c r="J11" s="53">
        <v>2E-3</v>
      </c>
      <c r="K11" s="53">
        <v>1E-3</v>
      </c>
      <c r="L11" s="53">
        <v>1E-3</v>
      </c>
      <c r="M11" s="44"/>
      <c r="N11">
        <f t="shared" si="0"/>
        <v>1.0887170666983987</v>
      </c>
    </row>
    <row r="12" spans="1:14" x14ac:dyDescent="0.3">
      <c r="A12" s="167" t="s">
        <v>125</v>
      </c>
      <c r="B12" s="53">
        <v>3.7999999999999999E-2</v>
      </c>
      <c r="C12" s="53">
        <v>2.1000000000000001E-2</v>
      </c>
      <c r="D12" s="53">
        <v>1.2999999999999999E-2</v>
      </c>
      <c r="E12" s="53">
        <v>8.9999999999999993E-3</v>
      </c>
      <c r="F12" s="53">
        <v>1.2E-2</v>
      </c>
      <c r="G12" s="53">
        <v>3.4000000000000002E-2</v>
      </c>
      <c r="H12" s="53">
        <v>8.6999999999999994E-2</v>
      </c>
      <c r="I12" s="53">
        <v>5.0000000000000001E-3</v>
      </c>
      <c r="J12" s="53">
        <v>2E-3</v>
      </c>
      <c r="K12" s="53">
        <v>1E-3</v>
      </c>
      <c r="L12" s="53">
        <v>1E-3</v>
      </c>
      <c r="M12" s="44"/>
      <c r="N12">
        <f t="shared" si="0"/>
        <v>1.0898063283051287</v>
      </c>
    </row>
    <row r="13" spans="1:14" x14ac:dyDescent="0.3">
      <c r="A13" s="167" t="s">
        <v>126</v>
      </c>
      <c r="B13" s="53">
        <v>3.4000000000000002E-2</v>
      </c>
      <c r="C13" s="53">
        <v>1.7999999999999999E-2</v>
      </c>
      <c r="D13" s="53">
        <v>0.01</v>
      </c>
      <c r="E13" s="53">
        <v>7.0000000000000001E-3</v>
      </c>
      <c r="F13" s="53">
        <v>0.01</v>
      </c>
      <c r="G13" s="53">
        <v>0.03</v>
      </c>
      <c r="H13" s="53">
        <v>7.8E-2</v>
      </c>
      <c r="I13" s="53">
        <v>0.03</v>
      </c>
      <c r="J13" s="53">
        <v>0</v>
      </c>
      <c r="K13" s="53">
        <v>0</v>
      </c>
      <c r="L13" s="53">
        <v>0</v>
      </c>
      <c r="M13" s="44"/>
      <c r="N13">
        <f>EXP(H13)/EXP(K13)</f>
        <v>1.0811226586700831</v>
      </c>
    </row>
    <row r="14" spans="1:14" x14ac:dyDescent="0.3">
      <c r="A14" s="167" t="s">
        <v>127</v>
      </c>
      <c r="B14" s="53">
        <v>3.5999999999999997E-2</v>
      </c>
      <c r="C14" s="53">
        <v>1.9E-2</v>
      </c>
      <c r="D14" s="53">
        <v>0.01</v>
      </c>
      <c r="E14" s="53">
        <v>7.0000000000000001E-3</v>
      </c>
      <c r="F14" s="53">
        <v>0.01</v>
      </c>
      <c r="G14" s="53">
        <v>3.1E-2</v>
      </c>
      <c r="H14" s="53">
        <v>8.1000000000000003E-2</v>
      </c>
      <c r="I14" s="53">
        <v>3.0000000000000001E-3</v>
      </c>
      <c r="J14" s="53">
        <v>0</v>
      </c>
      <c r="K14" s="53">
        <v>0</v>
      </c>
      <c r="L14" s="53">
        <v>0</v>
      </c>
      <c r="M14" s="44"/>
      <c r="N14">
        <f t="shared" si="0"/>
        <v>1.0843708965667604</v>
      </c>
    </row>
    <row r="15" spans="1:14" x14ac:dyDescent="0.3">
      <c r="A15" s="167" t="s">
        <v>128</v>
      </c>
      <c r="B15" s="53">
        <v>3.2000000000000001E-2</v>
      </c>
      <c r="C15" s="53">
        <v>1.7000000000000001E-2</v>
      </c>
      <c r="D15" s="53">
        <v>8.9999999999999993E-3</v>
      </c>
      <c r="E15" s="53">
        <v>6.0000000000000001E-3</v>
      </c>
      <c r="F15" s="53">
        <v>7.0000000000000001E-3</v>
      </c>
      <c r="G15" s="53">
        <v>2.4E-2</v>
      </c>
      <c r="H15" s="53">
        <v>6.4000000000000001E-2</v>
      </c>
      <c r="I15" s="53">
        <v>2E-3</v>
      </c>
      <c r="J15" s="53">
        <v>0</v>
      </c>
      <c r="K15" s="53">
        <v>0</v>
      </c>
      <c r="L15" s="53">
        <v>-1E-3</v>
      </c>
      <c r="M15" s="44"/>
      <c r="N15">
        <f t="shared" si="0"/>
        <v>1.0660923987615052</v>
      </c>
    </row>
    <row r="16" spans="1:14" x14ac:dyDescent="0.3">
      <c r="A16" s="167" t="s">
        <v>129</v>
      </c>
      <c r="B16" s="53">
        <v>6.9000000000000006E-2</v>
      </c>
      <c r="C16" s="53">
        <v>5.6000000000000001E-2</v>
      </c>
      <c r="D16" s="53">
        <v>1.2999999999999999E-2</v>
      </c>
      <c r="E16" s="53">
        <v>8.0000000000000002E-3</v>
      </c>
      <c r="F16" s="53">
        <v>0.01</v>
      </c>
      <c r="G16" s="53">
        <v>2.7E-2</v>
      </c>
      <c r="H16" s="53">
        <v>6.8000000000000005E-2</v>
      </c>
      <c r="I16" s="53">
        <v>4.0000000000000001E-3</v>
      </c>
      <c r="J16" s="53">
        <v>1E-3</v>
      </c>
      <c r="K16" s="53">
        <v>1E-3</v>
      </c>
      <c r="L16" s="53">
        <v>1E-3</v>
      </c>
      <c r="M16" s="44"/>
      <c r="N16">
        <f t="shared" si="0"/>
        <v>1.0692954781746</v>
      </c>
    </row>
    <row r="17" spans="1:14" x14ac:dyDescent="0.3">
      <c r="A17" s="167" t="s">
        <v>130</v>
      </c>
      <c r="B17" s="53">
        <v>3.4000000000000002E-2</v>
      </c>
      <c r="C17" s="53">
        <v>1.9E-2</v>
      </c>
      <c r="D17" s="53">
        <v>1.0999999999999999E-2</v>
      </c>
      <c r="E17" s="53">
        <v>7.0000000000000001E-3</v>
      </c>
      <c r="F17" s="53">
        <v>8.9999999999999993E-3</v>
      </c>
      <c r="G17" s="53">
        <v>2.8000000000000001E-2</v>
      </c>
      <c r="H17" s="53">
        <v>7.3999999999999996E-2</v>
      </c>
      <c r="I17" s="53">
        <v>3.0000000000000001E-3</v>
      </c>
      <c r="J17" s="53">
        <v>0</v>
      </c>
      <c r="K17" s="53">
        <v>0</v>
      </c>
      <c r="L17" s="53">
        <v>0</v>
      </c>
      <c r="M17" s="44"/>
      <c r="N17">
        <f t="shared" si="0"/>
        <v>1.0768068054962199</v>
      </c>
    </row>
    <row r="18" spans="1:14" x14ac:dyDescent="0.3">
      <c r="A18" s="167" t="s">
        <v>131</v>
      </c>
      <c r="B18" s="53">
        <v>3.5999999999999997E-2</v>
      </c>
      <c r="C18" s="53">
        <v>0.02</v>
      </c>
      <c r="D18" s="53">
        <v>1.0999999999999999E-2</v>
      </c>
      <c r="E18" s="53">
        <v>7.0000000000000001E-3</v>
      </c>
      <c r="F18" s="53">
        <v>0.01</v>
      </c>
      <c r="G18" s="53">
        <v>3.1E-2</v>
      </c>
      <c r="H18" s="53">
        <v>7.9000000000000001E-2</v>
      </c>
      <c r="I18" s="53">
        <v>3.0000000000000001E-3</v>
      </c>
      <c r="J18" s="53">
        <v>0</v>
      </c>
      <c r="K18" s="53">
        <v>0</v>
      </c>
      <c r="L18" s="53">
        <v>-1E-3</v>
      </c>
      <c r="M18" s="44"/>
      <c r="N18">
        <f t="shared" si="0"/>
        <v>1.0822043220703148</v>
      </c>
    </row>
    <row r="19" spans="1:14" x14ac:dyDescent="0.3">
      <c r="A19" s="166" t="s">
        <v>132</v>
      </c>
      <c r="B19" s="53">
        <v>0.157</v>
      </c>
      <c r="C19" s="53">
        <v>0.13100000000000001</v>
      </c>
      <c r="D19" s="53">
        <v>4.9000000000000002E-2</v>
      </c>
      <c r="E19" s="53">
        <v>4.3999999999999997E-2</v>
      </c>
      <c r="F19" s="53">
        <v>7.5999999999999998E-2</v>
      </c>
      <c r="G19" s="53">
        <v>0.25900000000000001</v>
      </c>
      <c r="H19" s="53">
        <v>0.68200000000000005</v>
      </c>
      <c r="I19" s="53">
        <v>3.6999999999999998E-2</v>
      </c>
      <c r="J19" s="53">
        <v>1.0999999999999999E-2</v>
      </c>
      <c r="K19" s="53">
        <v>8.9999999999999993E-3</v>
      </c>
      <c r="L19" s="53">
        <v>8.9999999999999993E-3</v>
      </c>
      <c r="M19" s="44"/>
      <c r="N19">
        <f t="shared" si="0"/>
        <v>1.9601088354664575</v>
      </c>
    </row>
    <row r="20" spans="1:14" x14ac:dyDescent="0.3">
      <c r="A20" s="166" t="s">
        <v>133</v>
      </c>
      <c r="B20" s="53">
        <v>9.2999999999999999E-2</v>
      </c>
      <c r="C20" s="53">
        <v>6.2E-2</v>
      </c>
      <c r="D20" s="53">
        <v>3.9E-2</v>
      </c>
      <c r="E20" s="53">
        <v>3.6999999999999998E-2</v>
      </c>
      <c r="F20" s="53">
        <v>7.1999999999999995E-2</v>
      </c>
      <c r="G20" s="53">
        <v>0.26100000000000001</v>
      </c>
      <c r="H20" s="53">
        <v>0.69599999999999995</v>
      </c>
      <c r="I20" s="53">
        <v>3.3000000000000002E-2</v>
      </c>
      <c r="J20" s="53">
        <v>7.0000000000000001E-3</v>
      </c>
      <c r="K20" s="53">
        <v>5.0000000000000001E-3</v>
      </c>
      <c r="L20" s="53">
        <v>5.0000000000000001E-3</v>
      </c>
      <c r="M20" s="44"/>
      <c r="N20">
        <f t="shared" si="0"/>
        <v>1.9957102459664613</v>
      </c>
    </row>
    <row r="21" spans="1:14" x14ac:dyDescent="0.3">
      <c r="A21" s="166" t="s">
        <v>134</v>
      </c>
      <c r="B21" s="173">
        <v>8.5999999999999993E-2</v>
      </c>
      <c r="C21" s="173">
        <v>5.3999999999999999E-2</v>
      </c>
      <c r="D21" s="173">
        <v>3.5000000000000003E-2</v>
      </c>
      <c r="E21" s="173">
        <v>3.3000000000000002E-2</v>
      </c>
      <c r="F21" s="173">
        <v>6.8000000000000005E-2</v>
      </c>
      <c r="G21" s="173">
        <v>0.254</v>
      </c>
      <c r="H21" s="173">
        <v>0.67900000000000005</v>
      </c>
      <c r="I21" s="173">
        <v>0.03</v>
      </c>
      <c r="J21" s="173">
        <v>5.0000000000000001E-3</v>
      </c>
      <c r="K21" s="173">
        <v>3.0000000000000001E-3</v>
      </c>
      <c r="L21" s="173">
        <v>3.0000000000000001E-3</v>
      </c>
      <c r="M21" s="44"/>
      <c r="N21">
        <f t="shared" si="0"/>
        <v>1.9659979912897256</v>
      </c>
    </row>
    <row r="22" spans="1:14" x14ac:dyDescent="0.3">
      <c r="A22" s="166" t="s">
        <v>135</v>
      </c>
      <c r="B22" s="53">
        <v>1.9E-2</v>
      </c>
      <c r="C22" s="53">
        <v>1.2E-2</v>
      </c>
      <c r="D22" s="53">
        <v>0.01</v>
      </c>
      <c r="E22" s="53">
        <v>8.0000000000000002E-3</v>
      </c>
      <c r="F22" s="53">
        <v>7.0000000000000001E-3</v>
      </c>
      <c r="G22" s="53">
        <v>6.0000000000000001E-3</v>
      </c>
      <c r="H22" s="53">
        <v>5.0000000000000001E-3</v>
      </c>
      <c r="I22" s="53">
        <v>4.0000000000000001E-3</v>
      </c>
      <c r="J22" s="53">
        <v>4.0000000000000001E-3</v>
      </c>
      <c r="K22" s="53">
        <v>4.0000000000000001E-3</v>
      </c>
      <c r="L22" s="53">
        <v>3.0000000000000001E-3</v>
      </c>
      <c r="M22" s="44"/>
      <c r="N22">
        <f>EXP(H22)/EXP(K22)</f>
        <v>1.0010005001667082</v>
      </c>
    </row>
    <row r="23" spans="1:14" x14ac:dyDescent="0.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C0F-22C1-4C6B-9866-AD5FC6877EA0}">
  <dimension ref="A1:Q23"/>
  <sheetViews>
    <sheetView workbookViewId="0">
      <selection activeCell="I19" sqref="I19"/>
    </sheetView>
  </sheetViews>
  <sheetFormatPr defaultRowHeight="14.4" x14ac:dyDescent="0.3"/>
  <cols>
    <col min="1" max="1" width="12.33203125" customWidth="1"/>
    <col min="2" max="2" width="9.33203125" customWidth="1"/>
    <col min="14" max="14" width="18.33203125" customWidth="1"/>
    <col min="17" max="17" width="43" bestFit="1" customWidth="1"/>
  </cols>
  <sheetData>
    <row r="1" spans="1:17" x14ac:dyDescent="0.3">
      <c r="A1" s="162" t="s">
        <v>0</v>
      </c>
      <c r="B1" s="168">
        <v>310</v>
      </c>
      <c r="C1" s="168">
        <v>340</v>
      </c>
      <c r="D1" s="168">
        <v>370</v>
      </c>
      <c r="E1" s="168">
        <v>400</v>
      </c>
      <c r="F1" s="168">
        <v>430</v>
      </c>
      <c r="G1" s="168">
        <v>460</v>
      </c>
      <c r="H1" s="169">
        <v>490</v>
      </c>
      <c r="I1" s="168">
        <v>520</v>
      </c>
      <c r="J1" s="168">
        <v>550</v>
      </c>
      <c r="K1" s="171">
        <v>580</v>
      </c>
      <c r="L1" s="160">
        <v>610</v>
      </c>
      <c r="M1" s="179"/>
      <c r="N1" s="44" t="s">
        <v>200</v>
      </c>
    </row>
    <row r="2" spans="1:17" x14ac:dyDescent="0.3">
      <c r="A2" s="166" t="s">
        <v>116</v>
      </c>
      <c r="B2" s="53">
        <v>0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44"/>
      <c r="N2">
        <f>EXP(H2)/EXP(K2)</f>
        <v>1</v>
      </c>
    </row>
    <row r="3" spans="1:17" x14ac:dyDescent="0.3">
      <c r="A3" s="166" t="s">
        <v>117</v>
      </c>
      <c r="B3" s="53">
        <v>5.8000000000000003E-2</v>
      </c>
      <c r="C3" s="53">
        <v>4.3999999999999997E-2</v>
      </c>
      <c r="D3" s="53">
        <v>3.6999999999999998E-2</v>
      </c>
      <c r="E3" s="53">
        <v>0.03</v>
      </c>
      <c r="F3" s="170">
        <v>2.7E-2</v>
      </c>
      <c r="G3" s="53">
        <v>2.4E-2</v>
      </c>
      <c r="H3" s="53">
        <v>2.3E-2</v>
      </c>
      <c r="I3" s="53">
        <v>0.02</v>
      </c>
      <c r="J3" s="53">
        <v>1.7000000000000001E-2</v>
      </c>
      <c r="K3" s="53">
        <v>1.6E-2</v>
      </c>
      <c r="L3" s="53">
        <v>1.4999999999999999E-2</v>
      </c>
      <c r="M3" s="44"/>
      <c r="N3">
        <f t="shared" ref="N3:N22" si="0">EXP(H3)/EXP(K3)</f>
        <v>1.0070245572668486</v>
      </c>
    </row>
    <row r="4" spans="1:17" x14ac:dyDescent="0.3">
      <c r="A4" s="166" t="s">
        <v>122</v>
      </c>
      <c r="B4" s="53">
        <v>5.8000000000000003E-2</v>
      </c>
      <c r="C4" s="53">
        <v>4.5999999999999999E-2</v>
      </c>
      <c r="D4" s="53">
        <v>0.04</v>
      </c>
      <c r="E4" s="53">
        <v>3.2000000000000001E-2</v>
      </c>
      <c r="F4" s="53">
        <v>2.8000000000000001E-2</v>
      </c>
      <c r="G4" s="53">
        <v>2.5999999999999999E-2</v>
      </c>
      <c r="H4" s="53">
        <v>2.4E-2</v>
      </c>
      <c r="I4" s="53">
        <v>2.1000000000000001E-2</v>
      </c>
      <c r="J4" s="53">
        <v>1.9E-2</v>
      </c>
      <c r="K4" s="170">
        <v>1.7999999999999999E-2</v>
      </c>
      <c r="L4" s="53">
        <v>1.6E-2</v>
      </c>
      <c r="M4" s="44"/>
      <c r="N4">
        <f t="shared" si="0"/>
        <v>1.0060180360540649</v>
      </c>
    </row>
    <row r="5" spans="1:17" x14ac:dyDescent="0.3">
      <c r="A5" s="166" t="s">
        <v>150</v>
      </c>
      <c r="B5" s="53">
        <v>8.7999999999999995E-2</v>
      </c>
      <c r="C5" s="53">
        <v>7.2999999999999995E-2</v>
      </c>
      <c r="D5" s="53">
        <v>6.5000000000000002E-2</v>
      </c>
      <c r="E5" s="53">
        <v>5.6000000000000001E-2</v>
      </c>
      <c r="F5" s="53">
        <v>5.0999999999999997E-2</v>
      </c>
      <c r="G5" s="53">
        <v>4.7E-2</v>
      </c>
      <c r="H5" s="53">
        <v>4.4999999999999998E-2</v>
      </c>
      <c r="I5" s="53">
        <v>4.1000000000000002E-2</v>
      </c>
      <c r="J5" s="53">
        <v>3.5999999999999997E-2</v>
      </c>
      <c r="K5" s="53">
        <v>3.3000000000000002E-2</v>
      </c>
      <c r="L5" s="53">
        <v>3.2000000000000001E-2</v>
      </c>
      <c r="M5" s="44"/>
      <c r="N5">
        <f t="shared" si="0"/>
        <v>1.0120722888660776</v>
      </c>
    </row>
    <row r="6" spans="1:17" x14ac:dyDescent="0.3">
      <c r="A6" s="166" t="s">
        <v>118</v>
      </c>
      <c r="B6" s="53">
        <v>7.0000000000000001E-3</v>
      </c>
      <c r="C6" s="53">
        <v>5.0000000000000001E-3</v>
      </c>
      <c r="D6" s="53">
        <v>5.0000000000000001E-3</v>
      </c>
      <c r="E6" s="53">
        <v>4.0000000000000001E-3</v>
      </c>
      <c r="F6" s="53">
        <v>4.0000000000000001E-3</v>
      </c>
      <c r="G6" s="53">
        <v>3.0000000000000001E-3</v>
      </c>
      <c r="H6" s="53">
        <v>3.0000000000000001E-3</v>
      </c>
      <c r="I6" s="53">
        <v>3.0000000000000001E-3</v>
      </c>
      <c r="J6" s="53">
        <v>3.0000000000000001E-3</v>
      </c>
      <c r="K6" s="53">
        <v>3.0000000000000001E-3</v>
      </c>
      <c r="L6" s="53">
        <v>2E-3</v>
      </c>
      <c r="M6" s="44"/>
      <c r="N6">
        <f t="shared" si="0"/>
        <v>1</v>
      </c>
    </row>
    <row r="7" spans="1:17" x14ac:dyDescent="0.3">
      <c r="A7" s="166" t="s">
        <v>119</v>
      </c>
      <c r="B7" s="53">
        <v>0.11</v>
      </c>
      <c r="C7" s="53">
        <v>8.5000000000000006E-2</v>
      </c>
      <c r="D7" s="53">
        <v>6.7000000000000004E-2</v>
      </c>
      <c r="E7" s="53">
        <v>0.06</v>
      </c>
      <c r="F7" s="53">
        <v>7.8E-2</v>
      </c>
      <c r="G7" s="53">
        <v>0.191</v>
      </c>
      <c r="H7" s="53">
        <v>0.45500000000000002</v>
      </c>
      <c r="I7" s="53">
        <v>4.8000000000000001E-2</v>
      </c>
      <c r="J7" s="53">
        <v>2.7E-2</v>
      </c>
      <c r="K7" s="53">
        <v>2.5000000000000001E-2</v>
      </c>
      <c r="L7" s="53">
        <v>2.3E-2</v>
      </c>
      <c r="M7" s="44"/>
      <c r="N7">
        <f t="shared" si="0"/>
        <v>1.5372575235482815</v>
      </c>
    </row>
    <row r="8" spans="1:17" x14ac:dyDescent="0.3">
      <c r="A8" s="166" t="s">
        <v>120</v>
      </c>
      <c r="B8" s="53">
        <v>9.9000000000000005E-2</v>
      </c>
      <c r="C8" s="53">
        <v>7.5999999999999998E-2</v>
      </c>
      <c r="D8" s="53">
        <v>5.8999999999999997E-2</v>
      </c>
      <c r="E8" s="53">
        <v>5.2999999999999999E-2</v>
      </c>
      <c r="F8" s="53">
        <v>7.0999999999999994E-2</v>
      </c>
      <c r="G8" s="53">
        <v>0.18099999999999999</v>
      </c>
      <c r="H8" s="53">
        <v>0.439</v>
      </c>
      <c r="I8" s="53">
        <v>4.2999999999999997E-2</v>
      </c>
      <c r="J8" s="53">
        <v>2.1999999999999999E-2</v>
      </c>
      <c r="K8" s="53">
        <v>0.02</v>
      </c>
      <c r="L8" s="53">
        <v>1.7999999999999999E-2</v>
      </c>
      <c r="M8" s="44"/>
      <c r="N8">
        <f t="shared" si="0"/>
        <v>1.5204403547901961</v>
      </c>
    </row>
    <row r="9" spans="1:17" x14ac:dyDescent="0.3">
      <c r="A9" s="166" t="s">
        <v>121</v>
      </c>
      <c r="B9" s="53">
        <v>9.9000000000000005E-2</v>
      </c>
      <c r="C9" s="53">
        <v>7.4999999999999997E-2</v>
      </c>
      <c r="D9" s="53">
        <v>5.8000000000000003E-2</v>
      </c>
      <c r="E9" s="53">
        <v>5.1999999999999998E-2</v>
      </c>
      <c r="F9" s="53">
        <v>7.0999999999999994E-2</v>
      </c>
      <c r="G9" s="53">
        <v>0.188</v>
      </c>
      <c r="H9" s="53">
        <v>0.46200000000000002</v>
      </c>
      <c r="I9" s="53">
        <v>4.2999999999999997E-2</v>
      </c>
      <c r="J9" s="53">
        <v>2.1999999999999999E-2</v>
      </c>
      <c r="K9" s="53">
        <v>2.1000000000000001E-2</v>
      </c>
      <c r="L9" s="53">
        <v>1.9E-2</v>
      </c>
      <c r="M9" s="44"/>
      <c r="N9">
        <f>EXP(H9)/EXP(K9)</f>
        <v>1.5542607023423061</v>
      </c>
    </row>
    <row r="10" spans="1:17" x14ac:dyDescent="0.3">
      <c r="A10" s="167" t="s">
        <v>123</v>
      </c>
      <c r="B10" s="53">
        <v>4.2000000000000003E-2</v>
      </c>
      <c r="C10" s="53">
        <v>2.5000000000000001E-2</v>
      </c>
      <c r="D10" s="53">
        <v>1.4999999999999999E-2</v>
      </c>
      <c r="E10" s="53">
        <v>8.9999999999999993E-3</v>
      </c>
      <c r="F10" s="53">
        <v>7.0000000000000001E-3</v>
      </c>
      <c r="G10" s="53">
        <v>5.0000000000000001E-3</v>
      </c>
      <c r="H10" s="53">
        <v>5.0000000000000001E-3</v>
      </c>
      <c r="I10" s="53">
        <v>4.0000000000000001E-3</v>
      </c>
      <c r="J10" s="53">
        <v>4.0000000000000001E-3</v>
      </c>
      <c r="K10" s="53">
        <v>3.0000000000000001E-3</v>
      </c>
      <c r="L10" s="53">
        <v>3.0000000000000001E-3</v>
      </c>
      <c r="M10" s="44"/>
      <c r="N10" s="176">
        <f t="shared" si="0"/>
        <v>1.0020020013340001</v>
      </c>
    </row>
    <row r="11" spans="1:17" x14ac:dyDescent="0.3">
      <c r="A11" s="167" t="s">
        <v>124</v>
      </c>
      <c r="B11" s="53">
        <v>4.2999999999999997E-2</v>
      </c>
      <c r="C11" s="53">
        <v>2.5999999999999999E-2</v>
      </c>
      <c r="D11" s="53">
        <v>1.6E-2</v>
      </c>
      <c r="E11" s="53">
        <v>0.01</v>
      </c>
      <c r="F11" s="53">
        <v>7.0000000000000001E-3</v>
      </c>
      <c r="G11" s="53">
        <v>6.0000000000000001E-3</v>
      </c>
      <c r="H11" s="53">
        <v>6.0000000000000001E-3</v>
      </c>
      <c r="I11" s="53">
        <v>5.0000000000000001E-3</v>
      </c>
      <c r="J11" s="53">
        <v>5.0000000000000001E-3</v>
      </c>
      <c r="K11" s="53">
        <v>4.0000000000000001E-3</v>
      </c>
      <c r="L11" s="53">
        <v>4.0000000000000001E-3</v>
      </c>
      <c r="M11" s="44"/>
      <c r="N11" s="176">
        <f t="shared" si="0"/>
        <v>1.0020020013340003</v>
      </c>
    </row>
    <row r="12" spans="1:17" x14ac:dyDescent="0.3">
      <c r="A12" s="167" t="s">
        <v>125</v>
      </c>
      <c r="B12" s="53">
        <v>4.4999999999999998E-2</v>
      </c>
      <c r="C12" s="53">
        <v>2.4E-2</v>
      </c>
      <c r="D12" s="53">
        <v>1.4E-2</v>
      </c>
      <c r="E12" s="53">
        <v>8.0000000000000002E-3</v>
      </c>
      <c r="F12" s="53">
        <v>5.0000000000000001E-3</v>
      </c>
      <c r="G12" s="53">
        <v>4.0000000000000001E-3</v>
      </c>
      <c r="H12" s="53">
        <v>4.0000000000000001E-3</v>
      </c>
      <c r="I12" s="53">
        <v>2E-3</v>
      </c>
      <c r="J12" s="53">
        <v>2E-3</v>
      </c>
      <c r="K12" s="53">
        <v>2E-3</v>
      </c>
      <c r="L12" s="53">
        <v>1E-3</v>
      </c>
      <c r="M12" s="44"/>
      <c r="N12" s="176">
        <f t="shared" si="0"/>
        <v>1.0020020013340003</v>
      </c>
    </row>
    <row r="13" spans="1:17" x14ac:dyDescent="0.3">
      <c r="A13" s="167" t="s">
        <v>126</v>
      </c>
      <c r="B13" s="53">
        <v>4.3999999999999997E-2</v>
      </c>
      <c r="C13" s="53">
        <v>2.7E-2</v>
      </c>
      <c r="D13" s="53">
        <v>1.6E-2</v>
      </c>
      <c r="E13" s="53">
        <v>0.01</v>
      </c>
      <c r="F13" s="53">
        <v>8.0000000000000002E-3</v>
      </c>
      <c r="G13" s="53">
        <v>6.0000000000000001E-3</v>
      </c>
      <c r="H13" s="53">
        <v>6.0000000000000001E-3</v>
      </c>
      <c r="I13" s="53">
        <v>5.0000000000000001E-3</v>
      </c>
      <c r="J13" s="53">
        <v>4.0000000000000001E-3</v>
      </c>
      <c r="K13" s="53">
        <v>4.0000000000000001E-3</v>
      </c>
      <c r="L13" s="53">
        <v>3.0000000000000001E-3</v>
      </c>
      <c r="M13" s="44"/>
      <c r="N13" s="176">
        <f t="shared" si="0"/>
        <v>1.0020020013340003</v>
      </c>
    </row>
    <row r="14" spans="1:17" x14ac:dyDescent="0.3">
      <c r="A14" s="167" t="s">
        <v>127</v>
      </c>
      <c r="B14" s="53">
        <v>4.4999999999999998E-2</v>
      </c>
      <c r="C14" s="53">
        <v>2.7E-2</v>
      </c>
      <c r="D14" s="53">
        <v>1.6E-2</v>
      </c>
      <c r="E14" s="53">
        <v>8.9999999999999993E-3</v>
      </c>
      <c r="F14" s="53">
        <v>7.0000000000000001E-3</v>
      </c>
      <c r="G14" s="53">
        <v>5.0000000000000001E-3</v>
      </c>
      <c r="H14" s="53">
        <v>5.0000000000000001E-3</v>
      </c>
      <c r="I14" s="53">
        <v>3.0000000000000001E-3</v>
      </c>
      <c r="J14" s="53">
        <v>3.0000000000000001E-3</v>
      </c>
      <c r="K14" s="53">
        <v>3.0000000000000001E-3</v>
      </c>
      <c r="L14" s="53">
        <v>2E-3</v>
      </c>
      <c r="M14" s="44"/>
      <c r="N14" s="176">
        <f t="shared" si="0"/>
        <v>1.0020020013340001</v>
      </c>
    </row>
    <row r="15" spans="1:17" x14ac:dyDescent="0.3">
      <c r="A15" s="167" t="s">
        <v>128</v>
      </c>
      <c r="B15" s="53">
        <v>4.3999999999999997E-2</v>
      </c>
      <c r="C15" s="53">
        <v>2.5000000000000001E-2</v>
      </c>
      <c r="D15" s="53">
        <v>1.4E-2</v>
      </c>
      <c r="E15" s="53">
        <v>8.9999999999999993E-3</v>
      </c>
      <c r="F15" s="53">
        <v>6.0000000000000001E-3</v>
      </c>
      <c r="G15" s="53">
        <v>5.0000000000000001E-3</v>
      </c>
      <c r="H15" s="53">
        <v>5.0000000000000001E-3</v>
      </c>
      <c r="I15" s="53">
        <v>3.0000000000000001E-3</v>
      </c>
      <c r="J15" s="53">
        <v>3.0000000000000001E-3</v>
      </c>
      <c r="K15" s="53">
        <v>3.0000000000000001E-3</v>
      </c>
      <c r="L15" s="53">
        <v>2E-3</v>
      </c>
      <c r="M15" s="44"/>
      <c r="N15" s="176">
        <f>EXP(H15)/EXP(K15)</f>
        <v>1.0020020013340001</v>
      </c>
      <c r="Q15" s="177"/>
    </row>
    <row r="16" spans="1:17" x14ac:dyDescent="0.3">
      <c r="A16" s="167" t="s">
        <v>129</v>
      </c>
      <c r="B16" s="53">
        <v>5.1999999999999998E-2</v>
      </c>
      <c r="C16" s="53">
        <v>3.4000000000000002E-2</v>
      </c>
      <c r="D16" s="53">
        <v>2.4E-2</v>
      </c>
      <c r="E16" s="53">
        <v>1.7000000000000001E-2</v>
      </c>
      <c r="F16" s="53">
        <v>1.4E-2</v>
      </c>
      <c r="G16" s="53">
        <v>1.2999999999999999E-2</v>
      </c>
      <c r="H16" s="53">
        <v>1.2E-2</v>
      </c>
      <c r="I16" s="53">
        <v>1.0999999999999999E-2</v>
      </c>
      <c r="J16" s="53">
        <v>0.01</v>
      </c>
      <c r="K16" s="53">
        <v>0.01</v>
      </c>
      <c r="L16" s="53">
        <v>8.9999999999999993E-3</v>
      </c>
      <c r="M16" s="44"/>
      <c r="N16" s="176">
        <f>(EXP(H16))/(EXP(K16))</f>
        <v>1.0020020013340005</v>
      </c>
      <c r="Q16" s="177"/>
    </row>
    <row r="17" spans="1:14" x14ac:dyDescent="0.3">
      <c r="A17" s="167" t="s">
        <v>130</v>
      </c>
      <c r="B17" s="53">
        <v>4.5999999999999999E-2</v>
      </c>
      <c r="C17" s="53">
        <v>2.8000000000000001E-2</v>
      </c>
      <c r="D17" s="53">
        <v>1.7999999999999999E-2</v>
      </c>
      <c r="E17" s="53">
        <v>1.2E-2</v>
      </c>
      <c r="F17" s="53">
        <v>8.9999999999999993E-3</v>
      </c>
      <c r="G17" s="53">
        <v>8.0000000000000002E-3</v>
      </c>
      <c r="H17" s="53">
        <v>7.0000000000000001E-3</v>
      </c>
      <c r="I17" s="53">
        <v>6.0000000000000001E-3</v>
      </c>
      <c r="J17" s="53">
        <v>6.0000000000000001E-3</v>
      </c>
      <c r="K17" s="53">
        <v>5.0000000000000001E-3</v>
      </c>
      <c r="L17" s="53">
        <v>5.0000000000000001E-3</v>
      </c>
      <c r="M17" s="44"/>
      <c r="N17" s="176">
        <f t="shared" si="0"/>
        <v>1.0020020013340003</v>
      </c>
    </row>
    <row r="18" spans="1:14" x14ac:dyDescent="0.3">
      <c r="A18" s="167" t="s">
        <v>131</v>
      </c>
      <c r="B18" s="53">
        <v>4.9000000000000002E-2</v>
      </c>
      <c r="C18" s="53">
        <v>3.1E-2</v>
      </c>
      <c r="D18" s="53">
        <v>2.1000000000000001E-2</v>
      </c>
      <c r="E18" s="53">
        <v>1.4E-2</v>
      </c>
      <c r="F18" s="53">
        <v>1.0999999999999999E-2</v>
      </c>
      <c r="G18" s="53">
        <v>0.01</v>
      </c>
      <c r="H18" s="53">
        <v>8.9999999999999993E-3</v>
      </c>
      <c r="I18" s="53">
        <v>8.0000000000000002E-3</v>
      </c>
      <c r="J18" s="53">
        <v>7.0000000000000001E-3</v>
      </c>
      <c r="K18" s="53">
        <v>6.0000000000000001E-3</v>
      </c>
      <c r="L18" s="53">
        <v>6.0000000000000001E-3</v>
      </c>
      <c r="M18" s="44"/>
      <c r="N18" s="176">
        <f t="shared" si="0"/>
        <v>1.0030045045033771</v>
      </c>
    </row>
    <row r="19" spans="1:14" x14ac:dyDescent="0.3">
      <c r="A19" s="166" t="s">
        <v>132</v>
      </c>
      <c r="B19" s="53">
        <v>7.0999999999999994E-2</v>
      </c>
      <c r="C19" s="53">
        <v>5.0999999999999997E-2</v>
      </c>
      <c r="D19" s="53">
        <v>3.7999999999999999E-2</v>
      </c>
      <c r="E19" s="53">
        <v>3.5999999999999997E-2</v>
      </c>
      <c r="F19" s="53">
        <v>5.8000000000000003E-2</v>
      </c>
      <c r="G19" s="53">
        <v>0.17100000000000001</v>
      </c>
      <c r="H19" s="53">
        <v>0.42799999999999999</v>
      </c>
      <c r="I19" s="53">
        <v>2.9000000000000001E-2</v>
      </c>
      <c r="J19" s="53">
        <v>1.0999999999999999E-2</v>
      </c>
      <c r="K19" s="53">
        <v>0.01</v>
      </c>
      <c r="L19" s="53">
        <v>8.9999999999999993E-3</v>
      </c>
      <c r="M19" s="44"/>
      <c r="N19">
        <f t="shared" si="0"/>
        <v>1.5189206744022401</v>
      </c>
    </row>
    <row r="20" spans="1:14" x14ac:dyDescent="0.3">
      <c r="A20" s="166" t="s">
        <v>133</v>
      </c>
      <c r="B20" s="53">
        <v>5.7000000000000002E-2</v>
      </c>
      <c r="C20" s="53">
        <v>3.5999999999999997E-2</v>
      </c>
      <c r="D20" s="53">
        <v>2.5000000000000001E-2</v>
      </c>
      <c r="E20" s="53">
        <v>2.4E-2</v>
      </c>
      <c r="F20" s="53">
        <v>4.5999999999999999E-2</v>
      </c>
      <c r="G20" s="53">
        <v>0.155</v>
      </c>
      <c r="H20" s="53">
        <v>0.40500000000000003</v>
      </c>
      <c r="I20" s="53">
        <v>2.1000000000000001E-2</v>
      </c>
      <c r="J20" s="53">
        <v>5.0000000000000001E-3</v>
      </c>
      <c r="K20" s="53">
        <v>4.0000000000000001E-3</v>
      </c>
      <c r="L20" s="53">
        <v>3.0000000000000001E-3</v>
      </c>
      <c r="M20" s="44"/>
      <c r="N20">
        <f t="shared" si="0"/>
        <v>1.49331726849996</v>
      </c>
    </row>
    <row r="21" spans="1:14" x14ac:dyDescent="0.3">
      <c r="A21" s="166" t="s">
        <v>134</v>
      </c>
      <c r="B21" s="173">
        <v>5.8999999999999997E-2</v>
      </c>
      <c r="C21" s="173">
        <v>0.04</v>
      </c>
      <c r="D21" s="173">
        <v>2.7E-2</v>
      </c>
      <c r="E21" s="173">
        <v>2.7E-2</v>
      </c>
      <c r="F21" s="173">
        <v>0.05</v>
      </c>
      <c r="G21" s="173">
        <v>0.16500000000000001</v>
      </c>
      <c r="H21" s="173">
        <v>0.42599999999999999</v>
      </c>
      <c r="I21" s="173">
        <v>2.3E-2</v>
      </c>
      <c r="J21" s="173">
        <v>6.0000000000000001E-3</v>
      </c>
      <c r="K21" s="173">
        <v>5.0000000000000001E-3</v>
      </c>
      <c r="L21" s="173">
        <v>4.0000000000000001E-3</v>
      </c>
      <c r="M21" s="44"/>
      <c r="N21">
        <f t="shared" si="0"/>
        <v>1.5234842784087541</v>
      </c>
    </row>
    <row r="22" spans="1:14" x14ac:dyDescent="0.3">
      <c r="A22" s="166" t="s">
        <v>135</v>
      </c>
      <c r="B22" s="53">
        <v>6.0000000000000001E-3</v>
      </c>
      <c r="C22" s="53">
        <v>3.0000000000000001E-3</v>
      </c>
      <c r="D22" s="53">
        <v>3.0000000000000001E-3</v>
      </c>
      <c r="E22" s="53">
        <v>3.0000000000000001E-3</v>
      </c>
      <c r="F22" s="53">
        <v>3.0000000000000001E-3</v>
      </c>
      <c r="G22" s="53">
        <v>3.0000000000000001E-3</v>
      </c>
      <c r="H22" s="53">
        <v>2E-3</v>
      </c>
      <c r="I22" s="53">
        <v>2E-3</v>
      </c>
      <c r="J22" s="53">
        <v>2E-3</v>
      </c>
      <c r="K22" s="53">
        <v>1E-3</v>
      </c>
      <c r="L22" s="53">
        <v>1E-3</v>
      </c>
      <c r="M22" s="44"/>
      <c r="N22">
        <f t="shared" si="0"/>
        <v>1.0010005001667084</v>
      </c>
    </row>
    <row r="23" spans="1:14" x14ac:dyDescent="0.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DDEA-3BAE-4641-9380-09F63F2816A1}">
  <dimension ref="A1:Q23"/>
  <sheetViews>
    <sheetView tabSelected="1" workbookViewId="0">
      <selection activeCell="W9" sqref="W9"/>
    </sheetView>
  </sheetViews>
  <sheetFormatPr defaultRowHeight="14.4" x14ac:dyDescent="0.3"/>
  <cols>
    <col min="1" max="1" width="12.33203125" customWidth="1"/>
    <col min="2" max="2" width="9.33203125" customWidth="1"/>
    <col min="14" max="14" width="18.33203125" customWidth="1"/>
    <col min="17" max="17" width="43" bestFit="1" customWidth="1"/>
  </cols>
  <sheetData>
    <row r="1" spans="1:17" x14ac:dyDescent="0.3">
      <c r="A1" s="162" t="s">
        <v>0</v>
      </c>
      <c r="B1" s="168">
        <v>310</v>
      </c>
      <c r="C1" s="168">
        <v>340</v>
      </c>
      <c r="D1" s="168">
        <v>370</v>
      </c>
      <c r="E1" s="168">
        <v>400</v>
      </c>
      <c r="F1" s="168">
        <v>430</v>
      </c>
      <c r="G1" s="168">
        <v>460</v>
      </c>
      <c r="H1" s="169">
        <v>490</v>
      </c>
      <c r="I1" s="168">
        <v>520</v>
      </c>
      <c r="J1" s="168">
        <v>550</v>
      </c>
      <c r="K1" s="171">
        <v>580</v>
      </c>
      <c r="L1" s="160">
        <v>610</v>
      </c>
      <c r="M1" s="179"/>
      <c r="N1" s="44"/>
    </row>
    <row r="2" spans="1:17" x14ac:dyDescent="0.3">
      <c r="A2" s="166" t="s">
        <v>116</v>
      </c>
      <c r="B2" s="53">
        <v>0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44"/>
    </row>
    <row r="3" spans="1:17" x14ac:dyDescent="0.3">
      <c r="A3" s="166" t="s">
        <v>117</v>
      </c>
      <c r="B3" s="53">
        <v>0.104</v>
      </c>
      <c r="C3" s="53">
        <v>0.05</v>
      </c>
      <c r="D3" s="53">
        <v>3.5000000000000003E-2</v>
      </c>
      <c r="E3" s="53">
        <v>2.5000000000000001E-2</v>
      </c>
      <c r="F3" s="170">
        <v>1.9E-2</v>
      </c>
      <c r="G3" s="53">
        <v>1.7000000000000001E-2</v>
      </c>
      <c r="H3" s="53">
        <v>1.4999999999999999E-2</v>
      </c>
      <c r="I3" s="53">
        <v>1.2999999999999999E-2</v>
      </c>
      <c r="J3" s="53">
        <v>1.2E-2</v>
      </c>
      <c r="K3" s="53">
        <v>1.0999999999999999E-2</v>
      </c>
      <c r="L3" s="53">
        <v>1.0999999999999999E-2</v>
      </c>
      <c r="M3" s="44"/>
    </row>
    <row r="4" spans="1:17" x14ac:dyDescent="0.3">
      <c r="A4" s="166" t="s">
        <v>122</v>
      </c>
      <c r="B4" s="53">
        <v>0.108</v>
      </c>
      <c r="C4" s="53">
        <v>5.2999999999999999E-2</v>
      </c>
      <c r="D4" s="53">
        <v>3.7999999999999999E-2</v>
      </c>
      <c r="E4" s="53">
        <v>2.8000000000000001E-2</v>
      </c>
      <c r="F4" s="53">
        <v>2.3E-2</v>
      </c>
      <c r="G4" s="53">
        <v>0.02</v>
      </c>
      <c r="H4" s="53">
        <v>1.7999999999999999E-2</v>
      </c>
      <c r="I4" s="53">
        <v>1.6E-2</v>
      </c>
      <c r="J4" s="53">
        <v>1.4999999999999999E-2</v>
      </c>
      <c r="K4" s="170">
        <v>1.4E-2</v>
      </c>
      <c r="L4" s="53">
        <v>1.2999999999999999E-2</v>
      </c>
      <c r="M4" s="44"/>
    </row>
    <row r="5" spans="1:17" x14ac:dyDescent="0.3">
      <c r="A5" s="166" t="s">
        <v>150</v>
      </c>
      <c r="B5" s="53">
        <v>0.1</v>
      </c>
      <c r="C5" s="53">
        <v>4.5999999999999999E-2</v>
      </c>
      <c r="D5" s="53">
        <v>3.1E-2</v>
      </c>
      <c r="E5" s="53">
        <v>2.1999999999999999E-2</v>
      </c>
      <c r="F5" s="53">
        <v>1.7000000000000001E-2</v>
      </c>
      <c r="G5" s="53">
        <v>1.4E-2</v>
      </c>
      <c r="H5" s="53">
        <v>1.2E-2</v>
      </c>
      <c r="I5" s="53">
        <v>1.0999999999999999E-2</v>
      </c>
      <c r="J5" s="53">
        <v>0.01</v>
      </c>
      <c r="K5" s="53">
        <v>8.9999999999999993E-3</v>
      </c>
      <c r="L5" s="53">
        <v>8.9999999999999993E-3</v>
      </c>
      <c r="M5" s="44"/>
    </row>
    <row r="6" spans="1:17" x14ac:dyDescent="0.3">
      <c r="A6" s="166" t="s">
        <v>118</v>
      </c>
      <c r="B6" s="53">
        <v>3.1E-2</v>
      </c>
      <c r="C6" s="53">
        <v>3.0000000000000001E-3</v>
      </c>
      <c r="D6" s="53">
        <v>2E-3</v>
      </c>
      <c r="E6" s="53">
        <v>1E-3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44"/>
    </row>
    <row r="7" spans="1:17" x14ac:dyDescent="0.3">
      <c r="A7" s="166" t="s">
        <v>119</v>
      </c>
      <c r="B7" s="53">
        <v>0.13100000000000001</v>
      </c>
      <c r="C7" s="53">
        <v>0.08</v>
      </c>
      <c r="D7" s="53">
        <v>6.2E-2</v>
      </c>
      <c r="E7" s="53">
        <v>5.5E-2</v>
      </c>
      <c r="F7" s="53">
        <v>7.4999999999999997E-2</v>
      </c>
      <c r="G7" s="53">
        <v>0.19900000000000001</v>
      </c>
      <c r="H7" s="53">
        <v>0.48799999999999999</v>
      </c>
      <c r="I7" s="53">
        <v>4.3999999999999997E-2</v>
      </c>
      <c r="J7" s="53">
        <v>2.1000000000000001E-2</v>
      </c>
      <c r="K7" s="53">
        <v>1.7999999999999999E-2</v>
      </c>
      <c r="L7" s="53">
        <v>1.7000000000000001E-2</v>
      </c>
      <c r="M7" s="44"/>
    </row>
    <row r="8" spans="1:17" x14ac:dyDescent="0.3">
      <c r="A8" s="166" t="s">
        <v>120</v>
      </c>
      <c r="B8" s="53">
        <v>0.13100000000000001</v>
      </c>
      <c r="C8" s="53">
        <v>7.9000000000000001E-2</v>
      </c>
      <c r="D8" s="53">
        <v>0.06</v>
      </c>
      <c r="E8" s="53">
        <v>5.2999999999999999E-2</v>
      </c>
      <c r="F8" s="53">
        <v>7.5999999999999998E-2</v>
      </c>
      <c r="G8" s="53">
        <v>0.214</v>
      </c>
      <c r="H8" s="53">
        <v>0.53600000000000003</v>
      </c>
      <c r="I8" s="53">
        <v>4.2999999999999997E-2</v>
      </c>
      <c r="J8" s="53">
        <v>1.7999999999999999E-2</v>
      </c>
      <c r="K8" s="53">
        <v>1.4999999999999999E-2</v>
      </c>
      <c r="L8" s="53">
        <v>1.4E-2</v>
      </c>
      <c r="M8" s="44"/>
    </row>
    <row r="9" spans="1:17" x14ac:dyDescent="0.3">
      <c r="A9" s="166" t="s">
        <v>121</v>
      </c>
      <c r="B9" s="53">
        <v>0.20100000000000001</v>
      </c>
      <c r="C9" s="53">
        <v>0.15</v>
      </c>
      <c r="D9" s="53">
        <v>0.13200000000000001</v>
      </c>
      <c r="E9" s="53">
        <v>0.124</v>
      </c>
      <c r="F9" s="53">
        <v>0.14499999999999999</v>
      </c>
      <c r="G9" s="53">
        <v>0.29199999999999998</v>
      </c>
      <c r="H9" s="53">
        <v>0.629</v>
      </c>
      <c r="I9" s="53">
        <v>0.115</v>
      </c>
      <c r="J9" s="53">
        <v>8.5999999999999993E-2</v>
      </c>
      <c r="K9" s="53">
        <v>8.3000000000000004E-2</v>
      </c>
      <c r="L9" s="53">
        <v>8.2000000000000003E-2</v>
      </c>
      <c r="M9" s="44"/>
    </row>
    <row r="10" spans="1:17" x14ac:dyDescent="0.3">
      <c r="A10" s="167" t="s">
        <v>123</v>
      </c>
      <c r="B10" s="53">
        <v>7.9000000000000001E-2</v>
      </c>
      <c r="C10" s="53">
        <v>2.7E-2</v>
      </c>
      <c r="D10" s="53">
        <v>1.2E-2</v>
      </c>
      <c r="E10" s="53">
        <v>3.0000000000000001E-3</v>
      </c>
      <c r="F10" s="53">
        <v>-1E-3</v>
      </c>
      <c r="G10" s="53">
        <v>-2E-3</v>
      </c>
      <c r="H10" s="53">
        <v>-2E-3</v>
      </c>
      <c r="I10" s="53">
        <v>-4.0000000000000001E-3</v>
      </c>
      <c r="J10" s="53">
        <v>-5.0000000000000001E-3</v>
      </c>
      <c r="K10" s="53">
        <v>-5.0000000000000001E-3</v>
      </c>
      <c r="L10" s="53">
        <v>-5.0000000000000001E-3</v>
      </c>
      <c r="M10" s="44"/>
      <c r="N10" s="178"/>
    </row>
    <row r="11" spans="1:17" x14ac:dyDescent="0.3">
      <c r="A11" s="167" t="s">
        <v>124</v>
      </c>
      <c r="B11" s="53">
        <v>0.08</v>
      </c>
      <c r="C11" s="53">
        <v>2.9000000000000001E-2</v>
      </c>
      <c r="D11" s="53">
        <v>1.2999999999999999E-2</v>
      </c>
      <c r="E11" s="53">
        <v>5.0000000000000001E-3</v>
      </c>
      <c r="F11" s="53">
        <v>1E-3</v>
      </c>
      <c r="G11" s="53">
        <v>1E-3</v>
      </c>
      <c r="H11" s="53">
        <v>1E-3</v>
      </c>
      <c r="I11" s="53">
        <v>1E-3</v>
      </c>
      <c r="J11" s="53">
        <v>-2E-3</v>
      </c>
      <c r="K11" s="53">
        <v>-2E-3</v>
      </c>
      <c r="L11" s="53">
        <v>-2E-3</v>
      </c>
      <c r="M11" s="44"/>
      <c r="N11" s="178"/>
    </row>
    <row r="12" spans="1:17" x14ac:dyDescent="0.3">
      <c r="A12" s="167" t="s">
        <v>125</v>
      </c>
      <c r="B12" s="53">
        <v>8.1000000000000003E-2</v>
      </c>
      <c r="C12" s="53">
        <v>2.7E-2</v>
      </c>
      <c r="D12" s="53">
        <v>1.0999999999999999E-2</v>
      </c>
      <c r="E12" s="53">
        <v>4.0000000000000001E-3</v>
      </c>
      <c r="F12" s="53">
        <v>0</v>
      </c>
      <c r="G12" s="53">
        <v>0</v>
      </c>
      <c r="H12" s="53">
        <v>0</v>
      </c>
      <c r="I12" s="53">
        <v>-3.0000000000000001E-3</v>
      </c>
      <c r="J12" s="53">
        <v>-3.0000000000000001E-3</v>
      </c>
      <c r="K12" s="53">
        <v>-3.0000000000000001E-3</v>
      </c>
      <c r="L12" s="53">
        <v>-3.0000000000000001E-3</v>
      </c>
      <c r="M12" s="44"/>
      <c r="N12" s="178"/>
    </row>
    <row r="13" spans="1:17" x14ac:dyDescent="0.3">
      <c r="A13" s="167" t="s">
        <v>126</v>
      </c>
      <c r="B13" s="53">
        <v>7.9000000000000001E-2</v>
      </c>
      <c r="C13" s="53">
        <v>2.9000000000000001E-2</v>
      </c>
      <c r="D13" s="53">
        <v>1.2999999999999999E-2</v>
      </c>
      <c r="E13" s="53">
        <v>5.0000000000000001E-3</v>
      </c>
      <c r="F13" s="53">
        <v>1E-3</v>
      </c>
      <c r="G13" s="53">
        <v>0</v>
      </c>
      <c r="H13" s="53">
        <v>1E-3</v>
      </c>
      <c r="I13" s="53">
        <v>-2E-3</v>
      </c>
      <c r="J13" s="53">
        <v>-2E-3</v>
      </c>
      <c r="K13" s="53">
        <v>-2E-3</v>
      </c>
      <c r="L13" s="53">
        <v>-2E-3</v>
      </c>
      <c r="M13" s="44"/>
      <c r="N13" s="178"/>
    </row>
    <row r="14" spans="1:17" x14ac:dyDescent="0.3">
      <c r="A14" s="167" t="s">
        <v>127</v>
      </c>
      <c r="B14" s="53">
        <v>7.9000000000000001E-2</v>
      </c>
      <c r="C14" s="53">
        <v>2.7E-2</v>
      </c>
      <c r="D14" s="53">
        <v>1.0999999999999999E-2</v>
      </c>
      <c r="E14" s="53">
        <v>3.0000000000000001E-3</v>
      </c>
      <c r="F14" s="53">
        <v>0</v>
      </c>
      <c r="G14" s="53">
        <v>-1E-3</v>
      </c>
      <c r="H14" s="53">
        <v>-2E-3</v>
      </c>
      <c r="I14" s="53">
        <v>-3.0000000000000001E-3</v>
      </c>
      <c r="J14" s="53">
        <v>-3.0000000000000001E-3</v>
      </c>
      <c r="K14" s="53">
        <v>-4.0000000000000001E-3</v>
      </c>
      <c r="L14" s="53">
        <v>-3.0000000000000001E-3</v>
      </c>
      <c r="M14" s="44"/>
      <c r="N14" s="178"/>
    </row>
    <row r="15" spans="1:17" x14ac:dyDescent="0.3">
      <c r="A15" s="167" t="s">
        <v>128</v>
      </c>
      <c r="B15" s="53">
        <v>7.5999999999999998E-2</v>
      </c>
      <c r="C15" s="53">
        <v>2.7E-2</v>
      </c>
      <c r="D15" s="53">
        <v>1.2E-2</v>
      </c>
      <c r="E15" s="53">
        <v>4.0000000000000001E-3</v>
      </c>
      <c r="F15" s="53">
        <v>0</v>
      </c>
      <c r="G15" s="53">
        <v>-1E-3</v>
      </c>
      <c r="H15" s="53">
        <v>-1E-3</v>
      </c>
      <c r="I15" s="53">
        <v>-2E-3</v>
      </c>
      <c r="J15" s="53">
        <v>-3.0000000000000001E-3</v>
      </c>
      <c r="K15" s="53">
        <v>-3.0000000000000001E-3</v>
      </c>
      <c r="L15" s="53">
        <v>-3.0000000000000001E-3</v>
      </c>
      <c r="M15" s="44"/>
      <c r="N15" s="178"/>
      <c r="Q15" s="177"/>
    </row>
    <row r="16" spans="1:17" x14ac:dyDescent="0.3">
      <c r="A16" s="167" t="s">
        <v>129</v>
      </c>
      <c r="B16" s="53">
        <v>7.3999999999999996E-2</v>
      </c>
      <c r="C16" s="53">
        <v>2.5999999999999999E-2</v>
      </c>
      <c r="D16" s="53">
        <v>0.01</v>
      </c>
      <c r="E16" s="53">
        <v>3.0000000000000001E-3</v>
      </c>
      <c r="F16" s="53">
        <v>0</v>
      </c>
      <c r="G16" s="53">
        <v>-1E-3</v>
      </c>
      <c r="H16" s="53">
        <v>-2E-3</v>
      </c>
      <c r="I16" s="53">
        <v>-3.0000000000000001E-3</v>
      </c>
      <c r="J16" s="53">
        <v>-2E-3</v>
      </c>
      <c r="K16" s="53">
        <v>-2E-3</v>
      </c>
      <c r="L16" s="53">
        <v>-2E-3</v>
      </c>
      <c r="M16" s="44"/>
      <c r="N16" s="178"/>
      <c r="Q16" s="177"/>
    </row>
    <row r="17" spans="1:14" x14ac:dyDescent="0.3">
      <c r="A17" s="167" t="s">
        <v>130</v>
      </c>
      <c r="B17" s="53">
        <v>7.3999999999999996E-2</v>
      </c>
      <c r="C17" s="53">
        <v>2.5999999999999999E-2</v>
      </c>
      <c r="D17" s="53">
        <v>1.0999999999999999E-2</v>
      </c>
      <c r="E17" s="53">
        <v>4.0000000000000001E-3</v>
      </c>
      <c r="F17" s="53">
        <v>0</v>
      </c>
      <c r="G17" s="53">
        <v>0</v>
      </c>
      <c r="H17" s="53">
        <v>0</v>
      </c>
      <c r="I17" s="53">
        <v>-3.0000000000000001E-3</v>
      </c>
      <c r="J17" s="53">
        <v>-3.0000000000000001E-3</v>
      </c>
      <c r="K17" s="53">
        <v>-3.0000000000000001E-3</v>
      </c>
      <c r="L17" s="53">
        <v>-3.0000000000000001E-3</v>
      </c>
      <c r="M17" s="44"/>
      <c r="N17" s="178"/>
    </row>
    <row r="18" spans="1:14" x14ac:dyDescent="0.3">
      <c r="A18" s="167" t="s">
        <v>131</v>
      </c>
      <c r="B18" s="53">
        <v>7.2999999999999995E-2</v>
      </c>
      <c r="C18" s="53">
        <v>2.5999999999999999E-2</v>
      </c>
      <c r="D18" s="53">
        <v>1.2E-2</v>
      </c>
      <c r="E18" s="53">
        <v>4.0000000000000001E-3</v>
      </c>
      <c r="F18" s="53">
        <v>1E-3</v>
      </c>
      <c r="G18" s="53">
        <v>-1E-3</v>
      </c>
      <c r="H18" s="53">
        <v>-1E-3</v>
      </c>
      <c r="I18" s="53">
        <v>-3.0000000000000001E-3</v>
      </c>
      <c r="J18" s="53">
        <v>-3.0000000000000001E-3</v>
      </c>
      <c r="K18" s="53">
        <v>-3.0000000000000001E-3</v>
      </c>
      <c r="L18" s="53">
        <v>-3.0000000000000001E-3</v>
      </c>
      <c r="M18" s="44"/>
      <c r="N18" s="178"/>
    </row>
    <row r="19" spans="1:14" x14ac:dyDescent="0.3">
      <c r="A19" s="166" t="s">
        <v>132</v>
      </c>
      <c r="B19" s="53">
        <v>9.1999999999999998E-2</v>
      </c>
      <c r="C19" s="53">
        <v>4.3999999999999997E-2</v>
      </c>
      <c r="D19" s="53">
        <v>2.7E-2</v>
      </c>
      <c r="E19" s="53">
        <v>2.4E-2</v>
      </c>
      <c r="F19" s="53">
        <v>4.8000000000000001E-2</v>
      </c>
      <c r="G19" s="53">
        <v>0.182</v>
      </c>
      <c r="H19" s="53">
        <v>0.49</v>
      </c>
      <c r="I19" s="53">
        <v>2.1000000000000001E-2</v>
      </c>
      <c r="J19" s="53">
        <v>3.0000000000000001E-3</v>
      </c>
      <c r="K19" s="53">
        <v>2E-3</v>
      </c>
      <c r="L19" s="53">
        <v>1E-3</v>
      </c>
      <c r="M19" s="44"/>
    </row>
    <row r="20" spans="1:14" x14ac:dyDescent="0.3">
      <c r="A20" s="166" t="s">
        <v>133</v>
      </c>
      <c r="B20" s="53">
        <v>9.1999999999999998E-2</v>
      </c>
      <c r="C20" s="53">
        <v>4.3999999999999997E-2</v>
      </c>
      <c r="D20" s="53">
        <v>2.7E-2</v>
      </c>
      <c r="E20" s="53">
        <v>2.4E-2</v>
      </c>
      <c r="F20" s="53">
        <v>4.8000000000000001E-2</v>
      </c>
      <c r="G20" s="53">
        <v>0.182</v>
      </c>
      <c r="H20" s="53">
        <v>0.49099999999999999</v>
      </c>
      <c r="I20" s="53">
        <v>2.1000000000000001E-2</v>
      </c>
      <c r="J20" s="53">
        <v>2E-3</v>
      </c>
      <c r="K20" s="53">
        <v>1E-3</v>
      </c>
      <c r="L20" s="53">
        <v>1E-3</v>
      </c>
      <c r="M20" s="44"/>
    </row>
    <row r="21" spans="1:14" x14ac:dyDescent="0.3">
      <c r="A21" s="166" t="s">
        <v>134</v>
      </c>
      <c r="B21" s="173">
        <v>9.0999999999999998E-2</v>
      </c>
      <c r="C21" s="173">
        <v>4.4999999999999998E-2</v>
      </c>
      <c r="D21" s="173">
        <v>2.9000000000000001E-2</v>
      </c>
      <c r="E21" s="173">
        <v>2.5999999999999999E-2</v>
      </c>
      <c r="F21" s="173">
        <v>5.0999999999999997E-2</v>
      </c>
      <c r="G21" s="173">
        <v>1.8800000000000001E-2</v>
      </c>
      <c r="H21" s="173">
        <v>0.503</v>
      </c>
      <c r="I21" s="173">
        <v>2.3E-2</v>
      </c>
      <c r="J21" s="173">
        <v>4.0000000000000001E-3</v>
      </c>
      <c r="K21" s="173">
        <v>3.0000000000000001E-3</v>
      </c>
      <c r="L21" s="173">
        <v>2E-3</v>
      </c>
      <c r="M21" s="44"/>
    </row>
    <row r="22" spans="1:14" x14ac:dyDescent="0.3">
      <c r="A22" s="166" t="s">
        <v>135</v>
      </c>
      <c r="B22" s="53">
        <v>2.1000000000000001E-2</v>
      </c>
      <c r="C22" s="53">
        <v>4.0000000000000001E-3</v>
      </c>
      <c r="D22" s="53">
        <v>-5.0000000000000001E-3</v>
      </c>
      <c r="E22" s="53">
        <v>-4.0000000000000001E-3</v>
      </c>
      <c r="F22" s="53">
        <v>-4.0000000000000001E-3</v>
      </c>
      <c r="G22" s="53">
        <v>-4.0000000000000001E-3</v>
      </c>
      <c r="H22" s="53">
        <v>-4.0000000000000001E-3</v>
      </c>
      <c r="I22" s="53">
        <v>-4.0000000000000001E-3</v>
      </c>
      <c r="J22" s="53">
        <v>-3.0000000000000001E-3</v>
      </c>
      <c r="K22" s="53">
        <v>-3.0000000000000001E-3</v>
      </c>
      <c r="L22" s="53">
        <v>-3.0000000000000001E-3</v>
      </c>
      <c r="M22" s="44"/>
    </row>
    <row r="23" spans="1:14" x14ac:dyDescent="0.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H29" sqref="H29"/>
    </sheetView>
  </sheetViews>
  <sheetFormatPr defaultColWidth="14.44140625" defaultRowHeight="15" customHeight="1" x14ac:dyDescent="0.3"/>
  <cols>
    <col min="1" max="1" width="11.5546875" customWidth="1"/>
    <col min="2" max="10" width="8.6640625" customWidth="1"/>
    <col min="11" max="11" width="17.44140625" customWidth="1"/>
    <col min="12" max="26" width="8.6640625" customWidth="1"/>
  </cols>
  <sheetData>
    <row r="1" spans="1:11" ht="14.25" customHeight="1" x14ac:dyDescent="0.3">
      <c r="A1" s="99" t="s">
        <v>48</v>
      </c>
      <c r="B1" s="99">
        <v>400</v>
      </c>
      <c r="C1" s="99">
        <v>430</v>
      </c>
      <c r="D1" s="99">
        <v>460</v>
      </c>
      <c r="E1" s="98">
        <v>490</v>
      </c>
      <c r="F1" s="99">
        <v>520</v>
      </c>
      <c r="G1" s="99">
        <v>550</v>
      </c>
      <c r="H1" s="98">
        <v>580</v>
      </c>
      <c r="I1" s="99">
        <v>610</v>
      </c>
      <c r="J1" s="38"/>
      <c r="K1" s="94" t="s">
        <v>49</v>
      </c>
    </row>
    <row r="2" spans="1:11" ht="14.25" customHeight="1" x14ac:dyDescent="0.3">
      <c r="A2" s="100" t="s">
        <v>50</v>
      </c>
      <c r="B2" s="1">
        <v>0.90200000000000002</v>
      </c>
      <c r="C2" s="1">
        <v>0.879</v>
      </c>
      <c r="D2" s="1">
        <v>0.85699999999999998</v>
      </c>
      <c r="E2" s="97">
        <v>0.84099999999999997</v>
      </c>
      <c r="F2" s="1">
        <v>0.82499999999999996</v>
      </c>
      <c r="G2" s="1">
        <v>0.81</v>
      </c>
      <c r="H2" s="97">
        <v>0.79700000000000004</v>
      </c>
      <c r="I2" s="1">
        <v>0.78300000000000003</v>
      </c>
      <c r="K2" s="95">
        <f t="shared" ref="K2:K10" si="0">EXP(E2)/EXP(H2)</f>
        <v>1.0449823548884438</v>
      </c>
    </row>
    <row r="3" spans="1:11" ht="14.25" customHeight="1" x14ac:dyDescent="0.3">
      <c r="A3" s="100" t="s">
        <v>51</v>
      </c>
      <c r="B3" s="1">
        <v>0.89800000000000002</v>
      </c>
      <c r="C3" s="1">
        <v>0.876</v>
      </c>
      <c r="D3" s="1">
        <v>0.85499999999999998</v>
      </c>
      <c r="E3" s="97">
        <v>0.84099999999999997</v>
      </c>
      <c r="F3" s="1">
        <v>0.82499999999999996</v>
      </c>
      <c r="G3" s="1">
        <v>0.81100000000000005</v>
      </c>
      <c r="H3" s="97">
        <v>0.79700000000000004</v>
      </c>
      <c r="I3" s="1">
        <v>0.78700000000000003</v>
      </c>
      <c r="K3" s="95">
        <f t="shared" si="0"/>
        <v>1.0449823548884438</v>
      </c>
    </row>
    <row r="4" spans="1:11" ht="14.25" customHeight="1" x14ac:dyDescent="0.3">
      <c r="A4" s="100" t="s">
        <v>52</v>
      </c>
      <c r="B4" s="1">
        <v>0.108</v>
      </c>
      <c r="C4" s="1">
        <v>0.105</v>
      </c>
      <c r="D4" s="1">
        <v>0.10100000000000001</v>
      </c>
      <c r="E4" s="97">
        <v>9.9000000000000005E-2</v>
      </c>
      <c r="F4" s="1">
        <v>9.6000000000000002E-2</v>
      </c>
      <c r="G4" s="1">
        <v>9.2999999999999999E-2</v>
      </c>
      <c r="H4" s="97">
        <v>9.0999999999999998E-2</v>
      </c>
      <c r="I4" s="1">
        <v>8.6999999999999994E-2</v>
      </c>
      <c r="K4" s="95">
        <f t="shared" si="0"/>
        <v>1.0080320855042733</v>
      </c>
    </row>
    <row r="5" spans="1:11" ht="14.25" customHeight="1" x14ac:dyDescent="0.3">
      <c r="A5" s="100" t="s">
        <v>53</v>
      </c>
      <c r="B5" s="1">
        <v>0.10199999999999999</v>
      </c>
      <c r="C5" s="1">
        <v>9.9000000000000005E-2</v>
      </c>
      <c r="D5" s="1">
        <v>9.5000000000000001E-2</v>
      </c>
      <c r="E5" s="97">
        <v>9.2999999999999999E-2</v>
      </c>
      <c r="F5" s="1">
        <v>0.09</v>
      </c>
      <c r="G5" s="1">
        <v>8.7999999999999995E-2</v>
      </c>
      <c r="H5" s="97">
        <v>8.5999999999999993E-2</v>
      </c>
      <c r="I5" s="1">
        <v>8.3000000000000004E-2</v>
      </c>
      <c r="K5" s="95">
        <f t="shared" si="0"/>
        <v>1.0070245572668486</v>
      </c>
    </row>
    <row r="6" spans="1:11" ht="14.25" customHeight="1" x14ac:dyDescent="0.3">
      <c r="A6" s="100" t="s">
        <v>54</v>
      </c>
      <c r="B6" s="1">
        <v>0.81599999999999995</v>
      </c>
      <c r="C6" s="1">
        <v>0.79700000000000004</v>
      </c>
      <c r="D6" s="1">
        <v>0.77800000000000002</v>
      </c>
      <c r="E6" s="97">
        <v>0.76500000000000001</v>
      </c>
      <c r="F6" s="1">
        <v>0.751</v>
      </c>
      <c r="G6" s="1">
        <v>0.73799999999999999</v>
      </c>
      <c r="H6" s="97">
        <v>0.72499999999999998</v>
      </c>
      <c r="I6" s="1">
        <v>0.71399999999999997</v>
      </c>
      <c r="K6" s="95">
        <f t="shared" si="0"/>
        <v>1.0408107741923884</v>
      </c>
    </row>
    <row r="7" spans="1:11" ht="14.25" customHeight="1" x14ac:dyDescent="0.3">
      <c r="A7" s="100" t="s">
        <v>55</v>
      </c>
      <c r="B7" s="1">
        <v>0.308</v>
      </c>
      <c r="C7" s="1">
        <v>0.3</v>
      </c>
      <c r="D7" s="1">
        <v>0.29199999999999998</v>
      </c>
      <c r="E7" s="97">
        <v>0.28599999999999998</v>
      </c>
      <c r="F7" s="1">
        <v>0.27900000000000003</v>
      </c>
      <c r="G7" s="1">
        <v>0.27200000000000002</v>
      </c>
      <c r="H7" s="97">
        <v>0.26600000000000001</v>
      </c>
      <c r="I7" s="1">
        <v>0.26100000000000001</v>
      </c>
      <c r="K7" s="95">
        <f t="shared" si="0"/>
        <v>1.0202013400267556</v>
      </c>
    </row>
    <row r="8" spans="1:11" ht="14.25" customHeight="1" x14ac:dyDescent="0.3">
      <c r="A8" s="100" t="s">
        <v>56</v>
      </c>
      <c r="B8" s="1">
        <v>0.182</v>
      </c>
      <c r="C8" s="1">
        <v>0.17699999999999999</v>
      </c>
      <c r="D8" s="1">
        <v>0.17199999999999999</v>
      </c>
      <c r="E8" s="97">
        <v>0.16800000000000001</v>
      </c>
      <c r="F8" s="1">
        <v>0.16500000000000001</v>
      </c>
      <c r="G8" s="1">
        <v>0.161</v>
      </c>
      <c r="H8" s="97">
        <v>0.157</v>
      </c>
      <c r="I8" s="1">
        <v>0.155</v>
      </c>
      <c r="K8" s="95">
        <f t="shared" si="0"/>
        <v>1.0110607224447195</v>
      </c>
    </row>
    <row r="9" spans="1:11" ht="14.25" customHeight="1" x14ac:dyDescent="0.3">
      <c r="A9" s="100" t="s">
        <v>57</v>
      </c>
      <c r="B9" s="1">
        <v>0.17699999999999999</v>
      </c>
      <c r="C9" s="1">
        <v>0.17199999999999999</v>
      </c>
      <c r="D9" s="1">
        <v>0.16800000000000001</v>
      </c>
      <c r="E9" s="97">
        <v>0.16400000000000001</v>
      </c>
      <c r="F9" s="1">
        <v>0.161</v>
      </c>
      <c r="G9" s="1">
        <v>0.157</v>
      </c>
      <c r="H9" s="97">
        <v>0.153</v>
      </c>
      <c r="I9" s="1">
        <v>0.15</v>
      </c>
      <c r="K9" s="95">
        <f t="shared" si="0"/>
        <v>1.0110607224447197</v>
      </c>
    </row>
    <row r="10" spans="1:11" ht="14.25" customHeight="1" x14ac:dyDescent="0.3">
      <c r="A10" s="100" t="s">
        <v>58</v>
      </c>
      <c r="B10" s="1">
        <v>0.16800000000000001</v>
      </c>
      <c r="C10" s="1">
        <v>0.16400000000000001</v>
      </c>
      <c r="D10" s="1">
        <v>0.159</v>
      </c>
      <c r="E10" s="97">
        <v>0.155</v>
      </c>
      <c r="F10" s="1">
        <v>0.152</v>
      </c>
      <c r="G10" s="1">
        <v>0.14799999999999999</v>
      </c>
      <c r="H10" s="97">
        <v>0.14399999999999999</v>
      </c>
      <c r="I10" s="1">
        <v>0.14000000000000001</v>
      </c>
      <c r="K10" s="95">
        <f t="shared" si="0"/>
        <v>1.0110607224447197</v>
      </c>
    </row>
    <row r="11" spans="1:11" ht="14.25" customHeight="1" x14ac:dyDescent="0.3">
      <c r="K11" s="96"/>
    </row>
    <row r="12" spans="1:11" ht="14.25" customHeight="1" x14ac:dyDescent="0.3">
      <c r="J12" s="42" t="s">
        <v>59</v>
      </c>
      <c r="K12" s="95">
        <f ca="1">AVERAGE(K2:K13)</f>
        <v>1.0221350704557013</v>
      </c>
    </row>
    <row r="13" spans="1:11" ht="14.25" customHeight="1" x14ac:dyDescent="0.3">
      <c r="J13" t="s">
        <v>60</v>
      </c>
      <c r="K13" s="96">
        <f ca="1">_xlfn.STDEV.P(K2:K13)</f>
        <v>1.560506819490713E-2</v>
      </c>
    </row>
    <row r="14" spans="1:11" ht="14.25" customHeight="1" x14ac:dyDescent="0.3">
      <c r="K14" s="96"/>
    </row>
    <row r="15" spans="1:11" ht="14.25" customHeight="1" x14ac:dyDescent="0.3"/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4140625" defaultRowHeight="15" customHeight="1" x14ac:dyDescent="0.3"/>
  <cols>
    <col min="1" max="1" width="11.88671875" customWidth="1"/>
    <col min="2" max="7" width="8.6640625" customWidth="1"/>
    <col min="8" max="9" width="12.88671875" customWidth="1"/>
    <col min="10" max="10" width="8.88671875" customWidth="1"/>
    <col min="11" max="11" width="12" customWidth="1"/>
    <col min="12" max="12" width="13" customWidth="1"/>
    <col min="13" max="13" width="8.88671875" customWidth="1"/>
    <col min="14" max="26" width="8.6640625" customWidth="1"/>
  </cols>
  <sheetData>
    <row r="1" spans="1:13" ht="14.25" customHeight="1" x14ac:dyDescent="0.3">
      <c r="A1" s="3" t="s">
        <v>0</v>
      </c>
      <c r="B1" s="4">
        <v>400</v>
      </c>
      <c r="C1" s="4">
        <v>460</v>
      </c>
      <c r="D1" s="4">
        <v>490</v>
      </c>
      <c r="E1" s="4">
        <v>520</v>
      </c>
      <c r="F1" s="5">
        <v>580</v>
      </c>
      <c r="H1" s="3" t="s">
        <v>61</v>
      </c>
      <c r="I1" s="4" t="s">
        <v>62</v>
      </c>
      <c r="J1" s="6" t="s">
        <v>63</v>
      </c>
      <c r="K1" s="3" t="s">
        <v>64</v>
      </c>
      <c r="L1" s="4" t="s">
        <v>65</v>
      </c>
      <c r="M1" s="6" t="s">
        <v>63</v>
      </c>
    </row>
    <row r="2" spans="1:13" ht="14.25" customHeight="1" x14ac:dyDescent="0.3">
      <c r="A2" s="7" t="s">
        <v>2</v>
      </c>
      <c r="B2" s="1">
        <v>1.9E-2</v>
      </c>
      <c r="C2" s="1">
        <v>1.7999999999999999E-2</v>
      </c>
      <c r="D2" s="1">
        <v>1.6E-2</v>
      </c>
      <c r="E2" s="1">
        <v>1.4999999999999999E-2</v>
      </c>
      <c r="F2" s="8">
        <v>1.2E-2</v>
      </c>
      <c r="H2" s="7">
        <f t="shared" ref="H2:H6" si="0">AVERAGE(B2,F2)</f>
        <v>1.55E-2</v>
      </c>
      <c r="I2" s="1">
        <f t="shared" ref="I2:I6" si="1">D2-H2</f>
        <v>5.0000000000000044E-4</v>
      </c>
      <c r="J2" s="9">
        <f t="shared" ref="J2:J6" si="2">I2/D2</f>
        <v>3.1250000000000028E-2</v>
      </c>
      <c r="K2" s="7">
        <f t="shared" ref="K2:K6" si="3">AVERAGE(C2,E2)</f>
        <v>1.6500000000000001E-2</v>
      </c>
      <c r="L2" s="1">
        <f t="shared" ref="L2:L6" si="4">D2-K2</f>
        <v>-5.0000000000000044E-4</v>
      </c>
      <c r="M2" s="9">
        <f t="shared" ref="M2:M6" si="5">L2/D2</f>
        <v>-3.1250000000000028E-2</v>
      </c>
    </row>
    <row r="3" spans="1:13" ht="14.25" customHeight="1" x14ac:dyDescent="0.3">
      <c r="A3" s="7" t="s">
        <v>66</v>
      </c>
      <c r="B3" s="1">
        <v>-1E-3</v>
      </c>
      <c r="C3" s="1">
        <v>3.0000000000000001E-3</v>
      </c>
      <c r="D3" s="1">
        <v>4.0000000000000001E-3</v>
      </c>
      <c r="E3" s="1">
        <v>3.0000000000000001E-3</v>
      </c>
      <c r="F3" s="8">
        <v>2E-3</v>
      </c>
      <c r="H3" s="7">
        <f t="shared" si="0"/>
        <v>5.0000000000000001E-4</v>
      </c>
      <c r="I3" s="1">
        <f t="shared" si="1"/>
        <v>3.5000000000000001E-3</v>
      </c>
      <c r="J3" s="9">
        <f t="shared" si="2"/>
        <v>0.875</v>
      </c>
      <c r="K3" s="7">
        <f t="shared" si="3"/>
        <v>3.0000000000000001E-3</v>
      </c>
      <c r="L3" s="1">
        <f t="shared" si="4"/>
        <v>1E-3</v>
      </c>
      <c r="M3" s="9">
        <f t="shared" si="5"/>
        <v>0.25</v>
      </c>
    </row>
    <row r="4" spans="1:13" ht="14.25" customHeight="1" x14ac:dyDescent="0.3">
      <c r="A4" s="7" t="s">
        <v>67</v>
      </c>
      <c r="B4" s="1">
        <v>3.5000000000000003E-2</v>
      </c>
      <c r="C4" s="1">
        <v>0.23499999999999999</v>
      </c>
      <c r="D4" s="1">
        <v>0.63</v>
      </c>
      <c r="E4" s="1">
        <v>4.7E-2</v>
      </c>
      <c r="F4" s="8">
        <v>1.7000000000000001E-2</v>
      </c>
      <c r="H4" s="7">
        <f t="shared" si="0"/>
        <v>2.6000000000000002E-2</v>
      </c>
      <c r="I4" s="1">
        <f t="shared" si="1"/>
        <v>0.60399999999999998</v>
      </c>
      <c r="J4" s="9">
        <f t="shared" si="2"/>
        <v>0.95873015873015865</v>
      </c>
      <c r="K4" s="7">
        <f t="shared" si="3"/>
        <v>0.14099999999999999</v>
      </c>
      <c r="L4" s="1">
        <f t="shared" si="4"/>
        <v>0.48899999999999999</v>
      </c>
      <c r="M4" s="9">
        <f t="shared" si="5"/>
        <v>0.77619047619047621</v>
      </c>
    </row>
    <row r="5" spans="1:13" ht="14.25" customHeight="1" x14ac:dyDescent="0.3">
      <c r="A5" s="7" t="s">
        <v>68</v>
      </c>
      <c r="B5" s="1">
        <v>1.0999999999999999E-2</v>
      </c>
      <c r="C5" s="1">
        <v>7.0000000000000001E-3</v>
      </c>
      <c r="D5" s="1">
        <v>7.0000000000000001E-3</v>
      </c>
      <c r="E5" s="1">
        <v>3.0000000000000001E-3</v>
      </c>
      <c r="F5" s="8">
        <v>2E-3</v>
      </c>
      <c r="H5" s="7">
        <f t="shared" si="0"/>
        <v>6.4999999999999997E-3</v>
      </c>
      <c r="I5" s="1">
        <f t="shared" si="1"/>
        <v>5.0000000000000044E-4</v>
      </c>
      <c r="J5" s="9">
        <f t="shared" si="2"/>
        <v>7.1428571428571494E-2</v>
      </c>
      <c r="K5" s="7">
        <f t="shared" si="3"/>
        <v>5.0000000000000001E-3</v>
      </c>
      <c r="L5" s="1">
        <f t="shared" si="4"/>
        <v>2E-3</v>
      </c>
      <c r="M5" s="9">
        <f t="shared" si="5"/>
        <v>0.2857142857142857</v>
      </c>
    </row>
    <row r="6" spans="1:13" ht="14.25" customHeight="1" x14ac:dyDescent="0.3">
      <c r="A6" s="10" t="s">
        <v>69</v>
      </c>
      <c r="B6" s="11">
        <v>1.7000000000000001E-2</v>
      </c>
      <c r="C6" s="11">
        <v>1.9E-2</v>
      </c>
      <c r="D6" s="11">
        <v>1.7999999999999999E-2</v>
      </c>
      <c r="E6" s="11">
        <v>1.7999999999999999E-2</v>
      </c>
      <c r="F6" s="12">
        <v>1.7000000000000001E-2</v>
      </c>
      <c r="H6" s="10">
        <f t="shared" si="0"/>
        <v>1.7000000000000001E-2</v>
      </c>
      <c r="I6" s="11">
        <f t="shared" si="1"/>
        <v>9.9999999999999742E-4</v>
      </c>
      <c r="J6" s="13">
        <f t="shared" si="2"/>
        <v>5.5555555555555414E-2</v>
      </c>
      <c r="K6" s="10">
        <f t="shared" si="3"/>
        <v>1.8499999999999999E-2</v>
      </c>
      <c r="L6" s="11">
        <f t="shared" si="4"/>
        <v>-5.0000000000000044E-4</v>
      </c>
      <c r="M6" s="13">
        <f t="shared" si="5"/>
        <v>-2.7777777777777804E-2</v>
      </c>
    </row>
    <row r="7" spans="1:13" ht="14.25" customHeight="1" x14ac:dyDescent="0.3">
      <c r="J7" s="14"/>
      <c r="M7" s="14"/>
    </row>
    <row r="8" spans="1:13" ht="14.25" customHeight="1" x14ac:dyDescent="0.3">
      <c r="J8" s="14"/>
      <c r="M8" s="14"/>
    </row>
    <row r="9" spans="1:13" ht="14.25" customHeight="1" x14ac:dyDescent="0.3">
      <c r="J9" s="14"/>
      <c r="M9" s="14"/>
    </row>
    <row r="10" spans="1:13" ht="14.25" customHeight="1" x14ac:dyDescent="0.3">
      <c r="J10" s="14"/>
      <c r="M10" s="14"/>
    </row>
    <row r="11" spans="1:13" ht="14.25" customHeight="1" x14ac:dyDescent="0.3">
      <c r="J11" s="14"/>
      <c r="M11" s="14"/>
    </row>
    <row r="12" spans="1:13" ht="14.25" customHeight="1" x14ac:dyDescent="0.3">
      <c r="J12" s="14"/>
      <c r="M12" s="14"/>
    </row>
    <row r="13" spans="1:13" ht="14.25" customHeight="1" x14ac:dyDescent="0.3">
      <c r="J13" s="14"/>
      <c r="M13" s="14"/>
    </row>
    <row r="14" spans="1:13" ht="14.25" customHeight="1" x14ac:dyDescent="0.3">
      <c r="J14" s="14"/>
      <c r="M14" s="14"/>
    </row>
    <row r="15" spans="1:13" ht="14.25" customHeight="1" x14ac:dyDescent="0.3">
      <c r="J15" s="14"/>
      <c r="M15" s="14"/>
    </row>
    <row r="16" spans="1:13" ht="14.25" customHeight="1" x14ac:dyDescent="0.3">
      <c r="J16" s="14"/>
      <c r="M16" s="14"/>
    </row>
    <row r="17" spans="10:13" ht="14.25" customHeight="1" x14ac:dyDescent="0.3">
      <c r="J17" s="14"/>
      <c r="M17" s="14"/>
    </row>
    <row r="18" spans="10:13" ht="14.25" customHeight="1" x14ac:dyDescent="0.3">
      <c r="J18" s="14"/>
      <c r="M18" s="14"/>
    </row>
    <row r="19" spans="10:13" ht="14.25" customHeight="1" x14ac:dyDescent="0.3">
      <c r="J19" s="14"/>
      <c r="M19" s="14"/>
    </row>
    <row r="20" spans="10:13" ht="14.25" customHeight="1" x14ac:dyDescent="0.3">
      <c r="J20" s="14"/>
      <c r="M20" s="14"/>
    </row>
    <row r="21" spans="10:13" ht="14.25" customHeight="1" x14ac:dyDescent="0.3">
      <c r="J21" s="14"/>
      <c r="M21" s="14"/>
    </row>
    <row r="22" spans="10:13" ht="14.25" customHeight="1" x14ac:dyDescent="0.3">
      <c r="J22" s="14"/>
      <c r="M22" s="14"/>
    </row>
    <row r="23" spans="10:13" ht="14.25" customHeight="1" x14ac:dyDescent="0.3">
      <c r="J23" s="14"/>
      <c r="M23" s="14"/>
    </row>
    <row r="24" spans="10:13" ht="14.25" customHeight="1" x14ac:dyDescent="0.3">
      <c r="J24" s="14"/>
      <c r="M24" s="14"/>
    </row>
    <row r="25" spans="10:13" ht="14.25" customHeight="1" x14ac:dyDescent="0.3">
      <c r="J25" s="14"/>
      <c r="M25" s="14"/>
    </row>
    <row r="26" spans="10:13" ht="14.25" customHeight="1" x14ac:dyDescent="0.3">
      <c r="J26" s="14"/>
      <c r="M26" s="14"/>
    </row>
    <row r="27" spans="10:13" ht="14.25" customHeight="1" x14ac:dyDescent="0.3">
      <c r="J27" s="14"/>
      <c r="M27" s="14"/>
    </row>
    <row r="28" spans="10:13" ht="14.25" customHeight="1" x14ac:dyDescent="0.3">
      <c r="J28" s="14"/>
      <c r="M28" s="14"/>
    </row>
    <row r="29" spans="10:13" ht="14.25" customHeight="1" x14ac:dyDescent="0.3">
      <c r="J29" s="14"/>
      <c r="M29" s="14"/>
    </row>
    <row r="30" spans="10:13" ht="14.25" customHeight="1" x14ac:dyDescent="0.3">
      <c r="J30" s="14"/>
      <c r="M30" s="14"/>
    </row>
    <row r="31" spans="10:13" ht="14.25" customHeight="1" x14ac:dyDescent="0.3">
      <c r="J31" s="14"/>
      <c r="M31" s="14"/>
    </row>
    <row r="32" spans="10:13" ht="14.25" customHeight="1" x14ac:dyDescent="0.3">
      <c r="J32" s="14"/>
      <c r="M32" s="14"/>
    </row>
    <row r="33" spans="10:13" ht="14.25" customHeight="1" x14ac:dyDescent="0.3">
      <c r="J33" s="14"/>
      <c r="M33" s="14"/>
    </row>
    <row r="34" spans="10:13" ht="14.25" customHeight="1" x14ac:dyDescent="0.3">
      <c r="J34" s="14"/>
      <c r="M34" s="14"/>
    </row>
    <row r="35" spans="10:13" ht="14.25" customHeight="1" x14ac:dyDescent="0.3">
      <c r="J35" s="14"/>
      <c r="M35" s="14"/>
    </row>
    <row r="36" spans="10:13" ht="14.25" customHeight="1" x14ac:dyDescent="0.3">
      <c r="J36" s="14"/>
      <c r="M36" s="14"/>
    </row>
    <row r="37" spans="10:13" ht="14.25" customHeight="1" x14ac:dyDescent="0.3">
      <c r="J37" s="14"/>
      <c r="M37" s="14"/>
    </row>
    <row r="38" spans="10:13" ht="14.25" customHeight="1" x14ac:dyDescent="0.3">
      <c r="J38" s="14"/>
      <c r="M38" s="14"/>
    </row>
    <row r="39" spans="10:13" ht="14.25" customHeight="1" x14ac:dyDescent="0.3">
      <c r="J39" s="14"/>
      <c r="M39" s="14"/>
    </row>
    <row r="40" spans="10:13" ht="14.25" customHeight="1" x14ac:dyDescent="0.3">
      <c r="J40" s="14"/>
      <c r="M40" s="14"/>
    </row>
    <row r="41" spans="10:13" ht="14.25" customHeight="1" x14ac:dyDescent="0.3">
      <c r="J41" s="14"/>
      <c r="M41" s="14"/>
    </row>
    <row r="42" spans="10:13" ht="14.25" customHeight="1" x14ac:dyDescent="0.3">
      <c r="J42" s="14"/>
      <c r="M42" s="14"/>
    </row>
    <row r="43" spans="10:13" ht="14.25" customHeight="1" x14ac:dyDescent="0.3">
      <c r="J43" s="14"/>
      <c r="M43" s="14"/>
    </row>
    <row r="44" spans="10:13" ht="14.25" customHeight="1" x14ac:dyDescent="0.3">
      <c r="J44" s="14"/>
      <c r="M44" s="14"/>
    </row>
    <row r="45" spans="10:13" ht="14.25" customHeight="1" x14ac:dyDescent="0.3">
      <c r="J45" s="14"/>
      <c r="M45" s="14"/>
    </row>
    <row r="46" spans="10:13" ht="14.25" customHeight="1" x14ac:dyDescent="0.3">
      <c r="J46" s="14"/>
      <c r="M46" s="14"/>
    </row>
    <row r="47" spans="10:13" ht="14.25" customHeight="1" x14ac:dyDescent="0.3">
      <c r="J47" s="14"/>
      <c r="M47" s="14"/>
    </row>
    <row r="48" spans="10:13" ht="14.25" customHeight="1" x14ac:dyDescent="0.3">
      <c r="J48" s="14"/>
      <c r="M48" s="14"/>
    </row>
    <row r="49" spans="10:13" ht="14.25" customHeight="1" x14ac:dyDescent="0.3">
      <c r="J49" s="14"/>
      <c r="M49" s="14"/>
    </row>
    <row r="50" spans="10:13" ht="14.25" customHeight="1" x14ac:dyDescent="0.3">
      <c r="J50" s="14"/>
      <c r="M50" s="14"/>
    </row>
    <row r="51" spans="10:13" ht="14.25" customHeight="1" x14ac:dyDescent="0.3">
      <c r="J51" s="14"/>
      <c r="M51" s="14"/>
    </row>
    <row r="52" spans="10:13" ht="14.25" customHeight="1" x14ac:dyDescent="0.3">
      <c r="J52" s="14"/>
      <c r="M52" s="14"/>
    </row>
    <row r="53" spans="10:13" ht="14.25" customHeight="1" x14ac:dyDescent="0.3">
      <c r="J53" s="14"/>
      <c r="M53" s="14"/>
    </row>
    <row r="54" spans="10:13" ht="14.25" customHeight="1" x14ac:dyDescent="0.3">
      <c r="J54" s="14"/>
      <c r="M54" s="14"/>
    </row>
    <row r="55" spans="10:13" ht="14.25" customHeight="1" x14ac:dyDescent="0.3">
      <c r="J55" s="14"/>
      <c r="M55" s="14"/>
    </row>
    <row r="56" spans="10:13" ht="14.25" customHeight="1" x14ac:dyDescent="0.3">
      <c r="J56" s="14"/>
      <c r="M56" s="14"/>
    </row>
    <row r="57" spans="10:13" ht="14.25" customHeight="1" x14ac:dyDescent="0.3">
      <c r="J57" s="14"/>
      <c r="M57" s="14"/>
    </row>
    <row r="58" spans="10:13" ht="14.25" customHeight="1" x14ac:dyDescent="0.3">
      <c r="J58" s="14"/>
      <c r="M58" s="14"/>
    </row>
    <row r="59" spans="10:13" ht="14.25" customHeight="1" x14ac:dyDescent="0.3">
      <c r="J59" s="14"/>
      <c r="M59" s="14"/>
    </row>
    <row r="60" spans="10:13" ht="14.25" customHeight="1" x14ac:dyDescent="0.3">
      <c r="J60" s="14"/>
      <c r="M60" s="14"/>
    </row>
    <row r="61" spans="10:13" ht="14.25" customHeight="1" x14ac:dyDescent="0.3">
      <c r="J61" s="14"/>
      <c r="M61" s="14"/>
    </row>
    <row r="62" spans="10:13" ht="14.25" customHeight="1" x14ac:dyDescent="0.3">
      <c r="J62" s="14"/>
      <c r="M62" s="14"/>
    </row>
    <row r="63" spans="10:13" ht="14.25" customHeight="1" x14ac:dyDescent="0.3">
      <c r="J63" s="14"/>
      <c r="M63" s="14"/>
    </row>
    <row r="64" spans="10:13" ht="14.25" customHeight="1" x14ac:dyDescent="0.3">
      <c r="J64" s="14"/>
      <c r="M64" s="14"/>
    </row>
    <row r="65" spans="10:13" ht="14.25" customHeight="1" x14ac:dyDescent="0.3">
      <c r="J65" s="14"/>
      <c r="M65" s="14"/>
    </row>
    <row r="66" spans="10:13" ht="14.25" customHeight="1" x14ac:dyDescent="0.3">
      <c r="J66" s="14"/>
      <c r="M66" s="14"/>
    </row>
    <row r="67" spans="10:13" ht="14.25" customHeight="1" x14ac:dyDescent="0.3">
      <c r="J67" s="14"/>
      <c r="M67" s="14"/>
    </row>
    <row r="68" spans="10:13" ht="14.25" customHeight="1" x14ac:dyDescent="0.3">
      <c r="J68" s="14"/>
      <c r="M68" s="14"/>
    </row>
    <row r="69" spans="10:13" ht="14.25" customHeight="1" x14ac:dyDescent="0.3">
      <c r="J69" s="14"/>
      <c r="M69" s="14"/>
    </row>
    <row r="70" spans="10:13" ht="14.25" customHeight="1" x14ac:dyDescent="0.3">
      <c r="J70" s="14"/>
      <c r="M70" s="14"/>
    </row>
    <row r="71" spans="10:13" ht="14.25" customHeight="1" x14ac:dyDescent="0.3">
      <c r="J71" s="14"/>
      <c r="M71" s="14"/>
    </row>
    <row r="72" spans="10:13" ht="14.25" customHeight="1" x14ac:dyDescent="0.3">
      <c r="J72" s="14"/>
      <c r="M72" s="14"/>
    </row>
    <row r="73" spans="10:13" ht="14.25" customHeight="1" x14ac:dyDescent="0.3">
      <c r="J73" s="14"/>
      <c r="M73" s="14"/>
    </row>
    <row r="74" spans="10:13" ht="14.25" customHeight="1" x14ac:dyDescent="0.3">
      <c r="J74" s="14"/>
      <c r="M74" s="14"/>
    </row>
    <row r="75" spans="10:13" ht="14.25" customHeight="1" x14ac:dyDescent="0.3">
      <c r="J75" s="14"/>
      <c r="M75" s="14"/>
    </row>
    <row r="76" spans="10:13" ht="14.25" customHeight="1" x14ac:dyDescent="0.3">
      <c r="J76" s="14"/>
      <c r="M76" s="14"/>
    </row>
    <row r="77" spans="10:13" ht="14.25" customHeight="1" x14ac:dyDescent="0.3">
      <c r="J77" s="14"/>
      <c r="M77" s="14"/>
    </row>
    <row r="78" spans="10:13" ht="14.25" customHeight="1" x14ac:dyDescent="0.3">
      <c r="J78" s="14"/>
      <c r="M78" s="14"/>
    </row>
    <row r="79" spans="10:13" ht="14.25" customHeight="1" x14ac:dyDescent="0.3">
      <c r="J79" s="14"/>
      <c r="M79" s="14"/>
    </row>
    <row r="80" spans="10:13" ht="14.25" customHeight="1" x14ac:dyDescent="0.3">
      <c r="J80" s="14"/>
      <c r="M80" s="14"/>
    </row>
    <row r="81" spans="10:13" ht="14.25" customHeight="1" x14ac:dyDescent="0.3">
      <c r="J81" s="14"/>
      <c r="M81" s="14"/>
    </row>
    <row r="82" spans="10:13" ht="14.25" customHeight="1" x14ac:dyDescent="0.3">
      <c r="J82" s="14"/>
      <c r="M82" s="14"/>
    </row>
    <row r="83" spans="10:13" ht="14.25" customHeight="1" x14ac:dyDescent="0.3">
      <c r="J83" s="14"/>
      <c r="M83" s="14"/>
    </row>
    <row r="84" spans="10:13" ht="14.25" customHeight="1" x14ac:dyDescent="0.3">
      <c r="J84" s="14"/>
      <c r="M84" s="14"/>
    </row>
    <row r="85" spans="10:13" ht="14.25" customHeight="1" x14ac:dyDescent="0.3">
      <c r="J85" s="14"/>
      <c r="M85" s="14"/>
    </row>
    <row r="86" spans="10:13" ht="14.25" customHeight="1" x14ac:dyDescent="0.3">
      <c r="J86" s="14"/>
      <c r="M86" s="14"/>
    </row>
    <row r="87" spans="10:13" ht="14.25" customHeight="1" x14ac:dyDescent="0.3">
      <c r="J87" s="14"/>
      <c r="M87" s="14"/>
    </row>
    <row r="88" spans="10:13" ht="14.25" customHeight="1" x14ac:dyDescent="0.3">
      <c r="J88" s="14"/>
      <c r="M88" s="14"/>
    </row>
    <row r="89" spans="10:13" ht="14.25" customHeight="1" x14ac:dyDescent="0.3">
      <c r="J89" s="14"/>
      <c r="M89" s="14"/>
    </row>
    <row r="90" spans="10:13" ht="14.25" customHeight="1" x14ac:dyDescent="0.3">
      <c r="J90" s="14"/>
      <c r="M90" s="14"/>
    </row>
    <row r="91" spans="10:13" ht="14.25" customHeight="1" x14ac:dyDescent="0.3">
      <c r="J91" s="14"/>
      <c r="M91" s="14"/>
    </row>
    <row r="92" spans="10:13" ht="14.25" customHeight="1" x14ac:dyDescent="0.3">
      <c r="J92" s="14"/>
      <c r="M92" s="14"/>
    </row>
    <row r="93" spans="10:13" ht="14.25" customHeight="1" x14ac:dyDescent="0.3">
      <c r="J93" s="14"/>
      <c r="M93" s="14"/>
    </row>
    <row r="94" spans="10:13" ht="14.25" customHeight="1" x14ac:dyDescent="0.3">
      <c r="J94" s="14"/>
      <c r="M94" s="14"/>
    </row>
    <row r="95" spans="10:13" ht="14.25" customHeight="1" x14ac:dyDescent="0.3">
      <c r="J95" s="14"/>
      <c r="M95" s="14"/>
    </row>
    <row r="96" spans="10:13" ht="14.25" customHeight="1" x14ac:dyDescent="0.3">
      <c r="J96" s="14"/>
      <c r="M96" s="14"/>
    </row>
    <row r="97" spans="10:13" ht="14.25" customHeight="1" x14ac:dyDescent="0.3">
      <c r="J97" s="14"/>
      <c r="M97" s="14"/>
    </row>
    <row r="98" spans="10:13" ht="14.25" customHeight="1" x14ac:dyDescent="0.3">
      <c r="J98" s="14"/>
      <c r="M98" s="14"/>
    </row>
    <row r="99" spans="10:13" ht="14.25" customHeight="1" x14ac:dyDescent="0.3">
      <c r="J99" s="14"/>
      <c r="M99" s="14"/>
    </row>
    <row r="100" spans="10:13" ht="14.25" customHeight="1" x14ac:dyDescent="0.3">
      <c r="J100" s="14"/>
      <c r="M100" s="14"/>
    </row>
    <row r="101" spans="10:13" ht="14.25" customHeight="1" x14ac:dyDescent="0.3">
      <c r="J101" s="14"/>
      <c r="M101" s="14"/>
    </row>
    <row r="102" spans="10:13" ht="14.25" customHeight="1" x14ac:dyDescent="0.3">
      <c r="J102" s="14"/>
      <c r="M102" s="14"/>
    </row>
    <row r="103" spans="10:13" ht="14.25" customHeight="1" x14ac:dyDescent="0.3">
      <c r="J103" s="14"/>
      <c r="M103" s="14"/>
    </row>
    <row r="104" spans="10:13" ht="14.25" customHeight="1" x14ac:dyDescent="0.3">
      <c r="J104" s="14"/>
      <c r="M104" s="14"/>
    </row>
    <row r="105" spans="10:13" ht="14.25" customHeight="1" x14ac:dyDescent="0.3">
      <c r="J105" s="14"/>
      <c r="M105" s="14"/>
    </row>
    <row r="106" spans="10:13" ht="14.25" customHeight="1" x14ac:dyDescent="0.3">
      <c r="J106" s="14"/>
      <c r="M106" s="14"/>
    </row>
    <row r="107" spans="10:13" ht="14.25" customHeight="1" x14ac:dyDescent="0.3">
      <c r="J107" s="14"/>
      <c r="M107" s="14"/>
    </row>
    <row r="108" spans="10:13" ht="14.25" customHeight="1" x14ac:dyDescent="0.3">
      <c r="J108" s="14"/>
      <c r="M108" s="14"/>
    </row>
    <row r="109" spans="10:13" ht="14.25" customHeight="1" x14ac:dyDescent="0.3">
      <c r="J109" s="14"/>
      <c r="M109" s="14"/>
    </row>
    <row r="110" spans="10:13" ht="14.25" customHeight="1" x14ac:dyDescent="0.3">
      <c r="J110" s="14"/>
      <c r="M110" s="14"/>
    </row>
    <row r="111" spans="10:13" ht="14.25" customHeight="1" x14ac:dyDescent="0.3">
      <c r="J111" s="14"/>
      <c r="M111" s="14"/>
    </row>
    <row r="112" spans="10:13" ht="14.25" customHeight="1" x14ac:dyDescent="0.3">
      <c r="J112" s="14"/>
      <c r="M112" s="14"/>
    </row>
    <row r="113" spans="10:13" ht="14.25" customHeight="1" x14ac:dyDescent="0.3">
      <c r="J113" s="14"/>
      <c r="M113" s="14"/>
    </row>
    <row r="114" spans="10:13" ht="14.25" customHeight="1" x14ac:dyDescent="0.3">
      <c r="J114" s="14"/>
      <c r="M114" s="14"/>
    </row>
    <row r="115" spans="10:13" ht="14.25" customHeight="1" x14ac:dyDescent="0.3">
      <c r="J115" s="14"/>
      <c r="M115" s="14"/>
    </row>
    <row r="116" spans="10:13" ht="14.25" customHeight="1" x14ac:dyDescent="0.3">
      <c r="J116" s="14"/>
      <c r="M116" s="14"/>
    </row>
    <row r="117" spans="10:13" ht="14.25" customHeight="1" x14ac:dyDescent="0.3">
      <c r="J117" s="14"/>
      <c r="M117" s="14"/>
    </row>
    <row r="118" spans="10:13" ht="14.25" customHeight="1" x14ac:dyDescent="0.3">
      <c r="J118" s="14"/>
      <c r="M118" s="14"/>
    </row>
    <row r="119" spans="10:13" ht="14.25" customHeight="1" x14ac:dyDescent="0.3">
      <c r="J119" s="14"/>
      <c r="M119" s="14"/>
    </row>
    <row r="120" spans="10:13" ht="14.25" customHeight="1" x14ac:dyDescent="0.3">
      <c r="J120" s="14"/>
      <c r="M120" s="14"/>
    </row>
    <row r="121" spans="10:13" ht="14.25" customHeight="1" x14ac:dyDescent="0.3">
      <c r="J121" s="14"/>
      <c r="M121" s="14"/>
    </row>
    <row r="122" spans="10:13" ht="14.25" customHeight="1" x14ac:dyDescent="0.3">
      <c r="J122" s="14"/>
      <c r="M122" s="14"/>
    </row>
    <row r="123" spans="10:13" ht="14.25" customHeight="1" x14ac:dyDescent="0.3">
      <c r="J123" s="14"/>
      <c r="M123" s="14"/>
    </row>
    <row r="124" spans="10:13" ht="14.25" customHeight="1" x14ac:dyDescent="0.3">
      <c r="J124" s="14"/>
      <c r="M124" s="14"/>
    </row>
    <row r="125" spans="10:13" ht="14.25" customHeight="1" x14ac:dyDescent="0.3">
      <c r="J125" s="14"/>
      <c r="M125" s="14"/>
    </row>
    <row r="126" spans="10:13" ht="14.25" customHeight="1" x14ac:dyDescent="0.3">
      <c r="J126" s="14"/>
      <c r="M126" s="14"/>
    </row>
    <row r="127" spans="10:13" ht="14.25" customHeight="1" x14ac:dyDescent="0.3">
      <c r="J127" s="14"/>
      <c r="M127" s="14"/>
    </row>
    <row r="128" spans="10:13" ht="14.25" customHeight="1" x14ac:dyDescent="0.3">
      <c r="J128" s="14"/>
      <c r="M128" s="14"/>
    </row>
    <row r="129" spans="10:13" ht="14.25" customHeight="1" x14ac:dyDescent="0.3">
      <c r="J129" s="14"/>
      <c r="M129" s="14"/>
    </row>
    <row r="130" spans="10:13" ht="14.25" customHeight="1" x14ac:dyDescent="0.3">
      <c r="J130" s="14"/>
      <c r="M130" s="14"/>
    </row>
    <row r="131" spans="10:13" ht="14.25" customHeight="1" x14ac:dyDescent="0.3">
      <c r="J131" s="14"/>
      <c r="M131" s="14"/>
    </row>
    <row r="132" spans="10:13" ht="14.25" customHeight="1" x14ac:dyDescent="0.3">
      <c r="J132" s="14"/>
      <c r="M132" s="14"/>
    </row>
    <row r="133" spans="10:13" ht="14.25" customHeight="1" x14ac:dyDescent="0.3">
      <c r="J133" s="14"/>
      <c r="M133" s="14"/>
    </row>
    <row r="134" spans="10:13" ht="14.25" customHeight="1" x14ac:dyDescent="0.3">
      <c r="J134" s="14"/>
      <c r="M134" s="14"/>
    </row>
    <row r="135" spans="10:13" ht="14.25" customHeight="1" x14ac:dyDescent="0.3">
      <c r="J135" s="14"/>
      <c r="M135" s="14"/>
    </row>
    <row r="136" spans="10:13" ht="14.25" customHeight="1" x14ac:dyDescent="0.3">
      <c r="J136" s="14"/>
      <c r="M136" s="14"/>
    </row>
    <row r="137" spans="10:13" ht="14.25" customHeight="1" x14ac:dyDescent="0.3">
      <c r="J137" s="14"/>
      <c r="M137" s="14"/>
    </row>
    <row r="138" spans="10:13" ht="14.25" customHeight="1" x14ac:dyDescent="0.3">
      <c r="J138" s="14"/>
      <c r="M138" s="14"/>
    </row>
    <row r="139" spans="10:13" ht="14.25" customHeight="1" x14ac:dyDescent="0.3">
      <c r="J139" s="14"/>
      <c r="M139" s="14"/>
    </row>
    <row r="140" spans="10:13" ht="14.25" customHeight="1" x14ac:dyDescent="0.3">
      <c r="J140" s="14"/>
      <c r="M140" s="14"/>
    </row>
    <row r="141" spans="10:13" ht="14.25" customHeight="1" x14ac:dyDescent="0.3">
      <c r="J141" s="14"/>
      <c r="M141" s="14"/>
    </row>
    <row r="142" spans="10:13" ht="14.25" customHeight="1" x14ac:dyDescent="0.3">
      <c r="J142" s="14"/>
      <c r="M142" s="14"/>
    </row>
    <row r="143" spans="10:13" ht="14.25" customHeight="1" x14ac:dyDescent="0.3">
      <c r="J143" s="14"/>
      <c r="M143" s="14"/>
    </row>
    <row r="144" spans="10:13" ht="14.25" customHeight="1" x14ac:dyDescent="0.3">
      <c r="J144" s="14"/>
      <c r="M144" s="14"/>
    </row>
    <row r="145" spans="10:13" ht="14.25" customHeight="1" x14ac:dyDescent="0.3">
      <c r="J145" s="14"/>
      <c r="M145" s="14"/>
    </row>
    <row r="146" spans="10:13" ht="14.25" customHeight="1" x14ac:dyDescent="0.3">
      <c r="J146" s="14"/>
      <c r="M146" s="14"/>
    </row>
    <row r="147" spans="10:13" ht="14.25" customHeight="1" x14ac:dyDescent="0.3">
      <c r="J147" s="14"/>
      <c r="M147" s="14"/>
    </row>
    <row r="148" spans="10:13" ht="14.25" customHeight="1" x14ac:dyDescent="0.3">
      <c r="J148" s="14"/>
      <c r="M148" s="14"/>
    </row>
    <row r="149" spans="10:13" ht="14.25" customHeight="1" x14ac:dyDescent="0.3">
      <c r="J149" s="14"/>
      <c r="M149" s="14"/>
    </row>
    <row r="150" spans="10:13" ht="14.25" customHeight="1" x14ac:dyDescent="0.3">
      <c r="J150" s="14"/>
      <c r="M150" s="14"/>
    </row>
    <row r="151" spans="10:13" ht="14.25" customHeight="1" x14ac:dyDescent="0.3">
      <c r="J151" s="14"/>
      <c r="M151" s="14"/>
    </row>
    <row r="152" spans="10:13" ht="14.25" customHeight="1" x14ac:dyDescent="0.3">
      <c r="J152" s="14"/>
      <c r="M152" s="14"/>
    </row>
    <row r="153" spans="10:13" ht="14.25" customHeight="1" x14ac:dyDescent="0.3">
      <c r="J153" s="14"/>
      <c r="M153" s="14"/>
    </row>
    <row r="154" spans="10:13" ht="14.25" customHeight="1" x14ac:dyDescent="0.3">
      <c r="J154" s="14"/>
      <c r="M154" s="14"/>
    </row>
    <row r="155" spans="10:13" ht="14.25" customHeight="1" x14ac:dyDescent="0.3">
      <c r="J155" s="14"/>
      <c r="M155" s="14"/>
    </row>
    <row r="156" spans="10:13" ht="14.25" customHeight="1" x14ac:dyDescent="0.3">
      <c r="J156" s="14"/>
      <c r="M156" s="14"/>
    </row>
    <row r="157" spans="10:13" ht="14.25" customHeight="1" x14ac:dyDescent="0.3">
      <c r="J157" s="14"/>
      <c r="M157" s="14"/>
    </row>
    <row r="158" spans="10:13" ht="14.25" customHeight="1" x14ac:dyDescent="0.3">
      <c r="J158" s="14"/>
      <c r="M158" s="14"/>
    </row>
    <row r="159" spans="10:13" ht="14.25" customHeight="1" x14ac:dyDescent="0.3">
      <c r="J159" s="14"/>
      <c r="M159" s="14"/>
    </row>
    <row r="160" spans="10:13" ht="14.25" customHeight="1" x14ac:dyDescent="0.3">
      <c r="J160" s="14"/>
      <c r="M160" s="14"/>
    </row>
    <row r="161" spans="10:13" ht="14.25" customHeight="1" x14ac:dyDescent="0.3">
      <c r="J161" s="14"/>
      <c r="M161" s="14"/>
    </row>
    <row r="162" spans="10:13" ht="14.25" customHeight="1" x14ac:dyDescent="0.3">
      <c r="J162" s="14"/>
      <c r="M162" s="14"/>
    </row>
    <row r="163" spans="10:13" ht="14.25" customHeight="1" x14ac:dyDescent="0.3">
      <c r="J163" s="14"/>
      <c r="M163" s="14"/>
    </row>
    <row r="164" spans="10:13" ht="14.25" customHeight="1" x14ac:dyDescent="0.3">
      <c r="J164" s="14"/>
      <c r="M164" s="14"/>
    </row>
    <row r="165" spans="10:13" ht="14.25" customHeight="1" x14ac:dyDescent="0.3">
      <c r="J165" s="14"/>
      <c r="M165" s="14"/>
    </row>
    <row r="166" spans="10:13" ht="14.25" customHeight="1" x14ac:dyDescent="0.3">
      <c r="J166" s="14"/>
      <c r="M166" s="14"/>
    </row>
    <row r="167" spans="10:13" ht="14.25" customHeight="1" x14ac:dyDescent="0.3">
      <c r="J167" s="14"/>
      <c r="M167" s="14"/>
    </row>
    <row r="168" spans="10:13" ht="14.25" customHeight="1" x14ac:dyDescent="0.3">
      <c r="J168" s="14"/>
      <c r="M168" s="14"/>
    </row>
    <row r="169" spans="10:13" ht="14.25" customHeight="1" x14ac:dyDescent="0.3">
      <c r="J169" s="14"/>
      <c r="M169" s="14"/>
    </row>
    <row r="170" spans="10:13" ht="14.25" customHeight="1" x14ac:dyDescent="0.3">
      <c r="J170" s="14"/>
      <c r="M170" s="14"/>
    </row>
    <row r="171" spans="10:13" ht="14.25" customHeight="1" x14ac:dyDescent="0.3">
      <c r="J171" s="14"/>
      <c r="M171" s="14"/>
    </row>
    <row r="172" spans="10:13" ht="14.25" customHeight="1" x14ac:dyDescent="0.3">
      <c r="J172" s="14"/>
      <c r="M172" s="14"/>
    </row>
    <row r="173" spans="10:13" ht="14.25" customHeight="1" x14ac:dyDescent="0.3">
      <c r="J173" s="14"/>
      <c r="M173" s="14"/>
    </row>
    <row r="174" spans="10:13" ht="14.25" customHeight="1" x14ac:dyDescent="0.3">
      <c r="J174" s="14"/>
      <c r="M174" s="14"/>
    </row>
    <row r="175" spans="10:13" ht="14.25" customHeight="1" x14ac:dyDescent="0.3">
      <c r="J175" s="14"/>
      <c r="M175" s="14"/>
    </row>
    <row r="176" spans="10:13" ht="14.25" customHeight="1" x14ac:dyDescent="0.3">
      <c r="J176" s="14"/>
      <c r="M176" s="14"/>
    </row>
    <row r="177" spans="10:13" ht="14.25" customHeight="1" x14ac:dyDescent="0.3">
      <c r="J177" s="14"/>
      <c r="M177" s="14"/>
    </row>
    <row r="178" spans="10:13" ht="14.25" customHeight="1" x14ac:dyDescent="0.3">
      <c r="J178" s="14"/>
      <c r="M178" s="14"/>
    </row>
    <row r="179" spans="10:13" ht="14.25" customHeight="1" x14ac:dyDescent="0.3">
      <c r="J179" s="14"/>
      <c r="M179" s="14"/>
    </row>
    <row r="180" spans="10:13" ht="14.25" customHeight="1" x14ac:dyDescent="0.3">
      <c r="J180" s="14"/>
      <c r="M180" s="14"/>
    </row>
    <row r="181" spans="10:13" ht="14.25" customHeight="1" x14ac:dyDescent="0.3">
      <c r="J181" s="14"/>
      <c r="M181" s="14"/>
    </row>
    <row r="182" spans="10:13" ht="14.25" customHeight="1" x14ac:dyDescent="0.3">
      <c r="J182" s="14"/>
      <c r="M182" s="14"/>
    </row>
    <row r="183" spans="10:13" ht="14.25" customHeight="1" x14ac:dyDescent="0.3">
      <c r="J183" s="14"/>
      <c r="M183" s="14"/>
    </row>
    <row r="184" spans="10:13" ht="14.25" customHeight="1" x14ac:dyDescent="0.3">
      <c r="J184" s="14"/>
      <c r="M184" s="14"/>
    </row>
    <row r="185" spans="10:13" ht="14.25" customHeight="1" x14ac:dyDescent="0.3">
      <c r="J185" s="14"/>
      <c r="M185" s="14"/>
    </row>
    <row r="186" spans="10:13" ht="14.25" customHeight="1" x14ac:dyDescent="0.3">
      <c r="J186" s="14"/>
      <c r="M186" s="14"/>
    </row>
    <row r="187" spans="10:13" ht="14.25" customHeight="1" x14ac:dyDescent="0.3">
      <c r="J187" s="14"/>
      <c r="M187" s="14"/>
    </row>
    <row r="188" spans="10:13" ht="14.25" customHeight="1" x14ac:dyDescent="0.3">
      <c r="J188" s="14"/>
      <c r="M188" s="14"/>
    </row>
    <row r="189" spans="10:13" ht="14.25" customHeight="1" x14ac:dyDescent="0.3">
      <c r="J189" s="14"/>
      <c r="M189" s="14"/>
    </row>
    <row r="190" spans="10:13" ht="14.25" customHeight="1" x14ac:dyDescent="0.3">
      <c r="J190" s="14"/>
      <c r="M190" s="14"/>
    </row>
    <row r="191" spans="10:13" ht="14.25" customHeight="1" x14ac:dyDescent="0.3">
      <c r="J191" s="14"/>
      <c r="M191" s="14"/>
    </row>
    <row r="192" spans="10:13" ht="14.25" customHeight="1" x14ac:dyDescent="0.3">
      <c r="J192" s="14"/>
      <c r="M192" s="14"/>
    </row>
    <row r="193" spans="10:13" ht="14.25" customHeight="1" x14ac:dyDescent="0.3">
      <c r="J193" s="14"/>
      <c r="M193" s="14"/>
    </row>
    <row r="194" spans="10:13" ht="14.25" customHeight="1" x14ac:dyDescent="0.3">
      <c r="J194" s="14"/>
      <c r="M194" s="14"/>
    </row>
    <row r="195" spans="10:13" ht="14.25" customHeight="1" x14ac:dyDescent="0.3">
      <c r="J195" s="14"/>
      <c r="M195" s="14"/>
    </row>
    <row r="196" spans="10:13" ht="14.25" customHeight="1" x14ac:dyDescent="0.3">
      <c r="J196" s="14"/>
      <c r="M196" s="14"/>
    </row>
    <row r="197" spans="10:13" ht="14.25" customHeight="1" x14ac:dyDescent="0.3">
      <c r="J197" s="14"/>
      <c r="M197" s="14"/>
    </row>
    <row r="198" spans="10:13" ht="14.25" customHeight="1" x14ac:dyDescent="0.3">
      <c r="J198" s="14"/>
      <c r="M198" s="14"/>
    </row>
    <row r="199" spans="10:13" ht="14.25" customHeight="1" x14ac:dyDescent="0.3">
      <c r="J199" s="14"/>
      <c r="M199" s="14"/>
    </row>
    <row r="200" spans="10:13" ht="14.25" customHeight="1" x14ac:dyDescent="0.3">
      <c r="J200" s="14"/>
      <c r="M200" s="14"/>
    </row>
    <row r="201" spans="10:13" ht="14.25" customHeight="1" x14ac:dyDescent="0.3">
      <c r="J201" s="14"/>
      <c r="M201" s="14"/>
    </row>
    <row r="202" spans="10:13" ht="14.25" customHeight="1" x14ac:dyDescent="0.3">
      <c r="J202" s="14"/>
      <c r="M202" s="14"/>
    </row>
    <row r="203" spans="10:13" ht="14.25" customHeight="1" x14ac:dyDescent="0.3">
      <c r="J203" s="14"/>
      <c r="M203" s="14"/>
    </row>
    <row r="204" spans="10:13" ht="14.25" customHeight="1" x14ac:dyDescent="0.3">
      <c r="J204" s="14"/>
      <c r="M204" s="14"/>
    </row>
    <row r="205" spans="10:13" ht="14.25" customHeight="1" x14ac:dyDescent="0.3">
      <c r="J205" s="14"/>
      <c r="M205" s="14"/>
    </row>
    <row r="206" spans="10:13" ht="14.25" customHeight="1" x14ac:dyDescent="0.3">
      <c r="J206" s="14"/>
      <c r="M206" s="14"/>
    </row>
    <row r="207" spans="10:13" ht="14.25" customHeight="1" x14ac:dyDescent="0.3">
      <c r="J207" s="14"/>
      <c r="M207" s="14"/>
    </row>
    <row r="208" spans="10:13" ht="14.25" customHeight="1" x14ac:dyDescent="0.3">
      <c r="J208" s="14"/>
      <c r="M208" s="14"/>
    </row>
    <row r="209" spans="10:13" ht="14.25" customHeight="1" x14ac:dyDescent="0.3">
      <c r="J209" s="14"/>
      <c r="M209" s="14"/>
    </row>
    <row r="210" spans="10:13" ht="14.25" customHeight="1" x14ac:dyDescent="0.3">
      <c r="J210" s="14"/>
      <c r="M210" s="14"/>
    </row>
    <row r="211" spans="10:13" ht="14.25" customHeight="1" x14ac:dyDescent="0.3">
      <c r="J211" s="14"/>
      <c r="M211" s="14"/>
    </row>
    <row r="212" spans="10:13" ht="14.25" customHeight="1" x14ac:dyDescent="0.3">
      <c r="J212" s="14"/>
      <c r="M212" s="14"/>
    </row>
    <row r="213" spans="10:13" ht="14.25" customHeight="1" x14ac:dyDescent="0.3">
      <c r="J213" s="14"/>
      <c r="M213" s="14"/>
    </row>
    <row r="214" spans="10:13" ht="14.25" customHeight="1" x14ac:dyDescent="0.3">
      <c r="J214" s="14"/>
      <c r="M214" s="14"/>
    </row>
    <row r="215" spans="10:13" ht="14.25" customHeight="1" x14ac:dyDescent="0.3">
      <c r="J215" s="14"/>
      <c r="M215" s="14"/>
    </row>
    <row r="216" spans="10:13" ht="14.25" customHeight="1" x14ac:dyDescent="0.3">
      <c r="J216" s="14"/>
      <c r="M216" s="14"/>
    </row>
    <row r="217" spans="10:13" ht="14.25" customHeight="1" x14ac:dyDescent="0.3">
      <c r="J217" s="14"/>
      <c r="M217" s="14"/>
    </row>
    <row r="218" spans="10:13" ht="14.25" customHeight="1" x14ac:dyDescent="0.3">
      <c r="J218" s="14"/>
      <c r="M218" s="14"/>
    </row>
    <row r="219" spans="10:13" ht="14.25" customHeight="1" x14ac:dyDescent="0.3">
      <c r="J219" s="14"/>
      <c r="M219" s="14"/>
    </row>
    <row r="220" spans="10:13" ht="14.25" customHeight="1" x14ac:dyDescent="0.3">
      <c r="J220" s="14"/>
      <c r="M220" s="14"/>
    </row>
    <row r="221" spans="10:13" ht="14.25" customHeight="1" x14ac:dyDescent="0.3">
      <c r="J221" s="14"/>
      <c r="M221" s="14"/>
    </row>
    <row r="222" spans="10:13" ht="14.25" customHeight="1" x14ac:dyDescent="0.3">
      <c r="J222" s="14"/>
      <c r="M222" s="14"/>
    </row>
    <row r="223" spans="10:13" ht="14.25" customHeight="1" x14ac:dyDescent="0.3">
      <c r="J223" s="14"/>
      <c r="M223" s="14"/>
    </row>
    <row r="224" spans="10:13" ht="14.25" customHeight="1" x14ac:dyDescent="0.3">
      <c r="J224" s="14"/>
      <c r="M224" s="14"/>
    </row>
    <row r="225" spans="10:13" ht="14.25" customHeight="1" x14ac:dyDescent="0.3">
      <c r="J225" s="14"/>
      <c r="M225" s="14"/>
    </row>
    <row r="226" spans="10:13" ht="14.25" customHeight="1" x14ac:dyDescent="0.3">
      <c r="J226" s="14"/>
      <c r="M226" s="14"/>
    </row>
    <row r="227" spans="10:13" ht="14.25" customHeight="1" x14ac:dyDescent="0.3">
      <c r="J227" s="14"/>
      <c r="M227" s="14"/>
    </row>
    <row r="228" spans="10:13" ht="14.25" customHeight="1" x14ac:dyDescent="0.3">
      <c r="J228" s="14"/>
      <c r="M228" s="14"/>
    </row>
    <row r="229" spans="10:13" ht="14.25" customHeight="1" x14ac:dyDescent="0.3">
      <c r="J229" s="14"/>
      <c r="M229" s="14"/>
    </row>
    <row r="230" spans="10:13" ht="14.25" customHeight="1" x14ac:dyDescent="0.3">
      <c r="J230" s="14"/>
      <c r="M230" s="14"/>
    </row>
    <row r="231" spans="10:13" ht="14.25" customHeight="1" x14ac:dyDescent="0.3">
      <c r="J231" s="14"/>
      <c r="M231" s="14"/>
    </row>
    <row r="232" spans="10:13" ht="14.25" customHeight="1" x14ac:dyDescent="0.3">
      <c r="J232" s="14"/>
      <c r="M232" s="14"/>
    </row>
    <row r="233" spans="10:13" ht="14.25" customHeight="1" x14ac:dyDescent="0.3">
      <c r="J233" s="14"/>
      <c r="M233" s="14"/>
    </row>
    <row r="234" spans="10:13" ht="14.25" customHeight="1" x14ac:dyDescent="0.3">
      <c r="J234" s="14"/>
      <c r="M234" s="14"/>
    </row>
    <row r="235" spans="10:13" ht="14.25" customHeight="1" x14ac:dyDescent="0.3">
      <c r="J235" s="14"/>
      <c r="M235" s="14"/>
    </row>
    <row r="236" spans="10:13" ht="14.25" customHeight="1" x14ac:dyDescent="0.3">
      <c r="J236" s="14"/>
      <c r="M236" s="14"/>
    </row>
    <row r="237" spans="10:13" ht="14.25" customHeight="1" x14ac:dyDescent="0.3">
      <c r="J237" s="14"/>
      <c r="M237" s="14"/>
    </row>
    <row r="238" spans="10:13" ht="14.25" customHeight="1" x14ac:dyDescent="0.3">
      <c r="J238" s="14"/>
      <c r="M238" s="14"/>
    </row>
    <row r="239" spans="10:13" ht="14.25" customHeight="1" x14ac:dyDescent="0.3">
      <c r="J239" s="14"/>
      <c r="M239" s="14"/>
    </row>
    <row r="240" spans="10:13" ht="14.25" customHeight="1" x14ac:dyDescent="0.3">
      <c r="J240" s="14"/>
      <c r="M240" s="14"/>
    </row>
    <row r="241" spans="10:13" ht="14.25" customHeight="1" x14ac:dyDescent="0.3">
      <c r="J241" s="14"/>
      <c r="M241" s="14"/>
    </row>
    <row r="242" spans="10:13" ht="14.25" customHeight="1" x14ac:dyDescent="0.3">
      <c r="J242" s="14"/>
      <c r="M242" s="14"/>
    </row>
    <row r="243" spans="10:13" ht="14.25" customHeight="1" x14ac:dyDescent="0.3">
      <c r="J243" s="14"/>
      <c r="M243" s="14"/>
    </row>
    <row r="244" spans="10:13" ht="14.25" customHeight="1" x14ac:dyDescent="0.3">
      <c r="J244" s="14"/>
      <c r="M244" s="14"/>
    </row>
    <row r="245" spans="10:13" ht="14.25" customHeight="1" x14ac:dyDescent="0.3">
      <c r="J245" s="14"/>
      <c r="M245" s="14"/>
    </row>
    <row r="246" spans="10:13" ht="14.25" customHeight="1" x14ac:dyDescent="0.3">
      <c r="J246" s="14"/>
      <c r="M246" s="14"/>
    </row>
    <row r="247" spans="10:13" ht="14.25" customHeight="1" x14ac:dyDescent="0.3">
      <c r="J247" s="14"/>
      <c r="M247" s="14"/>
    </row>
    <row r="248" spans="10:13" ht="14.25" customHeight="1" x14ac:dyDescent="0.3">
      <c r="J248" s="14"/>
      <c r="M248" s="14"/>
    </row>
    <row r="249" spans="10:13" ht="14.25" customHeight="1" x14ac:dyDescent="0.3">
      <c r="J249" s="14"/>
      <c r="M249" s="14"/>
    </row>
    <row r="250" spans="10:13" ht="14.25" customHeight="1" x14ac:dyDescent="0.3">
      <c r="J250" s="14"/>
      <c r="M250" s="14"/>
    </row>
    <row r="251" spans="10:13" ht="14.25" customHeight="1" x14ac:dyDescent="0.3">
      <c r="J251" s="14"/>
      <c r="M251" s="14"/>
    </row>
    <row r="252" spans="10:13" ht="14.25" customHeight="1" x14ac:dyDescent="0.3">
      <c r="J252" s="14"/>
      <c r="M252" s="14"/>
    </row>
    <row r="253" spans="10:13" ht="14.25" customHeight="1" x14ac:dyDescent="0.3">
      <c r="J253" s="14"/>
      <c r="M253" s="14"/>
    </row>
    <row r="254" spans="10:13" ht="14.25" customHeight="1" x14ac:dyDescent="0.3">
      <c r="J254" s="14"/>
      <c r="M254" s="14"/>
    </row>
    <row r="255" spans="10:13" ht="14.25" customHeight="1" x14ac:dyDescent="0.3">
      <c r="J255" s="14"/>
      <c r="M255" s="14"/>
    </row>
    <row r="256" spans="10:13" ht="14.25" customHeight="1" x14ac:dyDescent="0.3">
      <c r="J256" s="14"/>
      <c r="M256" s="14"/>
    </row>
    <row r="257" spans="10:13" ht="14.25" customHeight="1" x14ac:dyDescent="0.3">
      <c r="J257" s="14"/>
      <c r="M257" s="14"/>
    </row>
    <row r="258" spans="10:13" ht="14.25" customHeight="1" x14ac:dyDescent="0.3">
      <c r="J258" s="14"/>
      <c r="M258" s="14"/>
    </row>
    <row r="259" spans="10:13" ht="14.25" customHeight="1" x14ac:dyDescent="0.3">
      <c r="J259" s="14"/>
      <c r="M259" s="14"/>
    </row>
    <row r="260" spans="10:13" ht="14.25" customHeight="1" x14ac:dyDescent="0.3">
      <c r="J260" s="14"/>
      <c r="M260" s="14"/>
    </row>
    <row r="261" spans="10:13" ht="14.25" customHeight="1" x14ac:dyDescent="0.3">
      <c r="J261" s="14"/>
      <c r="M261" s="14"/>
    </row>
    <row r="262" spans="10:13" ht="14.25" customHeight="1" x14ac:dyDescent="0.3">
      <c r="J262" s="14"/>
      <c r="M262" s="14"/>
    </row>
    <row r="263" spans="10:13" ht="14.25" customHeight="1" x14ac:dyDescent="0.3">
      <c r="J263" s="14"/>
      <c r="M263" s="14"/>
    </row>
    <row r="264" spans="10:13" ht="14.25" customHeight="1" x14ac:dyDescent="0.3">
      <c r="J264" s="14"/>
      <c r="M264" s="14"/>
    </row>
    <row r="265" spans="10:13" ht="14.25" customHeight="1" x14ac:dyDescent="0.3">
      <c r="J265" s="14"/>
      <c r="M265" s="14"/>
    </row>
    <row r="266" spans="10:13" ht="14.25" customHeight="1" x14ac:dyDescent="0.3">
      <c r="J266" s="14"/>
      <c r="M266" s="14"/>
    </row>
    <row r="267" spans="10:13" ht="14.25" customHeight="1" x14ac:dyDescent="0.3">
      <c r="J267" s="14"/>
      <c r="M267" s="14"/>
    </row>
    <row r="268" spans="10:13" ht="14.25" customHeight="1" x14ac:dyDescent="0.3">
      <c r="J268" s="14"/>
      <c r="M268" s="14"/>
    </row>
    <row r="269" spans="10:13" ht="14.25" customHeight="1" x14ac:dyDescent="0.3">
      <c r="J269" s="14"/>
      <c r="M269" s="14"/>
    </row>
    <row r="270" spans="10:13" ht="14.25" customHeight="1" x14ac:dyDescent="0.3">
      <c r="J270" s="14"/>
      <c r="M270" s="14"/>
    </row>
    <row r="271" spans="10:13" ht="14.25" customHeight="1" x14ac:dyDescent="0.3">
      <c r="J271" s="14"/>
      <c r="M271" s="14"/>
    </row>
    <row r="272" spans="10:13" ht="14.25" customHeight="1" x14ac:dyDescent="0.3">
      <c r="J272" s="14"/>
      <c r="M272" s="14"/>
    </row>
    <row r="273" spans="10:13" ht="14.25" customHeight="1" x14ac:dyDescent="0.3">
      <c r="J273" s="14"/>
      <c r="M273" s="14"/>
    </row>
    <row r="274" spans="10:13" ht="14.25" customHeight="1" x14ac:dyDescent="0.3">
      <c r="J274" s="14"/>
      <c r="M274" s="14"/>
    </row>
    <row r="275" spans="10:13" ht="14.25" customHeight="1" x14ac:dyDescent="0.3">
      <c r="J275" s="14"/>
      <c r="M275" s="14"/>
    </row>
    <row r="276" spans="10:13" ht="14.25" customHeight="1" x14ac:dyDescent="0.3">
      <c r="J276" s="14"/>
      <c r="M276" s="14"/>
    </row>
    <row r="277" spans="10:13" ht="14.25" customHeight="1" x14ac:dyDescent="0.3">
      <c r="J277" s="14"/>
      <c r="M277" s="14"/>
    </row>
    <row r="278" spans="10:13" ht="14.25" customHeight="1" x14ac:dyDescent="0.3">
      <c r="J278" s="14"/>
      <c r="M278" s="14"/>
    </row>
    <row r="279" spans="10:13" ht="14.25" customHeight="1" x14ac:dyDescent="0.3">
      <c r="J279" s="14"/>
      <c r="M279" s="14"/>
    </row>
    <row r="280" spans="10:13" ht="14.25" customHeight="1" x14ac:dyDescent="0.3">
      <c r="J280" s="14"/>
      <c r="M280" s="14"/>
    </row>
    <row r="281" spans="10:13" ht="14.25" customHeight="1" x14ac:dyDescent="0.3">
      <c r="J281" s="14"/>
      <c r="M281" s="14"/>
    </row>
    <row r="282" spans="10:13" ht="14.25" customHeight="1" x14ac:dyDescent="0.3">
      <c r="J282" s="14"/>
      <c r="M282" s="14"/>
    </row>
    <row r="283" spans="10:13" ht="14.25" customHeight="1" x14ac:dyDescent="0.3">
      <c r="J283" s="14"/>
      <c r="M283" s="14"/>
    </row>
    <row r="284" spans="10:13" ht="14.25" customHeight="1" x14ac:dyDescent="0.3">
      <c r="J284" s="14"/>
      <c r="M284" s="14"/>
    </row>
    <row r="285" spans="10:13" ht="14.25" customHeight="1" x14ac:dyDescent="0.3">
      <c r="J285" s="14"/>
      <c r="M285" s="14"/>
    </row>
    <row r="286" spans="10:13" ht="14.25" customHeight="1" x14ac:dyDescent="0.3">
      <c r="J286" s="14"/>
      <c r="M286" s="14"/>
    </row>
    <row r="287" spans="10:13" ht="14.25" customHeight="1" x14ac:dyDescent="0.3">
      <c r="J287" s="14"/>
      <c r="M287" s="14"/>
    </row>
    <row r="288" spans="10:13" ht="14.25" customHeight="1" x14ac:dyDescent="0.3">
      <c r="J288" s="14"/>
      <c r="M288" s="14"/>
    </row>
    <row r="289" spans="10:13" ht="14.25" customHeight="1" x14ac:dyDescent="0.3">
      <c r="J289" s="14"/>
      <c r="M289" s="14"/>
    </row>
    <row r="290" spans="10:13" ht="14.25" customHeight="1" x14ac:dyDescent="0.3">
      <c r="J290" s="14"/>
      <c r="M290" s="14"/>
    </row>
    <row r="291" spans="10:13" ht="14.25" customHeight="1" x14ac:dyDescent="0.3">
      <c r="J291" s="14"/>
      <c r="M291" s="14"/>
    </row>
    <row r="292" spans="10:13" ht="14.25" customHeight="1" x14ac:dyDescent="0.3">
      <c r="J292" s="14"/>
      <c r="M292" s="14"/>
    </row>
    <row r="293" spans="10:13" ht="14.25" customHeight="1" x14ac:dyDescent="0.3">
      <c r="J293" s="14"/>
      <c r="M293" s="14"/>
    </row>
    <row r="294" spans="10:13" ht="14.25" customHeight="1" x14ac:dyDescent="0.3">
      <c r="J294" s="14"/>
      <c r="M294" s="14"/>
    </row>
    <row r="295" spans="10:13" ht="14.25" customHeight="1" x14ac:dyDescent="0.3">
      <c r="J295" s="14"/>
      <c r="M295" s="14"/>
    </row>
    <row r="296" spans="10:13" ht="14.25" customHeight="1" x14ac:dyDescent="0.3">
      <c r="J296" s="14"/>
      <c r="M296" s="14"/>
    </row>
    <row r="297" spans="10:13" ht="14.25" customHeight="1" x14ac:dyDescent="0.3">
      <c r="J297" s="14"/>
      <c r="M297" s="14"/>
    </row>
    <row r="298" spans="10:13" ht="14.25" customHeight="1" x14ac:dyDescent="0.3">
      <c r="J298" s="14"/>
      <c r="M298" s="14"/>
    </row>
    <row r="299" spans="10:13" ht="14.25" customHeight="1" x14ac:dyDescent="0.3">
      <c r="J299" s="14"/>
      <c r="M299" s="14"/>
    </row>
    <row r="300" spans="10:13" ht="14.25" customHeight="1" x14ac:dyDescent="0.3">
      <c r="J300" s="14"/>
      <c r="M300" s="14"/>
    </row>
    <row r="301" spans="10:13" ht="14.25" customHeight="1" x14ac:dyDescent="0.3">
      <c r="J301" s="14"/>
      <c r="M301" s="14"/>
    </row>
    <row r="302" spans="10:13" ht="14.25" customHeight="1" x14ac:dyDescent="0.3">
      <c r="J302" s="14"/>
      <c r="M302" s="14"/>
    </row>
    <row r="303" spans="10:13" ht="14.25" customHeight="1" x14ac:dyDescent="0.3">
      <c r="J303" s="14"/>
      <c r="M303" s="14"/>
    </row>
    <row r="304" spans="10:13" ht="14.25" customHeight="1" x14ac:dyDescent="0.3">
      <c r="J304" s="14"/>
      <c r="M304" s="14"/>
    </row>
    <row r="305" spans="10:13" ht="14.25" customHeight="1" x14ac:dyDescent="0.3">
      <c r="J305" s="14"/>
      <c r="M305" s="14"/>
    </row>
    <row r="306" spans="10:13" ht="14.25" customHeight="1" x14ac:dyDescent="0.3">
      <c r="J306" s="14"/>
      <c r="M306" s="14"/>
    </row>
    <row r="307" spans="10:13" ht="14.25" customHeight="1" x14ac:dyDescent="0.3">
      <c r="J307" s="14"/>
      <c r="M307" s="14"/>
    </row>
    <row r="308" spans="10:13" ht="14.25" customHeight="1" x14ac:dyDescent="0.3">
      <c r="J308" s="14"/>
      <c r="M308" s="14"/>
    </row>
    <row r="309" spans="10:13" ht="14.25" customHeight="1" x14ac:dyDescent="0.3">
      <c r="J309" s="14"/>
      <c r="M309" s="14"/>
    </row>
    <row r="310" spans="10:13" ht="14.25" customHeight="1" x14ac:dyDescent="0.3">
      <c r="J310" s="14"/>
      <c r="M310" s="14"/>
    </row>
    <row r="311" spans="10:13" ht="14.25" customHeight="1" x14ac:dyDescent="0.3">
      <c r="J311" s="14"/>
      <c r="M311" s="14"/>
    </row>
    <row r="312" spans="10:13" ht="14.25" customHeight="1" x14ac:dyDescent="0.3">
      <c r="J312" s="14"/>
      <c r="M312" s="14"/>
    </row>
    <row r="313" spans="10:13" ht="14.25" customHeight="1" x14ac:dyDescent="0.3">
      <c r="J313" s="14"/>
      <c r="M313" s="14"/>
    </row>
    <row r="314" spans="10:13" ht="14.25" customHeight="1" x14ac:dyDescent="0.3">
      <c r="J314" s="14"/>
      <c r="M314" s="14"/>
    </row>
    <row r="315" spans="10:13" ht="14.25" customHeight="1" x14ac:dyDescent="0.3">
      <c r="J315" s="14"/>
      <c r="M315" s="14"/>
    </row>
    <row r="316" spans="10:13" ht="14.25" customHeight="1" x14ac:dyDescent="0.3">
      <c r="J316" s="14"/>
      <c r="M316" s="14"/>
    </row>
    <row r="317" spans="10:13" ht="14.25" customHeight="1" x14ac:dyDescent="0.3">
      <c r="J317" s="14"/>
      <c r="M317" s="14"/>
    </row>
    <row r="318" spans="10:13" ht="14.25" customHeight="1" x14ac:dyDescent="0.3">
      <c r="J318" s="14"/>
      <c r="M318" s="14"/>
    </row>
    <row r="319" spans="10:13" ht="14.25" customHeight="1" x14ac:dyDescent="0.3">
      <c r="J319" s="14"/>
      <c r="M319" s="14"/>
    </row>
    <row r="320" spans="10:13" ht="14.25" customHeight="1" x14ac:dyDescent="0.3">
      <c r="J320" s="14"/>
      <c r="M320" s="14"/>
    </row>
    <row r="321" spans="10:13" ht="14.25" customHeight="1" x14ac:dyDescent="0.3">
      <c r="J321" s="14"/>
      <c r="M321" s="14"/>
    </row>
    <row r="322" spans="10:13" ht="14.25" customHeight="1" x14ac:dyDescent="0.3">
      <c r="J322" s="14"/>
      <c r="M322" s="14"/>
    </row>
    <row r="323" spans="10:13" ht="14.25" customHeight="1" x14ac:dyDescent="0.3">
      <c r="J323" s="14"/>
      <c r="M323" s="14"/>
    </row>
    <row r="324" spans="10:13" ht="14.25" customHeight="1" x14ac:dyDescent="0.3">
      <c r="J324" s="14"/>
      <c r="M324" s="14"/>
    </row>
    <row r="325" spans="10:13" ht="14.25" customHeight="1" x14ac:dyDescent="0.3">
      <c r="J325" s="14"/>
      <c r="M325" s="14"/>
    </row>
    <row r="326" spans="10:13" ht="14.25" customHeight="1" x14ac:dyDescent="0.3">
      <c r="J326" s="14"/>
      <c r="M326" s="14"/>
    </row>
    <row r="327" spans="10:13" ht="14.25" customHeight="1" x14ac:dyDescent="0.3">
      <c r="J327" s="14"/>
      <c r="M327" s="14"/>
    </row>
    <row r="328" spans="10:13" ht="14.25" customHeight="1" x14ac:dyDescent="0.3">
      <c r="J328" s="14"/>
      <c r="M328" s="14"/>
    </row>
    <row r="329" spans="10:13" ht="14.25" customHeight="1" x14ac:dyDescent="0.3">
      <c r="J329" s="14"/>
      <c r="M329" s="14"/>
    </row>
    <row r="330" spans="10:13" ht="14.25" customHeight="1" x14ac:dyDescent="0.3">
      <c r="J330" s="14"/>
      <c r="M330" s="14"/>
    </row>
    <row r="331" spans="10:13" ht="14.25" customHeight="1" x14ac:dyDescent="0.3">
      <c r="J331" s="14"/>
      <c r="M331" s="14"/>
    </row>
    <row r="332" spans="10:13" ht="14.25" customHeight="1" x14ac:dyDescent="0.3">
      <c r="J332" s="14"/>
      <c r="M332" s="14"/>
    </row>
    <row r="333" spans="10:13" ht="14.25" customHeight="1" x14ac:dyDescent="0.3">
      <c r="J333" s="14"/>
      <c r="M333" s="14"/>
    </row>
    <row r="334" spans="10:13" ht="14.25" customHeight="1" x14ac:dyDescent="0.3">
      <c r="J334" s="14"/>
      <c r="M334" s="14"/>
    </row>
    <row r="335" spans="10:13" ht="14.25" customHeight="1" x14ac:dyDescent="0.3">
      <c r="J335" s="14"/>
      <c r="M335" s="14"/>
    </row>
    <row r="336" spans="10:13" ht="14.25" customHeight="1" x14ac:dyDescent="0.3">
      <c r="J336" s="14"/>
      <c r="M336" s="14"/>
    </row>
    <row r="337" spans="10:13" ht="14.25" customHeight="1" x14ac:dyDescent="0.3">
      <c r="J337" s="14"/>
      <c r="M337" s="14"/>
    </row>
    <row r="338" spans="10:13" ht="14.25" customHeight="1" x14ac:dyDescent="0.3">
      <c r="J338" s="14"/>
      <c r="M338" s="14"/>
    </row>
    <row r="339" spans="10:13" ht="14.25" customHeight="1" x14ac:dyDescent="0.3">
      <c r="J339" s="14"/>
      <c r="M339" s="14"/>
    </row>
    <row r="340" spans="10:13" ht="14.25" customHeight="1" x14ac:dyDescent="0.3">
      <c r="J340" s="14"/>
      <c r="M340" s="14"/>
    </row>
    <row r="341" spans="10:13" ht="14.25" customHeight="1" x14ac:dyDescent="0.3">
      <c r="J341" s="14"/>
      <c r="M341" s="14"/>
    </row>
    <row r="342" spans="10:13" ht="14.25" customHeight="1" x14ac:dyDescent="0.3">
      <c r="J342" s="14"/>
      <c r="M342" s="14"/>
    </row>
    <row r="343" spans="10:13" ht="14.25" customHeight="1" x14ac:dyDescent="0.3">
      <c r="J343" s="14"/>
      <c r="M343" s="14"/>
    </row>
    <row r="344" spans="10:13" ht="14.25" customHeight="1" x14ac:dyDescent="0.3">
      <c r="J344" s="14"/>
      <c r="M344" s="14"/>
    </row>
    <row r="345" spans="10:13" ht="14.25" customHeight="1" x14ac:dyDescent="0.3">
      <c r="J345" s="14"/>
      <c r="M345" s="14"/>
    </row>
    <row r="346" spans="10:13" ht="14.25" customHeight="1" x14ac:dyDescent="0.3">
      <c r="J346" s="14"/>
      <c r="M346" s="14"/>
    </row>
    <row r="347" spans="10:13" ht="14.25" customHeight="1" x14ac:dyDescent="0.3">
      <c r="J347" s="14"/>
      <c r="M347" s="14"/>
    </row>
    <row r="348" spans="10:13" ht="14.25" customHeight="1" x14ac:dyDescent="0.3">
      <c r="J348" s="14"/>
      <c r="M348" s="14"/>
    </row>
    <row r="349" spans="10:13" ht="14.25" customHeight="1" x14ac:dyDescent="0.3">
      <c r="J349" s="14"/>
      <c r="M349" s="14"/>
    </row>
    <row r="350" spans="10:13" ht="14.25" customHeight="1" x14ac:dyDescent="0.3">
      <c r="J350" s="14"/>
      <c r="M350" s="14"/>
    </row>
    <row r="351" spans="10:13" ht="14.25" customHeight="1" x14ac:dyDescent="0.3">
      <c r="J351" s="14"/>
      <c r="M351" s="14"/>
    </row>
    <row r="352" spans="10:13" ht="14.25" customHeight="1" x14ac:dyDescent="0.3">
      <c r="J352" s="14"/>
      <c r="M352" s="14"/>
    </row>
    <row r="353" spans="10:13" ht="14.25" customHeight="1" x14ac:dyDescent="0.3">
      <c r="J353" s="14"/>
      <c r="M353" s="14"/>
    </row>
    <row r="354" spans="10:13" ht="14.25" customHeight="1" x14ac:dyDescent="0.3">
      <c r="J354" s="14"/>
      <c r="M354" s="14"/>
    </row>
    <row r="355" spans="10:13" ht="14.25" customHeight="1" x14ac:dyDescent="0.3">
      <c r="J355" s="14"/>
      <c r="M355" s="14"/>
    </row>
    <row r="356" spans="10:13" ht="14.25" customHeight="1" x14ac:dyDescent="0.3">
      <c r="J356" s="14"/>
      <c r="M356" s="14"/>
    </row>
    <row r="357" spans="10:13" ht="14.25" customHeight="1" x14ac:dyDescent="0.3">
      <c r="J357" s="14"/>
      <c r="M357" s="14"/>
    </row>
    <row r="358" spans="10:13" ht="14.25" customHeight="1" x14ac:dyDescent="0.3">
      <c r="J358" s="14"/>
      <c r="M358" s="14"/>
    </row>
    <row r="359" spans="10:13" ht="14.25" customHeight="1" x14ac:dyDescent="0.3">
      <c r="J359" s="14"/>
      <c r="M359" s="14"/>
    </row>
    <row r="360" spans="10:13" ht="14.25" customHeight="1" x14ac:dyDescent="0.3">
      <c r="J360" s="14"/>
      <c r="M360" s="14"/>
    </row>
    <row r="361" spans="10:13" ht="14.25" customHeight="1" x14ac:dyDescent="0.3">
      <c r="J361" s="14"/>
      <c r="M361" s="14"/>
    </row>
    <row r="362" spans="10:13" ht="14.25" customHeight="1" x14ac:dyDescent="0.3">
      <c r="J362" s="14"/>
      <c r="M362" s="14"/>
    </row>
    <row r="363" spans="10:13" ht="14.25" customHeight="1" x14ac:dyDescent="0.3">
      <c r="J363" s="14"/>
      <c r="M363" s="14"/>
    </row>
    <row r="364" spans="10:13" ht="14.25" customHeight="1" x14ac:dyDescent="0.3">
      <c r="J364" s="14"/>
      <c r="M364" s="14"/>
    </row>
    <row r="365" spans="10:13" ht="14.25" customHeight="1" x14ac:dyDescent="0.3">
      <c r="J365" s="14"/>
      <c r="M365" s="14"/>
    </row>
    <row r="366" spans="10:13" ht="14.25" customHeight="1" x14ac:dyDescent="0.3">
      <c r="J366" s="14"/>
      <c r="M366" s="14"/>
    </row>
    <row r="367" spans="10:13" ht="14.25" customHeight="1" x14ac:dyDescent="0.3">
      <c r="J367" s="14"/>
      <c r="M367" s="14"/>
    </row>
    <row r="368" spans="10:13" ht="14.25" customHeight="1" x14ac:dyDescent="0.3">
      <c r="J368" s="14"/>
      <c r="M368" s="14"/>
    </row>
    <row r="369" spans="10:13" ht="14.25" customHeight="1" x14ac:dyDescent="0.3">
      <c r="J369" s="14"/>
      <c r="M369" s="14"/>
    </row>
    <row r="370" spans="10:13" ht="14.25" customHeight="1" x14ac:dyDescent="0.3">
      <c r="J370" s="14"/>
      <c r="M370" s="14"/>
    </row>
    <row r="371" spans="10:13" ht="14.25" customHeight="1" x14ac:dyDescent="0.3">
      <c r="J371" s="14"/>
      <c r="M371" s="14"/>
    </row>
    <row r="372" spans="10:13" ht="14.25" customHeight="1" x14ac:dyDescent="0.3">
      <c r="J372" s="14"/>
      <c r="M372" s="14"/>
    </row>
    <row r="373" spans="10:13" ht="14.25" customHeight="1" x14ac:dyDescent="0.3">
      <c r="J373" s="14"/>
      <c r="M373" s="14"/>
    </row>
    <row r="374" spans="10:13" ht="14.25" customHeight="1" x14ac:dyDescent="0.3">
      <c r="J374" s="14"/>
      <c r="M374" s="14"/>
    </row>
    <row r="375" spans="10:13" ht="14.25" customHeight="1" x14ac:dyDescent="0.3">
      <c r="J375" s="14"/>
      <c r="M375" s="14"/>
    </row>
    <row r="376" spans="10:13" ht="14.25" customHeight="1" x14ac:dyDescent="0.3">
      <c r="J376" s="14"/>
      <c r="M376" s="14"/>
    </row>
    <row r="377" spans="10:13" ht="14.25" customHeight="1" x14ac:dyDescent="0.3">
      <c r="J377" s="14"/>
      <c r="M377" s="14"/>
    </row>
    <row r="378" spans="10:13" ht="14.25" customHeight="1" x14ac:dyDescent="0.3">
      <c r="J378" s="14"/>
      <c r="M378" s="14"/>
    </row>
    <row r="379" spans="10:13" ht="14.25" customHeight="1" x14ac:dyDescent="0.3">
      <c r="J379" s="14"/>
      <c r="M379" s="14"/>
    </row>
    <row r="380" spans="10:13" ht="14.25" customHeight="1" x14ac:dyDescent="0.3">
      <c r="J380" s="14"/>
      <c r="M380" s="14"/>
    </row>
    <row r="381" spans="10:13" ht="14.25" customHeight="1" x14ac:dyDescent="0.3">
      <c r="J381" s="14"/>
      <c r="M381" s="14"/>
    </row>
    <row r="382" spans="10:13" ht="14.25" customHeight="1" x14ac:dyDescent="0.3">
      <c r="J382" s="14"/>
      <c r="M382" s="14"/>
    </row>
    <row r="383" spans="10:13" ht="14.25" customHeight="1" x14ac:dyDescent="0.3">
      <c r="J383" s="14"/>
      <c r="M383" s="14"/>
    </row>
    <row r="384" spans="10:13" ht="14.25" customHeight="1" x14ac:dyDescent="0.3">
      <c r="J384" s="14"/>
      <c r="M384" s="14"/>
    </row>
    <row r="385" spans="10:13" ht="14.25" customHeight="1" x14ac:dyDescent="0.3">
      <c r="J385" s="14"/>
      <c r="M385" s="14"/>
    </row>
    <row r="386" spans="10:13" ht="14.25" customHeight="1" x14ac:dyDescent="0.3">
      <c r="J386" s="14"/>
      <c r="M386" s="14"/>
    </row>
    <row r="387" spans="10:13" ht="14.25" customHeight="1" x14ac:dyDescent="0.3">
      <c r="J387" s="14"/>
      <c r="M387" s="14"/>
    </row>
    <row r="388" spans="10:13" ht="14.25" customHeight="1" x14ac:dyDescent="0.3">
      <c r="J388" s="14"/>
      <c r="M388" s="14"/>
    </row>
    <row r="389" spans="10:13" ht="14.25" customHeight="1" x14ac:dyDescent="0.3">
      <c r="J389" s="14"/>
      <c r="M389" s="14"/>
    </row>
    <row r="390" spans="10:13" ht="14.25" customHeight="1" x14ac:dyDescent="0.3">
      <c r="J390" s="14"/>
      <c r="M390" s="14"/>
    </row>
    <row r="391" spans="10:13" ht="14.25" customHeight="1" x14ac:dyDescent="0.3">
      <c r="J391" s="14"/>
      <c r="M391" s="14"/>
    </row>
    <row r="392" spans="10:13" ht="14.25" customHeight="1" x14ac:dyDescent="0.3">
      <c r="J392" s="14"/>
      <c r="M392" s="14"/>
    </row>
    <row r="393" spans="10:13" ht="14.25" customHeight="1" x14ac:dyDescent="0.3">
      <c r="J393" s="14"/>
      <c r="M393" s="14"/>
    </row>
    <row r="394" spans="10:13" ht="14.25" customHeight="1" x14ac:dyDescent="0.3">
      <c r="J394" s="14"/>
      <c r="M394" s="14"/>
    </row>
    <row r="395" spans="10:13" ht="14.25" customHeight="1" x14ac:dyDescent="0.3">
      <c r="J395" s="14"/>
      <c r="M395" s="14"/>
    </row>
    <row r="396" spans="10:13" ht="14.25" customHeight="1" x14ac:dyDescent="0.3">
      <c r="J396" s="14"/>
      <c r="M396" s="14"/>
    </row>
    <row r="397" spans="10:13" ht="14.25" customHeight="1" x14ac:dyDescent="0.3">
      <c r="J397" s="14"/>
      <c r="M397" s="14"/>
    </row>
    <row r="398" spans="10:13" ht="14.25" customHeight="1" x14ac:dyDescent="0.3">
      <c r="J398" s="14"/>
      <c r="M398" s="14"/>
    </row>
    <row r="399" spans="10:13" ht="14.25" customHeight="1" x14ac:dyDescent="0.3">
      <c r="J399" s="14"/>
      <c r="M399" s="14"/>
    </row>
    <row r="400" spans="10:13" ht="14.25" customHeight="1" x14ac:dyDescent="0.3">
      <c r="J400" s="14"/>
      <c r="M400" s="14"/>
    </row>
    <row r="401" spans="10:13" ht="14.25" customHeight="1" x14ac:dyDescent="0.3">
      <c r="J401" s="14"/>
      <c r="M401" s="14"/>
    </row>
    <row r="402" spans="10:13" ht="14.25" customHeight="1" x14ac:dyDescent="0.3">
      <c r="J402" s="14"/>
      <c r="M402" s="14"/>
    </row>
    <row r="403" spans="10:13" ht="14.25" customHeight="1" x14ac:dyDescent="0.3">
      <c r="J403" s="14"/>
      <c r="M403" s="14"/>
    </row>
    <row r="404" spans="10:13" ht="14.25" customHeight="1" x14ac:dyDescent="0.3">
      <c r="J404" s="14"/>
      <c r="M404" s="14"/>
    </row>
    <row r="405" spans="10:13" ht="14.25" customHeight="1" x14ac:dyDescent="0.3">
      <c r="J405" s="14"/>
      <c r="M405" s="14"/>
    </row>
    <row r="406" spans="10:13" ht="14.25" customHeight="1" x14ac:dyDescent="0.3">
      <c r="J406" s="14"/>
      <c r="M406" s="14"/>
    </row>
    <row r="407" spans="10:13" ht="14.25" customHeight="1" x14ac:dyDescent="0.3">
      <c r="J407" s="14"/>
      <c r="M407" s="14"/>
    </row>
    <row r="408" spans="10:13" ht="14.25" customHeight="1" x14ac:dyDescent="0.3">
      <c r="J408" s="14"/>
      <c r="M408" s="14"/>
    </row>
    <row r="409" spans="10:13" ht="14.25" customHeight="1" x14ac:dyDescent="0.3">
      <c r="J409" s="14"/>
      <c r="M409" s="14"/>
    </row>
    <row r="410" spans="10:13" ht="14.25" customHeight="1" x14ac:dyDescent="0.3">
      <c r="J410" s="14"/>
      <c r="M410" s="14"/>
    </row>
    <row r="411" spans="10:13" ht="14.25" customHeight="1" x14ac:dyDescent="0.3">
      <c r="J411" s="14"/>
      <c r="M411" s="14"/>
    </row>
    <row r="412" spans="10:13" ht="14.25" customHeight="1" x14ac:dyDescent="0.3">
      <c r="J412" s="14"/>
      <c r="M412" s="14"/>
    </row>
    <row r="413" spans="10:13" ht="14.25" customHeight="1" x14ac:dyDescent="0.3">
      <c r="J413" s="14"/>
      <c r="M413" s="14"/>
    </row>
    <row r="414" spans="10:13" ht="14.25" customHeight="1" x14ac:dyDescent="0.3">
      <c r="J414" s="14"/>
      <c r="M414" s="14"/>
    </row>
    <row r="415" spans="10:13" ht="14.25" customHeight="1" x14ac:dyDescent="0.3">
      <c r="J415" s="14"/>
      <c r="M415" s="14"/>
    </row>
    <row r="416" spans="10:13" ht="14.25" customHeight="1" x14ac:dyDescent="0.3">
      <c r="J416" s="14"/>
      <c r="M416" s="14"/>
    </row>
    <row r="417" spans="10:13" ht="14.25" customHeight="1" x14ac:dyDescent="0.3">
      <c r="J417" s="14"/>
      <c r="M417" s="14"/>
    </row>
    <row r="418" spans="10:13" ht="14.25" customHeight="1" x14ac:dyDescent="0.3">
      <c r="J418" s="14"/>
      <c r="M418" s="14"/>
    </row>
    <row r="419" spans="10:13" ht="14.25" customHeight="1" x14ac:dyDescent="0.3">
      <c r="J419" s="14"/>
      <c r="M419" s="14"/>
    </row>
    <row r="420" spans="10:13" ht="14.25" customHeight="1" x14ac:dyDescent="0.3">
      <c r="J420" s="14"/>
      <c r="M420" s="14"/>
    </row>
    <row r="421" spans="10:13" ht="14.25" customHeight="1" x14ac:dyDescent="0.3">
      <c r="J421" s="14"/>
      <c r="M421" s="14"/>
    </row>
    <row r="422" spans="10:13" ht="14.25" customHeight="1" x14ac:dyDescent="0.3">
      <c r="J422" s="14"/>
      <c r="M422" s="14"/>
    </row>
    <row r="423" spans="10:13" ht="14.25" customHeight="1" x14ac:dyDescent="0.3">
      <c r="J423" s="14"/>
      <c r="M423" s="14"/>
    </row>
    <row r="424" spans="10:13" ht="14.25" customHeight="1" x14ac:dyDescent="0.3">
      <c r="J424" s="14"/>
      <c r="M424" s="14"/>
    </row>
    <row r="425" spans="10:13" ht="14.25" customHeight="1" x14ac:dyDescent="0.3">
      <c r="J425" s="14"/>
      <c r="M425" s="14"/>
    </row>
    <row r="426" spans="10:13" ht="14.25" customHeight="1" x14ac:dyDescent="0.3">
      <c r="J426" s="14"/>
      <c r="M426" s="14"/>
    </row>
    <row r="427" spans="10:13" ht="14.25" customHeight="1" x14ac:dyDescent="0.3">
      <c r="J427" s="14"/>
      <c r="M427" s="14"/>
    </row>
    <row r="428" spans="10:13" ht="14.25" customHeight="1" x14ac:dyDescent="0.3">
      <c r="J428" s="14"/>
      <c r="M428" s="14"/>
    </row>
    <row r="429" spans="10:13" ht="14.25" customHeight="1" x14ac:dyDescent="0.3">
      <c r="J429" s="14"/>
      <c r="M429" s="14"/>
    </row>
    <row r="430" spans="10:13" ht="14.25" customHeight="1" x14ac:dyDescent="0.3">
      <c r="J430" s="14"/>
      <c r="M430" s="14"/>
    </row>
    <row r="431" spans="10:13" ht="14.25" customHeight="1" x14ac:dyDescent="0.3">
      <c r="J431" s="14"/>
      <c r="M431" s="14"/>
    </row>
    <row r="432" spans="10:13" ht="14.25" customHeight="1" x14ac:dyDescent="0.3">
      <c r="J432" s="14"/>
      <c r="M432" s="14"/>
    </row>
    <row r="433" spans="10:13" ht="14.25" customHeight="1" x14ac:dyDescent="0.3">
      <c r="J433" s="14"/>
      <c r="M433" s="14"/>
    </row>
    <row r="434" spans="10:13" ht="14.25" customHeight="1" x14ac:dyDescent="0.3">
      <c r="J434" s="14"/>
      <c r="M434" s="14"/>
    </row>
    <row r="435" spans="10:13" ht="14.25" customHeight="1" x14ac:dyDescent="0.3">
      <c r="J435" s="14"/>
      <c r="M435" s="14"/>
    </row>
    <row r="436" spans="10:13" ht="14.25" customHeight="1" x14ac:dyDescent="0.3">
      <c r="J436" s="14"/>
      <c r="M436" s="14"/>
    </row>
    <row r="437" spans="10:13" ht="14.25" customHeight="1" x14ac:dyDescent="0.3">
      <c r="J437" s="14"/>
      <c r="M437" s="14"/>
    </row>
    <row r="438" spans="10:13" ht="14.25" customHeight="1" x14ac:dyDescent="0.3">
      <c r="J438" s="14"/>
      <c r="M438" s="14"/>
    </row>
    <row r="439" spans="10:13" ht="14.25" customHeight="1" x14ac:dyDescent="0.3">
      <c r="J439" s="14"/>
      <c r="M439" s="14"/>
    </row>
    <row r="440" spans="10:13" ht="14.25" customHeight="1" x14ac:dyDescent="0.3">
      <c r="J440" s="14"/>
      <c r="M440" s="14"/>
    </row>
    <row r="441" spans="10:13" ht="14.25" customHeight="1" x14ac:dyDescent="0.3">
      <c r="J441" s="14"/>
      <c r="M441" s="14"/>
    </row>
    <row r="442" spans="10:13" ht="14.25" customHeight="1" x14ac:dyDescent="0.3">
      <c r="J442" s="14"/>
      <c r="M442" s="14"/>
    </row>
    <row r="443" spans="10:13" ht="14.25" customHeight="1" x14ac:dyDescent="0.3">
      <c r="J443" s="14"/>
      <c r="M443" s="14"/>
    </row>
    <row r="444" spans="10:13" ht="14.25" customHeight="1" x14ac:dyDescent="0.3">
      <c r="J444" s="14"/>
      <c r="M444" s="14"/>
    </row>
    <row r="445" spans="10:13" ht="14.25" customHeight="1" x14ac:dyDescent="0.3">
      <c r="J445" s="14"/>
      <c r="M445" s="14"/>
    </row>
    <row r="446" spans="10:13" ht="14.25" customHeight="1" x14ac:dyDescent="0.3">
      <c r="J446" s="14"/>
      <c r="M446" s="14"/>
    </row>
    <row r="447" spans="10:13" ht="14.25" customHeight="1" x14ac:dyDescent="0.3">
      <c r="J447" s="14"/>
      <c r="M447" s="14"/>
    </row>
    <row r="448" spans="10:13" ht="14.25" customHeight="1" x14ac:dyDescent="0.3">
      <c r="J448" s="14"/>
      <c r="M448" s="14"/>
    </row>
    <row r="449" spans="10:13" ht="14.25" customHeight="1" x14ac:dyDescent="0.3">
      <c r="J449" s="14"/>
      <c r="M449" s="14"/>
    </row>
    <row r="450" spans="10:13" ht="14.25" customHeight="1" x14ac:dyDescent="0.3">
      <c r="J450" s="14"/>
      <c r="M450" s="14"/>
    </row>
    <row r="451" spans="10:13" ht="14.25" customHeight="1" x14ac:dyDescent="0.3">
      <c r="J451" s="14"/>
      <c r="M451" s="14"/>
    </row>
    <row r="452" spans="10:13" ht="14.25" customHeight="1" x14ac:dyDescent="0.3">
      <c r="J452" s="14"/>
      <c r="M452" s="14"/>
    </row>
    <row r="453" spans="10:13" ht="14.25" customHeight="1" x14ac:dyDescent="0.3">
      <c r="J453" s="14"/>
      <c r="M453" s="14"/>
    </row>
    <row r="454" spans="10:13" ht="14.25" customHeight="1" x14ac:dyDescent="0.3">
      <c r="J454" s="14"/>
      <c r="M454" s="14"/>
    </row>
    <row r="455" spans="10:13" ht="14.25" customHeight="1" x14ac:dyDescent="0.3">
      <c r="J455" s="14"/>
      <c r="M455" s="14"/>
    </row>
    <row r="456" spans="10:13" ht="14.25" customHeight="1" x14ac:dyDescent="0.3">
      <c r="J456" s="14"/>
      <c r="M456" s="14"/>
    </row>
    <row r="457" spans="10:13" ht="14.25" customHeight="1" x14ac:dyDescent="0.3">
      <c r="J457" s="14"/>
      <c r="M457" s="14"/>
    </row>
    <row r="458" spans="10:13" ht="14.25" customHeight="1" x14ac:dyDescent="0.3">
      <c r="J458" s="14"/>
      <c r="M458" s="14"/>
    </row>
    <row r="459" spans="10:13" ht="14.25" customHeight="1" x14ac:dyDescent="0.3">
      <c r="J459" s="14"/>
      <c r="M459" s="14"/>
    </row>
    <row r="460" spans="10:13" ht="14.25" customHeight="1" x14ac:dyDescent="0.3">
      <c r="J460" s="14"/>
      <c r="M460" s="14"/>
    </row>
    <row r="461" spans="10:13" ht="14.25" customHeight="1" x14ac:dyDescent="0.3">
      <c r="J461" s="14"/>
      <c r="M461" s="14"/>
    </row>
    <row r="462" spans="10:13" ht="14.25" customHeight="1" x14ac:dyDescent="0.3">
      <c r="J462" s="14"/>
      <c r="M462" s="14"/>
    </row>
    <row r="463" spans="10:13" ht="14.25" customHeight="1" x14ac:dyDescent="0.3">
      <c r="J463" s="14"/>
      <c r="M463" s="14"/>
    </row>
    <row r="464" spans="10:13" ht="14.25" customHeight="1" x14ac:dyDescent="0.3">
      <c r="J464" s="14"/>
      <c r="M464" s="14"/>
    </row>
    <row r="465" spans="10:13" ht="14.25" customHeight="1" x14ac:dyDescent="0.3">
      <c r="J465" s="14"/>
      <c r="M465" s="14"/>
    </row>
    <row r="466" spans="10:13" ht="14.25" customHeight="1" x14ac:dyDescent="0.3">
      <c r="J466" s="14"/>
      <c r="M466" s="14"/>
    </row>
    <row r="467" spans="10:13" ht="14.25" customHeight="1" x14ac:dyDescent="0.3">
      <c r="J467" s="14"/>
      <c r="M467" s="14"/>
    </row>
    <row r="468" spans="10:13" ht="14.25" customHeight="1" x14ac:dyDescent="0.3">
      <c r="J468" s="14"/>
      <c r="M468" s="14"/>
    </row>
    <row r="469" spans="10:13" ht="14.25" customHeight="1" x14ac:dyDescent="0.3">
      <c r="J469" s="14"/>
      <c r="M469" s="14"/>
    </row>
    <row r="470" spans="10:13" ht="14.25" customHeight="1" x14ac:dyDescent="0.3">
      <c r="J470" s="14"/>
      <c r="M470" s="14"/>
    </row>
    <row r="471" spans="10:13" ht="14.25" customHeight="1" x14ac:dyDescent="0.3">
      <c r="J471" s="14"/>
      <c r="M471" s="14"/>
    </row>
    <row r="472" spans="10:13" ht="14.25" customHeight="1" x14ac:dyDescent="0.3">
      <c r="J472" s="14"/>
      <c r="M472" s="14"/>
    </row>
    <row r="473" spans="10:13" ht="14.25" customHeight="1" x14ac:dyDescent="0.3">
      <c r="J473" s="14"/>
      <c r="M473" s="14"/>
    </row>
    <row r="474" spans="10:13" ht="14.25" customHeight="1" x14ac:dyDescent="0.3">
      <c r="J474" s="14"/>
      <c r="M474" s="14"/>
    </row>
    <row r="475" spans="10:13" ht="14.25" customHeight="1" x14ac:dyDescent="0.3">
      <c r="J475" s="14"/>
      <c r="M475" s="14"/>
    </row>
    <row r="476" spans="10:13" ht="14.25" customHeight="1" x14ac:dyDescent="0.3">
      <c r="J476" s="14"/>
      <c r="M476" s="14"/>
    </row>
    <row r="477" spans="10:13" ht="14.25" customHeight="1" x14ac:dyDescent="0.3">
      <c r="J477" s="14"/>
      <c r="M477" s="14"/>
    </row>
    <row r="478" spans="10:13" ht="14.25" customHeight="1" x14ac:dyDescent="0.3">
      <c r="J478" s="14"/>
      <c r="M478" s="14"/>
    </row>
    <row r="479" spans="10:13" ht="14.25" customHeight="1" x14ac:dyDescent="0.3">
      <c r="J479" s="14"/>
      <c r="M479" s="14"/>
    </row>
    <row r="480" spans="10:13" ht="14.25" customHeight="1" x14ac:dyDescent="0.3">
      <c r="J480" s="14"/>
      <c r="M480" s="14"/>
    </row>
    <row r="481" spans="10:13" ht="14.25" customHeight="1" x14ac:dyDescent="0.3">
      <c r="J481" s="14"/>
      <c r="M481" s="14"/>
    </row>
    <row r="482" spans="10:13" ht="14.25" customHeight="1" x14ac:dyDescent="0.3">
      <c r="J482" s="14"/>
      <c r="M482" s="14"/>
    </row>
    <row r="483" spans="10:13" ht="14.25" customHeight="1" x14ac:dyDescent="0.3">
      <c r="J483" s="14"/>
      <c r="M483" s="14"/>
    </row>
    <row r="484" spans="10:13" ht="14.25" customHeight="1" x14ac:dyDescent="0.3">
      <c r="J484" s="14"/>
      <c r="M484" s="14"/>
    </row>
    <row r="485" spans="10:13" ht="14.25" customHeight="1" x14ac:dyDescent="0.3">
      <c r="J485" s="14"/>
      <c r="M485" s="14"/>
    </row>
    <row r="486" spans="10:13" ht="14.25" customHeight="1" x14ac:dyDescent="0.3">
      <c r="J486" s="14"/>
      <c r="M486" s="14"/>
    </row>
    <row r="487" spans="10:13" ht="14.25" customHeight="1" x14ac:dyDescent="0.3">
      <c r="J487" s="14"/>
      <c r="M487" s="14"/>
    </row>
    <row r="488" spans="10:13" ht="14.25" customHeight="1" x14ac:dyDescent="0.3">
      <c r="J488" s="14"/>
      <c r="M488" s="14"/>
    </row>
    <row r="489" spans="10:13" ht="14.25" customHeight="1" x14ac:dyDescent="0.3">
      <c r="J489" s="14"/>
      <c r="M489" s="14"/>
    </row>
    <row r="490" spans="10:13" ht="14.25" customHeight="1" x14ac:dyDescent="0.3">
      <c r="J490" s="14"/>
      <c r="M490" s="14"/>
    </row>
    <row r="491" spans="10:13" ht="14.25" customHeight="1" x14ac:dyDescent="0.3">
      <c r="J491" s="14"/>
      <c r="M491" s="14"/>
    </row>
    <row r="492" spans="10:13" ht="14.25" customHeight="1" x14ac:dyDescent="0.3">
      <c r="J492" s="14"/>
      <c r="M492" s="14"/>
    </row>
    <row r="493" spans="10:13" ht="14.25" customHeight="1" x14ac:dyDescent="0.3">
      <c r="J493" s="14"/>
      <c r="M493" s="14"/>
    </row>
    <row r="494" spans="10:13" ht="14.25" customHeight="1" x14ac:dyDescent="0.3">
      <c r="J494" s="14"/>
      <c r="M494" s="14"/>
    </row>
    <row r="495" spans="10:13" ht="14.25" customHeight="1" x14ac:dyDescent="0.3">
      <c r="J495" s="14"/>
      <c r="M495" s="14"/>
    </row>
    <row r="496" spans="10:13" ht="14.25" customHeight="1" x14ac:dyDescent="0.3">
      <c r="J496" s="14"/>
      <c r="M496" s="14"/>
    </row>
    <row r="497" spans="10:13" ht="14.25" customHeight="1" x14ac:dyDescent="0.3">
      <c r="J497" s="14"/>
      <c r="M497" s="14"/>
    </row>
    <row r="498" spans="10:13" ht="14.25" customHeight="1" x14ac:dyDescent="0.3">
      <c r="J498" s="14"/>
      <c r="M498" s="14"/>
    </row>
    <row r="499" spans="10:13" ht="14.25" customHeight="1" x14ac:dyDescent="0.3">
      <c r="J499" s="14"/>
      <c r="M499" s="14"/>
    </row>
    <row r="500" spans="10:13" ht="14.25" customHeight="1" x14ac:dyDescent="0.3">
      <c r="J500" s="14"/>
      <c r="M500" s="14"/>
    </row>
    <row r="501" spans="10:13" ht="14.25" customHeight="1" x14ac:dyDescent="0.3">
      <c r="J501" s="14"/>
      <c r="M501" s="14"/>
    </row>
    <row r="502" spans="10:13" ht="14.25" customHeight="1" x14ac:dyDescent="0.3">
      <c r="J502" s="14"/>
      <c r="M502" s="14"/>
    </row>
    <row r="503" spans="10:13" ht="14.25" customHeight="1" x14ac:dyDescent="0.3">
      <c r="J503" s="14"/>
      <c r="M503" s="14"/>
    </row>
    <row r="504" spans="10:13" ht="14.25" customHeight="1" x14ac:dyDescent="0.3">
      <c r="J504" s="14"/>
      <c r="M504" s="14"/>
    </row>
    <row r="505" spans="10:13" ht="14.25" customHeight="1" x14ac:dyDescent="0.3">
      <c r="J505" s="14"/>
      <c r="M505" s="14"/>
    </row>
    <row r="506" spans="10:13" ht="14.25" customHeight="1" x14ac:dyDescent="0.3">
      <c r="J506" s="14"/>
      <c r="M506" s="14"/>
    </row>
    <row r="507" spans="10:13" ht="14.25" customHeight="1" x14ac:dyDescent="0.3">
      <c r="J507" s="14"/>
      <c r="M507" s="14"/>
    </row>
    <row r="508" spans="10:13" ht="14.25" customHeight="1" x14ac:dyDescent="0.3">
      <c r="J508" s="14"/>
      <c r="M508" s="14"/>
    </row>
    <row r="509" spans="10:13" ht="14.25" customHeight="1" x14ac:dyDescent="0.3">
      <c r="J509" s="14"/>
      <c r="M509" s="14"/>
    </row>
    <row r="510" spans="10:13" ht="14.25" customHeight="1" x14ac:dyDescent="0.3">
      <c r="J510" s="14"/>
      <c r="M510" s="14"/>
    </row>
    <row r="511" spans="10:13" ht="14.25" customHeight="1" x14ac:dyDescent="0.3">
      <c r="J511" s="14"/>
      <c r="M511" s="14"/>
    </row>
    <row r="512" spans="10:13" ht="14.25" customHeight="1" x14ac:dyDescent="0.3">
      <c r="J512" s="14"/>
      <c r="M512" s="14"/>
    </row>
    <row r="513" spans="10:13" ht="14.25" customHeight="1" x14ac:dyDescent="0.3">
      <c r="J513" s="14"/>
      <c r="M513" s="14"/>
    </row>
    <row r="514" spans="10:13" ht="14.25" customHeight="1" x14ac:dyDescent="0.3">
      <c r="J514" s="14"/>
      <c r="M514" s="14"/>
    </row>
    <row r="515" spans="10:13" ht="14.25" customHeight="1" x14ac:dyDescent="0.3">
      <c r="J515" s="14"/>
      <c r="M515" s="14"/>
    </row>
    <row r="516" spans="10:13" ht="14.25" customHeight="1" x14ac:dyDescent="0.3">
      <c r="J516" s="14"/>
      <c r="M516" s="14"/>
    </row>
    <row r="517" spans="10:13" ht="14.25" customHeight="1" x14ac:dyDescent="0.3">
      <c r="J517" s="14"/>
      <c r="M517" s="14"/>
    </row>
    <row r="518" spans="10:13" ht="14.25" customHeight="1" x14ac:dyDescent="0.3">
      <c r="J518" s="14"/>
      <c r="M518" s="14"/>
    </row>
    <row r="519" spans="10:13" ht="14.25" customHeight="1" x14ac:dyDescent="0.3">
      <c r="J519" s="14"/>
      <c r="M519" s="14"/>
    </row>
    <row r="520" spans="10:13" ht="14.25" customHeight="1" x14ac:dyDescent="0.3">
      <c r="J520" s="14"/>
      <c r="M520" s="14"/>
    </row>
    <row r="521" spans="10:13" ht="14.25" customHeight="1" x14ac:dyDescent="0.3">
      <c r="J521" s="14"/>
      <c r="M521" s="14"/>
    </row>
    <row r="522" spans="10:13" ht="14.25" customHeight="1" x14ac:dyDescent="0.3">
      <c r="J522" s="14"/>
      <c r="M522" s="14"/>
    </row>
    <row r="523" spans="10:13" ht="14.25" customHeight="1" x14ac:dyDescent="0.3">
      <c r="J523" s="14"/>
      <c r="M523" s="14"/>
    </row>
    <row r="524" spans="10:13" ht="14.25" customHeight="1" x14ac:dyDescent="0.3">
      <c r="J524" s="14"/>
      <c r="M524" s="14"/>
    </row>
    <row r="525" spans="10:13" ht="14.25" customHeight="1" x14ac:dyDescent="0.3">
      <c r="J525" s="14"/>
      <c r="M525" s="14"/>
    </row>
    <row r="526" spans="10:13" ht="14.25" customHeight="1" x14ac:dyDescent="0.3">
      <c r="J526" s="14"/>
      <c r="M526" s="14"/>
    </row>
    <row r="527" spans="10:13" ht="14.25" customHeight="1" x14ac:dyDescent="0.3">
      <c r="J527" s="14"/>
      <c r="M527" s="14"/>
    </row>
    <row r="528" spans="10:13" ht="14.25" customHeight="1" x14ac:dyDescent="0.3">
      <c r="J528" s="14"/>
      <c r="M528" s="14"/>
    </row>
    <row r="529" spans="10:13" ht="14.25" customHeight="1" x14ac:dyDescent="0.3">
      <c r="J529" s="14"/>
      <c r="M529" s="14"/>
    </row>
    <row r="530" spans="10:13" ht="14.25" customHeight="1" x14ac:dyDescent="0.3">
      <c r="J530" s="14"/>
      <c r="M530" s="14"/>
    </row>
    <row r="531" spans="10:13" ht="14.25" customHeight="1" x14ac:dyDescent="0.3">
      <c r="J531" s="14"/>
      <c r="M531" s="14"/>
    </row>
    <row r="532" spans="10:13" ht="14.25" customHeight="1" x14ac:dyDescent="0.3">
      <c r="J532" s="14"/>
      <c r="M532" s="14"/>
    </row>
    <row r="533" spans="10:13" ht="14.25" customHeight="1" x14ac:dyDescent="0.3">
      <c r="J533" s="14"/>
      <c r="M533" s="14"/>
    </row>
    <row r="534" spans="10:13" ht="14.25" customHeight="1" x14ac:dyDescent="0.3">
      <c r="J534" s="14"/>
      <c r="M534" s="14"/>
    </row>
    <row r="535" spans="10:13" ht="14.25" customHeight="1" x14ac:dyDescent="0.3">
      <c r="J535" s="14"/>
      <c r="M535" s="14"/>
    </row>
    <row r="536" spans="10:13" ht="14.25" customHeight="1" x14ac:dyDescent="0.3">
      <c r="J536" s="14"/>
      <c r="M536" s="14"/>
    </row>
    <row r="537" spans="10:13" ht="14.25" customHeight="1" x14ac:dyDescent="0.3">
      <c r="J537" s="14"/>
      <c r="M537" s="14"/>
    </row>
    <row r="538" spans="10:13" ht="14.25" customHeight="1" x14ac:dyDescent="0.3">
      <c r="J538" s="14"/>
      <c r="M538" s="14"/>
    </row>
    <row r="539" spans="10:13" ht="14.25" customHeight="1" x14ac:dyDescent="0.3">
      <c r="J539" s="14"/>
      <c r="M539" s="14"/>
    </row>
    <row r="540" spans="10:13" ht="14.25" customHeight="1" x14ac:dyDescent="0.3">
      <c r="J540" s="14"/>
      <c r="M540" s="14"/>
    </row>
    <row r="541" spans="10:13" ht="14.25" customHeight="1" x14ac:dyDescent="0.3">
      <c r="J541" s="14"/>
      <c r="M541" s="14"/>
    </row>
    <row r="542" spans="10:13" ht="14.25" customHeight="1" x14ac:dyDescent="0.3">
      <c r="J542" s="14"/>
      <c r="M542" s="14"/>
    </row>
    <row r="543" spans="10:13" ht="14.25" customHeight="1" x14ac:dyDescent="0.3">
      <c r="J543" s="14"/>
      <c r="M543" s="14"/>
    </row>
    <row r="544" spans="10:13" ht="14.25" customHeight="1" x14ac:dyDescent="0.3">
      <c r="J544" s="14"/>
      <c r="M544" s="14"/>
    </row>
    <row r="545" spans="10:13" ht="14.25" customHeight="1" x14ac:dyDescent="0.3">
      <c r="J545" s="14"/>
      <c r="M545" s="14"/>
    </row>
    <row r="546" spans="10:13" ht="14.25" customHeight="1" x14ac:dyDescent="0.3">
      <c r="J546" s="14"/>
      <c r="M546" s="14"/>
    </row>
    <row r="547" spans="10:13" ht="14.25" customHeight="1" x14ac:dyDescent="0.3">
      <c r="J547" s="14"/>
      <c r="M547" s="14"/>
    </row>
    <row r="548" spans="10:13" ht="14.25" customHeight="1" x14ac:dyDescent="0.3">
      <c r="J548" s="14"/>
      <c r="M548" s="14"/>
    </row>
    <row r="549" spans="10:13" ht="14.25" customHeight="1" x14ac:dyDescent="0.3">
      <c r="J549" s="14"/>
      <c r="M549" s="14"/>
    </row>
    <row r="550" spans="10:13" ht="14.25" customHeight="1" x14ac:dyDescent="0.3">
      <c r="J550" s="14"/>
      <c r="M550" s="14"/>
    </row>
    <row r="551" spans="10:13" ht="14.25" customHeight="1" x14ac:dyDescent="0.3">
      <c r="J551" s="14"/>
      <c r="M551" s="14"/>
    </row>
    <row r="552" spans="10:13" ht="14.25" customHeight="1" x14ac:dyDescent="0.3">
      <c r="J552" s="14"/>
      <c r="M552" s="14"/>
    </row>
    <row r="553" spans="10:13" ht="14.25" customHeight="1" x14ac:dyDescent="0.3">
      <c r="J553" s="14"/>
      <c r="M553" s="14"/>
    </row>
    <row r="554" spans="10:13" ht="14.25" customHeight="1" x14ac:dyDescent="0.3">
      <c r="J554" s="14"/>
      <c r="M554" s="14"/>
    </row>
    <row r="555" spans="10:13" ht="14.25" customHeight="1" x14ac:dyDescent="0.3">
      <c r="J555" s="14"/>
      <c r="M555" s="14"/>
    </row>
    <row r="556" spans="10:13" ht="14.25" customHeight="1" x14ac:dyDescent="0.3">
      <c r="J556" s="14"/>
      <c r="M556" s="14"/>
    </row>
    <row r="557" spans="10:13" ht="14.25" customHeight="1" x14ac:dyDescent="0.3">
      <c r="J557" s="14"/>
      <c r="M557" s="14"/>
    </row>
    <row r="558" spans="10:13" ht="14.25" customHeight="1" x14ac:dyDescent="0.3">
      <c r="J558" s="14"/>
      <c r="M558" s="14"/>
    </row>
    <row r="559" spans="10:13" ht="14.25" customHeight="1" x14ac:dyDescent="0.3">
      <c r="J559" s="14"/>
      <c r="M559" s="14"/>
    </row>
    <row r="560" spans="10:13" ht="14.25" customHeight="1" x14ac:dyDescent="0.3">
      <c r="J560" s="14"/>
      <c r="M560" s="14"/>
    </row>
    <row r="561" spans="10:13" ht="14.25" customHeight="1" x14ac:dyDescent="0.3">
      <c r="J561" s="14"/>
      <c r="M561" s="14"/>
    </row>
    <row r="562" spans="10:13" ht="14.25" customHeight="1" x14ac:dyDescent="0.3">
      <c r="J562" s="14"/>
      <c r="M562" s="14"/>
    </row>
    <row r="563" spans="10:13" ht="14.25" customHeight="1" x14ac:dyDescent="0.3">
      <c r="J563" s="14"/>
      <c r="M563" s="14"/>
    </row>
    <row r="564" spans="10:13" ht="14.25" customHeight="1" x14ac:dyDescent="0.3">
      <c r="J564" s="14"/>
      <c r="M564" s="14"/>
    </row>
    <row r="565" spans="10:13" ht="14.25" customHeight="1" x14ac:dyDescent="0.3">
      <c r="J565" s="14"/>
      <c r="M565" s="14"/>
    </row>
    <row r="566" spans="10:13" ht="14.25" customHeight="1" x14ac:dyDescent="0.3">
      <c r="J566" s="14"/>
      <c r="M566" s="14"/>
    </row>
    <row r="567" spans="10:13" ht="14.25" customHeight="1" x14ac:dyDescent="0.3">
      <c r="J567" s="14"/>
      <c r="M567" s="14"/>
    </row>
    <row r="568" spans="10:13" ht="14.25" customHeight="1" x14ac:dyDescent="0.3">
      <c r="J568" s="14"/>
      <c r="M568" s="14"/>
    </row>
    <row r="569" spans="10:13" ht="14.25" customHeight="1" x14ac:dyDescent="0.3">
      <c r="J569" s="14"/>
      <c r="M569" s="14"/>
    </row>
    <row r="570" spans="10:13" ht="14.25" customHeight="1" x14ac:dyDescent="0.3">
      <c r="J570" s="14"/>
      <c r="M570" s="14"/>
    </row>
    <row r="571" spans="10:13" ht="14.25" customHeight="1" x14ac:dyDescent="0.3">
      <c r="J571" s="14"/>
      <c r="M571" s="14"/>
    </row>
    <row r="572" spans="10:13" ht="14.25" customHeight="1" x14ac:dyDescent="0.3">
      <c r="J572" s="14"/>
      <c r="M572" s="14"/>
    </row>
    <row r="573" spans="10:13" ht="14.25" customHeight="1" x14ac:dyDescent="0.3">
      <c r="J573" s="14"/>
      <c r="M573" s="14"/>
    </row>
    <row r="574" spans="10:13" ht="14.25" customHeight="1" x14ac:dyDescent="0.3">
      <c r="J574" s="14"/>
      <c r="M574" s="14"/>
    </row>
    <row r="575" spans="10:13" ht="14.25" customHeight="1" x14ac:dyDescent="0.3">
      <c r="J575" s="14"/>
      <c r="M575" s="14"/>
    </row>
    <row r="576" spans="10:13" ht="14.25" customHeight="1" x14ac:dyDescent="0.3">
      <c r="J576" s="14"/>
      <c r="M576" s="14"/>
    </row>
    <row r="577" spans="10:13" ht="14.25" customHeight="1" x14ac:dyDescent="0.3">
      <c r="J577" s="14"/>
      <c r="M577" s="14"/>
    </row>
    <row r="578" spans="10:13" ht="14.25" customHeight="1" x14ac:dyDescent="0.3">
      <c r="J578" s="14"/>
      <c r="M578" s="14"/>
    </row>
    <row r="579" spans="10:13" ht="14.25" customHeight="1" x14ac:dyDescent="0.3">
      <c r="J579" s="14"/>
      <c r="M579" s="14"/>
    </row>
    <row r="580" spans="10:13" ht="14.25" customHeight="1" x14ac:dyDescent="0.3">
      <c r="J580" s="14"/>
      <c r="M580" s="14"/>
    </row>
    <row r="581" spans="10:13" ht="14.25" customHeight="1" x14ac:dyDescent="0.3">
      <c r="J581" s="14"/>
      <c r="M581" s="14"/>
    </row>
    <row r="582" spans="10:13" ht="14.25" customHeight="1" x14ac:dyDescent="0.3">
      <c r="J582" s="14"/>
      <c r="M582" s="14"/>
    </row>
    <row r="583" spans="10:13" ht="14.25" customHeight="1" x14ac:dyDescent="0.3">
      <c r="J583" s="14"/>
      <c r="M583" s="14"/>
    </row>
    <row r="584" spans="10:13" ht="14.25" customHeight="1" x14ac:dyDescent="0.3">
      <c r="J584" s="14"/>
      <c r="M584" s="14"/>
    </row>
    <row r="585" spans="10:13" ht="14.25" customHeight="1" x14ac:dyDescent="0.3">
      <c r="J585" s="14"/>
      <c r="M585" s="14"/>
    </row>
    <row r="586" spans="10:13" ht="14.25" customHeight="1" x14ac:dyDescent="0.3">
      <c r="J586" s="14"/>
      <c r="M586" s="14"/>
    </row>
    <row r="587" spans="10:13" ht="14.25" customHeight="1" x14ac:dyDescent="0.3">
      <c r="J587" s="14"/>
      <c r="M587" s="14"/>
    </row>
    <row r="588" spans="10:13" ht="14.25" customHeight="1" x14ac:dyDescent="0.3">
      <c r="J588" s="14"/>
      <c r="M588" s="14"/>
    </row>
    <row r="589" spans="10:13" ht="14.25" customHeight="1" x14ac:dyDescent="0.3">
      <c r="J589" s="14"/>
      <c r="M589" s="14"/>
    </row>
    <row r="590" spans="10:13" ht="14.25" customHeight="1" x14ac:dyDescent="0.3">
      <c r="J590" s="14"/>
      <c r="M590" s="14"/>
    </row>
    <row r="591" spans="10:13" ht="14.25" customHeight="1" x14ac:dyDescent="0.3">
      <c r="J591" s="14"/>
      <c r="M591" s="14"/>
    </row>
    <row r="592" spans="10:13" ht="14.25" customHeight="1" x14ac:dyDescent="0.3">
      <c r="J592" s="14"/>
      <c r="M592" s="14"/>
    </row>
    <row r="593" spans="10:13" ht="14.25" customHeight="1" x14ac:dyDescent="0.3">
      <c r="J593" s="14"/>
      <c r="M593" s="14"/>
    </row>
    <row r="594" spans="10:13" ht="14.25" customHeight="1" x14ac:dyDescent="0.3">
      <c r="J594" s="14"/>
      <c r="M594" s="14"/>
    </row>
    <row r="595" spans="10:13" ht="14.25" customHeight="1" x14ac:dyDescent="0.3">
      <c r="J595" s="14"/>
      <c r="M595" s="14"/>
    </row>
    <row r="596" spans="10:13" ht="14.25" customHeight="1" x14ac:dyDescent="0.3">
      <c r="J596" s="14"/>
      <c r="M596" s="14"/>
    </row>
    <row r="597" spans="10:13" ht="14.25" customHeight="1" x14ac:dyDescent="0.3">
      <c r="J597" s="14"/>
      <c r="M597" s="14"/>
    </row>
    <row r="598" spans="10:13" ht="14.25" customHeight="1" x14ac:dyDescent="0.3">
      <c r="J598" s="14"/>
      <c r="M598" s="14"/>
    </row>
    <row r="599" spans="10:13" ht="14.25" customHeight="1" x14ac:dyDescent="0.3">
      <c r="J599" s="14"/>
      <c r="M599" s="14"/>
    </row>
    <row r="600" spans="10:13" ht="14.25" customHeight="1" x14ac:dyDescent="0.3">
      <c r="J600" s="14"/>
      <c r="M600" s="14"/>
    </row>
    <row r="601" spans="10:13" ht="14.25" customHeight="1" x14ac:dyDescent="0.3">
      <c r="J601" s="14"/>
      <c r="M601" s="14"/>
    </row>
    <row r="602" spans="10:13" ht="14.25" customHeight="1" x14ac:dyDescent="0.3">
      <c r="J602" s="14"/>
      <c r="M602" s="14"/>
    </row>
    <row r="603" spans="10:13" ht="14.25" customHeight="1" x14ac:dyDescent="0.3">
      <c r="J603" s="14"/>
      <c r="M603" s="14"/>
    </row>
    <row r="604" spans="10:13" ht="14.25" customHeight="1" x14ac:dyDescent="0.3">
      <c r="J604" s="14"/>
      <c r="M604" s="14"/>
    </row>
    <row r="605" spans="10:13" ht="14.25" customHeight="1" x14ac:dyDescent="0.3">
      <c r="J605" s="14"/>
      <c r="M605" s="14"/>
    </row>
    <row r="606" spans="10:13" ht="14.25" customHeight="1" x14ac:dyDescent="0.3">
      <c r="J606" s="14"/>
      <c r="M606" s="14"/>
    </row>
    <row r="607" spans="10:13" ht="14.25" customHeight="1" x14ac:dyDescent="0.3">
      <c r="J607" s="14"/>
      <c r="M607" s="14"/>
    </row>
    <row r="608" spans="10:13" ht="14.25" customHeight="1" x14ac:dyDescent="0.3">
      <c r="J608" s="14"/>
      <c r="M608" s="14"/>
    </row>
    <row r="609" spans="10:13" ht="14.25" customHeight="1" x14ac:dyDescent="0.3">
      <c r="J609" s="14"/>
      <c r="M609" s="14"/>
    </row>
    <row r="610" spans="10:13" ht="14.25" customHeight="1" x14ac:dyDescent="0.3">
      <c r="J610" s="14"/>
      <c r="M610" s="14"/>
    </row>
    <row r="611" spans="10:13" ht="14.25" customHeight="1" x14ac:dyDescent="0.3">
      <c r="J611" s="14"/>
      <c r="M611" s="14"/>
    </row>
    <row r="612" spans="10:13" ht="14.25" customHeight="1" x14ac:dyDescent="0.3">
      <c r="J612" s="14"/>
      <c r="M612" s="14"/>
    </row>
    <row r="613" spans="10:13" ht="14.25" customHeight="1" x14ac:dyDescent="0.3">
      <c r="J613" s="14"/>
      <c r="M613" s="14"/>
    </row>
    <row r="614" spans="10:13" ht="14.25" customHeight="1" x14ac:dyDescent="0.3">
      <c r="J614" s="14"/>
      <c r="M614" s="14"/>
    </row>
    <row r="615" spans="10:13" ht="14.25" customHeight="1" x14ac:dyDescent="0.3">
      <c r="J615" s="14"/>
      <c r="M615" s="14"/>
    </row>
    <row r="616" spans="10:13" ht="14.25" customHeight="1" x14ac:dyDescent="0.3">
      <c r="J616" s="14"/>
      <c r="M616" s="14"/>
    </row>
    <row r="617" spans="10:13" ht="14.25" customHeight="1" x14ac:dyDescent="0.3">
      <c r="J617" s="14"/>
      <c r="M617" s="14"/>
    </row>
    <row r="618" spans="10:13" ht="14.25" customHeight="1" x14ac:dyDescent="0.3">
      <c r="J618" s="14"/>
      <c r="M618" s="14"/>
    </row>
    <row r="619" spans="10:13" ht="14.25" customHeight="1" x14ac:dyDescent="0.3">
      <c r="J619" s="14"/>
      <c r="M619" s="14"/>
    </row>
    <row r="620" spans="10:13" ht="14.25" customHeight="1" x14ac:dyDescent="0.3">
      <c r="J620" s="14"/>
      <c r="M620" s="14"/>
    </row>
    <row r="621" spans="10:13" ht="14.25" customHeight="1" x14ac:dyDescent="0.3">
      <c r="J621" s="14"/>
      <c r="M621" s="14"/>
    </row>
    <row r="622" spans="10:13" ht="14.25" customHeight="1" x14ac:dyDescent="0.3">
      <c r="J622" s="14"/>
      <c r="M622" s="14"/>
    </row>
    <row r="623" spans="10:13" ht="14.25" customHeight="1" x14ac:dyDescent="0.3">
      <c r="J623" s="14"/>
      <c r="M623" s="14"/>
    </row>
    <row r="624" spans="10:13" ht="14.25" customHeight="1" x14ac:dyDescent="0.3">
      <c r="J624" s="14"/>
      <c r="M624" s="14"/>
    </row>
    <row r="625" spans="10:13" ht="14.25" customHeight="1" x14ac:dyDescent="0.3">
      <c r="J625" s="14"/>
      <c r="M625" s="14"/>
    </row>
    <row r="626" spans="10:13" ht="14.25" customHeight="1" x14ac:dyDescent="0.3">
      <c r="J626" s="14"/>
      <c r="M626" s="14"/>
    </row>
    <row r="627" spans="10:13" ht="14.25" customHeight="1" x14ac:dyDescent="0.3">
      <c r="J627" s="14"/>
      <c r="M627" s="14"/>
    </row>
    <row r="628" spans="10:13" ht="14.25" customHeight="1" x14ac:dyDescent="0.3">
      <c r="J628" s="14"/>
      <c r="M628" s="14"/>
    </row>
    <row r="629" spans="10:13" ht="14.25" customHeight="1" x14ac:dyDescent="0.3">
      <c r="J629" s="14"/>
      <c r="M629" s="14"/>
    </row>
    <row r="630" spans="10:13" ht="14.25" customHeight="1" x14ac:dyDescent="0.3">
      <c r="J630" s="14"/>
      <c r="M630" s="14"/>
    </row>
    <row r="631" spans="10:13" ht="14.25" customHeight="1" x14ac:dyDescent="0.3">
      <c r="J631" s="14"/>
      <c r="M631" s="14"/>
    </row>
    <row r="632" spans="10:13" ht="14.25" customHeight="1" x14ac:dyDescent="0.3">
      <c r="J632" s="14"/>
      <c r="M632" s="14"/>
    </row>
    <row r="633" spans="10:13" ht="14.25" customHeight="1" x14ac:dyDescent="0.3">
      <c r="J633" s="14"/>
      <c r="M633" s="14"/>
    </row>
    <row r="634" spans="10:13" ht="14.25" customHeight="1" x14ac:dyDescent="0.3">
      <c r="J634" s="14"/>
      <c r="M634" s="14"/>
    </row>
    <row r="635" spans="10:13" ht="14.25" customHeight="1" x14ac:dyDescent="0.3">
      <c r="J635" s="14"/>
      <c r="M635" s="14"/>
    </row>
    <row r="636" spans="10:13" ht="14.25" customHeight="1" x14ac:dyDescent="0.3">
      <c r="J636" s="14"/>
      <c r="M636" s="14"/>
    </row>
    <row r="637" spans="10:13" ht="14.25" customHeight="1" x14ac:dyDescent="0.3">
      <c r="J637" s="14"/>
      <c r="M637" s="14"/>
    </row>
    <row r="638" spans="10:13" ht="14.25" customHeight="1" x14ac:dyDescent="0.3">
      <c r="J638" s="14"/>
      <c r="M638" s="14"/>
    </row>
    <row r="639" spans="10:13" ht="14.25" customHeight="1" x14ac:dyDescent="0.3">
      <c r="J639" s="14"/>
      <c r="M639" s="14"/>
    </row>
    <row r="640" spans="10:13" ht="14.25" customHeight="1" x14ac:dyDescent="0.3">
      <c r="J640" s="14"/>
      <c r="M640" s="14"/>
    </row>
    <row r="641" spans="10:13" ht="14.25" customHeight="1" x14ac:dyDescent="0.3">
      <c r="J641" s="14"/>
      <c r="M641" s="14"/>
    </row>
    <row r="642" spans="10:13" ht="14.25" customHeight="1" x14ac:dyDescent="0.3">
      <c r="J642" s="14"/>
      <c r="M642" s="14"/>
    </row>
    <row r="643" spans="10:13" ht="14.25" customHeight="1" x14ac:dyDescent="0.3">
      <c r="J643" s="14"/>
      <c r="M643" s="14"/>
    </row>
    <row r="644" spans="10:13" ht="14.25" customHeight="1" x14ac:dyDescent="0.3">
      <c r="J644" s="14"/>
      <c r="M644" s="14"/>
    </row>
    <row r="645" spans="10:13" ht="14.25" customHeight="1" x14ac:dyDescent="0.3">
      <c r="J645" s="14"/>
      <c r="M645" s="14"/>
    </row>
    <row r="646" spans="10:13" ht="14.25" customHeight="1" x14ac:dyDescent="0.3">
      <c r="J646" s="14"/>
      <c r="M646" s="14"/>
    </row>
    <row r="647" spans="10:13" ht="14.25" customHeight="1" x14ac:dyDescent="0.3">
      <c r="J647" s="14"/>
      <c r="M647" s="14"/>
    </row>
    <row r="648" spans="10:13" ht="14.25" customHeight="1" x14ac:dyDescent="0.3">
      <c r="J648" s="14"/>
      <c r="M648" s="14"/>
    </row>
    <row r="649" spans="10:13" ht="14.25" customHeight="1" x14ac:dyDescent="0.3">
      <c r="J649" s="14"/>
      <c r="M649" s="14"/>
    </row>
    <row r="650" spans="10:13" ht="14.25" customHeight="1" x14ac:dyDescent="0.3">
      <c r="J650" s="14"/>
      <c r="M650" s="14"/>
    </row>
    <row r="651" spans="10:13" ht="14.25" customHeight="1" x14ac:dyDescent="0.3">
      <c r="J651" s="14"/>
      <c r="M651" s="14"/>
    </row>
    <row r="652" spans="10:13" ht="14.25" customHeight="1" x14ac:dyDescent="0.3">
      <c r="J652" s="14"/>
      <c r="M652" s="14"/>
    </row>
    <row r="653" spans="10:13" ht="14.25" customHeight="1" x14ac:dyDescent="0.3">
      <c r="J653" s="14"/>
      <c r="M653" s="14"/>
    </row>
    <row r="654" spans="10:13" ht="14.25" customHeight="1" x14ac:dyDescent="0.3">
      <c r="J654" s="14"/>
      <c r="M654" s="14"/>
    </row>
    <row r="655" spans="10:13" ht="14.25" customHeight="1" x14ac:dyDescent="0.3">
      <c r="J655" s="14"/>
      <c r="M655" s="14"/>
    </row>
    <row r="656" spans="10:13" ht="14.25" customHeight="1" x14ac:dyDescent="0.3">
      <c r="J656" s="14"/>
      <c r="M656" s="14"/>
    </row>
    <row r="657" spans="10:13" ht="14.25" customHeight="1" x14ac:dyDescent="0.3">
      <c r="J657" s="14"/>
      <c r="M657" s="14"/>
    </row>
    <row r="658" spans="10:13" ht="14.25" customHeight="1" x14ac:dyDescent="0.3">
      <c r="J658" s="14"/>
      <c r="M658" s="14"/>
    </row>
    <row r="659" spans="10:13" ht="14.25" customHeight="1" x14ac:dyDescent="0.3">
      <c r="J659" s="14"/>
      <c r="M659" s="14"/>
    </row>
    <row r="660" spans="10:13" ht="14.25" customHeight="1" x14ac:dyDescent="0.3">
      <c r="J660" s="14"/>
      <c r="M660" s="14"/>
    </row>
    <row r="661" spans="10:13" ht="14.25" customHeight="1" x14ac:dyDescent="0.3">
      <c r="J661" s="14"/>
      <c r="M661" s="14"/>
    </row>
    <row r="662" spans="10:13" ht="14.25" customHeight="1" x14ac:dyDescent="0.3">
      <c r="J662" s="14"/>
      <c r="M662" s="14"/>
    </row>
    <row r="663" spans="10:13" ht="14.25" customHeight="1" x14ac:dyDescent="0.3">
      <c r="J663" s="14"/>
      <c r="M663" s="14"/>
    </row>
    <row r="664" spans="10:13" ht="14.25" customHeight="1" x14ac:dyDescent="0.3">
      <c r="J664" s="14"/>
      <c r="M664" s="14"/>
    </row>
    <row r="665" spans="10:13" ht="14.25" customHeight="1" x14ac:dyDescent="0.3">
      <c r="J665" s="14"/>
      <c r="M665" s="14"/>
    </row>
    <row r="666" spans="10:13" ht="14.25" customHeight="1" x14ac:dyDescent="0.3">
      <c r="J666" s="14"/>
      <c r="M666" s="14"/>
    </row>
    <row r="667" spans="10:13" ht="14.25" customHeight="1" x14ac:dyDescent="0.3">
      <c r="J667" s="14"/>
      <c r="M667" s="14"/>
    </row>
    <row r="668" spans="10:13" ht="14.25" customHeight="1" x14ac:dyDescent="0.3">
      <c r="J668" s="14"/>
      <c r="M668" s="14"/>
    </row>
    <row r="669" spans="10:13" ht="14.25" customHeight="1" x14ac:dyDescent="0.3">
      <c r="J669" s="14"/>
      <c r="M669" s="14"/>
    </row>
    <row r="670" spans="10:13" ht="14.25" customHeight="1" x14ac:dyDescent="0.3">
      <c r="J670" s="14"/>
      <c r="M670" s="14"/>
    </row>
    <row r="671" spans="10:13" ht="14.25" customHeight="1" x14ac:dyDescent="0.3">
      <c r="J671" s="14"/>
      <c r="M671" s="14"/>
    </row>
    <row r="672" spans="10:13" ht="14.25" customHeight="1" x14ac:dyDescent="0.3">
      <c r="J672" s="14"/>
      <c r="M672" s="14"/>
    </row>
    <row r="673" spans="10:13" ht="14.25" customHeight="1" x14ac:dyDescent="0.3">
      <c r="J673" s="14"/>
      <c r="M673" s="14"/>
    </row>
    <row r="674" spans="10:13" ht="14.25" customHeight="1" x14ac:dyDescent="0.3">
      <c r="J674" s="14"/>
      <c r="M674" s="14"/>
    </row>
    <row r="675" spans="10:13" ht="14.25" customHeight="1" x14ac:dyDescent="0.3">
      <c r="J675" s="14"/>
      <c r="M675" s="14"/>
    </row>
    <row r="676" spans="10:13" ht="14.25" customHeight="1" x14ac:dyDescent="0.3">
      <c r="J676" s="14"/>
      <c r="M676" s="14"/>
    </row>
    <row r="677" spans="10:13" ht="14.25" customHeight="1" x14ac:dyDescent="0.3">
      <c r="J677" s="14"/>
      <c r="M677" s="14"/>
    </row>
    <row r="678" spans="10:13" ht="14.25" customHeight="1" x14ac:dyDescent="0.3">
      <c r="J678" s="14"/>
      <c r="M678" s="14"/>
    </row>
    <row r="679" spans="10:13" ht="14.25" customHeight="1" x14ac:dyDescent="0.3">
      <c r="J679" s="14"/>
      <c r="M679" s="14"/>
    </row>
    <row r="680" spans="10:13" ht="14.25" customHeight="1" x14ac:dyDescent="0.3">
      <c r="J680" s="14"/>
      <c r="M680" s="14"/>
    </row>
    <row r="681" spans="10:13" ht="14.25" customHeight="1" x14ac:dyDescent="0.3">
      <c r="J681" s="14"/>
      <c r="M681" s="14"/>
    </row>
    <row r="682" spans="10:13" ht="14.25" customHeight="1" x14ac:dyDescent="0.3">
      <c r="J682" s="14"/>
      <c r="M682" s="14"/>
    </row>
    <row r="683" spans="10:13" ht="14.25" customHeight="1" x14ac:dyDescent="0.3">
      <c r="J683" s="14"/>
      <c r="M683" s="14"/>
    </row>
    <row r="684" spans="10:13" ht="14.25" customHeight="1" x14ac:dyDescent="0.3">
      <c r="J684" s="14"/>
      <c r="M684" s="14"/>
    </row>
    <row r="685" spans="10:13" ht="14.25" customHeight="1" x14ac:dyDescent="0.3">
      <c r="J685" s="14"/>
      <c r="M685" s="14"/>
    </row>
    <row r="686" spans="10:13" ht="14.25" customHeight="1" x14ac:dyDescent="0.3">
      <c r="J686" s="14"/>
      <c r="M686" s="14"/>
    </row>
    <row r="687" spans="10:13" ht="14.25" customHeight="1" x14ac:dyDescent="0.3">
      <c r="J687" s="14"/>
      <c r="M687" s="14"/>
    </row>
    <row r="688" spans="10:13" ht="14.25" customHeight="1" x14ac:dyDescent="0.3">
      <c r="J688" s="14"/>
      <c r="M688" s="14"/>
    </row>
    <row r="689" spans="10:13" ht="14.25" customHeight="1" x14ac:dyDescent="0.3">
      <c r="J689" s="14"/>
      <c r="M689" s="14"/>
    </row>
    <row r="690" spans="10:13" ht="14.25" customHeight="1" x14ac:dyDescent="0.3">
      <c r="J690" s="14"/>
      <c r="M690" s="14"/>
    </row>
    <row r="691" spans="10:13" ht="14.25" customHeight="1" x14ac:dyDescent="0.3">
      <c r="J691" s="14"/>
      <c r="M691" s="14"/>
    </row>
    <row r="692" spans="10:13" ht="14.25" customHeight="1" x14ac:dyDescent="0.3">
      <c r="J692" s="14"/>
      <c r="M692" s="14"/>
    </row>
    <row r="693" spans="10:13" ht="14.25" customHeight="1" x14ac:dyDescent="0.3">
      <c r="J693" s="14"/>
      <c r="M693" s="14"/>
    </row>
    <row r="694" spans="10:13" ht="14.25" customHeight="1" x14ac:dyDescent="0.3">
      <c r="J694" s="14"/>
      <c r="M694" s="14"/>
    </row>
    <row r="695" spans="10:13" ht="14.25" customHeight="1" x14ac:dyDescent="0.3">
      <c r="J695" s="14"/>
      <c r="M695" s="14"/>
    </row>
    <row r="696" spans="10:13" ht="14.25" customHeight="1" x14ac:dyDescent="0.3">
      <c r="J696" s="14"/>
      <c r="M696" s="14"/>
    </row>
    <row r="697" spans="10:13" ht="14.25" customHeight="1" x14ac:dyDescent="0.3">
      <c r="J697" s="14"/>
      <c r="M697" s="14"/>
    </row>
    <row r="698" spans="10:13" ht="14.25" customHeight="1" x14ac:dyDescent="0.3">
      <c r="J698" s="14"/>
      <c r="M698" s="14"/>
    </row>
    <row r="699" spans="10:13" ht="14.25" customHeight="1" x14ac:dyDescent="0.3">
      <c r="J699" s="14"/>
      <c r="M699" s="14"/>
    </row>
    <row r="700" spans="10:13" ht="14.25" customHeight="1" x14ac:dyDescent="0.3">
      <c r="J700" s="14"/>
      <c r="M700" s="14"/>
    </row>
    <row r="701" spans="10:13" ht="14.25" customHeight="1" x14ac:dyDescent="0.3">
      <c r="J701" s="14"/>
      <c r="M701" s="14"/>
    </row>
    <row r="702" spans="10:13" ht="14.25" customHeight="1" x14ac:dyDescent="0.3">
      <c r="J702" s="14"/>
      <c r="M702" s="14"/>
    </row>
    <row r="703" spans="10:13" ht="14.25" customHeight="1" x14ac:dyDescent="0.3">
      <c r="J703" s="14"/>
      <c r="M703" s="14"/>
    </row>
    <row r="704" spans="10:13" ht="14.25" customHeight="1" x14ac:dyDescent="0.3">
      <c r="J704" s="14"/>
      <c r="M704" s="14"/>
    </row>
    <row r="705" spans="10:13" ht="14.25" customHeight="1" x14ac:dyDescent="0.3">
      <c r="J705" s="14"/>
      <c r="M705" s="14"/>
    </row>
    <row r="706" spans="10:13" ht="14.25" customHeight="1" x14ac:dyDescent="0.3">
      <c r="J706" s="14"/>
      <c r="M706" s="14"/>
    </row>
    <row r="707" spans="10:13" ht="14.25" customHeight="1" x14ac:dyDescent="0.3">
      <c r="J707" s="14"/>
      <c r="M707" s="14"/>
    </row>
    <row r="708" spans="10:13" ht="14.25" customHeight="1" x14ac:dyDescent="0.3">
      <c r="J708" s="14"/>
      <c r="M708" s="14"/>
    </row>
    <row r="709" spans="10:13" ht="14.25" customHeight="1" x14ac:dyDescent="0.3">
      <c r="J709" s="14"/>
      <c r="M709" s="14"/>
    </row>
    <row r="710" spans="10:13" ht="14.25" customHeight="1" x14ac:dyDescent="0.3">
      <c r="J710" s="14"/>
      <c r="M710" s="14"/>
    </row>
    <row r="711" spans="10:13" ht="14.25" customHeight="1" x14ac:dyDescent="0.3">
      <c r="J711" s="14"/>
      <c r="M711" s="14"/>
    </row>
    <row r="712" spans="10:13" ht="14.25" customHeight="1" x14ac:dyDescent="0.3">
      <c r="J712" s="14"/>
      <c r="M712" s="14"/>
    </row>
    <row r="713" spans="10:13" ht="14.25" customHeight="1" x14ac:dyDescent="0.3">
      <c r="J713" s="14"/>
      <c r="M713" s="14"/>
    </row>
    <row r="714" spans="10:13" ht="14.25" customHeight="1" x14ac:dyDescent="0.3">
      <c r="J714" s="14"/>
      <c r="M714" s="14"/>
    </row>
    <row r="715" spans="10:13" ht="14.25" customHeight="1" x14ac:dyDescent="0.3">
      <c r="J715" s="14"/>
      <c r="M715" s="14"/>
    </row>
    <row r="716" spans="10:13" ht="14.25" customHeight="1" x14ac:dyDescent="0.3">
      <c r="J716" s="14"/>
      <c r="M716" s="14"/>
    </row>
    <row r="717" spans="10:13" ht="14.25" customHeight="1" x14ac:dyDescent="0.3">
      <c r="J717" s="14"/>
      <c r="M717" s="14"/>
    </row>
    <row r="718" spans="10:13" ht="14.25" customHeight="1" x14ac:dyDescent="0.3">
      <c r="J718" s="14"/>
      <c r="M718" s="14"/>
    </row>
    <row r="719" spans="10:13" ht="14.25" customHeight="1" x14ac:dyDescent="0.3">
      <c r="J719" s="14"/>
      <c r="M719" s="14"/>
    </row>
    <row r="720" spans="10:13" ht="14.25" customHeight="1" x14ac:dyDescent="0.3">
      <c r="J720" s="14"/>
      <c r="M720" s="14"/>
    </row>
    <row r="721" spans="10:13" ht="14.25" customHeight="1" x14ac:dyDescent="0.3">
      <c r="J721" s="14"/>
      <c r="M721" s="14"/>
    </row>
    <row r="722" spans="10:13" ht="14.25" customHeight="1" x14ac:dyDescent="0.3">
      <c r="J722" s="14"/>
      <c r="M722" s="14"/>
    </row>
    <row r="723" spans="10:13" ht="14.25" customHeight="1" x14ac:dyDescent="0.3">
      <c r="J723" s="14"/>
      <c r="M723" s="14"/>
    </row>
    <row r="724" spans="10:13" ht="14.25" customHeight="1" x14ac:dyDescent="0.3">
      <c r="J724" s="14"/>
      <c r="M724" s="14"/>
    </row>
    <row r="725" spans="10:13" ht="14.25" customHeight="1" x14ac:dyDescent="0.3">
      <c r="J725" s="14"/>
      <c r="M725" s="14"/>
    </row>
    <row r="726" spans="10:13" ht="14.25" customHeight="1" x14ac:dyDescent="0.3">
      <c r="J726" s="14"/>
      <c r="M726" s="14"/>
    </row>
    <row r="727" spans="10:13" ht="14.25" customHeight="1" x14ac:dyDescent="0.3">
      <c r="J727" s="14"/>
      <c r="M727" s="14"/>
    </row>
    <row r="728" spans="10:13" ht="14.25" customHeight="1" x14ac:dyDescent="0.3">
      <c r="J728" s="14"/>
      <c r="M728" s="14"/>
    </row>
    <row r="729" spans="10:13" ht="14.25" customHeight="1" x14ac:dyDescent="0.3">
      <c r="J729" s="14"/>
      <c r="M729" s="14"/>
    </row>
    <row r="730" spans="10:13" ht="14.25" customHeight="1" x14ac:dyDescent="0.3">
      <c r="J730" s="14"/>
      <c r="M730" s="14"/>
    </row>
    <row r="731" spans="10:13" ht="14.25" customHeight="1" x14ac:dyDescent="0.3">
      <c r="J731" s="14"/>
      <c r="M731" s="14"/>
    </row>
    <row r="732" spans="10:13" ht="14.25" customHeight="1" x14ac:dyDescent="0.3">
      <c r="J732" s="14"/>
      <c r="M732" s="14"/>
    </row>
    <row r="733" spans="10:13" ht="14.25" customHeight="1" x14ac:dyDescent="0.3">
      <c r="J733" s="14"/>
      <c r="M733" s="14"/>
    </row>
    <row r="734" spans="10:13" ht="14.25" customHeight="1" x14ac:dyDescent="0.3">
      <c r="J734" s="14"/>
      <c r="M734" s="14"/>
    </row>
    <row r="735" spans="10:13" ht="14.25" customHeight="1" x14ac:dyDescent="0.3">
      <c r="J735" s="14"/>
      <c r="M735" s="14"/>
    </row>
    <row r="736" spans="10:13" ht="14.25" customHeight="1" x14ac:dyDescent="0.3">
      <c r="J736" s="14"/>
      <c r="M736" s="14"/>
    </row>
    <row r="737" spans="10:13" ht="14.25" customHeight="1" x14ac:dyDescent="0.3">
      <c r="J737" s="14"/>
      <c r="M737" s="14"/>
    </row>
    <row r="738" spans="10:13" ht="14.25" customHeight="1" x14ac:dyDescent="0.3">
      <c r="J738" s="14"/>
      <c r="M738" s="14"/>
    </row>
    <row r="739" spans="10:13" ht="14.25" customHeight="1" x14ac:dyDescent="0.3">
      <c r="J739" s="14"/>
      <c r="M739" s="14"/>
    </row>
    <row r="740" spans="10:13" ht="14.25" customHeight="1" x14ac:dyDescent="0.3">
      <c r="J740" s="14"/>
      <c r="M740" s="14"/>
    </row>
    <row r="741" spans="10:13" ht="14.25" customHeight="1" x14ac:dyDescent="0.3">
      <c r="J741" s="14"/>
      <c r="M741" s="14"/>
    </row>
    <row r="742" spans="10:13" ht="14.25" customHeight="1" x14ac:dyDescent="0.3">
      <c r="J742" s="14"/>
      <c r="M742" s="14"/>
    </row>
    <row r="743" spans="10:13" ht="14.25" customHeight="1" x14ac:dyDescent="0.3">
      <c r="J743" s="14"/>
      <c r="M743" s="14"/>
    </row>
    <row r="744" spans="10:13" ht="14.25" customHeight="1" x14ac:dyDescent="0.3">
      <c r="J744" s="14"/>
      <c r="M744" s="14"/>
    </row>
    <row r="745" spans="10:13" ht="14.25" customHeight="1" x14ac:dyDescent="0.3">
      <c r="J745" s="14"/>
      <c r="M745" s="14"/>
    </row>
    <row r="746" spans="10:13" ht="14.25" customHeight="1" x14ac:dyDescent="0.3">
      <c r="J746" s="14"/>
      <c r="M746" s="14"/>
    </row>
    <row r="747" spans="10:13" ht="14.25" customHeight="1" x14ac:dyDescent="0.3">
      <c r="J747" s="14"/>
      <c r="M747" s="14"/>
    </row>
    <row r="748" spans="10:13" ht="14.25" customHeight="1" x14ac:dyDescent="0.3">
      <c r="J748" s="14"/>
      <c r="M748" s="14"/>
    </row>
    <row r="749" spans="10:13" ht="14.25" customHeight="1" x14ac:dyDescent="0.3">
      <c r="J749" s="14"/>
      <c r="M749" s="14"/>
    </row>
    <row r="750" spans="10:13" ht="14.25" customHeight="1" x14ac:dyDescent="0.3">
      <c r="J750" s="14"/>
      <c r="M750" s="14"/>
    </row>
    <row r="751" spans="10:13" ht="14.25" customHeight="1" x14ac:dyDescent="0.3">
      <c r="J751" s="14"/>
      <c r="M751" s="14"/>
    </row>
    <row r="752" spans="10:13" ht="14.25" customHeight="1" x14ac:dyDescent="0.3">
      <c r="J752" s="14"/>
      <c r="M752" s="14"/>
    </row>
    <row r="753" spans="10:13" ht="14.25" customHeight="1" x14ac:dyDescent="0.3">
      <c r="J753" s="14"/>
      <c r="M753" s="14"/>
    </row>
    <row r="754" spans="10:13" ht="14.25" customHeight="1" x14ac:dyDescent="0.3">
      <c r="J754" s="14"/>
      <c r="M754" s="14"/>
    </row>
    <row r="755" spans="10:13" ht="14.25" customHeight="1" x14ac:dyDescent="0.3">
      <c r="J755" s="14"/>
      <c r="M755" s="14"/>
    </row>
    <row r="756" spans="10:13" ht="14.25" customHeight="1" x14ac:dyDescent="0.3">
      <c r="J756" s="14"/>
      <c r="M756" s="14"/>
    </row>
    <row r="757" spans="10:13" ht="14.25" customHeight="1" x14ac:dyDescent="0.3">
      <c r="J757" s="14"/>
      <c r="M757" s="14"/>
    </row>
    <row r="758" spans="10:13" ht="14.25" customHeight="1" x14ac:dyDescent="0.3">
      <c r="J758" s="14"/>
      <c r="M758" s="14"/>
    </row>
    <row r="759" spans="10:13" ht="14.25" customHeight="1" x14ac:dyDescent="0.3">
      <c r="J759" s="14"/>
      <c r="M759" s="14"/>
    </row>
    <row r="760" spans="10:13" ht="14.25" customHeight="1" x14ac:dyDescent="0.3">
      <c r="J760" s="14"/>
      <c r="M760" s="14"/>
    </row>
    <row r="761" spans="10:13" ht="14.25" customHeight="1" x14ac:dyDescent="0.3">
      <c r="J761" s="14"/>
      <c r="M761" s="14"/>
    </row>
    <row r="762" spans="10:13" ht="14.25" customHeight="1" x14ac:dyDescent="0.3">
      <c r="J762" s="14"/>
      <c r="M762" s="14"/>
    </row>
    <row r="763" spans="10:13" ht="14.25" customHeight="1" x14ac:dyDescent="0.3">
      <c r="J763" s="14"/>
      <c r="M763" s="14"/>
    </row>
    <row r="764" spans="10:13" ht="14.25" customHeight="1" x14ac:dyDescent="0.3">
      <c r="J764" s="14"/>
      <c r="M764" s="14"/>
    </row>
    <row r="765" spans="10:13" ht="14.25" customHeight="1" x14ac:dyDescent="0.3">
      <c r="J765" s="14"/>
      <c r="M765" s="14"/>
    </row>
    <row r="766" spans="10:13" ht="14.25" customHeight="1" x14ac:dyDescent="0.3">
      <c r="J766" s="14"/>
      <c r="M766" s="14"/>
    </row>
    <row r="767" spans="10:13" ht="14.25" customHeight="1" x14ac:dyDescent="0.3">
      <c r="J767" s="14"/>
      <c r="M767" s="14"/>
    </row>
    <row r="768" spans="10:13" ht="14.25" customHeight="1" x14ac:dyDescent="0.3">
      <c r="J768" s="14"/>
      <c r="M768" s="14"/>
    </row>
    <row r="769" spans="10:13" ht="14.25" customHeight="1" x14ac:dyDescent="0.3">
      <c r="J769" s="14"/>
      <c r="M769" s="14"/>
    </row>
    <row r="770" spans="10:13" ht="14.25" customHeight="1" x14ac:dyDescent="0.3">
      <c r="J770" s="14"/>
      <c r="M770" s="14"/>
    </row>
    <row r="771" spans="10:13" ht="14.25" customHeight="1" x14ac:dyDescent="0.3">
      <c r="J771" s="14"/>
      <c r="M771" s="14"/>
    </row>
    <row r="772" spans="10:13" ht="14.25" customHeight="1" x14ac:dyDescent="0.3">
      <c r="J772" s="14"/>
      <c r="M772" s="14"/>
    </row>
    <row r="773" spans="10:13" ht="14.25" customHeight="1" x14ac:dyDescent="0.3">
      <c r="J773" s="14"/>
      <c r="M773" s="14"/>
    </row>
    <row r="774" spans="10:13" ht="14.25" customHeight="1" x14ac:dyDescent="0.3">
      <c r="J774" s="14"/>
      <c r="M774" s="14"/>
    </row>
    <row r="775" spans="10:13" ht="14.25" customHeight="1" x14ac:dyDescent="0.3">
      <c r="J775" s="14"/>
      <c r="M775" s="14"/>
    </row>
    <row r="776" spans="10:13" ht="14.25" customHeight="1" x14ac:dyDescent="0.3">
      <c r="J776" s="14"/>
      <c r="M776" s="14"/>
    </row>
    <row r="777" spans="10:13" ht="14.25" customHeight="1" x14ac:dyDescent="0.3">
      <c r="J777" s="14"/>
      <c r="M777" s="14"/>
    </row>
    <row r="778" spans="10:13" ht="14.25" customHeight="1" x14ac:dyDescent="0.3">
      <c r="J778" s="14"/>
      <c r="M778" s="14"/>
    </row>
    <row r="779" spans="10:13" ht="14.25" customHeight="1" x14ac:dyDescent="0.3">
      <c r="J779" s="14"/>
      <c r="M779" s="14"/>
    </row>
    <row r="780" spans="10:13" ht="14.25" customHeight="1" x14ac:dyDescent="0.3">
      <c r="J780" s="14"/>
      <c r="M780" s="14"/>
    </row>
    <row r="781" spans="10:13" ht="14.25" customHeight="1" x14ac:dyDescent="0.3">
      <c r="J781" s="14"/>
      <c r="M781" s="14"/>
    </row>
    <row r="782" spans="10:13" ht="14.25" customHeight="1" x14ac:dyDescent="0.3">
      <c r="J782" s="14"/>
      <c r="M782" s="14"/>
    </row>
    <row r="783" spans="10:13" ht="14.25" customHeight="1" x14ac:dyDescent="0.3">
      <c r="J783" s="14"/>
      <c r="M783" s="14"/>
    </row>
    <row r="784" spans="10:13" ht="14.25" customHeight="1" x14ac:dyDescent="0.3">
      <c r="J784" s="14"/>
      <c r="M784" s="14"/>
    </row>
    <row r="785" spans="10:13" ht="14.25" customHeight="1" x14ac:dyDescent="0.3">
      <c r="J785" s="14"/>
      <c r="M785" s="14"/>
    </row>
    <row r="786" spans="10:13" ht="14.25" customHeight="1" x14ac:dyDescent="0.3">
      <c r="J786" s="14"/>
      <c r="M786" s="14"/>
    </row>
    <row r="787" spans="10:13" ht="14.25" customHeight="1" x14ac:dyDescent="0.3">
      <c r="J787" s="14"/>
      <c r="M787" s="14"/>
    </row>
    <row r="788" spans="10:13" ht="14.25" customHeight="1" x14ac:dyDescent="0.3">
      <c r="J788" s="14"/>
      <c r="M788" s="14"/>
    </row>
    <row r="789" spans="10:13" ht="14.25" customHeight="1" x14ac:dyDescent="0.3">
      <c r="J789" s="14"/>
      <c r="M789" s="14"/>
    </row>
    <row r="790" spans="10:13" ht="14.25" customHeight="1" x14ac:dyDescent="0.3">
      <c r="J790" s="14"/>
      <c r="M790" s="14"/>
    </row>
    <row r="791" spans="10:13" ht="14.25" customHeight="1" x14ac:dyDescent="0.3">
      <c r="J791" s="14"/>
      <c r="M791" s="14"/>
    </row>
    <row r="792" spans="10:13" ht="14.25" customHeight="1" x14ac:dyDescent="0.3">
      <c r="J792" s="14"/>
      <c r="M792" s="14"/>
    </row>
    <row r="793" spans="10:13" ht="14.25" customHeight="1" x14ac:dyDescent="0.3">
      <c r="J793" s="14"/>
      <c r="M793" s="14"/>
    </row>
    <row r="794" spans="10:13" ht="14.25" customHeight="1" x14ac:dyDescent="0.3">
      <c r="J794" s="14"/>
      <c r="M794" s="14"/>
    </row>
    <row r="795" spans="10:13" ht="14.25" customHeight="1" x14ac:dyDescent="0.3">
      <c r="J795" s="14"/>
      <c r="M795" s="14"/>
    </row>
    <row r="796" spans="10:13" ht="14.25" customHeight="1" x14ac:dyDescent="0.3">
      <c r="J796" s="14"/>
      <c r="M796" s="14"/>
    </row>
    <row r="797" spans="10:13" ht="14.25" customHeight="1" x14ac:dyDescent="0.3">
      <c r="J797" s="14"/>
      <c r="M797" s="14"/>
    </row>
    <row r="798" spans="10:13" ht="14.25" customHeight="1" x14ac:dyDescent="0.3">
      <c r="J798" s="14"/>
      <c r="M798" s="14"/>
    </row>
    <row r="799" spans="10:13" ht="14.25" customHeight="1" x14ac:dyDescent="0.3">
      <c r="J799" s="14"/>
      <c r="M799" s="14"/>
    </row>
    <row r="800" spans="10:13" ht="14.25" customHeight="1" x14ac:dyDescent="0.3">
      <c r="J800" s="14"/>
      <c r="M800" s="14"/>
    </row>
    <row r="801" spans="10:13" ht="14.25" customHeight="1" x14ac:dyDescent="0.3">
      <c r="J801" s="14"/>
      <c r="M801" s="14"/>
    </row>
    <row r="802" spans="10:13" ht="14.25" customHeight="1" x14ac:dyDescent="0.3">
      <c r="J802" s="14"/>
      <c r="M802" s="14"/>
    </row>
    <row r="803" spans="10:13" ht="14.25" customHeight="1" x14ac:dyDescent="0.3">
      <c r="J803" s="14"/>
      <c r="M803" s="14"/>
    </row>
    <row r="804" spans="10:13" ht="14.25" customHeight="1" x14ac:dyDescent="0.3">
      <c r="J804" s="14"/>
      <c r="M804" s="14"/>
    </row>
    <row r="805" spans="10:13" ht="14.25" customHeight="1" x14ac:dyDescent="0.3">
      <c r="J805" s="14"/>
      <c r="M805" s="14"/>
    </row>
    <row r="806" spans="10:13" ht="14.25" customHeight="1" x14ac:dyDescent="0.3">
      <c r="J806" s="14"/>
      <c r="M806" s="14"/>
    </row>
    <row r="807" spans="10:13" ht="14.25" customHeight="1" x14ac:dyDescent="0.3">
      <c r="J807" s="14"/>
      <c r="M807" s="14"/>
    </row>
    <row r="808" spans="10:13" ht="14.25" customHeight="1" x14ac:dyDescent="0.3">
      <c r="J808" s="14"/>
      <c r="M808" s="14"/>
    </row>
    <row r="809" spans="10:13" ht="14.25" customHeight="1" x14ac:dyDescent="0.3">
      <c r="J809" s="14"/>
      <c r="M809" s="14"/>
    </row>
    <row r="810" spans="10:13" ht="14.25" customHeight="1" x14ac:dyDescent="0.3">
      <c r="J810" s="14"/>
      <c r="M810" s="14"/>
    </row>
    <row r="811" spans="10:13" ht="14.25" customHeight="1" x14ac:dyDescent="0.3">
      <c r="J811" s="14"/>
      <c r="M811" s="14"/>
    </row>
    <row r="812" spans="10:13" ht="14.25" customHeight="1" x14ac:dyDescent="0.3">
      <c r="J812" s="14"/>
      <c r="M812" s="14"/>
    </row>
    <row r="813" spans="10:13" ht="14.25" customHeight="1" x14ac:dyDescent="0.3">
      <c r="J813" s="14"/>
      <c r="M813" s="14"/>
    </row>
    <row r="814" spans="10:13" ht="14.25" customHeight="1" x14ac:dyDescent="0.3">
      <c r="J814" s="14"/>
      <c r="M814" s="14"/>
    </row>
    <row r="815" spans="10:13" ht="14.25" customHeight="1" x14ac:dyDescent="0.3">
      <c r="J815" s="14"/>
      <c r="M815" s="14"/>
    </row>
    <row r="816" spans="10:13" ht="14.25" customHeight="1" x14ac:dyDescent="0.3">
      <c r="J816" s="14"/>
      <c r="M816" s="14"/>
    </row>
    <row r="817" spans="10:13" ht="14.25" customHeight="1" x14ac:dyDescent="0.3">
      <c r="J817" s="14"/>
      <c r="M817" s="14"/>
    </row>
    <row r="818" spans="10:13" ht="14.25" customHeight="1" x14ac:dyDescent="0.3">
      <c r="J818" s="14"/>
      <c r="M818" s="14"/>
    </row>
    <row r="819" spans="10:13" ht="14.25" customHeight="1" x14ac:dyDescent="0.3">
      <c r="J819" s="14"/>
      <c r="M819" s="14"/>
    </row>
    <row r="820" spans="10:13" ht="14.25" customHeight="1" x14ac:dyDescent="0.3">
      <c r="J820" s="14"/>
      <c r="M820" s="14"/>
    </row>
    <row r="821" spans="10:13" ht="14.25" customHeight="1" x14ac:dyDescent="0.3">
      <c r="J821" s="14"/>
      <c r="M821" s="14"/>
    </row>
    <row r="822" spans="10:13" ht="14.25" customHeight="1" x14ac:dyDescent="0.3">
      <c r="J822" s="14"/>
      <c r="M822" s="14"/>
    </row>
    <row r="823" spans="10:13" ht="14.25" customHeight="1" x14ac:dyDescent="0.3">
      <c r="J823" s="14"/>
      <c r="M823" s="14"/>
    </row>
    <row r="824" spans="10:13" ht="14.25" customHeight="1" x14ac:dyDescent="0.3">
      <c r="J824" s="14"/>
      <c r="M824" s="14"/>
    </row>
    <row r="825" spans="10:13" ht="14.25" customHeight="1" x14ac:dyDescent="0.3">
      <c r="J825" s="14"/>
      <c r="M825" s="14"/>
    </row>
    <row r="826" spans="10:13" ht="14.25" customHeight="1" x14ac:dyDescent="0.3">
      <c r="J826" s="14"/>
      <c r="M826" s="14"/>
    </row>
    <row r="827" spans="10:13" ht="14.25" customHeight="1" x14ac:dyDescent="0.3">
      <c r="J827" s="14"/>
      <c r="M827" s="14"/>
    </row>
    <row r="828" spans="10:13" ht="14.25" customHeight="1" x14ac:dyDescent="0.3">
      <c r="J828" s="14"/>
      <c r="M828" s="14"/>
    </row>
    <row r="829" spans="10:13" ht="14.25" customHeight="1" x14ac:dyDescent="0.3">
      <c r="J829" s="14"/>
      <c r="M829" s="14"/>
    </row>
    <row r="830" spans="10:13" ht="14.25" customHeight="1" x14ac:dyDescent="0.3">
      <c r="J830" s="14"/>
      <c r="M830" s="14"/>
    </row>
    <row r="831" spans="10:13" ht="14.25" customHeight="1" x14ac:dyDescent="0.3">
      <c r="J831" s="14"/>
      <c r="M831" s="14"/>
    </row>
    <row r="832" spans="10:13" ht="14.25" customHeight="1" x14ac:dyDescent="0.3">
      <c r="J832" s="14"/>
      <c r="M832" s="14"/>
    </row>
    <row r="833" spans="10:13" ht="14.25" customHeight="1" x14ac:dyDescent="0.3">
      <c r="J833" s="14"/>
      <c r="M833" s="14"/>
    </row>
    <row r="834" spans="10:13" ht="14.25" customHeight="1" x14ac:dyDescent="0.3">
      <c r="J834" s="14"/>
      <c r="M834" s="14"/>
    </row>
    <row r="835" spans="10:13" ht="14.25" customHeight="1" x14ac:dyDescent="0.3">
      <c r="J835" s="14"/>
      <c r="M835" s="14"/>
    </row>
    <row r="836" spans="10:13" ht="14.25" customHeight="1" x14ac:dyDescent="0.3">
      <c r="J836" s="14"/>
      <c r="M836" s="14"/>
    </row>
    <row r="837" spans="10:13" ht="14.25" customHeight="1" x14ac:dyDescent="0.3">
      <c r="J837" s="14"/>
      <c r="M837" s="14"/>
    </row>
    <row r="838" spans="10:13" ht="14.25" customHeight="1" x14ac:dyDescent="0.3">
      <c r="J838" s="14"/>
      <c r="M838" s="14"/>
    </row>
    <row r="839" spans="10:13" ht="14.25" customHeight="1" x14ac:dyDescent="0.3">
      <c r="J839" s="14"/>
      <c r="M839" s="14"/>
    </row>
    <row r="840" spans="10:13" ht="14.25" customHeight="1" x14ac:dyDescent="0.3">
      <c r="J840" s="14"/>
      <c r="M840" s="14"/>
    </row>
    <row r="841" spans="10:13" ht="14.25" customHeight="1" x14ac:dyDescent="0.3">
      <c r="J841" s="14"/>
      <c r="M841" s="14"/>
    </row>
    <row r="842" spans="10:13" ht="14.25" customHeight="1" x14ac:dyDescent="0.3">
      <c r="J842" s="14"/>
      <c r="M842" s="14"/>
    </row>
    <row r="843" spans="10:13" ht="14.25" customHeight="1" x14ac:dyDescent="0.3">
      <c r="J843" s="14"/>
      <c r="M843" s="14"/>
    </row>
    <row r="844" spans="10:13" ht="14.25" customHeight="1" x14ac:dyDescent="0.3">
      <c r="J844" s="14"/>
      <c r="M844" s="14"/>
    </row>
    <row r="845" spans="10:13" ht="14.25" customHeight="1" x14ac:dyDescent="0.3">
      <c r="J845" s="14"/>
      <c r="M845" s="14"/>
    </row>
    <row r="846" spans="10:13" ht="14.25" customHeight="1" x14ac:dyDescent="0.3">
      <c r="J846" s="14"/>
      <c r="M846" s="14"/>
    </row>
    <row r="847" spans="10:13" ht="14.25" customHeight="1" x14ac:dyDescent="0.3">
      <c r="J847" s="14"/>
      <c r="M847" s="14"/>
    </row>
    <row r="848" spans="10:13" ht="14.25" customHeight="1" x14ac:dyDescent="0.3">
      <c r="J848" s="14"/>
      <c r="M848" s="14"/>
    </row>
    <row r="849" spans="10:13" ht="14.25" customHeight="1" x14ac:dyDescent="0.3">
      <c r="J849" s="14"/>
      <c r="M849" s="14"/>
    </row>
    <row r="850" spans="10:13" ht="14.25" customHeight="1" x14ac:dyDescent="0.3">
      <c r="J850" s="14"/>
      <c r="M850" s="14"/>
    </row>
    <row r="851" spans="10:13" ht="14.25" customHeight="1" x14ac:dyDescent="0.3">
      <c r="J851" s="14"/>
      <c r="M851" s="14"/>
    </row>
    <row r="852" spans="10:13" ht="14.25" customHeight="1" x14ac:dyDescent="0.3">
      <c r="J852" s="14"/>
      <c r="M852" s="14"/>
    </row>
    <row r="853" spans="10:13" ht="14.25" customHeight="1" x14ac:dyDescent="0.3">
      <c r="J853" s="14"/>
      <c r="M853" s="14"/>
    </row>
    <row r="854" spans="10:13" ht="14.25" customHeight="1" x14ac:dyDescent="0.3">
      <c r="J854" s="14"/>
      <c r="M854" s="14"/>
    </row>
    <row r="855" spans="10:13" ht="14.25" customHeight="1" x14ac:dyDescent="0.3">
      <c r="J855" s="14"/>
      <c r="M855" s="14"/>
    </row>
    <row r="856" spans="10:13" ht="14.25" customHeight="1" x14ac:dyDescent="0.3">
      <c r="J856" s="14"/>
      <c r="M856" s="14"/>
    </row>
    <row r="857" spans="10:13" ht="14.25" customHeight="1" x14ac:dyDescent="0.3">
      <c r="J857" s="14"/>
      <c r="M857" s="14"/>
    </row>
    <row r="858" spans="10:13" ht="14.25" customHeight="1" x14ac:dyDescent="0.3">
      <c r="J858" s="14"/>
      <c r="M858" s="14"/>
    </row>
    <row r="859" spans="10:13" ht="14.25" customHeight="1" x14ac:dyDescent="0.3">
      <c r="J859" s="14"/>
      <c r="M859" s="14"/>
    </row>
    <row r="860" spans="10:13" ht="14.25" customHeight="1" x14ac:dyDescent="0.3">
      <c r="J860" s="14"/>
      <c r="M860" s="14"/>
    </row>
    <row r="861" spans="10:13" ht="14.25" customHeight="1" x14ac:dyDescent="0.3">
      <c r="J861" s="14"/>
      <c r="M861" s="14"/>
    </row>
    <row r="862" spans="10:13" ht="14.25" customHeight="1" x14ac:dyDescent="0.3">
      <c r="J862" s="14"/>
      <c r="M862" s="14"/>
    </row>
    <row r="863" spans="10:13" ht="14.25" customHeight="1" x14ac:dyDescent="0.3">
      <c r="J863" s="14"/>
      <c r="M863" s="14"/>
    </row>
    <row r="864" spans="10:13" ht="14.25" customHeight="1" x14ac:dyDescent="0.3">
      <c r="J864" s="14"/>
      <c r="M864" s="14"/>
    </row>
    <row r="865" spans="10:13" ht="14.25" customHeight="1" x14ac:dyDescent="0.3">
      <c r="J865" s="14"/>
      <c r="M865" s="14"/>
    </row>
    <row r="866" spans="10:13" ht="14.25" customHeight="1" x14ac:dyDescent="0.3">
      <c r="J866" s="14"/>
      <c r="M866" s="14"/>
    </row>
    <row r="867" spans="10:13" ht="14.25" customHeight="1" x14ac:dyDescent="0.3">
      <c r="J867" s="14"/>
      <c r="M867" s="14"/>
    </row>
    <row r="868" spans="10:13" ht="14.25" customHeight="1" x14ac:dyDescent="0.3">
      <c r="J868" s="14"/>
      <c r="M868" s="14"/>
    </row>
    <row r="869" spans="10:13" ht="14.25" customHeight="1" x14ac:dyDescent="0.3">
      <c r="J869" s="14"/>
      <c r="M869" s="14"/>
    </row>
    <row r="870" spans="10:13" ht="14.25" customHeight="1" x14ac:dyDescent="0.3">
      <c r="J870" s="14"/>
      <c r="M870" s="14"/>
    </row>
    <row r="871" spans="10:13" ht="14.25" customHeight="1" x14ac:dyDescent="0.3">
      <c r="J871" s="14"/>
      <c r="M871" s="14"/>
    </row>
    <row r="872" spans="10:13" ht="14.25" customHeight="1" x14ac:dyDescent="0.3">
      <c r="J872" s="14"/>
      <c r="M872" s="14"/>
    </row>
    <row r="873" spans="10:13" ht="14.25" customHeight="1" x14ac:dyDescent="0.3">
      <c r="J873" s="14"/>
      <c r="M873" s="14"/>
    </row>
    <row r="874" spans="10:13" ht="14.25" customHeight="1" x14ac:dyDescent="0.3">
      <c r="J874" s="14"/>
      <c r="M874" s="14"/>
    </row>
    <row r="875" spans="10:13" ht="14.25" customHeight="1" x14ac:dyDescent="0.3">
      <c r="J875" s="14"/>
      <c r="M875" s="14"/>
    </row>
    <row r="876" spans="10:13" ht="14.25" customHeight="1" x14ac:dyDescent="0.3">
      <c r="J876" s="14"/>
      <c r="M876" s="14"/>
    </row>
    <row r="877" spans="10:13" ht="14.25" customHeight="1" x14ac:dyDescent="0.3">
      <c r="J877" s="14"/>
      <c r="M877" s="14"/>
    </row>
    <row r="878" spans="10:13" ht="14.25" customHeight="1" x14ac:dyDescent="0.3">
      <c r="J878" s="14"/>
      <c r="M878" s="14"/>
    </row>
    <row r="879" spans="10:13" ht="14.25" customHeight="1" x14ac:dyDescent="0.3">
      <c r="J879" s="14"/>
      <c r="M879" s="14"/>
    </row>
    <row r="880" spans="10:13" ht="14.25" customHeight="1" x14ac:dyDescent="0.3">
      <c r="J880" s="14"/>
      <c r="M880" s="14"/>
    </row>
    <row r="881" spans="10:13" ht="14.25" customHeight="1" x14ac:dyDescent="0.3">
      <c r="J881" s="14"/>
      <c r="M881" s="14"/>
    </row>
    <row r="882" spans="10:13" ht="14.25" customHeight="1" x14ac:dyDescent="0.3">
      <c r="J882" s="14"/>
      <c r="M882" s="14"/>
    </row>
    <row r="883" spans="10:13" ht="14.25" customHeight="1" x14ac:dyDescent="0.3">
      <c r="J883" s="14"/>
      <c r="M883" s="14"/>
    </row>
    <row r="884" spans="10:13" ht="14.25" customHeight="1" x14ac:dyDescent="0.3">
      <c r="J884" s="14"/>
      <c r="M884" s="14"/>
    </row>
    <row r="885" spans="10:13" ht="14.25" customHeight="1" x14ac:dyDescent="0.3">
      <c r="J885" s="14"/>
      <c r="M885" s="14"/>
    </row>
    <row r="886" spans="10:13" ht="14.25" customHeight="1" x14ac:dyDescent="0.3">
      <c r="J886" s="14"/>
      <c r="M886" s="14"/>
    </row>
    <row r="887" spans="10:13" ht="14.25" customHeight="1" x14ac:dyDescent="0.3">
      <c r="J887" s="14"/>
      <c r="M887" s="14"/>
    </row>
    <row r="888" spans="10:13" ht="14.25" customHeight="1" x14ac:dyDescent="0.3">
      <c r="J888" s="14"/>
      <c r="M888" s="14"/>
    </row>
    <row r="889" spans="10:13" ht="14.25" customHeight="1" x14ac:dyDescent="0.3">
      <c r="J889" s="14"/>
      <c r="M889" s="14"/>
    </row>
    <row r="890" spans="10:13" ht="14.25" customHeight="1" x14ac:dyDescent="0.3">
      <c r="J890" s="14"/>
      <c r="M890" s="14"/>
    </row>
    <row r="891" spans="10:13" ht="14.25" customHeight="1" x14ac:dyDescent="0.3">
      <c r="J891" s="14"/>
      <c r="M891" s="14"/>
    </row>
    <row r="892" spans="10:13" ht="14.25" customHeight="1" x14ac:dyDescent="0.3">
      <c r="J892" s="14"/>
      <c r="M892" s="14"/>
    </row>
    <row r="893" spans="10:13" ht="14.25" customHeight="1" x14ac:dyDescent="0.3">
      <c r="J893" s="14"/>
      <c r="M893" s="14"/>
    </row>
    <row r="894" spans="10:13" ht="14.25" customHeight="1" x14ac:dyDescent="0.3">
      <c r="J894" s="14"/>
      <c r="M894" s="14"/>
    </row>
    <row r="895" spans="10:13" ht="14.25" customHeight="1" x14ac:dyDescent="0.3">
      <c r="J895" s="14"/>
      <c r="M895" s="14"/>
    </row>
    <row r="896" spans="10:13" ht="14.25" customHeight="1" x14ac:dyDescent="0.3">
      <c r="J896" s="14"/>
      <c r="M896" s="14"/>
    </row>
    <row r="897" spans="10:13" ht="14.25" customHeight="1" x14ac:dyDescent="0.3">
      <c r="J897" s="14"/>
      <c r="M897" s="14"/>
    </row>
    <row r="898" spans="10:13" ht="14.25" customHeight="1" x14ac:dyDescent="0.3">
      <c r="J898" s="14"/>
      <c r="M898" s="14"/>
    </row>
    <row r="899" spans="10:13" ht="14.25" customHeight="1" x14ac:dyDescent="0.3">
      <c r="J899" s="14"/>
      <c r="M899" s="14"/>
    </row>
    <row r="900" spans="10:13" ht="14.25" customHeight="1" x14ac:dyDescent="0.3">
      <c r="J900" s="14"/>
      <c r="M900" s="14"/>
    </row>
    <row r="901" spans="10:13" ht="14.25" customHeight="1" x14ac:dyDescent="0.3">
      <c r="J901" s="14"/>
      <c r="M901" s="14"/>
    </row>
    <row r="902" spans="10:13" ht="14.25" customHeight="1" x14ac:dyDescent="0.3">
      <c r="J902" s="14"/>
      <c r="M902" s="14"/>
    </row>
    <row r="903" spans="10:13" ht="14.25" customHeight="1" x14ac:dyDescent="0.3">
      <c r="J903" s="14"/>
      <c r="M903" s="14"/>
    </row>
    <row r="904" spans="10:13" ht="14.25" customHeight="1" x14ac:dyDescent="0.3">
      <c r="J904" s="14"/>
      <c r="M904" s="14"/>
    </row>
    <row r="905" spans="10:13" ht="14.25" customHeight="1" x14ac:dyDescent="0.3">
      <c r="J905" s="14"/>
      <c r="M905" s="14"/>
    </row>
    <row r="906" spans="10:13" ht="14.25" customHeight="1" x14ac:dyDescent="0.3">
      <c r="J906" s="14"/>
      <c r="M906" s="14"/>
    </row>
    <row r="907" spans="10:13" ht="14.25" customHeight="1" x14ac:dyDescent="0.3">
      <c r="J907" s="14"/>
      <c r="M907" s="14"/>
    </row>
    <row r="908" spans="10:13" ht="14.25" customHeight="1" x14ac:dyDescent="0.3">
      <c r="J908" s="14"/>
      <c r="M908" s="14"/>
    </row>
    <row r="909" spans="10:13" ht="14.25" customHeight="1" x14ac:dyDescent="0.3">
      <c r="J909" s="14"/>
      <c r="M909" s="14"/>
    </row>
    <row r="910" spans="10:13" ht="14.25" customHeight="1" x14ac:dyDescent="0.3">
      <c r="J910" s="14"/>
      <c r="M910" s="14"/>
    </row>
    <row r="911" spans="10:13" ht="14.25" customHeight="1" x14ac:dyDescent="0.3">
      <c r="J911" s="14"/>
      <c r="M911" s="14"/>
    </row>
    <row r="912" spans="10:13" ht="14.25" customHeight="1" x14ac:dyDescent="0.3">
      <c r="J912" s="14"/>
      <c r="M912" s="14"/>
    </row>
    <row r="913" spans="10:13" ht="14.25" customHeight="1" x14ac:dyDescent="0.3">
      <c r="J913" s="14"/>
      <c r="M913" s="14"/>
    </row>
    <row r="914" spans="10:13" ht="14.25" customHeight="1" x14ac:dyDescent="0.3">
      <c r="J914" s="14"/>
      <c r="M914" s="14"/>
    </row>
    <row r="915" spans="10:13" ht="14.25" customHeight="1" x14ac:dyDescent="0.3">
      <c r="J915" s="14"/>
      <c r="M915" s="14"/>
    </row>
    <row r="916" spans="10:13" ht="14.25" customHeight="1" x14ac:dyDescent="0.3">
      <c r="J916" s="14"/>
      <c r="M916" s="14"/>
    </row>
    <row r="917" spans="10:13" ht="14.25" customHeight="1" x14ac:dyDescent="0.3">
      <c r="J917" s="14"/>
      <c r="M917" s="14"/>
    </row>
    <row r="918" spans="10:13" ht="14.25" customHeight="1" x14ac:dyDescent="0.3">
      <c r="J918" s="14"/>
      <c r="M918" s="14"/>
    </row>
    <row r="919" spans="10:13" ht="14.25" customHeight="1" x14ac:dyDescent="0.3">
      <c r="J919" s="14"/>
      <c r="M919" s="14"/>
    </row>
    <row r="920" spans="10:13" ht="14.25" customHeight="1" x14ac:dyDescent="0.3">
      <c r="J920" s="14"/>
      <c r="M920" s="14"/>
    </row>
    <row r="921" spans="10:13" ht="14.25" customHeight="1" x14ac:dyDescent="0.3">
      <c r="J921" s="14"/>
      <c r="M921" s="14"/>
    </row>
    <row r="922" spans="10:13" ht="14.25" customHeight="1" x14ac:dyDescent="0.3">
      <c r="J922" s="14"/>
      <c r="M922" s="14"/>
    </row>
    <row r="923" spans="10:13" ht="14.25" customHeight="1" x14ac:dyDescent="0.3">
      <c r="J923" s="14"/>
      <c r="M923" s="14"/>
    </row>
    <row r="924" spans="10:13" ht="14.25" customHeight="1" x14ac:dyDescent="0.3">
      <c r="J924" s="14"/>
      <c r="M924" s="14"/>
    </row>
    <row r="925" spans="10:13" ht="14.25" customHeight="1" x14ac:dyDescent="0.3">
      <c r="J925" s="14"/>
      <c r="M925" s="14"/>
    </row>
    <row r="926" spans="10:13" ht="14.25" customHeight="1" x14ac:dyDescent="0.3">
      <c r="J926" s="14"/>
      <c r="M926" s="14"/>
    </row>
    <row r="927" spans="10:13" ht="14.25" customHeight="1" x14ac:dyDescent="0.3">
      <c r="J927" s="14"/>
      <c r="M927" s="14"/>
    </row>
    <row r="928" spans="10:13" ht="14.25" customHeight="1" x14ac:dyDescent="0.3">
      <c r="J928" s="14"/>
      <c r="M928" s="14"/>
    </row>
    <row r="929" spans="10:13" ht="14.25" customHeight="1" x14ac:dyDescent="0.3">
      <c r="J929" s="14"/>
      <c r="M929" s="14"/>
    </row>
    <row r="930" spans="10:13" ht="14.25" customHeight="1" x14ac:dyDescent="0.3">
      <c r="J930" s="14"/>
      <c r="M930" s="14"/>
    </row>
    <row r="931" spans="10:13" ht="14.25" customHeight="1" x14ac:dyDescent="0.3">
      <c r="J931" s="14"/>
      <c r="M931" s="14"/>
    </row>
    <row r="932" spans="10:13" ht="14.25" customHeight="1" x14ac:dyDescent="0.3">
      <c r="J932" s="14"/>
      <c r="M932" s="14"/>
    </row>
    <row r="933" spans="10:13" ht="14.25" customHeight="1" x14ac:dyDescent="0.3">
      <c r="J933" s="14"/>
      <c r="M933" s="14"/>
    </row>
    <row r="934" spans="10:13" ht="14.25" customHeight="1" x14ac:dyDescent="0.3">
      <c r="J934" s="14"/>
      <c r="M934" s="14"/>
    </row>
    <row r="935" spans="10:13" ht="14.25" customHeight="1" x14ac:dyDescent="0.3">
      <c r="J935" s="14"/>
      <c r="M935" s="14"/>
    </row>
    <row r="936" spans="10:13" ht="14.25" customHeight="1" x14ac:dyDescent="0.3">
      <c r="J936" s="14"/>
      <c r="M936" s="14"/>
    </row>
    <row r="937" spans="10:13" ht="14.25" customHeight="1" x14ac:dyDescent="0.3">
      <c r="J937" s="14"/>
      <c r="M937" s="14"/>
    </row>
    <row r="938" spans="10:13" ht="14.25" customHeight="1" x14ac:dyDescent="0.3">
      <c r="J938" s="14"/>
      <c r="M938" s="14"/>
    </row>
    <row r="939" spans="10:13" ht="14.25" customHeight="1" x14ac:dyDescent="0.3">
      <c r="J939" s="14"/>
      <c r="M939" s="14"/>
    </row>
    <row r="940" spans="10:13" ht="14.25" customHeight="1" x14ac:dyDescent="0.3">
      <c r="J940" s="14"/>
      <c r="M940" s="14"/>
    </row>
    <row r="941" spans="10:13" ht="14.25" customHeight="1" x14ac:dyDescent="0.3">
      <c r="J941" s="14"/>
      <c r="M941" s="14"/>
    </row>
    <row r="942" spans="10:13" ht="14.25" customHeight="1" x14ac:dyDescent="0.3">
      <c r="J942" s="14"/>
      <c r="M942" s="14"/>
    </row>
    <row r="943" spans="10:13" ht="14.25" customHeight="1" x14ac:dyDescent="0.3">
      <c r="J943" s="14"/>
      <c r="M943" s="14"/>
    </row>
    <row r="944" spans="10:13" ht="14.25" customHeight="1" x14ac:dyDescent="0.3">
      <c r="J944" s="14"/>
      <c r="M944" s="14"/>
    </row>
    <row r="945" spans="10:13" ht="14.25" customHeight="1" x14ac:dyDescent="0.3">
      <c r="J945" s="14"/>
      <c r="M945" s="14"/>
    </row>
    <row r="946" spans="10:13" ht="14.25" customHeight="1" x14ac:dyDescent="0.3">
      <c r="J946" s="14"/>
      <c r="M946" s="14"/>
    </row>
    <row r="947" spans="10:13" ht="14.25" customHeight="1" x14ac:dyDescent="0.3">
      <c r="J947" s="14"/>
      <c r="M947" s="14"/>
    </row>
    <row r="948" spans="10:13" ht="14.25" customHeight="1" x14ac:dyDescent="0.3">
      <c r="J948" s="14"/>
      <c r="M948" s="14"/>
    </row>
    <row r="949" spans="10:13" ht="14.25" customHeight="1" x14ac:dyDescent="0.3">
      <c r="J949" s="14"/>
      <c r="M949" s="14"/>
    </row>
    <row r="950" spans="10:13" ht="14.25" customHeight="1" x14ac:dyDescent="0.3">
      <c r="J950" s="14"/>
      <c r="M950" s="14"/>
    </row>
    <row r="951" spans="10:13" ht="14.25" customHeight="1" x14ac:dyDescent="0.3">
      <c r="J951" s="14"/>
      <c r="M951" s="14"/>
    </row>
    <row r="952" spans="10:13" ht="14.25" customHeight="1" x14ac:dyDescent="0.3">
      <c r="J952" s="14"/>
      <c r="M952" s="14"/>
    </row>
    <row r="953" spans="10:13" ht="14.25" customHeight="1" x14ac:dyDescent="0.3">
      <c r="J953" s="14"/>
      <c r="M953" s="14"/>
    </row>
    <row r="954" spans="10:13" ht="14.25" customHeight="1" x14ac:dyDescent="0.3">
      <c r="J954" s="14"/>
      <c r="M954" s="14"/>
    </row>
    <row r="955" spans="10:13" ht="14.25" customHeight="1" x14ac:dyDescent="0.3">
      <c r="J955" s="14"/>
      <c r="M955" s="14"/>
    </row>
    <row r="956" spans="10:13" ht="14.25" customHeight="1" x14ac:dyDescent="0.3">
      <c r="J956" s="14"/>
      <c r="M956" s="14"/>
    </row>
    <row r="957" spans="10:13" ht="14.25" customHeight="1" x14ac:dyDescent="0.3">
      <c r="J957" s="14"/>
      <c r="M957" s="14"/>
    </row>
    <row r="958" spans="10:13" ht="14.25" customHeight="1" x14ac:dyDescent="0.3">
      <c r="J958" s="14"/>
      <c r="M958" s="14"/>
    </row>
    <row r="959" spans="10:13" ht="14.25" customHeight="1" x14ac:dyDescent="0.3">
      <c r="J959" s="14"/>
      <c r="M959" s="14"/>
    </row>
    <row r="960" spans="10:13" ht="14.25" customHeight="1" x14ac:dyDescent="0.3">
      <c r="J960" s="14"/>
      <c r="M960" s="14"/>
    </row>
    <row r="961" spans="10:13" ht="14.25" customHeight="1" x14ac:dyDescent="0.3">
      <c r="J961" s="14"/>
      <c r="M961" s="14"/>
    </row>
    <row r="962" spans="10:13" ht="14.25" customHeight="1" x14ac:dyDescent="0.3">
      <c r="J962" s="14"/>
      <c r="M962" s="14"/>
    </row>
    <row r="963" spans="10:13" ht="14.25" customHeight="1" x14ac:dyDescent="0.3">
      <c r="J963" s="14"/>
      <c r="M963" s="14"/>
    </row>
    <row r="964" spans="10:13" ht="14.25" customHeight="1" x14ac:dyDescent="0.3">
      <c r="J964" s="14"/>
      <c r="M964" s="14"/>
    </row>
    <row r="965" spans="10:13" ht="14.25" customHeight="1" x14ac:dyDescent="0.3">
      <c r="J965" s="14"/>
      <c r="M965" s="14"/>
    </row>
    <row r="966" spans="10:13" ht="14.25" customHeight="1" x14ac:dyDescent="0.3">
      <c r="J966" s="14"/>
      <c r="M966" s="14"/>
    </row>
    <row r="967" spans="10:13" ht="14.25" customHeight="1" x14ac:dyDescent="0.3">
      <c r="J967" s="14"/>
      <c r="M967" s="14"/>
    </row>
    <row r="968" spans="10:13" ht="14.25" customHeight="1" x14ac:dyDescent="0.3">
      <c r="J968" s="14"/>
      <c r="M968" s="14"/>
    </row>
    <row r="969" spans="10:13" ht="14.25" customHeight="1" x14ac:dyDescent="0.3">
      <c r="J969" s="14"/>
      <c r="M969" s="14"/>
    </row>
    <row r="970" spans="10:13" ht="14.25" customHeight="1" x14ac:dyDescent="0.3">
      <c r="J970" s="14"/>
      <c r="M970" s="14"/>
    </row>
    <row r="971" spans="10:13" ht="14.25" customHeight="1" x14ac:dyDescent="0.3">
      <c r="J971" s="14"/>
      <c r="M971" s="14"/>
    </row>
    <row r="972" spans="10:13" ht="14.25" customHeight="1" x14ac:dyDescent="0.3">
      <c r="J972" s="14"/>
      <c r="M972" s="14"/>
    </row>
    <row r="973" spans="10:13" ht="14.25" customHeight="1" x14ac:dyDescent="0.3">
      <c r="J973" s="14"/>
      <c r="M973" s="14"/>
    </row>
    <row r="974" spans="10:13" ht="14.25" customHeight="1" x14ac:dyDescent="0.3">
      <c r="J974" s="14"/>
      <c r="M974" s="14"/>
    </row>
    <row r="975" spans="10:13" ht="14.25" customHeight="1" x14ac:dyDescent="0.3">
      <c r="J975" s="14"/>
      <c r="M975" s="14"/>
    </row>
    <row r="976" spans="10:13" ht="14.25" customHeight="1" x14ac:dyDescent="0.3">
      <c r="J976" s="14"/>
      <c r="M976" s="14"/>
    </row>
    <row r="977" spans="10:13" ht="14.25" customHeight="1" x14ac:dyDescent="0.3">
      <c r="J977" s="14"/>
      <c r="M977" s="14"/>
    </row>
    <row r="978" spans="10:13" ht="14.25" customHeight="1" x14ac:dyDescent="0.3">
      <c r="J978" s="14"/>
      <c r="M978" s="14"/>
    </row>
    <row r="979" spans="10:13" ht="14.25" customHeight="1" x14ac:dyDescent="0.3">
      <c r="J979" s="14"/>
      <c r="M979" s="14"/>
    </row>
    <row r="980" spans="10:13" ht="14.25" customHeight="1" x14ac:dyDescent="0.3">
      <c r="J980" s="14"/>
      <c r="M980" s="14"/>
    </row>
    <row r="981" spans="10:13" ht="14.25" customHeight="1" x14ac:dyDescent="0.3">
      <c r="J981" s="14"/>
      <c r="M981" s="14"/>
    </row>
    <row r="982" spans="10:13" ht="14.25" customHeight="1" x14ac:dyDescent="0.3">
      <c r="J982" s="14"/>
      <c r="M982" s="14"/>
    </row>
    <row r="983" spans="10:13" ht="14.25" customHeight="1" x14ac:dyDescent="0.3">
      <c r="J983" s="14"/>
      <c r="M983" s="14"/>
    </row>
    <row r="984" spans="10:13" ht="14.25" customHeight="1" x14ac:dyDescent="0.3">
      <c r="J984" s="14"/>
      <c r="M984" s="14"/>
    </row>
    <row r="985" spans="10:13" ht="14.25" customHeight="1" x14ac:dyDescent="0.3">
      <c r="J985" s="14"/>
      <c r="M985" s="14"/>
    </row>
    <row r="986" spans="10:13" ht="14.25" customHeight="1" x14ac:dyDescent="0.3">
      <c r="J986" s="14"/>
      <c r="M986" s="14"/>
    </row>
    <row r="987" spans="10:13" ht="14.25" customHeight="1" x14ac:dyDescent="0.3">
      <c r="J987" s="14"/>
      <c r="M987" s="14"/>
    </row>
    <row r="988" spans="10:13" ht="14.25" customHeight="1" x14ac:dyDescent="0.3">
      <c r="J988" s="14"/>
      <c r="M988" s="14"/>
    </row>
    <row r="989" spans="10:13" ht="14.25" customHeight="1" x14ac:dyDescent="0.3">
      <c r="J989" s="14"/>
      <c r="M989" s="14"/>
    </row>
    <row r="990" spans="10:13" ht="14.25" customHeight="1" x14ac:dyDescent="0.3">
      <c r="J990" s="14"/>
      <c r="M990" s="14"/>
    </row>
    <row r="991" spans="10:13" ht="14.25" customHeight="1" x14ac:dyDescent="0.3">
      <c r="J991" s="14"/>
      <c r="M991" s="14"/>
    </row>
    <row r="992" spans="10:13" ht="14.25" customHeight="1" x14ac:dyDescent="0.3">
      <c r="J992" s="14"/>
      <c r="M992" s="14"/>
    </row>
    <row r="993" spans="10:13" ht="14.25" customHeight="1" x14ac:dyDescent="0.3">
      <c r="J993" s="14"/>
      <c r="M993" s="14"/>
    </row>
    <row r="994" spans="10:13" ht="14.25" customHeight="1" x14ac:dyDescent="0.3">
      <c r="J994" s="14"/>
      <c r="M994" s="14"/>
    </row>
    <row r="995" spans="10:13" ht="14.25" customHeight="1" x14ac:dyDescent="0.3">
      <c r="J995" s="14"/>
      <c r="M995" s="14"/>
    </row>
    <row r="996" spans="10:13" ht="14.25" customHeight="1" x14ac:dyDescent="0.3">
      <c r="J996" s="14"/>
      <c r="M996" s="14"/>
    </row>
    <row r="997" spans="10:13" ht="14.25" customHeight="1" x14ac:dyDescent="0.3">
      <c r="J997" s="14"/>
      <c r="M997" s="14"/>
    </row>
    <row r="998" spans="10:13" ht="14.25" customHeight="1" x14ac:dyDescent="0.3">
      <c r="J998" s="14"/>
      <c r="M998" s="14"/>
    </row>
    <row r="999" spans="10:13" ht="14.25" customHeight="1" x14ac:dyDescent="0.3">
      <c r="J999" s="14"/>
      <c r="M999" s="14"/>
    </row>
    <row r="1000" spans="10:13" ht="14.25" customHeight="1" x14ac:dyDescent="0.3">
      <c r="J1000" s="14"/>
      <c r="M1000" s="14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C6E7-6288-4FA2-8796-EEDB21FF1954}">
  <dimension ref="A1:AK76"/>
  <sheetViews>
    <sheetView workbookViewId="0"/>
  </sheetViews>
  <sheetFormatPr defaultRowHeight="14.4" x14ac:dyDescent="0.3"/>
  <cols>
    <col min="1" max="1" width="6.33203125" customWidth="1"/>
    <col min="2" max="2" width="11.109375" customWidth="1"/>
    <col min="3" max="3" width="6.33203125" customWidth="1"/>
    <col min="30" max="30" width="13" customWidth="1"/>
  </cols>
  <sheetData>
    <row r="1" spans="1:37" x14ac:dyDescent="0.3">
      <c r="A1" s="44"/>
      <c r="B1" s="181" t="s">
        <v>70</v>
      </c>
      <c r="C1" s="181"/>
      <c r="D1" s="181"/>
      <c r="E1" s="181"/>
      <c r="F1" s="181"/>
      <c r="G1" s="181"/>
      <c r="H1" s="181"/>
      <c r="I1" s="181"/>
    </row>
    <row r="2" spans="1:37" x14ac:dyDescent="0.3">
      <c r="A2" s="131" t="s">
        <v>71</v>
      </c>
      <c r="B2" s="132" t="s">
        <v>0</v>
      </c>
      <c r="C2" s="133">
        <v>0</v>
      </c>
      <c r="D2" s="134">
        <v>75</v>
      </c>
      <c r="E2" s="134">
        <v>37.5</v>
      </c>
      <c r="F2" s="134">
        <v>18.75</v>
      </c>
      <c r="G2" s="134">
        <f>F2/2</f>
        <v>9.375</v>
      </c>
      <c r="H2" s="134">
        <f>G2/2</f>
        <v>4.6875</v>
      </c>
      <c r="I2" s="135">
        <f>H2/2</f>
        <v>2.34375</v>
      </c>
      <c r="J2" s="44"/>
    </row>
    <row r="3" spans="1:37" x14ac:dyDescent="0.3">
      <c r="A3" s="123">
        <v>1</v>
      </c>
      <c r="B3" s="127">
        <v>310</v>
      </c>
      <c r="C3" s="44">
        <v>0</v>
      </c>
      <c r="D3" s="44">
        <v>0.47799999999999998</v>
      </c>
      <c r="E3" s="44">
        <v>0.435</v>
      </c>
      <c r="F3" s="44">
        <v>0.45300000000000001</v>
      </c>
      <c r="G3" s="44">
        <v>0.39100000000000001</v>
      </c>
      <c r="H3" s="44">
        <v>0.4</v>
      </c>
      <c r="I3" s="109">
        <v>0.48299999999999998</v>
      </c>
      <c r="J3" s="44"/>
    </row>
    <row r="4" spans="1:37" x14ac:dyDescent="0.3">
      <c r="A4" s="123">
        <v>1</v>
      </c>
      <c r="B4" s="127">
        <v>340</v>
      </c>
      <c r="C4" s="44">
        <v>0</v>
      </c>
      <c r="D4" s="44">
        <v>0.45600000000000002</v>
      </c>
      <c r="E4" s="44">
        <v>0.41899999999999998</v>
      </c>
      <c r="F4" s="44">
        <v>0.442</v>
      </c>
      <c r="G4" s="44">
        <v>0.38100000000000001</v>
      </c>
      <c r="H4" s="44">
        <v>0.39100000000000001</v>
      </c>
      <c r="I4" s="109">
        <v>0.47299999999999998</v>
      </c>
      <c r="J4" s="44"/>
      <c r="U4" s="38" t="s">
        <v>72</v>
      </c>
      <c r="V4" s="36">
        <v>0</v>
      </c>
      <c r="W4" s="17">
        <v>75</v>
      </c>
      <c r="X4" s="17">
        <v>37.5</v>
      </c>
      <c r="Y4" s="17">
        <v>18.75</v>
      </c>
      <c r="Z4" s="17">
        <f>Y4/2</f>
        <v>9.375</v>
      </c>
      <c r="AA4" s="17">
        <f>Z4/2</f>
        <v>4.6875</v>
      </c>
      <c r="AB4" s="17">
        <f>AA4/2</f>
        <v>2.34375</v>
      </c>
      <c r="AD4" t="s">
        <v>73</v>
      </c>
      <c r="AE4" s="36">
        <v>0</v>
      </c>
      <c r="AF4" s="17">
        <v>2.34375</v>
      </c>
      <c r="AG4" s="17">
        <v>4.6875</v>
      </c>
      <c r="AH4" s="17">
        <v>9.375</v>
      </c>
      <c r="AI4" s="17">
        <v>18.75</v>
      </c>
      <c r="AJ4" s="17">
        <v>37.5</v>
      </c>
      <c r="AK4" s="17">
        <v>75</v>
      </c>
    </row>
    <row r="5" spans="1:37" x14ac:dyDescent="0.3">
      <c r="A5" s="123">
        <v>1</v>
      </c>
      <c r="B5" s="127">
        <v>370</v>
      </c>
      <c r="C5" s="44">
        <v>0</v>
      </c>
      <c r="D5" s="44">
        <v>0.438</v>
      </c>
      <c r="E5" s="44">
        <v>0.40899999999999997</v>
      </c>
      <c r="F5" s="44">
        <v>0.434</v>
      </c>
      <c r="G5" s="44">
        <v>0.374</v>
      </c>
      <c r="H5" s="44">
        <v>0.38500000000000001</v>
      </c>
      <c r="I5" s="109">
        <v>0.46400000000000002</v>
      </c>
      <c r="J5" s="44"/>
      <c r="U5" s="25">
        <v>310</v>
      </c>
      <c r="V5">
        <v>0</v>
      </c>
      <c r="W5">
        <v>0.47799999999999998</v>
      </c>
      <c r="X5">
        <v>0.435</v>
      </c>
      <c r="Y5">
        <v>0.45300000000000001</v>
      </c>
      <c r="Z5">
        <v>0.39100000000000001</v>
      </c>
      <c r="AA5">
        <v>0.4</v>
      </c>
      <c r="AB5">
        <v>0.48299999999999998</v>
      </c>
      <c r="AD5" t="s">
        <v>74</v>
      </c>
      <c r="AE5">
        <f>EXP(V11)/EXP(V14)</f>
        <v>1</v>
      </c>
      <c r="AF5">
        <f>AB17</f>
        <v>1.0314855038865227</v>
      </c>
      <c r="AG5">
        <f>AA17</f>
        <v>1.0304545339535169</v>
      </c>
      <c r="AH5">
        <f>Z17</f>
        <v>1.0481220090796557</v>
      </c>
      <c r="AI5">
        <f>Y17</f>
        <v>1.1151623503414478</v>
      </c>
      <c r="AJ5">
        <f>X17</f>
        <v>1.2373846512436006</v>
      </c>
      <c r="AK5">
        <f>W17</f>
        <v>1.6274266093785854</v>
      </c>
    </row>
    <row r="6" spans="1:37" x14ac:dyDescent="0.3">
      <c r="A6" s="123">
        <v>1</v>
      </c>
      <c r="B6" s="128">
        <v>400</v>
      </c>
      <c r="C6" s="44">
        <v>0</v>
      </c>
      <c r="D6" s="44">
        <v>0.42899999999999999</v>
      </c>
      <c r="E6" s="44">
        <v>0.39900000000000002</v>
      </c>
      <c r="F6" s="44">
        <v>0.42199999999999999</v>
      </c>
      <c r="G6" s="44">
        <v>0.36299999999999999</v>
      </c>
      <c r="H6" s="44">
        <v>0.372</v>
      </c>
      <c r="I6" s="109">
        <v>0.44900000000000001</v>
      </c>
      <c r="J6" s="44"/>
      <c r="U6" s="25">
        <v>340</v>
      </c>
      <c r="V6">
        <v>0</v>
      </c>
      <c r="W6">
        <v>0.45600000000000002</v>
      </c>
      <c r="X6">
        <v>0.41899999999999998</v>
      </c>
      <c r="Y6">
        <v>0.442</v>
      </c>
      <c r="Z6">
        <v>0.38100000000000001</v>
      </c>
      <c r="AA6">
        <v>0.39100000000000001</v>
      </c>
      <c r="AB6">
        <v>0.47299999999999998</v>
      </c>
    </row>
    <row r="7" spans="1:37" x14ac:dyDescent="0.3">
      <c r="A7" s="123">
        <v>1</v>
      </c>
      <c r="B7" s="127">
        <v>430</v>
      </c>
      <c r="C7" s="44">
        <v>0</v>
      </c>
      <c r="D7" s="44">
        <v>0.44600000000000001</v>
      </c>
      <c r="E7" s="44">
        <v>0.40200000000000002</v>
      </c>
      <c r="F7" s="44">
        <v>0.41599999999999998</v>
      </c>
      <c r="G7" s="44">
        <v>0.35399999999999998</v>
      </c>
      <c r="H7" s="44">
        <v>0.36199999999999999</v>
      </c>
      <c r="I7" s="109">
        <v>0.438</v>
      </c>
      <c r="J7" s="44"/>
      <c r="U7" s="25">
        <v>370</v>
      </c>
      <c r="V7">
        <v>0</v>
      </c>
      <c r="W7">
        <v>0.438</v>
      </c>
      <c r="X7">
        <v>0.40899999999999997</v>
      </c>
      <c r="Y7">
        <v>0.434</v>
      </c>
      <c r="Z7">
        <v>0.374</v>
      </c>
      <c r="AA7">
        <v>0.38500000000000001</v>
      </c>
      <c r="AB7">
        <v>0.46400000000000002</v>
      </c>
    </row>
    <row r="8" spans="1:37" x14ac:dyDescent="0.3">
      <c r="A8" s="123">
        <v>1</v>
      </c>
      <c r="B8" s="127">
        <v>460</v>
      </c>
      <c r="C8" s="44">
        <v>0</v>
      </c>
      <c r="D8" s="44">
        <v>0.56100000000000005</v>
      </c>
      <c r="E8" s="44">
        <v>0.442</v>
      </c>
      <c r="F8" s="44">
        <v>0.42499999999999999</v>
      </c>
      <c r="G8" s="44">
        <v>0.34799999999999998</v>
      </c>
      <c r="H8" s="44">
        <v>0.35299999999999998</v>
      </c>
      <c r="I8" s="109">
        <v>0.42599999999999999</v>
      </c>
      <c r="J8" s="44"/>
      <c r="U8" s="27">
        <v>400</v>
      </c>
      <c r="V8">
        <v>0</v>
      </c>
      <c r="W8">
        <v>0.42899999999999999</v>
      </c>
      <c r="X8">
        <v>0.39900000000000002</v>
      </c>
      <c r="Y8">
        <v>0.42199999999999999</v>
      </c>
      <c r="Z8">
        <v>0.36299999999999999</v>
      </c>
      <c r="AA8">
        <v>0.372</v>
      </c>
      <c r="AB8">
        <v>0.44900000000000001</v>
      </c>
    </row>
    <row r="9" spans="1:37" x14ac:dyDescent="0.3">
      <c r="A9" s="123">
        <v>1</v>
      </c>
      <c r="B9" s="129">
        <v>490</v>
      </c>
      <c r="C9" s="124">
        <v>0</v>
      </c>
      <c r="D9" s="124">
        <v>0.84</v>
      </c>
      <c r="E9" s="124">
        <v>0.54900000000000004</v>
      </c>
      <c r="F9" s="124">
        <v>0.46600000000000003</v>
      </c>
      <c r="G9" s="124">
        <v>0.35299999999999998</v>
      </c>
      <c r="H9" s="124">
        <v>0.34899999999999998</v>
      </c>
      <c r="I9" s="125">
        <v>0.41899999999999998</v>
      </c>
      <c r="J9" s="44"/>
      <c r="U9" s="25">
        <v>430</v>
      </c>
      <c r="V9">
        <v>0</v>
      </c>
      <c r="W9">
        <v>0.44600000000000001</v>
      </c>
      <c r="X9">
        <v>0.40200000000000002</v>
      </c>
      <c r="Y9">
        <v>0.41599999999999998</v>
      </c>
      <c r="Z9">
        <v>0.35399999999999998</v>
      </c>
      <c r="AA9">
        <v>0.36199999999999999</v>
      </c>
      <c r="AB9">
        <v>0.438</v>
      </c>
    </row>
    <row r="10" spans="1:37" x14ac:dyDescent="0.3">
      <c r="A10" s="123">
        <v>1</v>
      </c>
      <c r="B10" s="127">
        <v>520</v>
      </c>
      <c r="C10" s="44">
        <v>0</v>
      </c>
      <c r="D10" s="44">
        <v>0.38600000000000001</v>
      </c>
      <c r="E10" s="44">
        <v>0.35899999999999999</v>
      </c>
      <c r="F10" s="44">
        <v>0.377</v>
      </c>
      <c r="G10" s="44">
        <v>0.32500000000000001</v>
      </c>
      <c r="H10" s="44">
        <v>0.33500000000000002</v>
      </c>
      <c r="I10" s="109">
        <v>0.40600000000000003</v>
      </c>
      <c r="J10" s="44"/>
      <c r="U10" s="25">
        <v>460</v>
      </c>
      <c r="V10">
        <v>0</v>
      </c>
      <c r="W10">
        <v>0.56100000000000005</v>
      </c>
      <c r="X10">
        <v>0.442</v>
      </c>
      <c r="Y10">
        <v>0.42499999999999999</v>
      </c>
      <c r="Z10">
        <v>0.34799999999999998</v>
      </c>
      <c r="AA10">
        <v>0.35299999999999998</v>
      </c>
      <c r="AB10">
        <v>0.42599999999999999</v>
      </c>
    </row>
    <row r="11" spans="1:37" x14ac:dyDescent="0.3">
      <c r="A11" s="123">
        <v>1</v>
      </c>
      <c r="B11" s="127">
        <v>550</v>
      </c>
      <c r="C11" s="44">
        <v>0</v>
      </c>
      <c r="D11" s="44">
        <v>0.36</v>
      </c>
      <c r="E11" s="44">
        <v>0.34300000000000003</v>
      </c>
      <c r="F11" s="44">
        <v>0.36499999999999999</v>
      </c>
      <c r="G11" s="44">
        <v>0.315</v>
      </c>
      <c r="H11" s="44">
        <v>0.32700000000000001</v>
      </c>
      <c r="I11" s="109">
        <v>0.39600000000000002</v>
      </c>
      <c r="J11" s="44"/>
      <c r="U11" s="28">
        <v>490</v>
      </c>
      <c r="V11" s="37">
        <v>0</v>
      </c>
      <c r="W11" s="37">
        <v>0.84</v>
      </c>
      <c r="X11" s="37">
        <v>0.54900000000000004</v>
      </c>
      <c r="Y11" s="37">
        <v>0.46600000000000003</v>
      </c>
      <c r="Z11" s="37">
        <v>0.35299999999999998</v>
      </c>
      <c r="AA11" s="37">
        <v>0.34899999999999998</v>
      </c>
      <c r="AB11" s="37">
        <v>0.41899999999999998</v>
      </c>
    </row>
    <row r="12" spans="1:37" x14ac:dyDescent="0.3">
      <c r="A12" s="123">
        <v>1</v>
      </c>
      <c r="B12" s="127">
        <v>580</v>
      </c>
      <c r="C12" s="44">
        <v>0</v>
      </c>
      <c r="D12" s="44">
        <v>0.35299999999999998</v>
      </c>
      <c r="E12" s="44">
        <v>0.33600000000000002</v>
      </c>
      <c r="F12" s="44">
        <v>0.35699999999999998</v>
      </c>
      <c r="G12" s="44">
        <v>0.30599999999999999</v>
      </c>
      <c r="H12" s="44">
        <v>0.31900000000000001</v>
      </c>
      <c r="I12" s="109">
        <v>0.38800000000000001</v>
      </c>
      <c r="J12" s="44"/>
      <c r="U12" s="25">
        <v>520</v>
      </c>
      <c r="V12">
        <v>0</v>
      </c>
      <c r="W12">
        <v>0.38600000000000001</v>
      </c>
      <c r="X12">
        <v>0.35899999999999999</v>
      </c>
      <c r="Y12">
        <v>0.377</v>
      </c>
      <c r="Z12">
        <v>0.32500000000000001</v>
      </c>
      <c r="AA12">
        <v>0.33500000000000002</v>
      </c>
      <c r="AB12">
        <v>0.40600000000000003</v>
      </c>
    </row>
    <row r="13" spans="1:37" x14ac:dyDescent="0.3">
      <c r="A13" s="123">
        <v>1</v>
      </c>
      <c r="B13" s="127">
        <v>610</v>
      </c>
      <c r="C13" s="44">
        <v>0</v>
      </c>
      <c r="D13" s="44">
        <v>0.34699999999999998</v>
      </c>
      <c r="E13" s="44">
        <v>0.32900000000000001</v>
      </c>
      <c r="F13" s="44">
        <v>0.34899999999999998</v>
      </c>
      <c r="G13" s="44">
        <v>0.29899999999999999</v>
      </c>
      <c r="H13" s="44">
        <v>0.313</v>
      </c>
      <c r="I13" s="109">
        <v>0.38</v>
      </c>
      <c r="J13" s="44"/>
      <c r="U13" s="25">
        <v>550</v>
      </c>
      <c r="V13">
        <v>0</v>
      </c>
      <c r="W13">
        <v>0.36</v>
      </c>
      <c r="X13">
        <v>0.34300000000000003</v>
      </c>
      <c r="Y13">
        <v>0.36499999999999999</v>
      </c>
      <c r="Z13">
        <v>0.315</v>
      </c>
      <c r="AA13">
        <v>0.32700000000000001</v>
      </c>
      <c r="AB13">
        <v>0.39600000000000002</v>
      </c>
    </row>
    <row r="14" spans="1:37" x14ac:dyDescent="0.3">
      <c r="A14" s="122">
        <v>2</v>
      </c>
      <c r="B14" s="138">
        <v>310</v>
      </c>
      <c r="C14" s="104">
        <v>0</v>
      </c>
      <c r="D14" s="104">
        <v>8.3000000000000004E-2</v>
      </c>
      <c r="E14" s="104">
        <v>0.04</v>
      </c>
      <c r="F14" s="104">
        <v>3.2000000000000001E-2</v>
      </c>
      <c r="G14" s="104">
        <v>0.02</v>
      </c>
      <c r="H14" s="104">
        <v>2.1999999999999999E-2</v>
      </c>
      <c r="I14" s="105">
        <v>3.3000000000000002E-2</v>
      </c>
      <c r="J14" s="44"/>
      <c r="U14" s="25">
        <v>580</v>
      </c>
      <c r="V14">
        <v>0</v>
      </c>
      <c r="W14">
        <v>0.35299999999999998</v>
      </c>
      <c r="X14">
        <v>0.33600000000000002</v>
      </c>
      <c r="Y14">
        <v>0.35699999999999998</v>
      </c>
      <c r="Z14">
        <v>0.30599999999999999</v>
      </c>
      <c r="AA14">
        <v>0.31900000000000001</v>
      </c>
      <c r="AB14">
        <v>0.38800000000000001</v>
      </c>
    </row>
    <row r="15" spans="1:37" x14ac:dyDescent="0.3">
      <c r="A15" s="123">
        <v>2</v>
      </c>
      <c r="B15" s="127">
        <v>340</v>
      </c>
      <c r="C15" s="44">
        <v>0</v>
      </c>
      <c r="D15" s="44">
        <v>6.7000000000000004E-2</v>
      </c>
      <c r="E15" s="44">
        <v>3.3000000000000002E-2</v>
      </c>
      <c r="F15" s="44">
        <v>0.03</v>
      </c>
      <c r="G15" s="44">
        <v>1.9E-2</v>
      </c>
      <c r="H15" s="44">
        <v>2.1000000000000001E-2</v>
      </c>
      <c r="I15" s="109">
        <v>0.03</v>
      </c>
      <c r="J15" s="44"/>
      <c r="U15" s="25">
        <v>610</v>
      </c>
      <c r="V15">
        <v>0</v>
      </c>
      <c r="W15">
        <v>0.34699999999999998</v>
      </c>
      <c r="X15">
        <v>0.32900000000000001</v>
      </c>
      <c r="Y15">
        <v>0.34899999999999998</v>
      </c>
      <c r="Z15">
        <v>0.29899999999999999</v>
      </c>
      <c r="AA15">
        <v>0.313</v>
      </c>
      <c r="AB15">
        <v>0.38</v>
      </c>
    </row>
    <row r="16" spans="1:37" x14ac:dyDescent="0.3">
      <c r="A16" s="123">
        <v>2</v>
      </c>
      <c r="B16" s="127">
        <v>370</v>
      </c>
      <c r="C16" s="44">
        <v>0</v>
      </c>
      <c r="D16" s="44">
        <v>5.5E-2</v>
      </c>
      <c r="E16" s="44">
        <v>2.8000000000000001E-2</v>
      </c>
      <c r="F16" s="44">
        <v>2.8000000000000001E-2</v>
      </c>
      <c r="G16" s="44">
        <v>1.7999999999999999E-2</v>
      </c>
      <c r="H16" s="44">
        <v>0.02</v>
      </c>
      <c r="I16" s="109">
        <v>2.9000000000000001E-2</v>
      </c>
      <c r="J16" s="44"/>
    </row>
    <row r="17" spans="1:37" x14ac:dyDescent="0.3">
      <c r="A17" s="123">
        <v>2</v>
      </c>
      <c r="B17" s="128">
        <v>400</v>
      </c>
      <c r="C17" s="44">
        <v>0</v>
      </c>
      <c r="D17" s="44">
        <v>5.6000000000000001E-2</v>
      </c>
      <c r="E17" s="44">
        <v>2.9000000000000001E-2</v>
      </c>
      <c r="F17" s="44">
        <v>2.8000000000000001E-2</v>
      </c>
      <c r="G17" s="44">
        <v>1.7000000000000001E-2</v>
      </c>
      <c r="H17" s="44">
        <v>1.9E-2</v>
      </c>
      <c r="I17" s="109">
        <v>2.7E-2</v>
      </c>
      <c r="J17" s="44"/>
      <c r="U17" t="s">
        <v>75</v>
      </c>
      <c r="V17">
        <f t="shared" ref="V17:AB17" si="0">EXP(V11)/EXP(V14)</f>
        <v>1</v>
      </c>
      <c r="W17">
        <f t="shared" si="0"/>
        <v>1.6274266093785854</v>
      </c>
      <c r="X17">
        <f t="shared" si="0"/>
        <v>1.2373846512436006</v>
      </c>
      <c r="Y17">
        <f t="shared" si="0"/>
        <v>1.1151623503414478</v>
      </c>
      <c r="Z17">
        <f t="shared" si="0"/>
        <v>1.0481220090796557</v>
      </c>
      <c r="AA17">
        <f t="shared" si="0"/>
        <v>1.0304545339535169</v>
      </c>
      <c r="AB17">
        <f t="shared" si="0"/>
        <v>1.0314855038865227</v>
      </c>
    </row>
    <row r="18" spans="1:37" x14ac:dyDescent="0.3">
      <c r="A18" s="123">
        <v>2</v>
      </c>
      <c r="B18" s="127">
        <v>430</v>
      </c>
      <c r="C18" s="44">
        <v>0</v>
      </c>
      <c r="D18" s="44">
        <v>8.3000000000000004E-2</v>
      </c>
      <c r="E18" s="44">
        <v>4.1000000000000002E-2</v>
      </c>
      <c r="F18" s="44">
        <v>3.3000000000000002E-2</v>
      </c>
      <c r="G18" s="44">
        <v>1.7000000000000001E-2</v>
      </c>
      <c r="H18" s="44">
        <v>1.7999999999999999E-2</v>
      </c>
      <c r="I18" s="109">
        <v>2.5999999999999999E-2</v>
      </c>
      <c r="J18" s="44"/>
    </row>
    <row r="19" spans="1:37" x14ac:dyDescent="0.3">
      <c r="A19" s="123">
        <v>2</v>
      </c>
      <c r="B19" s="127">
        <v>460</v>
      </c>
      <c r="C19" s="44">
        <v>0</v>
      </c>
      <c r="D19" s="44">
        <v>0.20899999999999999</v>
      </c>
      <c r="E19" s="44">
        <v>9.0999999999999998E-2</v>
      </c>
      <c r="F19" s="44">
        <v>5.2999999999999999E-2</v>
      </c>
      <c r="G19" s="44">
        <v>2.1000000000000001E-2</v>
      </c>
      <c r="H19" s="44">
        <v>1.7999999999999999E-2</v>
      </c>
      <c r="I19" s="109">
        <v>2.5999999999999999E-2</v>
      </c>
      <c r="J19" s="44"/>
      <c r="AD19" t="s">
        <v>73</v>
      </c>
      <c r="AE19" s="36">
        <v>0</v>
      </c>
      <c r="AF19" s="17">
        <v>2.34375</v>
      </c>
      <c r="AG19" s="17">
        <v>4.6875</v>
      </c>
      <c r="AH19" s="17">
        <v>9.375</v>
      </c>
      <c r="AI19" s="17">
        <v>18.75</v>
      </c>
      <c r="AJ19" s="17">
        <v>37.5</v>
      </c>
      <c r="AK19" s="17">
        <v>75</v>
      </c>
    </row>
    <row r="20" spans="1:37" x14ac:dyDescent="0.3">
      <c r="A20" s="123">
        <v>2</v>
      </c>
      <c r="B20" s="129">
        <v>490</v>
      </c>
      <c r="C20" s="124">
        <v>0</v>
      </c>
      <c r="D20" s="124">
        <v>0.497</v>
      </c>
      <c r="E20" s="124">
        <v>0.20499999999999999</v>
      </c>
      <c r="F20" s="124">
        <v>0.10199999999999999</v>
      </c>
      <c r="G20" s="124">
        <v>3.2000000000000001E-2</v>
      </c>
      <c r="H20" s="124">
        <v>2.1999999999999999E-2</v>
      </c>
      <c r="I20" s="125">
        <v>2.7E-2</v>
      </c>
      <c r="J20" s="44"/>
      <c r="U20" s="38" t="s">
        <v>76</v>
      </c>
      <c r="V20" s="36">
        <v>0</v>
      </c>
      <c r="W20" s="17">
        <v>75</v>
      </c>
      <c r="X20" s="17">
        <v>37.5</v>
      </c>
      <c r="Y20" s="17">
        <v>18.75</v>
      </c>
      <c r="Z20" s="17">
        <f>Y20/2</f>
        <v>9.375</v>
      </c>
      <c r="AA20" s="17">
        <f>Z20/2</f>
        <v>4.6875</v>
      </c>
      <c r="AB20" s="17">
        <f>AA20/2</f>
        <v>2.34375</v>
      </c>
      <c r="AD20" t="s">
        <v>74</v>
      </c>
      <c r="AE20">
        <f>V33</f>
        <v>1</v>
      </c>
      <c r="AF20">
        <f>AB33</f>
        <v>1.0070245572668486</v>
      </c>
      <c r="AG20">
        <f>AA33</f>
        <v>1.0110607224447197</v>
      </c>
      <c r="AH20">
        <f>Z33</f>
        <v>1.0232665395472174</v>
      </c>
      <c r="AI20">
        <f>Y33</f>
        <v>1.0908966797182778</v>
      </c>
      <c r="AJ20">
        <f>X33</f>
        <v>1.2140962829562332</v>
      </c>
      <c r="AK20">
        <f>W33</f>
        <v>1.6031973837265741</v>
      </c>
    </row>
    <row r="21" spans="1:37" x14ac:dyDescent="0.3">
      <c r="A21" s="123">
        <v>2</v>
      </c>
      <c r="B21" s="127">
        <v>520</v>
      </c>
      <c r="C21" s="44">
        <v>0</v>
      </c>
      <c r="D21" s="44">
        <v>4.7E-2</v>
      </c>
      <c r="E21" s="44">
        <v>2.1000000000000001E-2</v>
      </c>
      <c r="F21" s="44">
        <v>0.02</v>
      </c>
      <c r="G21" s="44">
        <v>1.2E-2</v>
      </c>
      <c r="H21" s="44">
        <v>1.4E-2</v>
      </c>
      <c r="I21" s="109">
        <v>2.3E-2</v>
      </c>
      <c r="J21" s="44"/>
      <c r="U21" s="25">
        <v>310</v>
      </c>
      <c r="V21">
        <v>0</v>
      </c>
      <c r="W21">
        <v>8.3000000000000004E-2</v>
      </c>
      <c r="X21">
        <v>0.04</v>
      </c>
      <c r="Y21">
        <v>3.2000000000000001E-2</v>
      </c>
      <c r="Z21">
        <v>0.02</v>
      </c>
      <c r="AA21">
        <v>2.1999999999999999E-2</v>
      </c>
      <c r="AB21">
        <v>3.3000000000000002E-2</v>
      </c>
    </row>
    <row r="22" spans="1:37" x14ac:dyDescent="0.3">
      <c r="A22" s="123">
        <v>2</v>
      </c>
      <c r="B22" s="127">
        <v>550</v>
      </c>
      <c r="C22" s="44">
        <v>0</v>
      </c>
      <c r="D22" s="44">
        <v>2.5999999999999999E-2</v>
      </c>
      <c r="E22" s="44">
        <v>1.2E-2</v>
      </c>
      <c r="F22" s="44">
        <v>1.6E-2</v>
      </c>
      <c r="G22" s="44">
        <v>8.9999999999999993E-3</v>
      </c>
      <c r="H22" s="44">
        <v>1.2999999999999999E-2</v>
      </c>
      <c r="I22" s="109">
        <v>2.1000000000000001E-2</v>
      </c>
      <c r="J22" s="44"/>
      <c r="U22" s="25">
        <v>340</v>
      </c>
      <c r="V22">
        <v>0</v>
      </c>
      <c r="W22">
        <v>6.7000000000000004E-2</v>
      </c>
      <c r="X22">
        <v>3.3000000000000002E-2</v>
      </c>
      <c r="Y22">
        <v>0.03</v>
      </c>
      <c r="Z22">
        <v>1.9E-2</v>
      </c>
      <c r="AA22">
        <v>2.1000000000000001E-2</v>
      </c>
      <c r="AB22">
        <v>0.03</v>
      </c>
    </row>
    <row r="23" spans="1:37" x14ac:dyDescent="0.3">
      <c r="A23" s="123">
        <v>2</v>
      </c>
      <c r="B23" s="127">
        <v>580</v>
      </c>
      <c r="C23" s="44">
        <v>0</v>
      </c>
      <c r="D23" s="44">
        <v>2.5000000000000001E-2</v>
      </c>
      <c r="E23" s="44">
        <v>1.0999999999999999E-2</v>
      </c>
      <c r="F23" s="44">
        <v>1.4999999999999999E-2</v>
      </c>
      <c r="G23" s="44">
        <v>8.9999999999999993E-3</v>
      </c>
      <c r="H23" s="44">
        <v>1.0999999999999999E-2</v>
      </c>
      <c r="I23" s="109">
        <v>0.02</v>
      </c>
      <c r="J23" s="44"/>
      <c r="U23" s="25">
        <v>370</v>
      </c>
      <c r="V23">
        <v>0</v>
      </c>
      <c r="W23">
        <v>5.5E-2</v>
      </c>
      <c r="X23">
        <v>2.8000000000000001E-2</v>
      </c>
      <c r="Y23">
        <v>2.8000000000000001E-2</v>
      </c>
      <c r="Z23">
        <v>1.7999999999999999E-2</v>
      </c>
      <c r="AA23">
        <v>0.02</v>
      </c>
      <c r="AB23">
        <v>2.9000000000000001E-2</v>
      </c>
    </row>
    <row r="24" spans="1:37" x14ac:dyDescent="0.3">
      <c r="A24" s="123">
        <v>2</v>
      </c>
      <c r="B24" s="127">
        <v>610</v>
      </c>
      <c r="C24" s="44">
        <v>0</v>
      </c>
      <c r="D24" s="44">
        <v>2.4E-2</v>
      </c>
      <c r="E24" s="44">
        <v>0.01</v>
      </c>
      <c r="F24" s="44">
        <v>1.4E-2</v>
      </c>
      <c r="G24" s="44">
        <v>8.0000000000000002E-3</v>
      </c>
      <c r="H24" s="44">
        <v>0.01</v>
      </c>
      <c r="I24" s="109">
        <v>1.9E-2</v>
      </c>
      <c r="J24" s="44"/>
      <c r="U24" s="27">
        <v>400</v>
      </c>
      <c r="V24">
        <v>0</v>
      </c>
      <c r="W24">
        <v>5.6000000000000001E-2</v>
      </c>
      <c r="X24">
        <v>2.9000000000000001E-2</v>
      </c>
      <c r="Y24">
        <v>2.8000000000000001E-2</v>
      </c>
      <c r="Z24">
        <v>1.7000000000000001E-2</v>
      </c>
      <c r="AA24">
        <v>1.9E-2</v>
      </c>
      <c r="AB24">
        <v>2.7E-2</v>
      </c>
    </row>
    <row r="25" spans="1:37" x14ac:dyDescent="0.3">
      <c r="A25" s="122">
        <v>3</v>
      </c>
      <c r="B25" s="138">
        <v>310</v>
      </c>
      <c r="C25" s="104">
        <v>0</v>
      </c>
      <c r="D25" s="104">
        <v>7.6999999999999999E-2</v>
      </c>
      <c r="E25" s="104">
        <v>4.1000000000000002E-2</v>
      </c>
      <c r="F25" s="104">
        <v>2.5999999999999999E-2</v>
      </c>
      <c r="G25" s="104">
        <v>1.4E-2</v>
      </c>
      <c r="H25" s="104">
        <v>1.7999999999999999E-2</v>
      </c>
      <c r="I25" s="105">
        <v>2.4E-2</v>
      </c>
      <c r="J25" s="44"/>
      <c r="U25" s="25">
        <v>430</v>
      </c>
      <c r="V25">
        <v>0</v>
      </c>
      <c r="W25">
        <v>8.3000000000000004E-2</v>
      </c>
      <c r="X25">
        <v>4.1000000000000002E-2</v>
      </c>
      <c r="Y25">
        <v>3.3000000000000002E-2</v>
      </c>
      <c r="Z25">
        <v>1.7000000000000001E-2</v>
      </c>
      <c r="AA25">
        <v>1.7999999999999999E-2</v>
      </c>
      <c r="AB25">
        <v>2.5999999999999999E-2</v>
      </c>
    </row>
    <row r="26" spans="1:37" x14ac:dyDescent="0.3">
      <c r="A26" s="123">
        <v>3</v>
      </c>
      <c r="B26" s="127">
        <v>340</v>
      </c>
      <c r="C26" s="44">
        <v>0</v>
      </c>
      <c r="D26" s="44">
        <v>6.0999999999999999E-2</v>
      </c>
      <c r="E26" s="44">
        <v>3.4000000000000002E-2</v>
      </c>
      <c r="F26" s="44">
        <v>2.5000000000000001E-2</v>
      </c>
      <c r="G26" s="44">
        <v>1.2999999999999999E-2</v>
      </c>
      <c r="H26" s="44">
        <v>1.7000000000000001E-2</v>
      </c>
      <c r="I26" s="109">
        <v>2.4E-2</v>
      </c>
      <c r="J26" s="44"/>
      <c r="U26" s="25">
        <v>460</v>
      </c>
      <c r="V26">
        <v>0</v>
      </c>
      <c r="W26">
        <v>0.20899999999999999</v>
      </c>
      <c r="X26">
        <v>9.0999999999999998E-2</v>
      </c>
      <c r="Y26">
        <v>5.2999999999999999E-2</v>
      </c>
      <c r="Z26">
        <v>2.1000000000000001E-2</v>
      </c>
      <c r="AA26">
        <v>1.7999999999999999E-2</v>
      </c>
      <c r="AB26">
        <v>2.5999999999999999E-2</v>
      </c>
    </row>
    <row r="27" spans="1:37" x14ac:dyDescent="0.3">
      <c r="A27" s="123">
        <v>3</v>
      </c>
      <c r="B27" s="127">
        <v>370</v>
      </c>
      <c r="C27" s="44">
        <v>0</v>
      </c>
      <c r="D27" s="44">
        <v>4.9000000000000002E-2</v>
      </c>
      <c r="E27" s="44">
        <v>2.9000000000000001E-2</v>
      </c>
      <c r="F27" s="44">
        <v>2.3E-2</v>
      </c>
      <c r="G27" s="44">
        <v>1.2999999999999999E-2</v>
      </c>
      <c r="H27" s="44">
        <v>1.6E-2</v>
      </c>
      <c r="I27" s="109">
        <v>2.3E-2</v>
      </c>
      <c r="J27" s="44"/>
      <c r="U27" s="28">
        <v>490</v>
      </c>
      <c r="V27" s="37">
        <v>0</v>
      </c>
      <c r="W27" s="37">
        <v>0.497</v>
      </c>
      <c r="X27" s="37">
        <v>0.20499999999999999</v>
      </c>
      <c r="Y27" s="37">
        <v>0.10199999999999999</v>
      </c>
      <c r="Z27" s="37">
        <v>3.2000000000000001E-2</v>
      </c>
      <c r="AA27" s="37">
        <v>2.1999999999999999E-2</v>
      </c>
      <c r="AB27" s="37">
        <v>2.7E-2</v>
      </c>
    </row>
    <row r="28" spans="1:37" x14ac:dyDescent="0.3">
      <c r="A28" s="123">
        <v>3</v>
      </c>
      <c r="B28" s="128">
        <v>400</v>
      </c>
      <c r="C28" s="44">
        <v>0</v>
      </c>
      <c r="D28" s="44">
        <v>5.0999999999999997E-2</v>
      </c>
      <c r="E28" s="44">
        <v>0.03</v>
      </c>
      <c r="F28" s="44">
        <v>2.3E-2</v>
      </c>
      <c r="G28" s="44">
        <v>1.2E-2</v>
      </c>
      <c r="H28" s="44">
        <v>1.4999999999999999E-2</v>
      </c>
      <c r="I28" s="109">
        <v>2.1999999999999999E-2</v>
      </c>
      <c r="J28" s="44"/>
      <c r="U28" s="25">
        <v>520</v>
      </c>
      <c r="V28">
        <v>0</v>
      </c>
      <c r="W28">
        <v>4.7E-2</v>
      </c>
      <c r="X28">
        <v>2.1000000000000001E-2</v>
      </c>
      <c r="Y28">
        <v>0.02</v>
      </c>
      <c r="Z28">
        <v>1.2E-2</v>
      </c>
      <c r="AA28">
        <v>1.4E-2</v>
      </c>
      <c r="AB28">
        <v>2.3E-2</v>
      </c>
    </row>
    <row r="29" spans="1:37" x14ac:dyDescent="0.3">
      <c r="A29" s="123">
        <v>3</v>
      </c>
      <c r="B29" s="127">
        <v>430</v>
      </c>
      <c r="C29" s="44">
        <v>0</v>
      </c>
      <c r="D29" s="44">
        <v>7.9000000000000001E-2</v>
      </c>
      <c r="E29" s="44">
        <v>4.2000000000000003E-2</v>
      </c>
      <c r="F29" s="44">
        <v>2.9000000000000001E-2</v>
      </c>
      <c r="G29" s="44">
        <v>1.2999999999999999E-2</v>
      </c>
      <c r="H29" s="44">
        <v>1.4E-2</v>
      </c>
      <c r="I29" s="109">
        <v>2.1000000000000001E-2</v>
      </c>
      <c r="J29" s="44"/>
      <c r="U29" s="25">
        <v>550</v>
      </c>
      <c r="V29">
        <v>0</v>
      </c>
      <c r="W29">
        <v>2.5999999999999999E-2</v>
      </c>
      <c r="X29">
        <v>1.2E-2</v>
      </c>
      <c r="Y29">
        <v>1.6E-2</v>
      </c>
      <c r="Z29">
        <v>8.9999999999999993E-3</v>
      </c>
      <c r="AA29">
        <v>1.2999999999999999E-2</v>
      </c>
      <c r="AB29">
        <v>2.1000000000000001E-2</v>
      </c>
    </row>
    <row r="30" spans="1:37" x14ac:dyDescent="0.3">
      <c r="A30" s="123">
        <v>3</v>
      </c>
      <c r="B30" s="127">
        <v>460</v>
      </c>
      <c r="C30" s="44">
        <v>0</v>
      </c>
      <c r="D30" s="44">
        <v>0.20499999999999999</v>
      </c>
      <c r="E30" s="44">
        <v>9.1999999999999998E-2</v>
      </c>
      <c r="F30" s="44">
        <v>4.9000000000000002E-2</v>
      </c>
      <c r="G30" s="44">
        <v>1.7999999999999999E-2</v>
      </c>
      <c r="H30" s="44">
        <v>1.4999999999999999E-2</v>
      </c>
      <c r="I30" s="109">
        <v>0.02</v>
      </c>
      <c r="J30" s="44"/>
      <c r="U30" s="25">
        <v>580</v>
      </c>
      <c r="V30">
        <v>0</v>
      </c>
      <c r="W30">
        <v>2.5000000000000001E-2</v>
      </c>
      <c r="X30">
        <v>1.0999999999999999E-2</v>
      </c>
      <c r="Y30">
        <v>1.4999999999999999E-2</v>
      </c>
      <c r="Z30">
        <v>8.9999999999999993E-3</v>
      </c>
      <c r="AA30">
        <v>1.0999999999999999E-2</v>
      </c>
      <c r="AB30">
        <v>0.02</v>
      </c>
    </row>
    <row r="31" spans="1:37" x14ac:dyDescent="0.3">
      <c r="A31" s="123">
        <v>3</v>
      </c>
      <c r="B31" s="129">
        <v>490</v>
      </c>
      <c r="C31" s="124">
        <v>0</v>
      </c>
      <c r="D31" s="124">
        <v>0.49299999999999999</v>
      </c>
      <c r="E31" s="124">
        <v>0.20599999999999999</v>
      </c>
      <c r="F31" s="124">
        <v>9.8000000000000004E-2</v>
      </c>
      <c r="G31" s="124">
        <v>2.9000000000000001E-2</v>
      </c>
      <c r="H31" s="124">
        <v>1.7999999999999999E-2</v>
      </c>
      <c r="I31" s="125">
        <v>2.1999999999999999E-2</v>
      </c>
      <c r="J31" s="44"/>
      <c r="U31" s="25">
        <v>610</v>
      </c>
      <c r="V31">
        <v>0</v>
      </c>
      <c r="W31">
        <v>2.4E-2</v>
      </c>
      <c r="X31">
        <v>0.01</v>
      </c>
      <c r="Y31">
        <v>1.4E-2</v>
      </c>
      <c r="Z31">
        <v>8.0000000000000002E-3</v>
      </c>
      <c r="AA31">
        <v>0.01</v>
      </c>
      <c r="AB31">
        <v>1.9E-2</v>
      </c>
    </row>
    <row r="32" spans="1:37" x14ac:dyDescent="0.3">
      <c r="A32" s="123">
        <v>3</v>
      </c>
      <c r="B32" s="127">
        <v>520</v>
      </c>
      <c r="C32" s="44">
        <v>0</v>
      </c>
      <c r="D32" s="44">
        <v>4.2000000000000003E-2</v>
      </c>
      <c r="E32" s="44">
        <v>2.1000000000000001E-2</v>
      </c>
      <c r="F32" s="44">
        <v>1.6E-2</v>
      </c>
      <c r="G32" s="44">
        <v>8.9999999999999993E-3</v>
      </c>
      <c r="H32" s="44">
        <v>1.0999999999999999E-2</v>
      </c>
      <c r="I32" s="109">
        <v>1.7999999999999999E-2</v>
      </c>
      <c r="J32" s="44"/>
    </row>
    <row r="33" spans="1:37" x14ac:dyDescent="0.3">
      <c r="A33" s="123">
        <v>3</v>
      </c>
      <c r="B33" s="127">
        <v>550</v>
      </c>
      <c r="C33" s="44">
        <v>0</v>
      </c>
      <c r="D33" s="44">
        <v>2.3E-2</v>
      </c>
      <c r="E33" s="44">
        <v>1.2999999999999999E-2</v>
      </c>
      <c r="F33" s="44">
        <v>1.2999999999999999E-2</v>
      </c>
      <c r="G33" s="44">
        <v>7.0000000000000001E-3</v>
      </c>
      <c r="H33" s="44">
        <v>0.01</v>
      </c>
      <c r="I33" s="109">
        <v>1.6E-2</v>
      </c>
      <c r="J33" s="44"/>
      <c r="U33" t="s">
        <v>77</v>
      </c>
      <c r="V33">
        <f>EXP(V27)/EXP(V30)</f>
        <v>1</v>
      </c>
      <c r="W33">
        <f>EXP(W27)/EXP(W30)</f>
        <v>1.6031973837265741</v>
      </c>
      <c r="X33">
        <f t="shared" ref="X33:AB33" si="1">EXP(X27)/EXP(X30)</f>
        <v>1.2140962829562332</v>
      </c>
      <c r="Y33">
        <f t="shared" si="1"/>
        <v>1.0908966797182778</v>
      </c>
      <c r="Z33">
        <f t="shared" si="1"/>
        <v>1.0232665395472174</v>
      </c>
      <c r="AA33">
        <f t="shared" si="1"/>
        <v>1.0110607224447197</v>
      </c>
      <c r="AB33">
        <f t="shared" si="1"/>
        <v>1.0070245572668486</v>
      </c>
    </row>
    <row r="34" spans="1:37" x14ac:dyDescent="0.3">
      <c r="A34" s="123">
        <v>3</v>
      </c>
      <c r="B34" s="127">
        <v>580</v>
      </c>
      <c r="C34" s="44">
        <v>0</v>
      </c>
      <c r="D34" s="44">
        <v>2.1999999999999999E-2</v>
      </c>
      <c r="E34" s="44">
        <v>1.2E-2</v>
      </c>
      <c r="F34" s="44">
        <v>1.2E-2</v>
      </c>
      <c r="G34" s="44">
        <v>6.0000000000000001E-3</v>
      </c>
      <c r="H34" s="44">
        <v>8.9999999999999993E-3</v>
      </c>
      <c r="I34" s="109">
        <v>1.4999999999999999E-2</v>
      </c>
      <c r="J34" s="44"/>
    </row>
    <row r="35" spans="1:37" x14ac:dyDescent="0.3">
      <c r="A35" s="123">
        <v>3</v>
      </c>
      <c r="B35" s="127">
        <v>610</v>
      </c>
      <c r="C35" s="44">
        <v>0</v>
      </c>
      <c r="D35" s="44">
        <v>2.1000000000000001E-2</v>
      </c>
      <c r="E35" s="44">
        <v>1.0999999999999999E-2</v>
      </c>
      <c r="F35" s="44">
        <v>1.0999999999999999E-2</v>
      </c>
      <c r="G35" s="44">
        <v>8.0000000000000002E-3</v>
      </c>
      <c r="H35" s="44">
        <v>8.0000000000000002E-3</v>
      </c>
      <c r="I35" s="109">
        <v>1.4999999999999999E-2</v>
      </c>
      <c r="J35" s="44"/>
      <c r="U35" s="38" t="s">
        <v>78</v>
      </c>
      <c r="V35" s="36">
        <v>0</v>
      </c>
      <c r="W35" s="17">
        <v>75</v>
      </c>
      <c r="X35" s="17">
        <v>37.5</v>
      </c>
      <c r="Y35" s="17">
        <v>18.75</v>
      </c>
      <c r="Z35" s="17">
        <f>Y35/2</f>
        <v>9.375</v>
      </c>
      <c r="AA35" s="17">
        <f>Z35/2</f>
        <v>4.6875</v>
      </c>
      <c r="AB35" s="17">
        <f>AA35/2</f>
        <v>2.34375</v>
      </c>
      <c r="AD35" t="s">
        <v>73</v>
      </c>
      <c r="AE35" s="36">
        <v>0</v>
      </c>
      <c r="AF35" s="17">
        <v>2.34375</v>
      </c>
      <c r="AG35" s="17">
        <v>4.6875</v>
      </c>
      <c r="AH35" s="17">
        <v>9.375</v>
      </c>
      <c r="AI35" s="17">
        <v>18.75</v>
      </c>
      <c r="AJ35" s="17">
        <v>37.5</v>
      </c>
      <c r="AK35" s="17">
        <v>75</v>
      </c>
    </row>
    <row r="36" spans="1:37" x14ac:dyDescent="0.3">
      <c r="A36" s="122">
        <v>4</v>
      </c>
      <c r="B36" s="138">
        <v>310</v>
      </c>
      <c r="C36" s="104">
        <v>0</v>
      </c>
      <c r="D36" s="104">
        <v>6.9000000000000006E-2</v>
      </c>
      <c r="E36" s="104">
        <v>3.6999999999999998E-2</v>
      </c>
      <c r="F36" s="104">
        <v>2.5000000000000001E-2</v>
      </c>
      <c r="G36" s="104">
        <v>8.9999999999999993E-3</v>
      </c>
      <c r="H36" s="104">
        <v>0.02</v>
      </c>
      <c r="I36" s="105">
        <v>2.4E-2</v>
      </c>
      <c r="J36" s="44"/>
      <c r="U36" s="25">
        <v>310</v>
      </c>
      <c r="V36">
        <v>0</v>
      </c>
      <c r="W36">
        <v>7.6999999999999999E-2</v>
      </c>
      <c r="X36">
        <v>4.1000000000000002E-2</v>
      </c>
      <c r="Y36">
        <v>2.5999999999999999E-2</v>
      </c>
      <c r="Z36">
        <v>1.4E-2</v>
      </c>
      <c r="AA36">
        <v>1.7999999999999999E-2</v>
      </c>
      <c r="AB36">
        <v>2.4E-2</v>
      </c>
      <c r="AD36" t="s">
        <v>74</v>
      </c>
      <c r="AE36">
        <f>V47</f>
        <v>1</v>
      </c>
      <c r="AF36">
        <f>AB47</f>
        <v>1.0070245572668486</v>
      </c>
      <c r="AG36">
        <f>AA47</f>
        <v>1.0090406217738677</v>
      </c>
      <c r="AH36">
        <f>Z47</f>
        <v>1.0232665395472174</v>
      </c>
      <c r="AI36">
        <f>Y47</f>
        <v>1.0898063283051287</v>
      </c>
      <c r="AJ36">
        <f>X47</f>
        <v>1.214096282956233</v>
      </c>
      <c r="AK36">
        <f>W47</f>
        <v>1.6015949876744067</v>
      </c>
    </row>
    <row r="37" spans="1:37" x14ac:dyDescent="0.3">
      <c r="A37" s="123">
        <v>4</v>
      </c>
      <c r="B37" s="127">
        <v>340</v>
      </c>
      <c r="C37" s="44">
        <v>0</v>
      </c>
      <c r="D37" s="44">
        <v>5.3999999999999999E-2</v>
      </c>
      <c r="E37" s="44">
        <v>2.9000000000000001E-2</v>
      </c>
      <c r="F37" s="44">
        <v>2.4E-2</v>
      </c>
      <c r="G37" s="44">
        <v>8.0000000000000002E-3</v>
      </c>
      <c r="H37" s="44">
        <v>1.9E-2</v>
      </c>
      <c r="I37" s="109">
        <v>2.1999999999999999E-2</v>
      </c>
      <c r="J37" s="44"/>
      <c r="U37" s="25">
        <v>340</v>
      </c>
      <c r="V37">
        <v>0</v>
      </c>
      <c r="W37">
        <v>6.0999999999999999E-2</v>
      </c>
      <c r="X37">
        <v>3.4000000000000002E-2</v>
      </c>
      <c r="Y37">
        <v>2.5000000000000001E-2</v>
      </c>
      <c r="Z37">
        <v>1.2999999999999999E-2</v>
      </c>
      <c r="AA37">
        <v>1.7000000000000001E-2</v>
      </c>
      <c r="AB37">
        <v>2.4E-2</v>
      </c>
    </row>
    <row r="38" spans="1:37" x14ac:dyDescent="0.3">
      <c r="A38" s="123">
        <v>4</v>
      </c>
      <c r="B38" s="127">
        <v>370</v>
      </c>
      <c r="C38" s="44">
        <v>0</v>
      </c>
      <c r="D38" s="44">
        <v>4.2000000000000003E-2</v>
      </c>
      <c r="E38" s="44">
        <v>2.4E-2</v>
      </c>
      <c r="F38" s="44">
        <v>2.1999999999999999E-2</v>
      </c>
      <c r="G38" s="44">
        <v>8.0000000000000002E-3</v>
      </c>
      <c r="H38" s="44">
        <v>1.7999999999999999E-2</v>
      </c>
      <c r="I38" s="109">
        <v>0.02</v>
      </c>
      <c r="J38" s="44"/>
      <c r="U38" s="25">
        <v>370</v>
      </c>
      <c r="V38">
        <v>0</v>
      </c>
      <c r="W38">
        <v>4.9000000000000002E-2</v>
      </c>
      <c r="X38">
        <v>2.9000000000000001E-2</v>
      </c>
      <c r="Y38">
        <v>2.3E-2</v>
      </c>
      <c r="Z38">
        <v>1.2999999999999999E-2</v>
      </c>
      <c r="AA38">
        <v>1.6E-2</v>
      </c>
      <c r="AB38">
        <v>2.3E-2</v>
      </c>
    </row>
    <row r="39" spans="1:37" x14ac:dyDescent="0.3">
      <c r="A39" s="123">
        <v>4</v>
      </c>
      <c r="B39" s="128">
        <v>400</v>
      </c>
      <c r="C39" s="44">
        <v>0</v>
      </c>
      <c r="D39" s="44">
        <v>4.4999999999999998E-2</v>
      </c>
      <c r="E39" s="44">
        <v>2.5999999999999999E-2</v>
      </c>
      <c r="F39" s="44">
        <v>2.1999999999999999E-2</v>
      </c>
      <c r="G39" s="44">
        <v>7.0000000000000001E-3</v>
      </c>
      <c r="H39" s="44">
        <v>1.7000000000000001E-2</v>
      </c>
      <c r="I39" s="109">
        <v>1.7999999999999999E-2</v>
      </c>
      <c r="J39" s="44"/>
      <c r="U39" s="27">
        <v>400</v>
      </c>
      <c r="V39">
        <v>0</v>
      </c>
      <c r="W39">
        <v>5.0999999999999997E-2</v>
      </c>
      <c r="X39">
        <v>0.03</v>
      </c>
      <c r="Y39">
        <v>2.3E-2</v>
      </c>
      <c r="Z39">
        <v>1.2E-2</v>
      </c>
      <c r="AA39">
        <v>1.4999999999999999E-2</v>
      </c>
      <c r="AB39">
        <v>2.1999999999999999E-2</v>
      </c>
    </row>
    <row r="40" spans="1:37" x14ac:dyDescent="0.3">
      <c r="A40" s="123">
        <v>4</v>
      </c>
      <c r="B40" s="127">
        <v>430</v>
      </c>
      <c r="C40" s="44">
        <v>0</v>
      </c>
      <c r="D40" s="44">
        <v>7.2999999999999995E-2</v>
      </c>
      <c r="E40" s="44">
        <v>3.7999999999999999E-2</v>
      </c>
      <c r="F40" s="44">
        <v>2.8000000000000001E-2</v>
      </c>
      <c r="G40" s="44">
        <v>8.0000000000000002E-3</v>
      </c>
      <c r="H40" s="44">
        <v>1.7000000000000001E-2</v>
      </c>
      <c r="I40" s="109">
        <v>1.7999999999999999E-2</v>
      </c>
      <c r="J40" s="44"/>
      <c r="U40" s="25">
        <v>430</v>
      </c>
      <c r="V40">
        <v>0</v>
      </c>
      <c r="W40">
        <v>7.9000000000000001E-2</v>
      </c>
      <c r="X40">
        <v>4.2000000000000003E-2</v>
      </c>
      <c r="Y40">
        <v>2.9000000000000001E-2</v>
      </c>
      <c r="Z40">
        <v>1.2999999999999999E-2</v>
      </c>
      <c r="AA40">
        <v>1.4E-2</v>
      </c>
      <c r="AB40">
        <v>2.1000000000000001E-2</v>
      </c>
    </row>
    <row r="41" spans="1:37" x14ac:dyDescent="0.3">
      <c r="A41" s="123">
        <v>4</v>
      </c>
      <c r="B41" s="127">
        <v>460</v>
      </c>
      <c r="C41" s="44">
        <v>0</v>
      </c>
      <c r="D41" s="44">
        <v>0.19900000000000001</v>
      </c>
      <c r="E41" s="44">
        <v>8.7999999999999995E-2</v>
      </c>
      <c r="F41" s="44">
        <v>4.9000000000000002E-2</v>
      </c>
      <c r="G41" s="44">
        <v>1.2999999999999999E-2</v>
      </c>
      <c r="H41" s="44">
        <v>1.7999999999999999E-2</v>
      </c>
      <c r="I41" s="109">
        <v>1.7000000000000001E-2</v>
      </c>
      <c r="J41" s="44"/>
      <c r="U41" s="25">
        <v>460</v>
      </c>
      <c r="V41">
        <v>0</v>
      </c>
      <c r="W41">
        <v>0.20499999999999999</v>
      </c>
      <c r="X41">
        <v>9.1999999999999998E-2</v>
      </c>
      <c r="Y41">
        <v>4.9000000000000002E-2</v>
      </c>
      <c r="Z41">
        <v>1.7999999999999999E-2</v>
      </c>
      <c r="AA41">
        <v>1.4999999999999999E-2</v>
      </c>
      <c r="AB41">
        <v>0.02</v>
      </c>
    </row>
    <row r="42" spans="1:37" x14ac:dyDescent="0.3">
      <c r="A42" s="123">
        <v>4</v>
      </c>
      <c r="B42" s="129">
        <v>490</v>
      </c>
      <c r="C42" s="130">
        <v>0</v>
      </c>
      <c r="D42" s="130">
        <v>0.48699999999999999</v>
      </c>
      <c r="E42" s="130">
        <v>0.20200000000000001</v>
      </c>
      <c r="F42" s="130">
        <v>9.8000000000000004E-2</v>
      </c>
      <c r="G42" s="130">
        <v>2.5000000000000001E-2</v>
      </c>
      <c r="H42" s="130">
        <v>2.1000000000000001E-2</v>
      </c>
      <c r="I42" s="136">
        <v>1.7999999999999999E-2</v>
      </c>
      <c r="J42" s="44"/>
      <c r="U42" s="28">
        <v>490</v>
      </c>
      <c r="V42" s="37">
        <v>0</v>
      </c>
      <c r="W42" s="37">
        <v>0.49299999999999999</v>
      </c>
      <c r="X42" s="37">
        <v>0.20599999999999999</v>
      </c>
      <c r="Y42" s="37">
        <v>9.8000000000000004E-2</v>
      </c>
      <c r="Z42" s="37">
        <v>2.9000000000000001E-2</v>
      </c>
      <c r="AA42" s="37">
        <v>1.7999999999999999E-2</v>
      </c>
      <c r="AB42" s="37">
        <v>2.1999999999999999E-2</v>
      </c>
    </row>
    <row r="43" spans="1:37" x14ac:dyDescent="0.3">
      <c r="A43" s="123">
        <v>4</v>
      </c>
      <c r="B43" s="127">
        <v>520</v>
      </c>
      <c r="C43" s="44">
        <v>0</v>
      </c>
      <c r="D43" s="44">
        <v>3.5999999999999997E-2</v>
      </c>
      <c r="E43" s="44">
        <v>1.7999999999999999E-2</v>
      </c>
      <c r="F43" s="44">
        <v>1.7000000000000001E-2</v>
      </c>
      <c r="G43" s="44">
        <v>5.0000000000000001E-3</v>
      </c>
      <c r="H43" s="44">
        <v>1.4999999999999999E-2</v>
      </c>
      <c r="I43" s="109">
        <v>1.4999999999999999E-2</v>
      </c>
      <c r="J43" s="44"/>
      <c r="U43" s="25">
        <v>520</v>
      </c>
      <c r="V43">
        <v>0</v>
      </c>
      <c r="W43">
        <v>4.2000000000000003E-2</v>
      </c>
      <c r="X43">
        <v>2.1000000000000001E-2</v>
      </c>
      <c r="Y43">
        <v>1.6E-2</v>
      </c>
      <c r="Z43">
        <v>8.9999999999999993E-3</v>
      </c>
      <c r="AA43">
        <v>1.0999999999999999E-2</v>
      </c>
      <c r="AB43">
        <v>1.7999999999999999E-2</v>
      </c>
    </row>
    <row r="44" spans="1:37" x14ac:dyDescent="0.3">
      <c r="A44" s="123">
        <v>4</v>
      </c>
      <c r="B44" s="127">
        <v>550</v>
      </c>
      <c r="C44" s="44">
        <v>0</v>
      </c>
      <c r="D44" s="44">
        <v>1.7000000000000001E-2</v>
      </c>
      <c r="E44" s="44">
        <v>0.01</v>
      </c>
      <c r="F44" s="44">
        <v>1.2E-2</v>
      </c>
      <c r="G44" s="44">
        <v>3.0000000000000001E-3</v>
      </c>
      <c r="H44" s="44">
        <v>1.4E-2</v>
      </c>
      <c r="I44" s="109">
        <v>1.2999999999999999E-2</v>
      </c>
      <c r="J44" s="44"/>
      <c r="U44" s="25">
        <v>550</v>
      </c>
      <c r="V44">
        <v>0</v>
      </c>
      <c r="W44">
        <v>2.3E-2</v>
      </c>
      <c r="X44">
        <v>1.2999999999999999E-2</v>
      </c>
      <c r="Y44">
        <v>1.2999999999999999E-2</v>
      </c>
      <c r="Z44">
        <v>7.0000000000000001E-3</v>
      </c>
      <c r="AA44">
        <v>0.01</v>
      </c>
      <c r="AB44">
        <v>1.6E-2</v>
      </c>
    </row>
    <row r="45" spans="1:37" x14ac:dyDescent="0.3">
      <c r="A45" s="123">
        <v>4</v>
      </c>
      <c r="B45" s="127">
        <v>580</v>
      </c>
      <c r="C45" s="44">
        <v>0</v>
      </c>
      <c r="D45" s="44">
        <v>1.6E-2</v>
      </c>
      <c r="E45" s="44">
        <v>8.9999999999999993E-3</v>
      </c>
      <c r="F45" s="44">
        <v>1.2E-2</v>
      </c>
      <c r="G45" s="44">
        <v>3.0000000000000001E-3</v>
      </c>
      <c r="H45" s="44">
        <v>1.2999999999999999E-2</v>
      </c>
      <c r="I45" s="109">
        <v>1.2E-2</v>
      </c>
      <c r="J45" s="44"/>
      <c r="U45" s="25">
        <v>580</v>
      </c>
      <c r="V45">
        <v>0</v>
      </c>
      <c r="W45">
        <v>2.1999999999999999E-2</v>
      </c>
      <c r="X45">
        <v>1.2E-2</v>
      </c>
      <c r="Y45">
        <v>1.2E-2</v>
      </c>
      <c r="Z45">
        <v>6.0000000000000001E-3</v>
      </c>
      <c r="AA45">
        <v>8.9999999999999993E-3</v>
      </c>
      <c r="AB45">
        <v>1.4999999999999999E-2</v>
      </c>
    </row>
    <row r="46" spans="1:37" x14ac:dyDescent="0.3">
      <c r="A46" s="126">
        <v>4</v>
      </c>
      <c r="B46" s="137">
        <v>610</v>
      </c>
      <c r="C46" s="113">
        <v>0</v>
      </c>
      <c r="D46" s="113">
        <v>1.4999999999999999E-2</v>
      </c>
      <c r="E46" s="113">
        <v>8.9999999999999993E-3</v>
      </c>
      <c r="F46" s="113">
        <v>1.0999999999999999E-2</v>
      </c>
      <c r="G46" s="113">
        <v>2E-3</v>
      </c>
      <c r="H46" s="113">
        <v>1.2E-2</v>
      </c>
      <c r="I46" s="114">
        <v>1.2E-2</v>
      </c>
      <c r="J46" s="44"/>
      <c r="U46" s="25">
        <v>610</v>
      </c>
      <c r="V46">
        <v>0</v>
      </c>
      <c r="W46">
        <v>2.1000000000000001E-2</v>
      </c>
      <c r="X46">
        <v>1.0999999999999999E-2</v>
      </c>
      <c r="Y46">
        <v>1.0999999999999999E-2</v>
      </c>
      <c r="Z46">
        <v>8.0000000000000002E-3</v>
      </c>
      <c r="AA46">
        <v>8.0000000000000002E-3</v>
      </c>
      <c r="AB46">
        <v>1.4999999999999999E-2</v>
      </c>
    </row>
    <row r="47" spans="1:37" x14ac:dyDescent="0.3">
      <c r="A47" s="123">
        <v>5</v>
      </c>
      <c r="B47" s="127">
        <v>310</v>
      </c>
      <c r="C47" s="44">
        <v>0</v>
      </c>
      <c r="D47" s="44">
        <v>8.5000000000000006E-2</v>
      </c>
      <c r="E47" s="44">
        <v>3.3000000000000002E-2</v>
      </c>
      <c r="F47" s="44">
        <v>2.7E-2</v>
      </c>
      <c r="G47" s="44">
        <v>0.01</v>
      </c>
      <c r="H47" s="44">
        <v>1.2999999999999999E-2</v>
      </c>
      <c r="I47" s="109">
        <v>1.9E-2</v>
      </c>
      <c r="J47" s="44"/>
      <c r="U47" t="s">
        <v>75</v>
      </c>
      <c r="V47">
        <f>EXP(V42)/EXP(V45)</f>
        <v>1</v>
      </c>
      <c r="W47">
        <f t="shared" ref="W47:AB47" si="2">EXP(W42)/EXP(W45)</f>
        <v>1.6015949876744067</v>
      </c>
      <c r="X47">
        <f t="shared" si="2"/>
        <v>1.214096282956233</v>
      </c>
      <c r="Y47">
        <f t="shared" si="2"/>
        <v>1.0898063283051287</v>
      </c>
      <c r="Z47">
        <f t="shared" si="2"/>
        <v>1.0232665395472174</v>
      </c>
      <c r="AA47">
        <f t="shared" si="2"/>
        <v>1.0090406217738677</v>
      </c>
      <c r="AB47">
        <f t="shared" si="2"/>
        <v>1.0070245572668486</v>
      </c>
    </row>
    <row r="48" spans="1:37" x14ac:dyDescent="0.3">
      <c r="A48" s="123">
        <v>5</v>
      </c>
      <c r="B48" s="127">
        <v>340</v>
      </c>
      <c r="C48" s="44">
        <v>0</v>
      </c>
      <c r="D48" s="44">
        <v>6.9000000000000006E-2</v>
      </c>
      <c r="E48" s="44">
        <v>2.7E-2</v>
      </c>
      <c r="F48" s="44">
        <v>2.7E-2</v>
      </c>
      <c r="G48" s="44">
        <v>0.01</v>
      </c>
      <c r="H48" s="44">
        <v>1.2E-2</v>
      </c>
      <c r="I48" s="109">
        <v>1.9E-2</v>
      </c>
      <c r="J48" s="44"/>
    </row>
    <row r="49" spans="1:37" x14ac:dyDescent="0.3">
      <c r="A49" s="123">
        <v>5</v>
      </c>
      <c r="B49" s="127">
        <v>370</v>
      </c>
      <c r="C49" s="44">
        <v>0</v>
      </c>
      <c r="D49" s="44">
        <v>5.7000000000000002E-2</v>
      </c>
      <c r="E49" s="44">
        <v>2.1999999999999999E-2</v>
      </c>
      <c r="F49" s="44">
        <v>2.5000000000000001E-2</v>
      </c>
      <c r="G49" s="44">
        <v>0.01</v>
      </c>
      <c r="H49" s="44">
        <v>1.2E-2</v>
      </c>
      <c r="I49" s="109">
        <v>1.9E-2</v>
      </c>
      <c r="J49" s="44"/>
    </row>
    <row r="50" spans="1:37" x14ac:dyDescent="0.3">
      <c r="A50" s="123">
        <v>5</v>
      </c>
      <c r="B50" s="128">
        <v>400</v>
      </c>
      <c r="C50" s="44">
        <v>0</v>
      </c>
      <c r="D50" s="44">
        <v>5.8999999999999997E-2</v>
      </c>
      <c r="E50" s="44">
        <v>2.4E-2</v>
      </c>
      <c r="F50" s="44">
        <v>2.5000000000000001E-2</v>
      </c>
      <c r="G50" s="44">
        <v>8.9999999999999993E-3</v>
      </c>
      <c r="H50" s="44">
        <v>1.2E-2</v>
      </c>
      <c r="I50" s="109">
        <v>1.7999999999999999E-2</v>
      </c>
      <c r="J50" s="44"/>
      <c r="U50" s="38" t="s">
        <v>79</v>
      </c>
      <c r="V50" s="36">
        <v>0</v>
      </c>
      <c r="W50" s="17">
        <v>75</v>
      </c>
      <c r="X50" s="17">
        <v>37.5</v>
      </c>
      <c r="Y50" s="17">
        <v>18.75</v>
      </c>
      <c r="Z50" s="17">
        <f>Y50/2</f>
        <v>9.375</v>
      </c>
      <c r="AA50" s="17">
        <f>Z50/2</f>
        <v>4.6875</v>
      </c>
      <c r="AB50" s="17">
        <f>AA50/2</f>
        <v>2.34375</v>
      </c>
      <c r="AD50" t="s">
        <v>73</v>
      </c>
      <c r="AE50" s="36">
        <v>0</v>
      </c>
      <c r="AF50" s="17">
        <v>2.34375</v>
      </c>
      <c r="AG50" s="17">
        <v>4.6875</v>
      </c>
      <c r="AH50" s="17">
        <v>9.375</v>
      </c>
      <c r="AI50" s="17">
        <v>18.75</v>
      </c>
      <c r="AJ50" s="17">
        <v>37.5</v>
      </c>
      <c r="AK50" s="17">
        <v>75</v>
      </c>
    </row>
    <row r="51" spans="1:37" x14ac:dyDescent="0.3">
      <c r="A51" s="123">
        <v>5</v>
      </c>
      <c r="B51" s="127">
        <v>430</v>
      </c>
      <c r="C51" s="44">
        <v>0</v>
      </c>
      <c r="D51" s="44">
        <v>8.6999999999999994E-2</v>
      </c>
      <c r="E51" s="44">
        <v>3.6999999999999998E-2</v>
      </c>
      <c r="F51" s="44">
        <v>0.03</v>
      </c>
      <c r="G51" s="44">
        <v>0.01</v>
      </c>
      <c r="H51" s="44">
        <v>1.0999999999999999E-2</v>
      </c>
      <c r="I51" s="109">
        <v>1.7999999999999999E-2</v>
      </c>
      <c r="J51" s="44"/>
      <c r="U51" s="25">
        <v>310</v>
      </c>
      <c r="V51">
        <v>0</v>
      </c>
      <c r="W51">
        <v>6.9000000000000006E-2</v>
      </c>
      <c r="X51">
        <v>3.6999999999999998E-2</v>
      </c>
      <c r="Y51">
        <v>2.5000000000000001E-2</v>
      </c>
      <c r="Z51">
        <v>8.9999999999999993E-3</v>
      </c>
      <c r="AA51">
        <v>0.02</v>
      </c>
      <c r="AB51">
        <v>2.4E-2</v>
      </c>
      <c r="AD51" t="s">
        <v>74</v>
      </c>
      <c r="AE51">
        <f>V62</f>
        <v>1</v>
      </c>
      <c r="AF51">
        <f>AB62</f>
        <v>1.0060180360540647</v>
      </c>
      <c r="AG51">
        <f>AA62</f>
        <v>1.0080320855042733</v>
      </c>
      <c r="AH51">
        <f>Z62</f>
        <v>1.0222437844704382</v>
      </c>
      <c r="AI51">
        <f>Y62</f>
        <v>1.0898063283051287</v>
      </c>
      <c r="AJ51">
        <f>X62</f>
        <v>1.2128827935191193</v>
      </c>
      <c r="AK51">
        <f>W62</f>
        <v>1.6015949876744064</v>
      </c>
    </row>
    <row r="52" spans="1:37" x14ac:dyDescent="0.3">
      <c r="A52" s="123">
        <v>5</v>
      </c>
      <c r="B52" s="127">
        <v>460</v>
      </c>
      <c r="C52" s="44">
        <v>0</v>
      </c>
      <c r="D52" s="44">
        <v>0.21299999999999999</v>
      </c>
      <c r="E52" s="44">
        <v>8.7999999999999995E-2</v>
      </c>
      <c r="F52" s="44">
        <v>5.1999999999999998E-2</v>
      </c>
      <c r="G52" s="44">
        <v>1.4999999999999999E-2</v>
      </c>
      <c r="H52" s="44">
        <v>1.2999999999999999E-2</v>
      </c>
      <c r="I52" s="109">
        <v>1.7000000000000001E-2</v>
      </c>
      <c r="J52" s="44"/>
      <c r="U52" s="25">
        <v>340</v>
      </c>
      <c r="V52">
        <v>0</v>
      </c>
      <c r="W52">
        <v>5.3999999999999999E-2</v>
      </c>
      <c r="X52">
        <v>2.9000000000000001E-2</v>
      </c>
      <c r="Y52">
        <v>2.4E-2</v>
      </c>
      <c r="Z52">
        <v>8.0000000000000002E-3</v>
      </c>
      <c r="AA52">
        <v>1.9E-2</v>
      </c>
      <c r="AB52">
        <v>2.1999999999999999E-2</v>
      </c>
    </row>
    <row r="53" spans="1:37" x14ac:dyDescent="0.3">
      <c r="A53" s="123">
        <v>5</v>
      </c>
      <c r="B53" s="129">
        <v>490</v>
      </c>
      <c r="C53" s="124">
        <v>0</v>
      </c>
      <c r="D53" s="124">
        <v>0.501</v>
      </c>
      <c r="E53" s="124">
        <v>0.20100000000000001</v>
      </c>
      <c r="F53" s="124">
        <v>0.1</v>
      </c>
      <c r="G53" s="124">
        <v>2.5999999999999999E-2</v>
      </c>
      <c r="H53" s="124">
        <v>1.6E-2</v>
      </c>
      <c r="I53" s="125">
        <v>1.9E-2</v>
      </c>
      <c r="J53" s="44"/>
      <c r="U53" s="25">
        <v>370</v>
      </c>
      <c r="V53">
        <v>0</v>
      </c>
      <c r="W53">
        <v>4.2000000000000003E-2</v>
      </c>
      <c r="X53">
        <v>2.4E-2</v>
      </c>
      <c r="Y53">
        <v>2.1999999999999999E-2</v>
      </c>
      <c r="Z53">
        <v>8.0000000000000002E-3</v>
      </c>
      <c r="AA53">
        <v>1.7999999999999999E-2</v>
      </c>
      <c r="AB53">
        <v>0.02</v>
      </c>
    </row>
    <row r="54" spans="1:37" x14ac:dyDescent="0.3">
      <c r="A54" s="123">
        <v>5</v>
      </c>
      <c r="B54" s="127">
        <v>520</v>
      </c>
      <c r="C54" s="44">
        <v>0</v>
      </c>
      <c r="D54" s="44">
        <v>0.05</v>
      </c>
      <c r="E54" s="44">
        <v>1.7999999999999999E-2</v>
      </c>
      <c r="F54" s="44">
        <v>1.9E-2</v>
      </c>
      <c r="G54" s="44">
        <v>6.0000000000000001E-3</v>
      </c>
      <c r="H54" s="44">
        <v>8.9999999999999993E-3</v>
      </c>
      <c r="I54" s="109">
        <v>1.4999999999999999E-2</v>
      </c>
      <c r="J54" s="44"/>
      <c r="U54" s="27">
        <v>400</v>
      </c>
      <c r="V54">
        <v>0</v>
      </c>
      <c r="W54">
        <v>4.4999999999999998E-2</v>
      </c>
      <c r="X54">
        <v>2.5999999999999999E-2</v>
      </c>
      <c r="Y54">
        <v>2.1999999999999999E-2</v>
      </c>
      <c r="Z54">
        <v>7.0000000000000001E-3</v>
      </c>
      <c r="AA54">
        <v>1.7000000000000001E-2</v>
      </c>
      <c r="AB54">
        <v>1.7999999999999999E-2</v>
      </c>
    </row>
    <row r="55" spans="1:37" x14ac:dyDescent="0.3">
      <c r="A55" s="123">
        <v>5</v>
      </c>
      <c r="B55" s="127">
        <v>550</v>
      </c>
      <c r="C55" s="44">
        <v>0</v>
      </c>
      <c r="D55" s="44">
        <v>3.1E-2</v>
      </c>
      <c r="E55" s="44">
        <v>0.01</v>
      </c>
      <c r="F55" s="44">
        <v>1.4999999999999999E-2</v>
      </c>
      <c r="G55" s="44">
        <v>5.0000000000000001E-3</v>
      </c>
      <c r="H55" s="44">
        <v>8.0000000000000002E-3</v>
      </c>
      <c r="I55" s="109">
        <v>1.2999999999999999E-2</v>
      </c>
      <c r="J55" s="44"/>
      <c r="U55" s="25">
        <v>430</v>
      </c>
      <c r="V55">
        <v>0</v>
      </c>
      <c r="W55">
        <v>7.2999999999999995E-2</v>
      </c>
      <c r="X55">
        <v>3.7999999999999999E-2</v>
      </c>
      <c r="Y55">
        <v>2.8000000000000001E-2</v>
      </c>
      <c r="Z55">
        <v>8.0000000000000002E-3</v>
      </c>
      <c r="AA55">
        <v>1.7000000000000001E-2</v>
      </c>
      <c r="AB55">
        <v>1.7999999999999999E-2</v>
      </c>
    </row>
    <row r="56" spans="1:37" x14ac:dyDescent="0.3">
      <c r="A56" s="123">
        <v>5</v>
      </c>
      <c r="B56" s="127">
        <v>580</v>
      </c>
      <c r="C56" s="44">
        <v>0</v>
      </c>
      <c r="D56" s="44">
        <v>0.03</v>
      </c>
      <c r="E56" s="44">
        <v>8.9999999999999993E-3</v>
      </c>
      <c r="F56" s="44">
        <v>1.4E-2</v>
      </c>
      <c r="G56" s="44">
        <v>4.0000000000000001E-3</v>
      </c>
      <c r="H56" s="44">
        <v>8.0000000000000002E-3</v>
      </c>
      <c r="I56" s="109">
        <v>1.2999999999999999E-2</v>
      </c>
      <c r="J56" s="44"/>
      <c r="U56" s="25">
        <v>460</v>
      </c>
      <c r="V56">
        <v>0</v>
      </c>
      <c r="W56">
        <v>0.19900000000000001</v>
      </c>
      <c r="X56">
        <v>8.7999999999999995E-2</v>
      </c>
      <c r="Y56">
        <v>4.9000000000000002E-2</v>
      </c>
      <c r="Z56">
        <v>1.2999999999999999E-2</v>
      </c>
      <c r="AA56">
        <v>1.7999999999999999E-2</v>
      </c>
      <c r="AB56">
        <v>1.7000000000000001E-2</v>
      </c>
    </row>
    <row r="57" spans="1:37" x14ac:dyDescent="0.3">
      <c r="A57" s="126">
        <v>5</v>
      </c>
      <c r="B57" s="137">
        <v>610</v>
      </c>
      <c r="C57" s="113">
        <v>0</v>
      </c>
      <c r="D57" s="113">
        <v>2.9000000000000001E-2</v>
      </c>
      <c r="E57" s="113">
        <v>8.9999999999999993E-3</v>
      </c>
      <c r="F57" s="113">
        <v>1.2999999999999999E-2</v>
      </c>
      <c r="G57" s="113">
        <v>4.0000000000000001E-3</v>
      </c>
      <c r="H57" s="113">
        <v>7.0000000000000001E-3</v>
      </c>
      <c r="I57" s="114">
        <v>1.2999999999999999E-2</v>
      </c>
      <c r="J57" s="44"/>
      <c r="U57" s="28">
        <v>490</v>
      </c>
      <c r="V57" s="39">
        <v>0</v>
      </c>
      <c r="W57" s="39">
        <v>0.48699999999999999</v>
      </c>
      <c r="X57" s="39">
        <v>0.20200000000000001</v>
      </c>
      <c r="Y57" s="39">
        <v>9.8000000000000004E-2</v>
      </c>
      <c r="Z57" s="39">
        <v>2.5000000000000001E-2</v>
      </c>
      <c r="AA57" s="39">
        <v>2.1000000000000001E-2</v>
      </c>
      <c r="AB57" s="39">
        <v>1.7999999999999999E-2</v>
      </c>
    </row>
    <row r="58" spans="1:37" x14ac:dyDescent="0.3">
      <c r="A58" s="44"/>
      <c r="B58" s="44"/>
      <c r="C58" s="44"/>
      <c r="D58" s="44"/>
      <c r="E58" s="44"/>
      <c r="F58" s="44"/>
      <c r="G58" s="44"/>
      <c r="H58" s="44"/>
      <c r="I58" s="44"/>
      <c r="U58" s="25">
        <v>520</v>
      </c>
      <c r="V58">
        <v>0</v>
      </c>
      <c r="W58">
        <v>3.5999999999999997E-2</v>
      </c>
      <c r="X58">
        <v>1.7999999999999999E-2</v>
      </c>
      <c r="Y58">
        <v>1.7000000000000001E-2</v>
      </c>
      <c r="Z58">
        <v>5.0000000000000001E-3</v>
      </c>
      <c r="AA58">
        <v>1.4999999999999999E-2</v>
      </c>
      <c r="AB58">
        <v>1.4999999999999999E-2</v>
      </c>
    </row>
    <row r="59" spans="1:37" x14ac:dyDescent="0.3">
      <c r="U59" s="25">
        <v>550</v>
      </c>
      <c r="V59">
        <v>0</v>
      </c>
      <c r="W59">
        <v>1.7000000000000001E-2</v>
      </c>
      <c r="X59">
        <v>0.01</v>
      </c>
      <c r="Y59">
        <v>1.2E-2</v>
      </c>
      <c r="Z59">
        <v>3.0000000000000001E-3</v>
      </c>
      <c r="AA59">
        <v>1.4E-2</v>
      </c>
      <c r="AB59">
        <v>1.2999999999999999E-2</v>
      </c>
    </row>
    <row r="60" spans="1:37" x14ac:dyDescent="0.3">
      <c r="U60" s="25">
        <v>580</v>
      </c>
      <c r="V60">
        <v>0</v>
      </c>
      <c r="W60">
        <v>1.6E-2</v>
      </c>
      <c r="X60">
        <v>8.9999999999999993E-3</v>
      </c>
      <c r="Y60">
        <v>1.2E-2</v>
      </c>
      <c r="Z60">
        <v>3.0000000000000001E-3</v>
      </c>
      <c r="AA60">
        <v>1.2999999999999999E-2</v>
      </c>
      <c r="AB60">
        <v>1.2E-2</v>
      </c>
    </row>
    <row r="61" spans="1:37" x14ac:dyDescent="0.3">
      <c r="U61" s="25">
        <v>610</v>
      </c>
      <c r="V61">
        <v>0</v>
      </c>
      <c r="W61">
        <v>1.4999999999999999E-2</v>
      </c>
      <c r="X61">
        <v>8.9999999999999993E-3</v>
      </c>
      <c r="Y61">
        <v>1.0999999999999999E-2</v>
      </c>
      <c r="Z61">
        <v>2E-3</v>
      </c>
      <c r="AA61">
        <v>1.2E-2</v>
      </c>
      <c r="AB61">
        <v>1.2E-2</v>
      </c>
    </row>
    <row r="62" spans="1:37" x14ac:dyDescent="0.3">
      <c r="U62" t="s">
        <v>75</v>
      </c>
      <c r="V62">
        <f>EXP(V57)/EXP(V60)</f>
        <v>1</v>
      </c>
      <c r="W62">
        <f>EXP(W57)/EXP(W60)</f>
        <v>1.6015949876744064</v>
      </c>
      <c r="X62">
        <f t="shared" ref="X62:AB62" si="3">EXP(X57)/EXP(X60)</f>
        <v>1.2128827935191193</v>
      </c>
      <c r="Y62">
        <f t="shared" si="3"/>
        <v>1.0898063283051287</v>
      </c>
      <c r="Z62">
        <f t="shared" si="3"/>
        <v>1.0222437844704382</v>
      </c>
      <c r="AA62">
        <f t="shared" si="3"/>
        <v>1.0080320855042733</v>
      </c>
      <c r="AB62">
        <f t="shared" si="3"/>
        <v>1.0060180360540647</v>
      </c>
    </row>
    <row r="64" spans="1:37" x14ac:dyDescent="0.3">
      <c r="U64" s="38" t="s">
        <v>80</v>
      </c>
      <c r="V64" s="36">
        <v>0</v>
      </c>
      <c r="W64" s="17">
        <v>75</v>
      </c>
      <c r="X64" s="17">
        <v>37.5</v>
      </c>
      <c r="Y64" s="17">
        <v>18.75</v>
      </c>
      <c r="Z64" s="17">
        <f>Y64/2</f>
        <v>9.375</v>
      </c>
      <c r="AA64" s="17">
        <f>Z64/2</f>
        <v>4.6875</v>
      </c>
      <c r="AB64" s="17">
        <f>AA64/2</f>
        <v>2.34375</v>
      </c>
      <c r="AD64" t="s">
        <v>73</v>
      </c>
      <c r="AE64" s="36">
        <v>0</v>
      </c>
      <c r="AF64" s="17">
        <v>2.34375</v>
      </c>
      <c r="AG64" s="17">
        <v>4.6875</v>
      </c>
      <c r="AH64" s="17">
        <v>9.375</v>
      </c>
      <c r="AI64" s="17">
        <v>18.75</v>
      </c>
      <c r="AJ64" s="17">
        <v>37.5</v>
      </c>
      <c r="AK64" s="17">
        <v>75</v>
      </c>
    </row>
    <row r="65" spans="21:37" x14ac:dyDescent="0.3">
      <c r="U65" s="25">
        <v>310</v>
      </c>
      <c r="V65">
        <v>0</v>
      </c>
      <c r="W65">
        <v>8.5000000000000006E-2</v>
      </c>
      <c r="X65">
        <v>3.3000000000000002E-2</v>
      </c>
      <c r="Y65">
        <v>2.7E-2</v>
      </c>
      <c r="Z65">
        <v>0.01</v>
      </c>
      <c r="AA65">
        <v>1.2999999999999999E-2</v>
      </c>
      <c r="AB65">
        <v>1.9E-2</v>
      </c>
      <c r="AD65" t="s">
        <v>74</v>
      </c>
      <c r="AE65">
        <f>V76</f>
        <v>1</v>
      </c>
      <c r="AF65">
        <f>AB76</f>
        <v>1.0060180360540649</v>
      </c>
      <c r="AG65">
        <f>AA76</f>
        <v>1.0080320855042735</v>
      </c>
      <c r="AH65">
        <f>Z76</f>
        <v>1.0222437844704382</v>
      </c>
      <c r="AI65">
        <f>Y76</f>
        <v>1.0898063283051289</v>
      </c>
      <c r="AJ65">
        <f>X76</f>
        <v>1.2116705169649005</v>
      </c>
      <c r="AK65">
        <f>W76</f>
        <v>1.6015949876744064</v>
      </c>
    </row>
    <row r="66" spans="21:37" x14ac:dyDescent="0.3">
      <c r="U66" s="25">
        <v>340</v>
      </c>
      <c r="V66">
        <v>0</v>
      </c>
      <c r="W66">
        <v>6.9000000000000006E-2</v>
      </c>
      <c r="X66">
        <v>2.7E-2</v>
      </c>
      <c r="Y66">
        <v>2.7E-2</v>
      </c>
      <c r="Z66">
        <v>0.01</v>
      </c>
      <c r="AA66">
        <v>1.2E-2</v>
      </c>
      <c r="AB66">
        <v>1.9E-2</v>
      </c>
    </row>
    <row r="67" spans="21:37" x14ac:dyDescent="0.3">
      <c r="U67" s="25">
        <v>370</v>
      </c>
      <c r="V67">
        <v>0</v>
      </c>
      <c r="W67">
        <v>5.7000000000000002E-2</v>
      </c>
      <c r="X67">
        <v>2.1999999999999999E-2</v>
      </c>
      <c r="Y67">
        <v>2.5000000000000001E-2</v>
      </c>
      <c r="Z67">
        <v>0.01</v>
      </c>
      <c r="AA67">
        <v>1.2E-2</v>
      </c>
      <c r="AB67">
        <v>1.9E-2</v>
      </c>
    </row>
    <row r="68" spans="21:37" x14ac:dyDescent="0.3">
      <c r="U68" s="27">
        <v>400</v>
      </c>
      <c r="V68">
        <v>0</v>
      </c>
      <c r="W68">
        <v>5.8999999999999997E-2</v>
      </c>
      <c r="X68">
        <v>2.4E-2</v>
      </c>
      <c r="Y68">
        <v>2.5000000000000001E-2</v>
      </c>
      <c r="Z68">
        <v>8.9999999999999993E-3</v>
      </c>
      <c r="AA68">
        <v>1.2E-2</v>
      </c>
      <c r="AB68">
        <v>1.7999999999999999E-2</v>
      </c>
    </row>
    <row r="69" spans="21:37" x14ac:dyDescent="0.3">
      <c r="U69" s="25">
        <v>430</v>
      </c>
      <c r="V69">
        <v>0</v>
      </c>
      <c r="W69">
        <v>8.6999999999999994E-2</v>
      </c>
      <c r="X69">
        <v>3.6999999999999998E-2</v>
      </c>
      <c r="Y69">
        <v>0.03</v>
      </c>
      <c r="Z69">
        <v>0.01</v>
      </c>
      <c r="AA69">
        <v>1.0999999999999999E-2</v>
      </c>
      <c r="AB69">
        <v>1.7999999999999999E-2</v>
      </c>
    </row>
    <row r="70" spans="21:37" x14ac:dyDescent="0.3">
      <c r="U70" s="25">
        <v>460</v>
      </c>
      <c r="V70">
        <v>0</v>
      </c>
      <c r="W70">
        <v>0.21299999999999999</v>
      </c>
      <c r="X70">
        <v>8.7999999999999995E-2</v>
      </c>
      <c r="Y70">
        <v>5.1999999999999998E-2</v>
      </c>
      <c r="Z70">
        <v>1.4999999999999999E-2</v>
      </c>
      <c r="AA70">
        <v>1.2999999999999999E-2</v>
      </c>
      <c r="AB70">
        <v>1.7000000000000001E-2</v>
      </c>
    </row>
    <row r="71" spans="21:37" x14ac:dyDescent="0.3">
      <c r="U71" s="28">
        <v>490</v>
      </c>
      <c r="V71">
        <v>0</v>
      </c>
      <c r="W71">
        <v>0.501</v>
      </c>
      <c r="X71">
        <v>0.20100000000000001</v>
      </c>
      <c r="Y71">
        <v>0.1</v>
      </c>
      <c r="Z71">
        <v>2.5999999999999999E-2</v>
      </c>
      <c r="AA71">
        <v>1.6E-2</v>
      </c>
      <c r="AB71">
        <v>1.9E-2</v>
      </c>
    </row>
    <row r="72" spans="21:37" x14ac:dyDescent="0.3">
      <c r="U72" s="25">
        <v>520</v>
      </c>
      <c r="V72">
        <v>0</v>
      </c>
      <c r="W72">
        <v>0.05</v>
      </c>
      <c r="X72">
        <v>1.7999999999999999E-2</v>
      </c>
      <c r="Y72">
        <v>1.9E-2</v>
      </c>
      <c r="Z72">
        <v>6.0000000000000001E-3</v>
      </c>
      <c r="AA72">
        <v>8.9999999999999993E-3</v>
      </c>
      <c r="AB72">
        <v>1.4999999999999999E-2</v>
      </c>
    </row>
    <row r="73" spans="21:37" x14ac:dyDescent="0.3">
      <c r="U73" s="25">
        <v>550</v>
      </c>
      <c r="V73">
        <v>0</v>
      </c>
      <c r="W73">
        <v>3.1E-2</v>
      </c>
      <c r="X73">
        <v>0.01</v>
      </c>
      <c r="Y73">
        <v>1.4999999999999999E-2</v>
      </c>
      <c r="Z73">
        <v>5.0000000000000001E-3</v>
      </c>
      <c r="AA73">
        <v>8.0000000000000002E-3</v>
      </c>
      <c r="AB73">
        <v>1.2999999999999999E-2</v>
      </c>
    </row>
    <row r="74" spans="21:37" x14ac:dyDescent="0.3">
      <c r="U74" s="25">
        <v>580</v>
      </c>
      <c r="V74">
        <v>0</v>
      </c>
      <c r="W74">
        <v>0.03</v>
      </c>
      <c r="X74">
        <v>8.9999999999999993E-3</v>
      </c>
      <c r="Y74">
        <v>1.4E-2</v>
      </c>
      <c r="Z74">
        <v>4.0000000000000001E-3</v>
      </c>
      <c r="AA74">
        <v>8.0000000000000002E-3</v>
      </c>
      <c r="AB74">
        <v>1.2999999999999999E-2</v>
      </c>
    </row>
    <row r="75" spans="21:37" x14ac:dyDescent="0.3">
      <c r="U75" s="25">
        <v>610</v>
      </c>
      <c r="V75">
        <v>0</v>
      </c>
      <c r="W75">
        <v>2.9000000000000001E-2</v>
      </c>
      <c r="X75">
        <v>8.9999999999999993E-3</v>
      </c>
      <c r="Y75">
        <v>1.2999999999999999E-2</v>
      </c>
      <c r="Z75">
        <v>4.0000000000000001E-3</v>
      </c>
      <c r="AA75">
        <v>7.0000000000000001E-3</v>
      </c>
      <c r="AB75">
        <v>1.2999999999999999E-2</v>
      </c>
    </row>
    <row r="76" spans="21:37" x14ac:dyDescent="0.3">
      <c r="U76" t="s">
        <v>75</v>
      </c>
      <c r="V76">
        <f>EXP(V71)/EXP(V74)</f>
        <v>1</v>
      </c>
      <c r="W76">
        <f t="shared" ref="W76:AB76" si="4">EXP(W71)/EXP(W74)</f>
        <v>1.6015949876744064</v>
      </c>
      <c r="X76">
        <f t="shared" si="4"/>
        <v>1.2116705169649005</v>
      </c>
      <c r="Y76">
        <f t="shared" si="4"/>
        <v>1.0898063283051289</v>
      </c>
      <c r="Z76">
        <f t="shared" si="4"/>
        <v>1.0222437844704382</v>
      </c>
      <c r="AA76">
        <f t="shared" si="4"/>
        <v>1.0080320855042735</v>
      </c>
      <c r="AB76">
        <f t="shared" si="4"/>
        <v>1.0060180360540649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DC5C-9B52-44DA-9F37-AC95EEA0D5FD}">
  <dimension ref="A2:B20"/>
  <sheetViews>
    <sheetView workbookViewId="0"/>
  </sheetViews>
  <sheetFormatPr defaultRowHeight="14.4" x14ac:dyDescent="0.3"/>
  <cols>
    <col min="1" max="1" width="13" customWidth="1"/>
    <col min="2" max="2" width="11.88671875" customWidth="1"/>
  </cols>
  <sheetData>
    <row r="2" spans="1:2" x14ac:dyDescent="0.3">
      <c r="A2" t="s">
        <v>81</v>
      </c>
      <c r="B2" t="s">
        <v>82</v>
      </c>
    </row>
    <row r="3" spans="1:2" x14ac:dyDescent="0.3">
      <c r="A3" s="25">
        <v>310</v>
      </c>
      <c r="B3">
        <v>2.1999999999999999E-2</v>
      </c>
    </row>
    <row r="4" spans="1:2" x14ac:dyDescent="0.3">
      <c r="A4" s="25">
        <v>340</v>
      </c>
      <c r="B4">
        <v>0.01</v>
      </c>
    </row>
    <row r="5" spans="1:2" x14ac:dyDescent="0.3">
      <c r="A5" s="25">
        <v>370</v>
      </c>
      <c r="B5">
        <v>2.8000000000000001E-2</v>
      </c>
    </row>
    <row r="6" spans="1:2" x14ac:dyDescent="0.3">
      <c r="A6" s="27">
        <v>400</v>
      </c>
      <c r="B6">
        <v>3.6999999999999998E-2</v>
      </c>
    </row>
    <row r="7" spans="1:2" x14ac:dyDescent="0.3">
      <c r="A7" s="25">
        <v>430</v>
      </c>
      <c r="B7">
        <v>9.0999999999999998E-2</v>
      </c>
    </row>
    <row r="8" spans="1:2" x14ac:dyDescent="0.3">
      <c r="A8" s="25">
        <v>460</v>
      </c>
      <c r="B8">
        <v>0.16600000000000001</v>
      </c>
    </row>
    <row r="9" spans="1:2" x14ac:dyDescent="0.3">
      <c r="A9" s="28">
        <v>490</v>
      </c>
      <c r="B9">
        <v>0.151</v>
      </c>
    </row>
    <row r="10" spans="1:2" x14ac:dyDescent="0.3">
      <c r="A10" s="25">
        <v>520</v>
      </c>
      <c r="B10">
        <v>-2E-3</v>
      </c>
    </row>
    <row r="11" spans="1:2" x14ac:dyDescent="0.3">
      <c r="A11" s="25">
        <v>550</v>
      </c>
      <c r="B11">
        <v>-5.0000000000000001E-3</v>
      </c>
    </row>
    <row r="12" spans="1:2" x14ac:dyDescent="0.3">
      <c r="A12" s="25">
        <v>580</v>
      </c>
      <c r="B12">
        <v>-5.0000000000000001E-3</v>
      </c>
    </row>
    <row r="13" spans="1:2" x14ac:dyDescent="0.3">
      <c r="A13" s="25">
        <v>610</v>
      </c>
      <c r="B13">
        <v>-5.0000000000000001E-3</v>
      </c>
    </row>
    <row r="14" spans="1:2" x14ac:dyDescent="0.3">
      <c r="A14" s="25">
        <v>640</v>
      </c>
      <c r="B14">
        <v>-5.0000000000000001E-3</v>
      </c>
    </row>
    <row r="15" spans="1:2" x14ac:dyDescent="0.3">
      <c r="A15" s="25">
        <v>670</v>
      </c>
      <c r="B15">
        <v>-4.0000000000000001E-3</v>
      </c>
    </row>
    <row r="16" spans="1:2" x14ac:dyDescent="0.3">
      <c r="A16" s="25">
        <v>700</v>
      </c>
      <c r="B16">
        <v>-4.0000000000000001E-3</v>
      </c>
    </row>
    <row r="17" spans="1:2" x14ac:dyDescent="0.3">
      <c r="A17" s="27">
        <v>730</v>
      </c>
      <c r="B17">
        <v>-4.0000000000000001E-3</v>
      </c>
    </row>
    <row r="18" spans="1:2" x14ac:dyDescent="0.3">
      <c r="A18" s="25">
        <v>760</v>
      </c>
      <c r="B18">
        <v>-5.0000000000000001E-3</v>
      </c>
    </row>
    <row r="19" spans="1:2" x14ac:dyDescent="0.3">
      <c r="A19" s="25">
        <v>790</v>
      </c>
      <c r="B19">
        <v>-4.0000000000000001E-3</v>
      </c>
    </row>
    <row r="20" spans="1:2" x14ac:dyDescent="0.3">
      <c r="A20" s="32">
        <v>808</v>
      </c>
      <c r="B20">
        <v>-4.0000000000000001E-3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6F74-B8E4-4203-8EE1-D02154B1F493}">
  <dimension ref="A1:V90"/>
  <sheetViews>
    <sheetView workbookViewId="0"/>
  </sheetViews>
  <sheetFormatPr defaultRowHeight="14.4" x14ac:dyDescent="0.3"/>
  <sheetData>
    <row r="1" spans="1:22" x14ac:dyDescent="0.3">
      <c r="B1" s="40">
        <v>1</v>
      </c>
      <c r="C1" s="40">
        <v>2</v>
      </c>
      <c r="D1" s="40">
        <v>3</v>
      </c>
      <c r="E1" s="40">
        <v>4</v>
      </c>
      <c r="F1" s="40">
        <v>5</v>
      </c>
    </row>
    <row r="2" spans="1:22" x14ac:dyDescent="0.3">
      <c r="A2" s="25">
        <v>310</v>
      </c>
      <c r="B2">
        <v>0</v>
      </c>
      <c r="C2">
        <v>0</v>
      </c>
      <c r="D2">
        <v>0</v>
      </c>
      <c r="E2">
        <v>0</v>
      </c>
      <c r="F2">
        <v>0</v>
      </c>
      <c r="P2" s="36">
        <v>0</v>
      </c>
      <c r="Q2" s="17">
        <v>2.34375</v>
      </c>
      <c r="R2" s="17">
        <v>4.6875</v>
      </c>
      <c r="S2" s="17">
        <v>9.375</v>
      </c>
      <c r="T2" s="17">
        <v>18.75</v>
      </c>
      <c r="U2" s="17">
        <v>37.5</v>
      </c>
      <c r="V2" s="17">
        <v>75</v>
      </c>
    </row>
    <row r="3" spans="1:22" x14ac:dyDescent="0.3">
      <c r="A3" s="25">
        <v>340</v>
      </c>
      <c r="B3">
        <v>0</v>
      </c>
      <c r="C3">
        <v>0</v>
      </c>
      <c r="D3">
        <v>0</v>
      </c>
      <c r="E3">
        <v>0</v>
      </c>
      <c r="F3">
        <v>0</v>
      </c>
      <c r="O3">
        <v>1</v>
      </c>
      <c r="P3">
        <v>1</v>
      </c>
      <c r="Q3">
        <v>1.0314855038865227</v>
      </c>
      <c r="R3">
        <v>1.0304545339535169</v>
      </c>
      <c r="S3">
        <v>1.0481220090796557</v>
      </c>
      <c r="T3">
        <v>1.1151623503414478</v>
      </c>
      <c r="U3">
        <v>1.2373846512436006</v>
      </c>
      <c r="V3">
        <v>1.6274266093785854</v>
      </c>
    </row>
    <row r="4" spans="1:22" x14ac:dyDescent="0.3">
      <c r="A4" s="25">
        <v>370</v>
      </c>
      <c r="B4">
        <v>0</v>
      </c>
      <c r="C4">
        <v>0</v>
      </c>
      <c r="D4">
        <v>0</v>
      </c>
      <c r="E4">
        <v>0</v>
      </c>
      <c r="F4">
        <v>0</v>
      </c>
      <c r="O4">
        <v>2</v>
      </c>
      <c r="P4">
        <v>1</v>
      </c>
      <c r="Q4">
        <v>1.0070245572668486</v>
      </c>
      <c r="R4">
        <v>1.0110607224447197</v>
      </c>
      <c r="S4">
        <v>1.0232665395472174</v>
      </c>
      <c r="T4">
        <v>1.0908966797182778</v>
      </c>
      <c r="U4">
        <v>1.2140962829562332</v>
      </c>
      <c r="V4">
        <v>1.6031973837265741</v>
      </c>
    </row>
    <row r="5" spans="1:22" x14ac:dyDescent="0.3">
      <c r="A5" s="27">
        <v>400</v>
      </c>
      <c r="B5">
        <v>0</v>
      </c>
      <c r="C5">
        <v>0</v>
      </c>
      <c r="D5">
        <v>0</v>
      </c>
      <c r="E5">
        <v>0</v>
      </c>
      <c r="F5">
        <v>0</v>
      </c>
      <c r="O5">
        <v>3</v>
      </c>
      <c r="P5">
        <v>1</v>
      </c>
      <c r="Q5">
        <v>1.0070245572668486</v>
      </c>
      <c r="R5">
        <v>1.0090406217738677</v>
      </c>
      <c r="S5">
        <v>1.0232665395472174</v>
      </c>
      <c r="T5">
        <v>1.0898063283051287</v>
      </c>
      <c r="U5">
        <v>1.214096282956233</v>
      </c>
      <c r="V5">
        <v>1.6015949876744067</v>
      </c>
    </row>
    <row r="6" spans="1:22" x14ac:dyDescent="0.3">
      <c r="A6" s="25">
        <v>430</v>
      </c>
      <c r="B6">
        <v>0</v>
      </c>
      <c r="C6">
        <v>0</v>
      </c>
      <c r="D6">
        <v>0</v>
      </c>
      <c r="E6">
        <v>0</v>
      </c>
      <c r="F6">
        <v>0</v>
      </c>
      <c r="O6">
        <v>4</v>
      </c>
      <c r="P6">
        <v>1</v>
      </c>
      <c r="Q6">
        <v>1.0060180360540647</v>
      </c>
      <c r="R6">
        <v>1.0080320855042733</v>
      </c>
      <c r="S6">
        <v>1.0222437844704382</v>
      </c>
      <c r="T6">
        <v>1.0898063283051287</v>
      </c>
      <c r="U6">
        <v>1.2128827935191193</v>
      </c>
      <c r="V6">
        <v>1.6015949876744064</v>
      </c>
    </row>
    <row r="7" spans="1:22" x14ac:dyDescent="0.3">
      <c r="A7" s="25">
        <v>460</v>
      </c>
      <c r="B7">
        <v>0</v>
      </c>
      <c r="C7">
        <v>0</v>
      </c>
      <c r="D7">
        <v>0</v>
      </c>
      <c r="E7">
        <v>0</v>
      </c>
      <c r="F7">
        <v>0</v>
      </c>
      <c r="O7">
        <v>5</v>
      </c>
      <c r="P7">
        <v>1</v>
      </c>
      <c r="Q7">
        <v>1.0060180360540649</v>
      </c>
      <c r="R7">
        <v>1.0080320855042735</v>
      </c>
      <c r="S7">
        <v>1.0222437844704382</v>
      </c>
      <c r="T7">
        <v>1.0898063283051289</v>
      </c>
      <c r="U7">
        <v>1.2116705169649005</v>
      </c>
      <c r="V7">
        <v>1.6015949876744064</v>
      </c>
    </row>
    <row r="8" spans="1:22" x14ac:dyDescent="0.3">
      <c r="A8" s="28">
        <v>490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</row>
    <row r="9" spans="1:22" x14ac:dyDescent="0.3">
      <c r="A9" s="25">
        <v>520</v>
      </c>
      <c r="B9">
        <v>0</v>
      </c>
      <c r="C9">
        <v>0</v>
      </c>
      <c r="D9">
        <v>0</v>
      </c>
      <c r="E9">
        <v>0</v>
      </c>
      <c r="F9">
        <v>0</v>
      </c>
    </row>
    <row r="10" spans="1:22" x14ac:dyDescent="0.3">
      <c r="A10" s="25">
        <v>550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2" x14ac:dyDescent="0.3">
      <c r="A11" s="25">
        <v>580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2" x14ac:dyDescent="0.3">
      <c r="A12" s="25">
        <v>610</v>
      </c>
      <c r="B12">
        <v>0</v>
      </c>
      <c r="C12">
        <v>0</v>
      </c>
      <c r="D12">
        <v>0</v>
      </c>
      <c r="E12">
        <v>0</v>
      </c>
      <c r="F12">
        <v>0</v>
      </c>
    </row>
    <row r="14" spans="1:22" x14ac:dyDescent="0.3">
      <c r="A14" t="s">
        <v>83</v>
      </c>
      <c r="B14" s="40">
        <v>1</v>
      </c>
      <c r="C14" s="40">
        <v>2</v>
      </c>
      <c r="D14" s="40">
        <v>3</v>
      </c>
      <c r="E14" s="40">
        <v>4</v>
      </c>
      <c r="F14" s="40">
        <v>5</v>
      </c>
    </row>
    <row r="15" spans="1:22" x14ac:dyDescent="0.3">
      <c r="A15" s="25">
        <v>310</v>
      </c>
      <c r="B15">
        <v>0.47799999999999998</v>
      </c>
      <c r="C15">
        <v>8.3000000000000004E-2</v>
      </c>
      <c r="D15">
        <v>7.6999999999999999E-2</v>
      </c>
      <c r="E15">
        <v>6.9000000000000006E-2</v>
      </c>
      <c r="F15">
        <v>8.5000000000000006E-2</v>
      </c>
    </row>
    <row r="16" spans="1:22" x14ac:dyDescent="0.3">
      <c r="A16" s="25">
        <v>340</v>
      </c>
      <c r="B16">
        <v>0.45600000000000002</v>
      </c>
      <c r="C16">
        <v>6.7000000000000004E-2</v>
      </c>
      <c r="D16">
        <v>6.0999999999999999E-2</v>
      </c>
      <c r="E16">
        <v>5.3999999999999999E-2</v>
      </c>
      <c r="F16">
        <v>6.9000000000000006E-2</v>
      </c>
    </row>
    <row r="17" spans="1:6" x14ac:dyDescent="0.3">
      <c r="A17" s="25">
        <v>370</v>
      </c>
      <c r="B17">
        <v>0.438</v>
      </c>
      <c r="C17">
        <v>5.5E-2</v>
      </c>
      <c r="D17">
        <v>4.9000000000000002E-2</v>
      </c>
      <c r="E17">
        <v>4.2000000000000003E-2</v>
      </c>
      <c r="F17">
        <v>5.7000000000000002E-2</v>
      </c>
    </row>
    <row r="18" spans="1:6" x14ac:dyDescent="0.3">
      <c r="A18" s="27">
        <v>400</v>
      </c>
      <c r="B18">
        <v>0.42899999999999999</v>
      </c>
      <c r="C18">
        <v>5.6000000000000001E-2</v>
      </c>
      <c r="D18">
        <v>5.0999999999999997E-2</v>
      </c>
      <c r="E18">
        <v>4.4999999999999998E-2</v>
      </c>
      <c r="F18">
        <v>5.8999999999999997E-2</v>
      </c>
    </row>
    <row r="19" spans="1:6" x14ac:dyDescent="0.3">
      <c r="A19" s="25">
        <v>430</v>
      </c>
      <c r="B19">
        <v>0.44600000000000001</v>
      </c>
      <c r="C19">
        <v>8.3000000000000004E-2</v>
      </c>
      <c r="D19">
        <v>7.9000000000000001E-2</v>
      </c>
      <c r="E19">
        <v>7.2999999999999995E-2</v>
      </c>
      <c r="F19">
        <v>8.6999999999999994E-2</v>
      </c>
    </row>
    <row r="20" spans="1:6" x14ac:dyDescent="0.3">
      <c r="A20" s="25">
        <v>460</v>
      </c>
      <c r="B20">
        <v>0.56100000000000005</v>
      </c>
      <c r="C20">
        <v>0.20899999999999999</v>
      </c>
      <c r="D20">
        <v>0.20499999999999999</v>
      </c>
      <c r="E20">
        <v>0.19900000000000001</v>
      </c>
      <c r="F20">
        <v>0.21299999999999999</v>
      </c>
    </row>
    <row r="21" spans="1:6" x14ac:dyDescent="0.3">
      <c r="A21" s="28">
        <v>490</v>
      </c>
      <c r="B21" s="37">
        <v>0.84</v>
      </c>
      <c r="C21" s="37">
        <v>0.497</v>
      </c>
      <c r="D21" s="37">
        <v>0.49299999999999999</v>
      </c>
      <c r="E21" s="39">
        <v>0.48699999999999999</v>
      </c>
      <c r="F21" s="37">
        <v>0.501</v>
      </c>
    </row>
    <row r="22" spans="1:6" x14ac:dyDescent="0.3">
      <c r="A22" s="25">
        <v>520</v>
      </c>
      <c r="B22">
        <v>0.38600000000000001</v>
      </c>
      <c r="C22">
        <v>4.7E-2</v>
      </c>
      <c r="D22">
        <v>4.2000000000000003E-2</v>
      </c>
      <c r="E22">
        <v>3.5999999999999997E-2</v>
      </c>
      <c r="F22">
        <v>0.05</v>
      </c>
    </row>
    <row r="23" spans="1:6" x14ac:dyDescent="0.3">
      <c r="A23" s="25">
        <v>550</v>
      </c>
      <c r="B23">
        <v>0.36</v>
      </c>
      <c r="C23">
        <v>2.5999999999999999E-2</v>
      </c>
      <c r="D23">
        <v>2.3E-2</v>
      </c>
      <c r="E23">
        <v>1.7000000000000001E-2</v>
      </c>
      <c r="F23">
        <v>3.1E-2</v>
      </c>
    </row>
    <row r="24" spans="1:6" x14ac:dyDescent="0.3">
      <c r="A24" s="25">
        <v>580</v>
      </c>
      <c r="B24">
        <v>0.35299999999999998</v>
      </c>
      <c r="C24">
        <v>2.5000000000000001E-2</v>
      </c>
      <c r="D24">
        <v>2.1999999999999999E-2</v>
      </c>
      <c r="E24">
        <v>1.6E-2</v>
      </c>
      <c r="F24">
        <v>0.03</v>
      </c>
    </row>
    <row r="25" spans="1:6" x14ac:dyDescent="0.3">
      <c r="A25" s="25">
        <v>610</v>
      </c>
      <c r="B25">
        <v>0.34699999999999998</v>
      </c>
      <c r="C25">
        <v>2.4E-2</v>
      </c>
      <c r="D25">
        <v>2.1000000000000001E-2</v>
      </c>
      <c r="E25">
        <v>1.4999999999999999E-2</v>
      </c>
      <c r="F25">
        <v>2.9000000000000001E-2</v>
      </c>
    </row>
    <row r="27" spans="1:6" x14ac:dyDescent="0.3">
      <c r="B27" s="40">
        <v>1</v>
      </c>
      <c r="C27" s="40">
        <v>2</v>
      </c>
      <c r="D27" s="40">
        <v>3</v>
      </c>
      <c r="E27" s="40">
        <v>4</v>
      </c>
      <c r="F27" s="40">
        <v>5</v>
      </c>
    </row>
    <row r="28" spans="1:6" x14ac:dyDescent="0.3">
      <c r="A28" s="25">
        <v>310</v>
      </c>
      <c r="B28">
        <v>0.435</v>
      </c>
      <c r="C28">
        <v>0.04</v>
      </c>
      <c r="D28">
        <v>4.1000000000000002E-2</v>
      </c>
      <c r="E28">
        <v>3.6999999999999998E-2</v>
      </c>
      <c r="F28">
        <v>3.3000000000000002E-2</v>
      </c>
    </row>
    <row r="29" spans="1:6" x14ac:dyDescent="0.3">
      <c r="A29" s="25">
        <v>340</v>
      </c>
      <c r="B29">
        <v>0.41899999999999998</v>
      </c>
      <c r="C29">
        <v>3.3000000000000002E-2</v>
      </c>
      <c r="D29">
        <v>3.4000000000000002E-2</v>
      </c>
      <c r="E29">
        <v>2.9000000000000001E-2</v>
      </c>
      <c r="F29">
        <v>2.7E-2</v>
      </c>
    </row>
    <row r="30" spans="1:6" x14ac:dyDescent="0.3">
      <c r="A30" s="25">
        <v>370</v>
      </c>
      <c r="B30">
        <v>0.40899999999999997</v>
      </c>
      <c r="C30">
        <v>2.8000000000000001E-2</v>
      </c>
      <c r="D30">
        <v>2.9000000000000001E-2</v>
      </c>
      <c r="E30">
        <v>2.4E-2</v>
      </c>
      <c r="F30">
        <v>2.1999999999999999E-2</v>
      </c>
    </row>
    <row r="31" spans="1:6" x14ac:dyDescent="0.3">
      <c r="A31" s="27">
        <v>400</v>
      </c>
      <c r="B31">
        <v>0.39900000000000002</v>
      </c>
      <c r="C31">
        <v>2.9000000000000001E-2</v>
      </c>
      <c r="D31">
        <v>0.03</v>
      </c>
      <c r="E31">
        <v>2.5999999999999999E-2</v>
      </c>
      <c r="F31">
        <v>2.4E-2</v>
      </c>
    </row>
    <row r="32" spans="1:6" x14ac:dyDescent="0.3">
      <c r="A32" s="25">
        <v>430</v>
      </c>
      <c r="B32">
        <v>0.40200000000000002</v>
      </c>
      <c r="C32">
        <v>4.1000000000000002E-2</v>
      </c>
      <c r="D32">
        <v>4.2000000000000003E-2</v>
      </c>
      <c r="E32">
        <v>3.7999999999999999E-2</v>
      </c>
      <c r="F32">
        <v>3.6999999999999998E-2</v>
      </c>
    </row>
    <row r="33" spans="1:6" x14ac:dyDescent="0.3">
      <c r="A33" s="25">
        <v>460</v>
      </c>
      <c r="B33">
        <v>0.442</v>
      </c>
      <c r="C33">
        <v>9.0999999999999998E-2</v>
      </c>
      <c r="D33">
        <v>9.1999999999999998E-2</v>
      </c>
      <c r="E33">
        <v>8.7999999999999995E-2</v>
      </c>
      <c r="F33">
        <v>8.7999999999999995E-2</v>
      </c>
    </row>
    <row r="34" spans="1:6" x14ac:dyDescent="0.3">
      <c r="A34" s="28">
        <v>490</v>
      </c>
      <c r="B34" s="37">
        <v>0.54900000000000004</v>
      </c>
      <c r="C34" s="37">
        <v>0.20499999999999999</v>
      </c>
      <c r="D34" s="37">
        <v>0.20599999999999999</v>
      </c>
      <c r="E34" s="39">
        <v>0.20200000000000001</v>
      </c>
      <c r="F34" s="37">
        <v>0.20100000000000001</v>
      </c>
    </row>
    <row r="35" spans="1:6" x14ac:dyDescent="0.3">
      <c r="A35" s="25">
        <v>520</v>
      </c>
      <c r="B35">
        <v>0.35899999999999999</v>
      </c>
      <c r="C35">
        <v>2.1000000000000001E-2</v>
      </c>
      <c r="D35">
        <v>2.1000000000000001E-2</v>
      </c>
      <c r="E35">
        <v>1.7999999999999999E-2</v>
      </c>
      <c r="F35">
        <v>1.7999999999999999E-2</v>
      </c>
    </row>
    <row r="36" spans="1:6" x14ac:dyDescent="0.3">
      <c r="A36" s="25">
        <v>550</v>
      </c>
      <c r="B36">
        <v>0.34300000000000003</v>
      </c>
      <c r="C36">
        <v>1.2E-2</v>
      </c>
      <c r="D36">
        <v>1.2999999999999999E-2</v>
      </c>
      <c r="E36">
        <v>0.01</v>
      </c>
      <c r="F36">
        <v>0.01</v>
      </c>
    </row>
    <row r="37" spans="1:6" x14ac:dyDescent="0.3">
      <c r="A37" s="25">
        <v>580</v>
      </c>
      <c r="B37">
        <v>0.33600000000000002</v>
      </c>
      <c r="C37">
        <v>1.0999999999999999E-2</v>
      </c>
      <c r="D37">
        <v>1.2E-2</v>
      </c>
      <c r="E37">
        <v>8.9999999999999993E-3</v>
      </c>
      <c r="F37">
        <v>8.9999999999999993E-3</v>
      </c>
    </row>
    <row r="38" spans="1:6" x14ac:dyDescent="0.3">
      <c r="A38" s="25">
        <v>610</v>
      </c>
      <c r="B38">
        <v>0.32900000000000001</v>
      </c>
      <c r="C38">
        <v>0.01</v>
      </c>
      <c r="D38">
        <v>1.0999999999999999E-2</v>
      </c>
      <c r="E38">
        <v>8.9999999999999993E-3</v>
      </c>
      <c r="F38">
        <v>8.9999999999999993E-3</v>
      </c>
    </row>
    <row r="40" spans="1:6" x14ac:dyDescent="0.3">
      <c r="A40" t="s">
        <v>84</v>
      </c>
      <c r="B40" s="40">
        <v>1</v>
      </c>
      <c r="C40" s="40">
        <v>2</v>
      </c>
      <c r="D40" s="40">
        <v>3</v>
      </c>
      <c r="E40" s="40">
        <v>4</v>
      </c>
      <c r="F40" s="40">
        <v>5</v>
      </c>
    </row>
    <row r="41" spans="1:6" x14ac:dyDescent="0.3">
      <c r="A41" s="25">
        <v>310</v>
      </c>
      <c r="B41">
        <v>0.45300000000000001</v>
      </c>
      <c r="C41">
        <v>3.2000000000000001E-2</v>
      </c>
      <c r="D41">
        <v>2.5999999999999999E-2</v>
      </c>
      <c r="E41">
        <v>2.5000000000000001E-2</v>
      </c>
      <c r="F41">
        <v>2.7E-2</v>
      </c>
    </row>
    <row r="42" spans="1:6" x14ac:dyDescent="0.3">
      <c r="A42" s="25">
        <v>340</v>
      </c>
      <c r="B42">
        <v>0.442</v>
      </c>
      <c r="C42">
        <v>0.03</v>
      </c>
      <c r="D42">
        <v>2.5000000000000001E-2</v>
      </c>
      <c r="E42">
        <v>2.4E-2</v>
      </c>
      <c r="F42">
        <v>2.7E-2</v>
      </c>
    </row>
    <row r="43" spans="1:6" x14ac:dyDescent="0.3">
      <c r="A43" s="25">
        <v>370</v>
      </c>
      <c r="B43">
        <v>0.434</v>
      </c>
      <c r="C43">
        <v>2.8000000000000001E-2</v>
      </c>
      <c r="D43">
        <v>2.3E-2</v>
      </c>
      <c r="E43">
        <v>2.1999999999999999E-2</v>
      </c>
      <c r="F43">
        <v>2.5000000000000001E-2</v>
      </c>
    </row>
    <row r="44" spans="1:6" x14ac:dyDescent="0.3">
      <c r="A44" s="27">
        <v>400</v>
      </c>
      <c r="B44">
        <v>0.42199999999999999</v>
      </c>
      <c r="C44">
        <v>2.8000000000000001E-2</v>
      </c>
      <c r="D44">
        <v>2.3E-2</v>
      </c>
      <c r="E44">
        <v>2.1999999999999999E-2</v>
      </c>
      <c r="F44">
        <v>2.5000000000000001E-2</v>
      </c>
    </row>
    <row r="45" spans="1:6" x14ac:dyDescent="0.3">
      <c r="A45" s="25">
        <v>430</v>
      </c>
      <c r="B45">
        <v>0.41599999999999998</v>
      </c>
      <c r="C45">
        <v>3.3000000000000002E-2</v>
      </c>
      <c r="D45">
        <v>2.9000000000000001E-2</v>
      </c>
      <c r="E45">
        <v>2.8000000000000001E-2</v>
      </c>
      <c r="F45">
        <v>0.03</v>
      </c>
    </row>
    <row r="46" spans="1:6" x14ac:dyDescent="0.3">
      <c r="A46" s="25">
        <v>460</v>
      </c>
      <c r="B46">
        <v>0.42499999999999999</v>
      </c>
      <c r="C46">
        <v>5.2999999999999999E-2</v>
      </c>
      <c r="D46">
        <v>4.9000000000000002E-2</v>
      </c>
      <c r="E46">
        <v>4.9000000000000002E-2</v>
      </c>
      <c r="F46">
        <v>5.1999999999999998E-2</v>
      </c>
    </row>
    <row r="47" spans="1:6" x14ac:dyDescent="0.3">
      <c r="A47" s="28">
        <v>490</v>
      </c>
      <c r="B47" s="37">
        <v>0.46600000000000003</v>
      </c>
      <c r="C47" s="37">
        <v>0.10199999999999999</v>
      </c>
      <c r="D47" s="37">
        <v>9.8000000000000004E-2</v>
      </c>
      <c r="E47" s="39">
        <v>9.8000000000000004E-2</v>
      </c>
      <c r="F47" s="37">
        <v>0.1</v>
      </c>
    </row>
    <row r="48" spans="1:6" x14ac:dyDescent="0.3">
      <c r="A48" s="25">
        <v>520</v>
      </c>
      <c r="B48">
        <v>0.377</v>
      </c>
      <c r="C48">
        <v>0.02</v>
      </c>
      <c r="D48">
        <v>1.6E-2</v>
      </c>
      <c r="E48">
        <v>1.7000000000000001E-2</v>
      </c>
      <c r="F48">
        <v>1.9E-2</v>
      </c>
    </row>
    <row r="49" spans="1:6" x14ac:dyDescent="0.3">
      <c r="A49" s="25">
        <v>550</v>
      </c>
      <c r="B49">
        <v>0.36499999999999999</v>
      </c>
      <c r="C49">
        <v>1.6E-2</v>
      </c>
      <c r="D49">
        <v>1.2999999999999999E-2</v>
      </c>
      <c r="E49">
        <v>1.2E-2</v>
      </c>
      <c r="F49">
        <v>1.4999999999999999E-2</v>
      </c>
    </row>
    <row r="50" spans="1:6" x14ac:dyDescent="0.3">
      <c r="A50" s="25">
        <v>580</v>
      </c>
      <c r="B50">
        <v>0.35699999999999998</v>
      </c>
      <c r="C50">
        <v>1.4999999999999999E-2</v>
      </c>
      <c r="D50">
        <v>1.2E-2</v>
      </c>
      <c r="E50">
        <v>1.2E-2</v>
      </c>
      <c r="F50">
        <v>1.4E-2</v>
      </c>
    </row>
    <row r="51" spans="1:6" x14ac:dyDescent="0.3">
      <c r="A51" s="25">
        <v>610</v>
      </c>
      <c r="B51">
        <v>0.34899999999999998</v>
      </c>
      <c r="C51">
        <v>1.4E-2</v>
      </c>
      <c r="D51">
        <v>1.0999999999999999E-2</v>
      </c>
      <c r="E51">
        <v>1.0999999999999999E-2</v>
      </c>
      <c r="F51">
        <v>1.2999999999999999E-2</v>
      </c>
    </row>
    <row r="53" spans="1:6" x14ac:dyDescent="0.3">
      <c r="A53" t="s">
        <v>85</v>
      </c>
      <c r="B53" s="40">
        <v>1</v>
      </c>
      <c r="C53" s="40">
        <v>2</v>
      </c>
      <c r="D53" s="40">
        <v>3</v>
      </c>
      <c r="E53" s="40">
        <v>4</v>
      </c>
      <c r="F53" s="40">
        <v>5</v>
      </c>
    </row>
    <row r="54" spans="1:6" x14ac:dyDescent="0.3">
      <c r="A54" s="25">
        <v>310</v>
      </c>
      <c r="B54">
        <v>0.39100000000000001</v>
      </c>
      <c r="C54">
        <v>0.02</v>
      </c>
      <c r="D54">
        <v>1.4E-2</v>
      </c>
      <c r="E54">
        <v>8.9999999999999993E-3</v>
      </c>
      <c r="F54">
        <v>0.01</v>
      </c>
    </row>
    <row r="55" spans="1:6" x14ac:dyDescent="0.3">
      <c r="A55" s="25">
        <v>340</v>
      </c>
      <c r="B55">
        <v>0.38100000000000001</v>
      </c>
      <c r="C55">
        <v>1.9E-2</v>
      </c>
      <c r="D55">
        <v>1.2999999999999999E-2</v>
      </c>
      <c r="E55">
        <v>8.0000000000000002E-3</v>
      </c>
      <c r="F55">
        <v>0.01</v>
      </c>
    </row>
    <row r="56" spans="1:6" x14ac:dyDescent="0.3">
      <c r="A56" s="25">
        <v>370</v>
      </c>
      <c r="B56">
        <v>0.374</v>
      </c>
      <c r="C56">
        <v>1.7999999999999999E-2</v>
      </c>
      <c r="D56">
        <v>1.2999999999999999E-2</v>
      </c>
      <c r="E56">
        <v>8.0000000000000002E-3</v>
      </c>
      <c r="F56">
        <v>0.01</v>
      </c>
    </row>
    <row r="57" spans="1:6" x14ac:dyDescent="0.3">
      <c r="A57" s="27">
        <v>400</v>
      </c>
      <c r="B57">
        <v>0.36299999999999999</v>
      </c>
      <c r="C57">
        <v>1.7000000000000001E-2</v>
      </c>
      <c r="D57">
        <v>1.2E-2</v>
      </c>
      <c r="E57">
        <v>7.0000000000000001E-3</v>
      </c>
      <c r="F57">
        <v>8.9999999999999993E-3</v>
      </c>
    </row>
    <row r="58" spans="1:6" x14ac:dyDescent="0.3">
      <c r="A58" s="25">
        <v>430</v>
      </c>
      <c r="B58">
        <v>0.35399999999999998</v>
      </c>
      <c r="C58">
        <v>1.7000000000000001E-2</v>
      </c>
      <c r="D58">
        <v>1.2999999999999999E-2</v>
      </c>
      <c r="E58">
        <v>8.0000000000000002E-3</v>
      </c>
      <c r="F58">
        <v>0.01</v>
      </c>
    </row>
    <row r="59" spans="1:6" x14ac:dyDescent="0.3">
      <c r="A59" s="25">
        <v>460</v>
      </c>
      <c r="B59">
        <v>0.34799999999999998</v>
      </c>
      <c r="C59">
        <v>2.1000000000000001E-2</v>
      </c>
      <c r="D59">
        <v>1.7999999999999999E-2</v>
      </c>
      <c r="E59">
        <v>1.2999999999999999E-2</v>
      </c>
      <c r="F59">
        <v>1.4999999999999999E-2</v>
      </c>
    </row>
    <row r="60" spans="1:6" x14ac:dyDescent="0.3">
      <c r="A60" s="28">
        <v>490</v>
      </c>
      <c r="B60" s="37">
        <v>0.35299999999999998</v>
      </c>
      <c r="C60" s="37">
        <v>3.2000000000000001E-2</v>
      </c>
      <c r="D60" s="37">
        <v>2.9000000000000001E-2</v>
      </c>
      <c r="E60" s="39">
        <v>2.5000000000000001E-2</v>
      </c>
      <c r="F60" s="37">
        <v>2.5999999999999999E-2</v>
      </c>
    </row>
    <row r="61" spans="1:6" x14ac:dyDescent="0.3">
      <c r="A61" s="25">
        <v>520</v>
      </c>
      <c r="B61">
        <v>0.32500000000000001</v>
      </c>
      <c r="C61">
        <v>1.2E-2</v>
      </c>
      <c r="D61">
        <v>8.9999999999999993E-3</v>
      </c>
      <c r="E61">
        <v>5.0000000000000001E-3</v>
      </c>
      <c r="F61" s="41">
        <v>6.0000000000000001E-3</v>
      </c>
    </row>
    <row r="62" spans="1:6" x14ac:dyDescent="0.3">
      <c r="A62" s="25">
        <v>550</v>
      </c>
      <c r="B62">
        <v>0.315</v>
      </c>
      <c r="C62">
        <v>8.9999999999999993E-3</v>
      </c>
      <c r="D62">
        <v>7.0000000000000001E-3</v>
      </c>
      <c r="E62">
        <v>3.0000000000000001E-3</v>
      </c>
      <c r="F62">
        <v>5.0000000000000001E-3</v>
      </c>
    </row>
    <row r="63" spans="1:6" x14ac:dyDescent="0.3">
      <c r="A63" s="25">
        <v>580</v>
      </c>
      <c r="B63">
        <v>0.30599999999999999</v>
      </c>
      <c r="C63">
        <v>8.9999999999999993E-3</v>
      </c>
      <c r="D63">
        <v>6.0000000000000001E-3</v>
      </c>
      <c r="E63">
        <v>3.0000000000000001E-3</v>
      </c>
      <c r="F63">
        <v>4.0000000000000001E-3</v>
      </c>
    </row>
    <row r="64" spans="1:6" x14ac:dyDescent="0.3">
      <c r="A64" s="25">
        <v>610</v>
      </c>
      <c r="B64">
        <v>0.29899999999999999</v>
      </c>
      <c r="C64">
        <v>8.0000000000000002E-3</v>
      </c>
      <c r="D64">
        <v>8.0000000000000002E-3</v>
      </c>
      <c r="E64">
        <v>2E-3</v>
      </c>
      <c r="F64">
        <v>4.0000000000000001E-3</v>
      </c>
    </row>
    <row r="66" spans="1:6" x14ac:dyDescent="0.3">
      <c r="A66" t="s">
        <v>86</v>
      </c>
      <c r="B66" s="40">
        <v>1</v>
      </c>
      <c r="C66" s="40">
        <v>2</v>
      </c>
      <c r="D66" s="40">
        <v>3</v>
      </c>
      <c r="E66" s="40">
        <v>4</v>
      </c>
      <c r="F66" s="40">
        <v>5</v>
      </c>
    </row>
    <row r="67" spans="1:6" x14ac:dyDescent="0.3">
      <c r="A67" s="25">
        <v>310</v>
      </c>
      <c r="B67">
        <v>0.4</v>
      </c>
      <c r="C67">
        <v>2.1999999999999999E-2</v>
      </c>
      <c r="D67">
        <v>1.7999999999999999E-2</v>
      </c>
      <c r="E67">
        <v>0.02</v>
      </c>
      <c r="F67">
        <v>1.2999999999999999E-2</v>
      </c>
    </row>
    <row r="68" spans="1:6" x14ac:dyDescent="0.3">
      <c r="A68" s="25">
        <v>340</v>
      </c>
      <c r="B68">
        <v>0.39100000000000001</v>
      </c>
      <c r="C68">
        <v>2.1000000000000001E-2</v>
      </c>
      <c r="D68">
        <v>1.7000000000000001E-2</v>
      </c>
      <c r="E68">
        <v>1.9E-2</v>
      </c>
      <c r="F68">
        <v>1.2E-2</v>
      </c>
    </row>
    <row r="69" spans="1:6" x14ac:dyDescent="0.3">
      <c r="A69" s="25">
        <v>370</v>
      </c>
      <c r="B69">
        <v>0.38500000000000001</v>
      </c>
      <c r="C69">
        <v>0.02</v>
      </c>
      <c r="D69">
        <v>1.6E-2</v>
      </c>
      <c r="E69">
        <v>1.7999999999999999E-2</v>
      </c>
      <c r="F69">
        <v>1.2E-2</v>
      </c>
    </row>
    <row r="70" spans="1:6" x14ac:dyDescent="0.3">
      <c r="A70" s="27">
        <v>400</v>
      </c>
      <c r="B70">
        <v>0.372</v>
      </c>
      <c r="C70">
        <v>1.9E-2</v>
      </c>
      <c r="D70">
        <v>1.4999999999999999E-2</v>
      </c>
      <c r="E70">
        <v>1.7000000000000001E-2</v>
      </c>
      <c r="F70">
        <v>1.2E-2</v>
      </c>
    </row>
    <row r="71" spans="1:6" x14ac:dyDescent="0.3">
      <c r="A71" s="25">
        <v>430</v>
      </c>
      <c r="B71">
        <v>0.36199999999999999</v>
      </c>
      <c r="C71">
        <v>1.7999999999999999E-2</v>
      </c>
      <c r="D71">
        <v>1.4E-2</v>
      </c>
      <c r="E71">
        <v>1.7000000000000001E-2</v>
      </c>
      <c r="F71">
        <v>1.0999999999999999E-2</v>
      </c>
    </row>
    <row r="72" spans="1:6" x14ac:dyDescent="0.3">
      <c r="A72" s="25">
        <v>460</v>
      </c>
      <c r="B72">
        <v>0.35299999999999998</v>
      </c>
      <c r="C72">
        <v>1.7999999999999999E-2</v>
      </c>
      <c r="D72">
        <v>1.4999999999999999E-2</v>
      </c>
      <c r="E72">
        <v>1.7999999999999999E-2</v>
      </c>
      <c r="F72">
        <v>1.2999999999999999E-2</v>
      </c>
    </row>
    <row r="73" spans="1:6" x14ac:dyDescent="0.3">
      <c r="A73" s="28">
        <v>490</v>
      </c>
      <c r="B73" s="37">
        <v>0.34899999999999998</v>
      </c>
      <c r="C73" s="37">
        <v>2.1999999999999999E-2</v>
      </c>
      <c r="D73" s="37">
        <v>1.7999999999999999E-2</v>
      </c>
      <c r="E73" s="39">
        <v>2.1000000000000001E-2</v>
      </c>
      <c r="F73" s="37">
        <v>1.6E-2</v>
      </c>
    </row>
    <row r="74" spans="1:6" x14ac:dyDescent="0.3">
      <c r="A74" s="25">
        <v>520</v>
      </c>
      <c r="B74">
        <v>0.33500000000000002</v>
      </c>
      <c r="C74">
        <v>1.4E-2</v>
      </c>
      <c r="D74">
        <v>1.0999999999999999E-2</v>
      </c>
      <c r="E74">
        <v>1.4999999999999999E-2</v>
      </c>
      <c r="F74">
        <v>8.9999999999999993E-3</v>
      </c>
    </row>
    <row r="75" spans="1:6" x14ac:dyDescent="0.3">
      <c r="A75" s="25">
        <v>550</v>
      </c>
      <c r="B75">
        <v>0.32700000000000001</v>
      </c>
      <c r="C75">
        <v>1.2999999999999999E-2</v>
      </c>
      <c r="D75">
        <v>0.01</v>
      </c>
      <c r="E75">
        <v>1.4E-2</v>
      </c>
      <c r="F75">
        <v>8.0000000000000002E-3</v>
      </c>
    </row>
    <row r="76" spans="1:6" x14ac:dyDescent="0.3">
      <c r="A76" s="25">
        <v>580</v>
      </c>
      <c r="B76">
        <v>0.31900000000000001</v>
      </c>
      <c r="C76">
        <v>1.0999999999999999E-2</v>
      </c>
      <c r="D76">
        <v>8.9999999999999993E-3</v>
      </c>
      <c r="E76">
        <v>1.2999999999999999E-2</v>
      </c>
      <c r="F76">
        <v>8.0000000000000002E-3</v>
      </c>
    </row>
    <row r="77" spans="1:6" x14ac:dyDescent="0.3">
      <c r="A77" s="25">
        <v>610</v>
      </c>
      <c r="B77">
        <v>0.313</v>
      </c>
      <c r="C77">
        <v>0.01</v>
      </c>
      <c r="D77">
        <v>8.0000000000000002E-3</v>
      </c>
      <c r="E77">
        <v>1.2E-2</v>
      </c>
      <c r="F77">
        <v>7.0000000000000001E-3</v>
      </c>
    </row>
    <row r="79" spans="1:6" x14ac:dyDescent="0.3">
      <c r="A79" t="s">
        <v>87</v>
      </c>
      <c r="B79" s="40">
        <v>1</v>
      </c>
      <c r="C79" s="40">
        <v>2</v>
      </c>
      <c r="D79" s="40">
        <v>3</v>
      </c>
      <c r="E79" s="40">
        <v>4</v>
      </c>
      <c r="F79" s="40">
        <v>5</v>
      </c>
    </row>
    <row r="80" spans="1:6" x14ac:dyDescent="0.3">
      <c r="A80" s="25">
        <v>310</v>
      </c>
      <c r="B80">
        <v>0.48299999999999998</v>
      </c>
      <c r="C80">
        <v>3.3000000000000002E-2</v>
      </c>
      <c r="D80">
        <v>2.4E-2</v>
      </c>
      <c r="E80">
        <v>2.4E-2</v>
      </c>
      <c r="F80">
        <v>1.9E-2</v>
      </c>
    </row>
    <row r="81" spans="1:6" x14ac:dyDescent="0.3">
      <c r="A81" s="25">
        <v>340</v>
      </c>
      <c r="B81">
        <v>0.47299999999999998</v>
      </c>
      <c r="C81">
        <v>0.03</v>
      </c>
      <c r="D81">
        <v>2.4E-2</v>
      </c>
      <c r="E81">
        <v>2.1999999999999999E-2</v>
      </c>
      <c r="F81">
        <v>1.9E-2</v>
      </c>
    </row>
    <row r="82" spans="1:6" x14ac:dyDescent="0.3">
      <c r="A82" s="25">
        <v>370</v>
      </c>
      <c r="B82">
        <v>0.46400000000000002</v>
      </c>
      <c r="C82">
        <v>2.9000000000000001E-2</v>
      </c>
      <c r="D82">
        <v>2.3E-2</v>
      </c>
      <c r="E82">
        <v>0.02</v>
      </c>
      <c r="F82">
        <v>1.9E-2</v>
      </c>
    </row>
    <row r="83" spans="1:6" x14ac:dyDescent="0.3">
      <c r="A83" s="27">
        <v>400</v>
      </c>
      <c r="B83">
        <v>0.44900000000000001</v>
      </c>
      <c r="C83">
        <v>2.7E-2</v>
      </c>
      <c r="D83">
        <v>2.1999999999999999E-2</v>
      </c>
      <c r="E83">
        <v>1.7999999999999999E-2</v>
      </c>
      <c r="F83">
        <v>1.7999999999999999E-2</v>
      </c>
    </row>
    <row r="84" spans="1:6" x14ac:dyDescent="0.3">
      <c r="A84" s="25">
        <v>430</v>
      </c>
      <c r="B84">
        <v>0.438</v>
      </c>
      <c r="C84">
        <v>2.5999999999999999E-2</v>
      </c>
      <c r="D84">
        <v>2.1000000000000001E-2</v>
      </c>
      <c r="E84">
        <v>1.7999999999999999E-2</v>
      </c>
      <c r="F84">
        <v>1.7999999999999999E-2</v>
      </c>
    </row>
    <row r="85" spans="1:6" x14ac:dyDescent="0.3">
      <c r="A85" s="25">
        <v>460</v>
      </c>
      <c r="B85">
        <v>0.42599999999999999</v>
      </c>
      <c r="C85">
        <v>2.5999999999999999E-2</v>
      </c>
      <c r="D85">
        <v>0.02</v>
      </c>
      <c r="E85">
        <v>1.7000000000000001E-2</v>
      </c>
      <c r="F85">
        <v>1.7000000000000001E-2</v>
      </c>
    </row>
    <row r="86" spans="1:6" x14ac:dyDescent="0.3">
      <c r="A86" s="28">
        <v>490</v>
      </c>
      <c r="B86" s="37">
        <v>0.41899999999999998</v>
      </c>
      <c r="C86" s="37">
        <v>2.7E-2</v>
      </c>
      <c r="D86" s="37">
        <v>2.1999999999999999E-2</v>
      </c>
      <c r="E86" s="39">
        <v>1.7999999999999999E-2</v>
      </c>
      <c r="F86" s="37">
        <v>1.9E-2</v>
      </c>
    </row>
    <row r="87" spans="1:6" x14ac:dyDescent="0.3">
      <c r="A87" s="25">
        <v>520</v>
      </c>
      <c r="B87">
        <v>0.40600000000000003</v>
      </c>
      <c r="C87">
        <v>2.3E-2</v>
      </c>
      <c r="D87">
        <v>1.7999999999999999E-2</v>
      </c>
      <c r="E87">
        <v>1.4999999999999999E-2</v>
      </c>
      <c r="F87">
        <v>1.4999999999999999E-2</v>
      </c>
    </row>
    <row r="88" spans="1:6" x14ac:dyDescent="0.3">
      <c r="A88" s="25">
        <v>550</v>
      </c>
      <c r="B88">
        <v>0.39600000000000002</v>
      </c>
      <c r="C88">
        <v>2.1000000000000001E-2</v>
      </c>
      <c r="D88">
        <v>1.6E-2</v>
      </c>
      <c r="E88">
        <v>1.2999999999999999E-2</v>
      </c>
      <c r="F88">
        <v>1.2999999999999999E-2</v>
      </c>
    </row>
    <row r="89" spans="1:6" x14ac:dyDescent="0.3">
      <c r="A89" s="25">
        <v>580</v>
      </c>
      <c r="B89">
        <v>0.38800000000000001</v>
      </c>
      <c r="C89">
        <v>0.02</v>
      </c>
      <c r="D89">
        <v>1.4999999999999999E-2</v>
      </c>
      <c r="E89">
        <v>1.2E-2</v>
      </c>
      <c r="F89">
        <v>1.2999999999999999E-2</v>
      </c>
    </row>
    <row r="90" spans="1:6" x14ac:dyDescent="0.3">
      <c r="A90" s="25">
        <v>610</v>
      </c>
      <c r="B90">
        <v>0.38</v>
      </c>
      <c r="C90">
        <v>1.9E-2</v>
      </c>
      <c r="D90">
        <v>1.4999999999999999E-2</v>
      </c>
      <c r="E90">
        <v>1.2E-2</v>
      </c>
      <c r="F90">
        <v>1.2999999999999999E-2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A911-8E61-4115-92C7-ED133D07E996}">
  <dimension ref="B2:O24"/>
  <sheetViews>
    <sheetView workbookViewId="0"/>
  </sheetViews>
  <sheetFormatPr defaultRowHeight="14.4" x14ac:dyDescent="0.3"/>
  <cols>
    <col min="1" max="1" width="7.33203125" customWidth="1"/>
    <col min="2" max="2" width="4.109375" customWidth="1"/>
    <col min="4" max="4" width="9.88671875" customWidth="1"/>
  </cols>
  <sheetData>
    <row r="2" spans="2:15" ht="18" x14ac:dyDescent="0.35">
      <c r="C2" s="49" t="s">
        <v>88</v>
      </c>
    </row>
    <row r="3" spans="2:15" x14ac:dyDescent="0.3">
      <c r="C3" s="181" t="s">
        <v>89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2:15" ht="18.75" customHeight="1" x14ac:dyDescent="0.3">
      <c r="B4" s="182" t="s">
        <v>90</v>
      </c>
      <c r="C4" s="56"/>
      <c r="D4" s="57" t="s">
        <v>91</v>
      </c>
      <c r="E4" s="58">
        <v>0</v>
      </c>
      <c r="F4" s="58">
        <v>2.34375</v>
      </c>
      <c r="G4" s="58">
        <v>4.6875</v>
      </c>
      <c r="H4" s="58">
        <v>9.375</v>
      </c>
      <c r="I4" s="58">
        <v>18.75</v>
      </c>
      <c r="J4" s="58">
        <v>37.5</v>
      </c>
      <c r="K4" s="58">
        <v>75</v>
      </c>
      <c r="L4" s="58">
        <v>150</v>
      </c>
      <c r="M4" s="58">
        <v>300</v>
      </c>
      <c r="N4" s="58">
        <v>600</v>
      </c>
      <c r="O4" s="44"/>
    </row>
    <row r="5" spans="2:15" ht="14.25" customHeight="1" x14ac:dyDescent="0.3">
      <c r="B5" s="182"/>
      <c r="C5" s="59">
        <v>310</v>
      </c>
      <c r="D5" s="53">
        <v>0</v>
      </c>
      <c r="E5" s="53">
        <v>6.0000000000000001E-3</v>
      </c>
      <c r="F5" s="53">
        <v>8.9999999999999993E-3</v>
      </c>
      <c r="G5" s="53">
        <v>7.0000000000000001E-3</v>
      </c>
      <c r="H5" s="53">
        <v>5.0000000000000001E-3</v>
      </c>
      <c r="I5" s="53">
        <v>5.0000000000000001E-3</v>
      </c>
      <c r="J5" s="53">
        <v>8.0000000000000002E-3</v>
      </c>
      <c r="K5" s="53">
        <v>1.4E-2</v>
      </c>
      <c r="L5" s="53">
        <v>2.1999999999999999E-2</v>
      </c>
      <c r="M5" s="53">
        <v>4.5999999999999999E-2</v>
      </c>
      <c r="N5" s="53">
        <v>8.3000000000000004E-2</v>
      </c>
      <c r="O5" s="44"/>
    </row>
    <row r="6" spans="2:15" ht="14.25" customHeight="1" x14ac:dyDescent="0.3">
      <c r="B6" s="182"/>
      <c r="C6" s="59">
        <v>340</v>
      </c>
      <c r="D6" s="53">
        <v>0</v>
      </c>
      <c r="E6" s="53">
        <v>6.0000000000000001E-3</v>
      </c>
      <c r="F6" s="53">
        <v>8.0000000000000002E-3</v>
      </c>
      <c r="G6" s="53">
        <v>5.0000000000000001E-3</v>
      </c>
      <c r="H6" s="53">
        <v>5.0000000000000001E-3</v>
      </c>
      <c r="I6" s="53">
        <v>6.0000000000000001E-3</v>
      </c>
      <c r="J6" s="53">
        <v>7.0000000000000001E-3</v>
      </c>
      <c r="K6" s="53">
        <v>0.01</v>
      </c>
      <c r="L6" s="53">
        <v>1.7000000000000001E-2</v>
      </c>
      <c r="M6" s="53">
        <v>3.3000000000000002E-2</v>
      </c>
      <c r="N6" s="53">
        <v>5.5E-2</v>
      </c>
      <c r="O6" s="44"/>
    </row>
    <row r="7" spans="2:15" ht="14.25" customHeight="1" x14ac:dyDescent="0.3">
      <c r="B7" s="182"/>
      <c r="C7" s="59">
        <v>370</v>
      </c>
      <c r="D7" s="53">
        <v>0</v>
      </c>
      <c r="E7" s="53">
        <v>7.0000000000000001E-3</v>
      </c>
      <c r="F7" s="53">
        <v>8.0000000000000002E-3</v>
      </c>
      <c r="G7" s="53">
        <v>6.0000000000000001E-3</v>
      </c>
      <c r="H7" s="53">
        <v>6.0000000000000001E-3</v>
      </c>
      <c r="I7" s="53">
        <v>6.0000000000000001E-3</v>
      </c>
      <c r="J7" s="53">
        <v>8.0000000000000002E-3</v>
      </c>
      <c r="K7" s="53">
        <v>0.01</v>
      </c>
      <c r="L7" s="53">
        <v>1.4E-2</v>
      </c>
      <c r="M7" s="53">
        <v>2.5000000000000001E-2</v>
      </c>
      <c r="N7" s="53">
        <v>3.5000000000000003E-2</v>
      </c>
      <c r="O7" s="44"/>
    </row>
    <row r="8" spans="2:15" ht="14.25" customHeight="1" x14ac:dyDescent="0.3">
      <c r="B8" s="182"/>
      <c r="C8" s="59">
        <v>400</v>
      </c>
      <c r="D8" s="53">
        <v>0</v>
      </c>
      <c r="E8" s="53">
        <v>8.0000000000000002E-3</v>
      </c>
      <c r="F8" s="53">
        <v>8.0000000000000002E-3</v>
      </c>
      <c r="G8" s="53">
        <v>6.0000000000000001E-3</v>
      </c>
      <c r="H8" s="53">
        <v>7.0000000000000001E-3</v>
      </c>
      <c r="I8" s="53">
        <v>7.0000000000000001E-3</v>
      </c>
      <c r="J8" s="53">
        <v>8.9999999999999993E-3</v>
      </c>
      <c r="K8" s="53">
        <v>1.0999999999999999E-2</v>
      </c>
      <c r="L8" s="53">
        <v>1.7000000000000001E-2</v>
      </c>
      <c r="M8" s="53">
        <v>2.9000000000000001E-2</v>
      </c>
      <c r="N8" s="53">
        <v>0.04</v>
      </c>
      <c r="O8" s="44"/>
    </row>
    <row r="9" spans="2:15" ht="14.25" customHeight="1" x14ac:dyDescent="0.3">
      <c r="B9" s="182"/>
      <c r="C9" s="59">
        <v>430</v>
      </c>
      <c r="D9" s="53">
        <v>0</v>
      </c>
      <c r="E9" s="53">
        <v>7.0000000000000001E-3</v>
      </c>
      <c r="F9" s="53">
        <v>8.0000000000000002E-3</v>
      </c>
      <c r="G9" s="53">
        <v>6.0000000000000001E-3</v>
      </c>
      <c r="H9" s="53">
        <v>7.0000000000000001E-3</v>
      </c>
      <c r="I9" s="53">
        <v>8.0000000000000002E-3</v>
      </c>
      <c r="J9" s="53">
        <v>1.0999999999999999E-2</v>
      </c>
      <c r="K9" s="53">
        <v>1.6E-2</v>
      </c>
      <c r="L9" s="53">
        <v>3.1E-2</v>
      </c>
      <c r="M9" s="53">
        <v>5.5E-2</v>
      </c>
      <c r="N9" s="53">
        <v>9.5000000000000001E-2</v>
      </c>
      <c r="O9" s="44"/>
    </row>
    <row r="10" spans="2:15" ht="14.25" customHeight="1" x14ac:dyDescent="0.3">
      <c r="B10" s="182"/>
      <c r="C10" s="59">
        <v>460</v>
      </c>
      <c r="D10" s="53">
        <v>0</v>
      </c>
      <c r="E10" s="53">
        <v>7.0000000000000001E-3</v>
      </c>
      <c r="F10" s="53">
        <v>8.9999999999999993E-3</v>
      </c>
      <c r="G10" s="53">
        <v>7.0000000000000001E-3</v>
      </c>
      <c r="H10" s="53">
        <v>8.0000000000000002E-3</v>
      </c>
      <c r="I10" s="53">
        <v>1.0999999999999999E-2</v>
      </c>
      <c r="J10" s="53">
        <v>1.9E-2</v>
      </c>
      <c r="K10" s="53">
        <v>3.1E-2</v>
      </c>
      <c r="L10" s="53">
        <v>0.09</v>
      </c>
      <c r="M10" s="53">
        <v>0.182</v>
      </c>
      <c r="N10" s="53">
        <v>0.37</v>
      </c>
      <c r="O10" s="44"/>
    </row>
    <row r="11" spans="2:15" ht="14.25" customHeight="1" x14ac:dyDescent="0.3">
      <c r="B11" s="182"/>
      <c r="C11" s="59">
        <v>490</v>
      </c>
      <c r="D11" s="60">
        <v>0</v>
      </c>
      <c r="E11" s="60">
        <v>7.0000000000000001E-3</v>
      </c>
      <c r="F11" s="60">
        <v>8.9999999999999993E-3</v>
      </c>
      <c r="G11" s="60">
        <v>8.0000000000000002E-3</v>
      </c>
      <c r="H11" s="60">
        <v>0.01</v>
      </c>
      <c r="I11" s="60">
        <v>1.7000000000000001E-2</v>
      </c>
      <c r="J11" s="60">
        <v>3.6999999999999998E-2</v>
      </c>
      <c r="K11" s="60">
        <v>6.6000000000000003E-2</v>
      </c>
      <c r="L11" s="60">
        <v>0.222</v>
      </c>
      <c r="M11" s="60">
        <v>0.47399999999999998</v>
      </c>
      <c r="N11" s="60">
        <v>0.997</v>
      </c>
      <c r="O11" s="44"/>
    </row>
    <row r="12" spans="2:15" ht="14.25" customHeight="1" x14ac:dyDescent="0.3">
      <c r="B12" s="182"/>
      <c r="C12" s="59">
        <v>520</v>
      </c>
      <c r="D12" s="53">
        <v>0</v>
      </c>
      <c r="E12" s="53">
        <v>7.0000000000000001E-3</v>
      </c>
      <c r="F12" s="53">
        <v>8.0000000000000002E-3</v>
      </c>
      <c r="G12" s="53">
        <v>6.0000000000000001E-3</v>
      </c>
      <c r="H12" s="53">
        <v>7.0000000000000001E-3</v>
      </c>
      <c r="I12" s="53">
        <v>6.0000000000000001E-3</v>
      </c>
      <c r="J12" s="53">
        <v>7.0000000000000001E-3</v>
      </c>
      <c r="K12" s="53">
        <v>8.9999999999999993E-3</v>
      </c>
      <c r="L12" s="53">
        <v>1.4999999999999999E-2</v>
      </c>
      <c r="M12" s="53">
        <v>2.8000000000000001E-2</v>
      </c>
      <c r="N12" s="53">
        <v>4.7E-2</v>
      </c>
      <c r="O12" s="44"/>
    </row>
    <row r="13" spans="2:15" ht="14.25" customHeight="1" x14ac:dyDescent="0.3">
      <c r="B13" s="182"/>
      <c r="C13" s="59">
        <v>550</v>
      </c>
      <c r="D13" s="53">
        <v>0</v>
      </c>
      <c r="E13" s="53">
        <v>6.0000000000000001E-3</v>
      </c>
      <c r="F13" s="53">
        <v>7.0000000000000001E-3</v>
      </c>
      <c r="G13" s="53">
        <v>5.0000000000000001E-3</v>
      </c>
      <c r="H13" s="53">
        <v>5.0000000000000001E-3</v>
      </c>
      <c r="I13" s="53">
        <v>6.0000000000000001E-3</v>
      </c>
      <c r="J13" s="53">
        <v>5.0000000000000001E-3</v>
      </c>
      <c r="K13" s="53">
        <v>5.0000000000000001E-3</v>
      </c>
      <c r="L13" s="53">
        <v>7.0000000000000001E-3</v>
      </c>
      <c r="M13" s="53">
        <v>0.01</v>
      </c>
      <c r="N13" s="53">
        <v>7.0000000000000001E-3</v>
      </c>
      <c r="O13" s="44"/>
    </row>
    <row r="14" spans="2:15" ht="14.25" customHeight="1" x14ac:dyDescent="0.3">
      <c r="B14" s="182"/>
      <c r="C14" s="59">
        <v>580</v>
      </c>
      <c r="D14" s="60">
        <v>0</v>
      </c>
      <c r="E14" s="60">
        <v>6.0000000000000001E-3</v>
      </c>
      <c r="F14" s="60">
        <v>6.0000000000000001E-3</v>
      </c>
      <c r="G14" s="60">
        <v>5.0000000000000001E-3</v>
      </c>
      <c r="H14" s="60">
        <v>5.0000000000000001E-3</v>
      </c>
      <c r="I14" s="60">
        <v>6.0000000000000001E-3</v>
      </c>
      <c r="J14" s="60">
        <v>4.0000000000000001E-3</v>
      </c>
      <c r="K14" s="60">
        <v>5.0000000000000001E-3</v>
      </c>
      <c r="L14" s="60">
        <v>7.0000000000000001E-3</v>
      </c>
      <c r="M14" s="60">
        <v>8.9999999999999993E-3</v>
      </c>
      <c r="N14" s="60">
        <v>7.0000000000000001E-3</v>
      </c>
      <c r="O14" s="44"/>
    </row>
    <row r="15" spans="2:15" ht="14.25" customHeight="1" x14ac:dyDescent="0.3">
      <c r="B15" s="182"/>
      <c r="C15" s="59">
        <v>610</v>
      </c>
      <c r="D15" s="53">
        <v>0</v>
      </c>
      <c r="E15" s="53">
        <v>5.0000000000000001E-3</v>
      </c>
      <c r="F15" s="53">
        <v>6.0000000000000001E-3</v>
      </c>
      <c r="G15" s="53">
        <v>4.0000000000000001E-3</v>
      </c>
      <c r="H15" s="53">
        <v>5.0000000000000001E-3</v>
      </c>
      <c r="I15" s="53">
        <v>5.0000000000000001E-3</v>
      </c>
      <c r="J15" s="53">
        <v>4.0000000000000001E-3</v>
      </c>
      <c r="K15" s="53">
        <v>5.0000000000000001E-3</v>
      </c>
      <c r="L15" s="53">
        <v>6.0000000000000001E-3</v>
      </c>
      <c r="M15" s="53">
        <v>8.0000000000000002E-3</v>
      </c>
      <c r="N15" s="53">
        <v>6.0000000000000001E-3</v>
      </c>
      <c r="O15" s="44"/>
    </row>
    <row r="16" spans="2:15" x14ac:dyDescent="0.3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</row>
    <row r="18" spans="2:15" x14ac:dyDescent="0.3"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19" spans="2:15" x14ac:dyDescent="0.3">
      <c r="C19" s="44"/>
      <c r="D19" s="58">
        <v>0</v>
      </c>
      <c r="E19" s="58">
        <v>0</v>
      </c>
      <c r="F19" s="58">
        <v>2.34375</v>
      </c>
      <c r="G19" s="58">
        <v>4.6875</v>
      </c>
      <c r="H19" s="58">
        <v>9.375</v>
      </c>
      <c r="I19" s="58">
        <v>18.75</v>
      </c>
      <c r="J19" s="58">
        <v>37.5</v>
      </c>
      <c r="K19" s="58">
        <v>75</v>
      </c>
      <c r="L19" s="58">
        <v>150</v>
      </c>
      <c r="M19" s="58">
        <v>300</v>
      </c>
      <c r="N19" s="58">
        <v>600</v>
      </c>
      <c r="O19" s="44"/>
    </row>
    <row r="20" spans="2:15" x14ac:dyDescent="0.3">
      <c r="B20" s="38" t="s">
        <v>92</v>
      </c>
      <c r="C20" s="44"/>
      <c r="D20" s="53">
        <f>EXP(D14)/EXP(D11)</f>
        <v>1</v>
      </c>
      <c r="E20" s="53">
        <f t="shared" ref="E20:N20" si="0">EXP(E11)/EXP(E14)</f>
        <v>1.0010005001667084</v>
      </c>
      <c r="F20" s="53">
        <f t="shared" si="0"/>
        <v>1.0030045045033771</v>
      </c>
      <c r="G20" s="53">
        <f t="shared" si="0"/>
        <v>1.0030045045033771</v>
      </c>
      <c r="H20" s="53">
        <f t="shared" si="0"/>
        <v>1.005012520859401</v>
      </c>
      <c r="I20" s="53">
        <f t="shared" si="0"/>
        <v>1.0110607224447195</v>
      </c>
      <c r="J20" s="53">
        <f t="shared" si="0"/>
        <v>1.0335505392413056</v>
      </c>
      <c r="K20" s="53">
        <f t="shared" si="0"/>
        <v>1.0628989141871954</v>
      </c>
      <c r="L20" s="53">
        <f t="shared" si="0"/>
        <v>1.239861896966062</v>
      </c>
      <c r="M20" s="53">
        <f t="shared" si="0"/>
        <v>1.5920141888871011</v>
      </c>
      <c r="N20" s="53">
        <f t="shared" si="0"/>
        <v>2.6912344723492625</v>
      </c>
      <c r="O20" s="44"/>
    </row>
    <row r="21" spans="2:15" x14ac:dyDescent="0.3"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</row>
    <row r="23" spans="2:15" ht="16.2" x14ac:dyDescent="0.3">
      <c r="B23" s="38" t="s">
        <v>93</v>
      </c>
      <c r="D23" s="65" t="s">
        <v>94</v>
      </c>
    </row>
    <row r="24" spans="2:15" x14ac:dyDescent="0.3">
      <c r="B24" s="64" t="s">
        <v>95</v>
      </c>
    </row>
  </sheetData>
  <mergeCells count="2">
    <mergeCell ref="C3:N3"/>
    <mergeCell ref="B4:B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1C17-758A-47CE-9B93-4352E88330F5}">
  <dimension ref="A1:J53"/>
  <sheetViews>
    <sheetView workbookViewId="0">
      <selection activeCell="B20" sqref="B20:H20"/>
    </sheetView>
  </sheetViews>
  <sheetFormatPr defaultRowHeight="15" customHeight="1" x14ac:dyDescent="0.3"/>
  <cols>
    <col min="10" max="10" width="17" customWidth="1"/>
  </cols>
  <sheetData>
    <row r="1" spans="1:9" ht="14.4" x14ac:dyDescent="0.3">
      <c r="A1" s="44"/>
      <c r="B1" s="44"/>
      <c r="C1" s="44"/>
      <c r="D1" s="44"/>
      <c r="E1" s="44"/>
      <c r="F1" s="44"/>
      <c r="G1" s="44"/>
      <c r="H1" s="44"/>
    </row>
    <row r="2" spans="1:9" ht="14.4" x14ac:dyDescent="0.3">
      <c r="A2" s="44"/>
      <c r="B2" s="150" t="s">
        <v>96</v>
      </c>
      <c r="C2" s="141" t="s">
        <v>97</v>
      </c>
      <c r="D2" s="141">
        <v>1</v>
      </c>
      <c r="E2" s="141">
        <v>2</v>
      </c>
      <c r="F2" s="141">
        <v>3</v>
      </c>
      <c r="G2" s="141">
        <v>4</v>
      </c>
      <c r="H2" s="142">
        <v>5</v>
      </c>
      <c r="I2" s="44"/>
    </row>
    <row r="3" spans="1:9" ht="14.4" x14ac:dyDescent="0.3">
      <c r="A3" s="44"/>
      <c r="B3" s="145">
        <v>310</v>
      </c>
      <c r="C3" s="104">
        <v>0</v>
      </c>
      <c r="D3" s="104">
        <v>0.26100000000000001</v>
      </c>
      <c r="E3" s="104">
        <v>0.308</v>
      </c>
      <c r="F3" s="104">
        <v>1.073</v>
      </c>
      <c r="G3" s="104">
        <v>1.282</v>
      </c>
      <c r="H3" s="105">
        <v>1.7589999999999999</v>
      </c>
      <c r="I3" s="44"/>
    </row>
    <row r="4" spans="1:9" ht="14.4" x14ac:dyDescent="0.3">
      <c r="A4" s="44"/>
      <c r="B4" s="146">
        <v>340</v>
      </c>
      <c r="C4" s="44">
        <v>0</v>
      </c>
      <c r="D4" s="44">
        <v>0.246</v>
      </c>
      <c r="E4" s="44">
        <v>0.29799999999999999</v>
      </c>
      <c r="F4" s="44">
        <v>1.01</v>
      </c>
      <c r="G4" s="44">
        <v>1.1919999999999999</v>
      </c>
      <c r="H4" s="109">
        <v>1.6240000000000001</v>
      </c>
      <c r="I4" s="44"/>
    </row>
    <row r="5" spans="1:9" ht="14.4" x14ac:dyDescent="0.3">
      <c r="A5" s="44"/>
      <c r="B5" s="146">
        <v>370</v>
      </c>
      <c r="C5" s="44">
        <v>0</v>
      </c>
      <c r="D5" s="44">
        <v>0.24099999999999999</v>
      </c>
      <c r="E5" s="44">
        <v>0.28899999999999998</v>
      </c>
      <c r="F5" s="44">
        <v>0.95599999999999996</v>
      </c>
      <c r="G5" s="44">
        <v>1.113</v>
      </c>
      <c r="H5" s="109">
        <v>1.518</v>
      </c>
      <c r="I5" s="44"/>
    </row>
    <row r="6" spans="1:9" ht="14.4" x14ac:dyDescent="0.3">
      <c r="A6" s="44"/>
      <c r="B6" s="147">
        <v>400</v>
      </c>
      <c r="C6" s="44">
        <v>0</v>
      </c>
      <c r="D6" s="44">
        <v>0.23200000000000001</v>
      </c>
      <c r="E6" s="44">
        <v>0.27900000000000003</v>
      </c>
      <c r="F6" s="44">
        <v>0.90600000000000003</v>
      </c>
      <c r="G6" s="44">
        <v>1.0429999999999999</v>
      </c>
      <c r="H6" s="109">
        <v>1.4219999999999999</v>
      </c>
      <c r="I6" s="44"/>
    </row>
    <row r="7" spans="1:9" ht="14.4" x14ac:dyDescent="0.3">
      <c r="A7" s="44"/>
      <c r="B7" s="146">
        <v>430</v>
      </c>
      <c r="C7" s="44">
        <v>0</v>
      </c>
      <c r="D7" s="44">
        <v>0.22700000000000001</v>
      </c>
      <c r="E7" s="44">
        <v>0.26800000000000002</v>
      </c>
      <c r="F7" s="44">
        <v>0.86499999999999999</v>
      </c>
      <c r="G7" s="44">
        <v>0.98799999999999999</v>
      </c>
      <c r="H7" s="109">
        <v>1.345</v>
      </c>
      <c r="I7" s="44"/>
    </row>
    <row r="8" spans="1:9" ht="14.4" x14ac:dyDescent="0.3">
      <c r="A8" s="44"/>
      <c r="B8" s="146">
        <v>460</v>
      </c>
      <c r="C8" s="44">
        <v>0</v>
      </c>
      <c r="D8" s="44">
        <v>0.224</v>
      </c>
      <c r="E8" s="44">
        <v>0.26</v>
      </c>
      <c r="F8" s="44">
        <v>0.82899999999999996</v>
      </c>
      <c r="G8" s="44">
        <v>0.94</v>
      </c>
      <c r="H8" s="109">
        <v>1.282</v>
      </c>
      <c r="I8" s="44"/>
    </row>
    <row r="9" spans="1:9" ht="14.4" x14ac:dyDescent="0.3">
      <c r="A9" s="44"/>
      <c r="B9" s="148">
        <v>490</v>
      </c>
      <c r="C9" s="44">
        <v>0</v>
      </c>
      <c r="D9" s="44">
        <v>0.217</v>
      </c>
      <c r="E9" s="44">
        <v>0.252</v>
      </c>
      <c r="F9" s="44">
        <v>0.80300000000000005</v>
      </c>
      <c r="G9" s="44">
        <v>0.90600000000000003</v>
      </c>
      <c r="H9" s="109">
        <v>1.232</v>
      </c>
      <c r="I9" s="44"/>
    </row>
    <row r="10" spans="1:9" ht="14.4" x14ac:dyDescent="0.3">
      <c r="A10" s="44"/>
      <c r="B10" s="146">
        <v>520</v>
      </c>
      <c r="C10" s="44">
        <v>0</v>
      </c>
      <c r="D10" s="44">
        <v>0.21099999999999999</v>
      </c>
      <c r="E10" s="44">
        <v>0.247</v>
      </c>
      <c r="F10" s="44">
        <v>0.77800000000000002</v>
      </c>
      <c r="G10" s="44">
        <v>0.879</v>
      </c>
      <c r="H10" s="109">
        <v>1.1879999999999999</v>
      </c>
      <c r="I10" s="44"/>
    </row>
    <row r="11" spans="1:9" ht="14.4" x14ac:dyDescent="0.3">
      <c r="A11" s="44"/>
      <c r="B11" s="146">
        <v>550</v>
      </c>
      <c r="C11" s="44">
        <v>0</v>
      </c>
      <c r="D11" s="44">
        <v>0.20100000000000001</v>
      </c>
      <c r="E11" s="44">
        <v>0.23599999999999999</v>
      </c>
      <c r="F11" s="44">
        <v>0.754</v>
      </c>
      <c r="G11" s="44">
        <v>0.84799999999999998</v>
      </c>
      <c r="H11" s="109">
        <v>1.1499999999999999</v>
      </c>
      <c r="I11" s="44"/>
    </row>
    <row r="12" spans="1:9" ht="14.4" x14ac:dyDescent="0.3">
      <c r="A12" s="44"/>
      <c r="B12" s="146">
        <v>580</v>
      </c>
      <c r="C12" s="44">
        <v>0</v>
      </c>
      <c r="D12" s="44">
        <v>0.193</v>
      </c>
      <c r="E12" s="44">
        <v>0.22900000000000001</v>
      </c>
      <c r="F12" s="44">
        <v>0.73399999999999999</v>
      </c>
      <c r="G12" s="44">
        <v>0.82599999999999996</v>
      </c>
      <c r="H12" s="109">
        <v>1.119</v>
      </c>
      <c r="I12" s="44"/>
    </row>
    <row r="13" spans="1:9" ht="14.4" x14ac:dyDescent="0.3">
      <c r="A13" s="44"/>
      <c r="B13" s="149">
        <v>610</v>
      </c>
      <c r="C13" s="113">
        <v>0</v>
      </c>
      <c r="D13" s="113">
        <v>0.19900000000000001</v>
      </c>
      <c r="E13" s="113">
        <v>0.23899999999999999</v>
      </c>
      <c r="F13" s="113">
        <v>0.72099999999999997</v>
      </c>
      <c r="G13" s="113">
        <v>0.80500000000000005</v>
      </c>
      <c r="H13" s="114">
        <v>1.095</v>
      </c>
      <c r="I13" s="44"/>
    </row>
    <row r="14" spans="1:9" ht="14.4" x14ac:dyDescent="0.3">
      <c r="A14" s="44"/>
      <c r="B14" s="44"/>
      <c r="C14" s="44"/>
      <c r="D14" s="44"/>
      <c r="E14" s="44"/>
      <c r="F14" s="44"/>
      <c r="G14" s="44"/>
      <c r="H14" s="44"/>
    </row>
    <row r="15" spans="1:9" ht="15" customHeight="1" x14ac:dyDescent="0.3">
      <c r="A15" s="44"/>
    </row>
    <row r="17" spans="1:10" ht="14.4" x14ac:dyDescent="0.3"/>
    <row r="20" spans="1:10" ht="15" customHeight="1" x14ac:dyDescent="0.3">
      <c r="A20" s="44"/>
      <c r="B20" s="153" t="s">
        <v>96</v>
      </c>
      <c r="C20" s="154" t="s">
        <v>97</v>
      </c>
      <c r="D20" s="154">
        <v>1</v>
      </c>
      <c r="E20" s="154">
        <v>2</v>
      </c>
      <c r="F20" s="154">
        <v>3</v>
      </c>
      <c r="G20" s="154">
        <v>4</v>
      </c>
      <c r="H20" s="155">
        <v>5</v>
      </c>
      <c r="I20" s="44"/>
      <c r="J20" s="139"/>
    </row>
    <row r="21" spans="1:10" ht="15" customHeight="1" x14ac:dyDescent="0.3">
      <c r="A21" s="44"/>
      <c r="B21" s="143">
        <v>310</v>
      </c>
      <c r="C21" s="44">
        <v>0</v>
      </c>
      <c r="D21" s="44">
        <v>0.23799999999999999</v>
      </c>
      <c r="E21" s="44">
        <v>0.24</v>
      </c>
      <c r="F21" s="44">
        <v>0.47899999999999998</v>
      </c>
      <c r="G21" s="44">
        <v>0.96099999999999997</v>
      </c>
      <c r="H21" s="109">
        <v>1.4790000000000001</v>
      </c>
      <c r="I21" s="44"/>
      <c r="J21" s="140"/>
    </row>
    <row r="22" spans="1:10" ht="14.4" x14ac:dyDescent="0.3">
      <c r="A22" s="44"/>
      <c r="B22" s="143">
        <v>340</v>
      </c>
      <c r="C22" s="44">
        <v>0</v>
      </c>
      <c r="D22" s="44">
        <v>0.23400000000000001</v>
      </c>
      <c r="E22" s="44">
        <v>0.224</v>
      </c>
      <c r="F22" s="44">
        <v>0.45200000000000001</v>
      </c>
      <c r="G22" s="44">
        <v>0.91900000000000004</v>
      </c>
      <c r="H22" s="109">
        <v>1.393</v>
      </c>
      <c r="I22" s="44"/>
      <c r="J22" s="140"/>
    </row>
    <row r="23" spans="1:10" ht="14.4" x14ac:dyDescent="0.3">
      <c r="A23" s="44"/>
      <c r="B23" s="143">
        <v>370</v>
      </c>
      <c r="C23" s="44">
        <v>0</v>
      </c>
      <c r="D23" s="44">
        <v>0.22700000000000001</v>
      </c>
      <c r="E23" s="44">
        <v>0.214</v>
      </c>
      <c r="F23" s="44">
        <v>0.43</v>
      </c>
      <c r="G23" s="44">
        <v>0.90200000000000002</v>
      </c>
      <c r="H23" s="109">
        <v>1.323</v>
      </c>
      <c r="I23" s="44"/>
      <c r="J23" s="140"/>
    </row>
    <row r="24" spans="1:10" ht="14.4" x14ac:dyDescent="0.3">
      <c r="A24" s="44"/>
      <c r="B24" s="143">
        <v>400</v>
      </c>
      <c r="C24" s="44">
        <v>0</v>
      </c>
      <c r="D24" s="44">
        <v>0.218</v>
      </c>
      <c r="E24" s="44">
        <v>0.20399999999999999</v>
      </c>
      <c r="F24" s="44">
        <v>0.40899999999999997</v>
      </c>
      <c r="G24" s="44">
        <v>0.872</v>
      </c>
      <c r="H24" s="109">
        <v>1.25</v>
      </c>
      <c r="I24" s="44"/>
      <c r="J24" s="140"/>
    </row>
    <row r="25" spans="1:10" ht="15" customHeight="1" x14ac:dyDescent="0.3">
      <c r="A25" s="44"/>
      <c r="B25" s="143">
        <v>430</v>
      </c>
      <c r="C25" s="44">
        <v>0</v>
      </c>
      <c r="D25" s="44">
        <v>0.218</v>
      </c>
      <c r="E25" s="44">
        <v>0.19800000000000001</v>
      </c>
      <c r="F25" s="44">
        <v>0.39100000000000001</v>
      </c>
      <c r="G25" s="44">
        <v>0.85</v>
      </c>
      <c r="H25" s="109">
        <v>1.1930000000000001</v>
      </c>
      <c r="I25" s="44"/>
      <c r="J25" s="140"/>
    </row>
    <row r="26" spans="1:10" ht="15" customHeight="1" x14ac:dyDescent="0.3">
      <c r="A26" s="44"/>
      <c r="B26" s="143">
        <v>460</v>
      </c>
      <c r="C26" s="44">
        <v>0</v>
      </c>
      <c r="D26" s="44">
        <v>0.20799999999999999</v>
      </c>
      <c r="E26" s="44">
        <v>0.191</v>
      </c>
      <c r="F26" s="44">
        <v>0.378</v>
      </c>
      <c r="G26" s="44">
        <v>0.83099999999999996</v>
      </c>
      <c r="H26" s="109">
        <v>1.1459999999999999</v>
      </c>
      <c r="I26" s="44"/>
    </row>
    <row r="27" spans="1:10" ht="15" customHeight="1" x14ac:dyDescent="0.3">
      <c r="A27" s="44"/>
      <c r="B27" s="143">
        <v>490</v>
      </c>
      <c r="C27" s="124">
        <v>0</v>
      </c>
      <c r="D27" s="124">
        <v>0.20399999999999999</v>
      </c>
      <c r="E27" s="124">
        <v>0.187</v>
      </c>
      <c r="F27" s="124">
        <v>0.36599999999999999</v>
      </c>
      <c r="G27" s="124">
        <v>0.82</v>
      </c>
      <c r="H27" s="125">
        <v>1.105</v>
      </c>
      <c r="I27" s="44"/>
    </row>
    <row r="28" spans="1:10" ht="14.4" x14ac:dyDescent="0.3">
      <c r="A28" s="44"/>
      <c r="B28" s="143">
        <v>520</v>
      </c>
      <c r="C28" s="44">
        <v>0</v>
      </c>
      <c r="D28" s="44">
        <v>0.20399999999999999</v>
      </c>
      <c r="E28" s="44">
        <v>0.182</v>
      </c>
      <c r="F28" s="44">
        <v>0.35299999999999998</v>
      </c>
      <c r="G28" s="44">
        <v>0.80300000000000005</v>
      </c>
      <c r="H28" s="109">
        <v>1.075</v>
      </c>
      <c r="I28" s="44"/>
    </row>
    <row r="29" spans="1:10" ht="14.4" x14ac:dyDescent="0.3">
      <c r="A29" s="44"/>
      <c r="B29" s="143">
        <v>550</v>
      </c>
      <c r="C29" s="44">
        <v>0</v>
      </c>
      <c r="D29" s="44">
        <v>0.187</v>
      </c>
      <c r="E29" s="44">
        <v>0.17699999999999999</v>
      </c>
      <c r="F29" s="44">
        <v>0.34499999999999997</v>
      </c>
      <c r="G29" s="44">
        <v>0.8</v>
      </c>
      <c r="H29" s="109">
        <v>1.0469999999999999</v>
      </c>
      <c r="I29" s="44"/>
    </row>
    <row r="30" spans="1:10" ht="15" customHeight="1" x14ac:dyDescent="0.3">
      <c r="A30" s="44"/>
      <c r="B30" s="143">
        <v>580</v>
      </c>
      <c r="C30" s="44">
        <v>0</v>
      </c>
      <c r="D30" s="44">
        <v>0.20300000000000001</v>
      </c>
      <c r="E30" s="44">
        <v>0.17299999999999999</v>
      </c>
      <c r="F30" s="44">
        <v>0.33600000000000002</v>
      </c>
      <c r="G30" s="44">
        <v>0.79100000000000004</v>
      </c>
      <c r="H30" s="109">
        <v>1.0229999999999999</v>
      </c>
      <c r="I30" s="44"/>
    </row>
    <row r="31" spans="1:10" ht="14.4" customHeight="1" x14ac:dyDescent="0.3">
      <c r="A31" s="44"/>
      <c r="B31" s="143">
        <v>610</v>
      </c>
      <c r="C31" s="44">
        <v>0</v>
      </c>
      <c r="D31" s="44">
        <v>0.193</v>
      </c>
      <c r="E31" s="44">
        <v>0.16800000000000001</v>
      </c>
      <c r="F31" s="44">
        <v>0.32800000000000001</v>
      </c>
      <c r="G31" s="44">
        <v>0.81499999999999995</v>
      </c>
      <c r="H31" s="109">
        <v>1.0029999999999999</v>
      </c>
      <c r="I31" s="44"/>
    </row>
    <row r="32" spans="1:10" ht="14.4" customHeight="1" x14ac:dyDescent="0.3">
      <c r="A32" s="44"/>
      <c r="B32" s="143">
        <v>640</v>
      </c>
      <c r="C32" s="44">
        <v>0</v>
      </c>
      <c r="D32" s="44">
        <v>0.20599999999999999</v>
      </c>
      <c r="E32" s="44">
        <v>0.16400000000000001</v>
      </c>
      <c r="F32" s="44">
        <v>0.32200000000000001</v>
      </c>
      <c r="G32" s="44">
        <v>0.80800000000000005</v>
      </c>
      <c r="H32" s="109">
        <v>0.99</v>
      </c>
      <c r="I32" s="44"/>
    </row>
    <row r="33" spans="1:9" ht="14.4" x14ac:dyDescent="0.3">
      <c r="A33" s="44"/>
      <c r="B33" s="143">
        <v>670</v>
      </c>
      <c r="C33" s="44">
        <v>0</v>
      </c>
      <c r="D33" s="44">
        <v>0.19400000000000001</v>
      </c>
      <c r="E33" s="44">
        <v>0.16</v>
      </c>
      <c r="F33" s="44">
        <v>0.316</v>
      </c>
      <c r="G33" s="44">
        <v>0.82599999999999996</v>
      </c>
      <c r="H33" s="109">
        <v>0.98</v>
      </c>
      <c r="I33" s="44"/>
    </row>
    <row r="34" spans="1:9" ht="14.4" customHeight="1" x14ac:dyDescent="0.3">
      <c r="A34" s="44"/>
      <c r="B34" s="143">
        <v>700</v>
      </c>
      <c r="C34" s="44">
        <v>0</v>
      </c>
      <c r="D34" s="44">
        <v>0.192</v>
      </c>
      <c r="E34" s="44">
        <v>0.156</v>
      </c>
      <c r="F34" s="44">
        <v>0.311</v>
      </c>
      <c r="G34" s="44">
        <v>0.82299999999999995</v>
      </c>
      <c r="H34" s="109">
        <v>0.96699999999999997</v>
      </c>
      <c r="I34" s="44"/>
    </row>
    <row r="35" spans="1:9" ht="14.4" customHeight="1" x14ac:dyDescent="0.3">
      <c r="A35" s="44"/>
      <c r="B35" s="143">
        <v>730</v>
      </c>
      <c r="C35" s="44">
        <v>0</v>
      </c>
      <c r="D35" s="44">
        <v>0.19</v>
      </c>
      <c r="E35" s="44">
        <v>0.153</v>
      </c>
      <c r="F35" s="44">
        <v>0.30599999999999999</v>
      </c>
      <c r="G35" s="44">
        <v>0.80900000000000005</v>
      </c>
      <c r="H35" s="109">
        <v>0.95699999999999996</v>
      </c>
      <c r="I35" s="44"/>
    </row>
    <row r="36" spans="1:9" ht="14.4" x14ac:dyDescent="0.3">
      <c r="A36" s="44"/>
      <c r="B36" s="143">
        <v>760</v>
      </c>
      <c r="C36" s="44">
        <v>0</v>
      </c>
      <c r="D36" s="44">
        <v>0.19400000000000001</v>
      </c>
      <c r="E36" s="44">
        <v>0.151</v>
      </c>
      <c r="F36" s="44">
        <v>0.3</v>
      </c>
      <c r="G36" s="44">
        <v>0.80900000000000005</v>
      </c>
      <c r="H36" s="109">
        <v>0.94499999999999995</v>
      </c>
      <c r="I36" s="44"/>
    </row>
    <row r="37" spans="1:9" ht="14.4" customHeight="1" x14ac:dyDescent="0.3">
      <c r="A37" s="44"/>
      <c r="B37" s="143">
        <v>790</v>
      </c>
      <c r="C37" s="44">
        <v>0</v>
      </c>
      <c r="D37" s="44">
        <v>0.19</v>
      </c>
      <c r="E37" s="44">
        <v>0.14799999999999999</v>
      </c>
      <c r="F37" s="44">
        <v>0.29499999999999998</v>
      </c>
      <c r="G37" s="44">
        <v>0.81599999999999995</v>
      </c>
      <c r="H37" s="109">
        <v>0.93899999999999995</v>
      </c>
      <c r="I37" s="44"/>
    </row>
    <row r="38" spans="1:9" ht="14.4" customHeight="1" x14ac:dyDescent="0.3">
      <c r="A38" s="44"/>
      <c r="B38" s="144">
        <v>808</v>
      </c>
      <c r="C38" s="113">
        <v>0</v>
      </c>
      <c r="D38" s="113">
        <v>0.18099999999999999</v>
      </c>
      <c r="E38" s="113">
        <v>0.14499999999999999</v>
      </c>
      <c r="F38" s="113">
        <v>0.29199999999999998</v>
      </c>
      <c r="G38" s="113">
        <v>0.82299999999999995</v>
      </c>
      <c r="H38" s="114">
        <v>0.93</v>
      </c>
      <c r="I38" s="44"/>
    </row>
    <row r="39" spans="1:9" ht="14.4" customHeight="1" x14ac:dyDescent="0.3">
      <c r="B39" s="44"/>
      <c r="C39" s="44"/>
      <c r="D39" s="44"/>
      <c r="E39" s="44"/>
      <c r="F39" s="44"/>
      <c r="G39" s="44"/>
      <c r="H39" s="44"/>
    </row>
    <row r="40" spans="1:9" ht="14.4" customHeight="1" x14ac:dyDescent="0.3"/>
    <row r="41" spans="1:9" ht="14.4" customHeight="1" x14ac:dyDescent="0.3"/>
    <row r="42" spans="1:9" ht="14.4" customHeight="1" x14ac:dyDescent="0.3"/>
    <row r="43" spans="1:9" ht="14.4" customHeight="1" x14ac:dyDescent="0.3"/>
    <row r="44" spans="1:9" ht="14.4" customHeight="1" x14ac:dyDescent="0.3"/>
    <row r="45" spans="1:9" ht="14.4" customHeight="1" x14ac:dyDescent="0.3"/>
    <row r="46" spans="1:9" ht="14.4" customHeight="1" x14ac:dyDescent="0.3"/>
    <row r="47" spans="1:9" ht="14.4" customHeight="1" x14ac:dyDescent="0.3"/>
    <row r="48" spans="1:9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Old_Dye_Curve</vt:lpstr>
      <vt:lpstr>Table of Contents</vt:lpstr>
      <vt:lpstr>Sand_Only</vt:lpstr>
      <vt:lpstr>Run2_0306</vt:lpstr>
      <vt:lpstr>Dye_Curve_TimeProgression</vt:lpstr>
      <vt:lpstr>Dye_Revised_Limits</vt:lpstr>
      <vt:lpstr>Dye_Curve_TimProg_Breakdown</vt:lpstr>
      <vt:lpstr>Updated_Sand+Dye_Curve</vt:lpstr>
      <vt:lpstr>Med_Part_Abs_Orange</vt:lpstr>
      <vt:lpstr>Fine_Part_Abs_Blue</vt:lpstr>
      <vt:lpstr>SF_pure_expratio</vt:lpstr>
      <vt:lpstr>SF_Sed+Dye_Curve</vt:lpstr>
      <vt:lpstr>Run1_quarterinch</vt:lpstr>
      <vt:lpstr>Run2_quarterinch</vt:lpstr>
      <vt:lpstr>Run3_halfinch</vt:lpstr>
      <vt:lpstr>Dye+Sed_AbsPatterns</vt:lpstr>
      <vt:lpstr>Old_Dye_Curve_Unsettled</vt:lpstr>
      <vt:lpstr>Old_Dye_Curve_Settled</vt:lpstr>
      <vt:lpstr>Run4_Sand_Trident</vt:lpstr>
      <vt:lpstr>Run5_Sand_StopperAdjust(3in)</vt:lpstr>
      <vt:lpstr>Run6_Sand_StopperAdjust(3in)</vt:lpstr>
      <vt:lpstr>Regression_attempt_1</vt:lpstr>
      <vt:lpstr>Dye_water_more</vt:lpstr>
      <vt:lpstr>SF_Run1(2in)</vt:lpstr>
      <vt:lpstr>SF_Run2(3in)</vt:lpstr>
      <vt:lpstr>SF_Run3(3in)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Crane</dc:creator>
  <cp:keywords/>
  <dc:description/>
  <cp:lastModifiedBy>Austin Crane</cp:lastModifiedBy>
  <cp:revision/>
  <dcterms:created xsi:type="dcterms:W3CDTF">2023-03-07T17:05:57Z</dcterms:created>
  <dcterms:modified xsi:type="dcterms:W3CDTF">2024-01-17T18:58:43Z</dcterms:modified>
  <cp:category/>
  <cp:contentStatus/>
</cp:coreProperties>
</file>