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6a42fb17cfe89d0/Ecotoxicology Lab/SERDP iTIE/Trident Drawdown/tridentdrawdown/"/>
    </mc:Choice>
  </mc:AlternateContent>
  <xr:revisionPtr revIDLastSave="320" documentId="13_ncr:1_{EF90E304-7192-4347-B2F1-3D754446EEE6}" xr6:coauthVersionLast="47" xr6:coauthVersionMax="47" xr10:uidLastSave="{3FDEBE4D-E397-4C7B-B61E-8180776BF47B}"/>
  <bookViews>
    <workbookView xWindow="-108" yWindow="-108" windowWidth="23256" windowHeight="12456" firstSheet="13" activeTab="16" xr2:uid="{00000000-000D-0000-FFFF-FFFF00000000}"/>
  </bookViews>
  <sheets>
    <sheet name="Old_Dye_Curve" sheetId="1" state="hidden" r:id="rId1"/>
    <sheet name="Table of Contents" sheetId="26" r:id="rId2"/>
    <sheet name="Run2_0306" sheetId="3" state="hidden" r:id="rId3"/>
    <sheet name="Run1_quarterinch" sheetId="4" r:id="rId4"/>
    <sheet name="Run2_quarterinch" sheetId="5" r:id="rId5"/>
    <sheet name="Run3_halfinch" sheetId="6" r:id="rId6"/>
    <sheet name="Dye+Sed_AbsPatterns" sheetId="7" state="hidden" r:id="rId7"/>
    <sheet name="Old_Dye_Curve_Unsettled" sheetId="9" state="hidden" r:id="rId8"/>
    <sheet name="Old_Dye_Curve_Settled" sheetId="10" state="hidden" r:id="rId9"/>
    <sheet name="Run4_Sand_Trident" sheetId="25" r:id="rId10"/>
    <sheet name="Run5_Sand_StopperAdjust(3in)" sheetId="27" r:id="rId11"/>
    <sheet name="Run6_Sand_StopperAdjust(3in)" sheetId="28" r:id="rId12"/>
    <sheet name="Dye_water_more" sheetId="8" state="hidden" r:id="rId13"/>
    <sheet name="SF_Run1(2in)" sheetId="30" r:id="rId14"/>
    <sheet name="SF_Run2(3in)" sheetId="29" r:id="rId15"/>
    <sheet name="SF_Run3(3in)" sheetId="31" r:id="rId16"/>
    <sheet name="NCC_Run1(3in)" sheetId="32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8" roundtripDataSignature="AMtx7mgnI1uvFanIImFG5X06QDb0e6PjeQ=="/>
    </ext>
  </extLst>
</workbook>
</file>

<file path=xl/calcChain.xml><?xml version="1.0" encoding="utf-8"?>
<calcChain xmlns="http://schemas.openxmlformats.org/spreadsheetml/2006/main">
  <c r="N9" i="29" l="1"/>
  <c r="N16" i="29"/>
  <c r="N13" i="30"/>
  <c r="N15" i="29"/>
  <c r="N3" i="29"/>
  <c r="N4" i="29"/>
  <c r="N5" i="29"/>
  <c r="N6" i="29"/>
  <c r="N7" i="29"/>
  <c r="N8" i="29"/>
  <c r="N10" i="29"/>
  <c r="N11" i="29"/>
  <c r="N12" i="29"/>
  <c r="N13" i="29"/>
  <c r="N14" i="29"/>
  <c r="N17" i="29"/>
  <c r="N18" i="29"/>
  <c r="N19" i="29"/>
  <c r="N20" i="29"/>
  <c r="N21" i="29"/>
  <c r="N22" i="29"/>
  <c r="N2" i="29"/>
  <c r="N22" i="30"/>
  <c r="N21" i="30"/>
  <c r="N20" i="30"/>
  <c r="N19" i="30"/>
  <c r="N18" i="30"/>
  <c r="N17" i="30"/>
  <c r="N16" i="30"/>
  <c r="N15" i="30"/>
  <c r="N14" i="30"/>
  <c r="N12" i="30"/>
  <c r="N11" i="30"/>
  <c r="N10" i="30"/>
  <c r="N9" i="30"/>
  <c r="N8" i="30"/>
  <c r="N7" i="30"/>
  <c r="N6" i="30"/>
  <c r="N5" i="30"/>
  <c r="N4" i="30"/>
  <c r="N3" i="30"/>
  <c r="N2" i="30"/>
  <c r="M2" i="27"/>
  <c r="M22" i="27"/>
  <c r="M3" i="27"/>
  <c r="M4" i="27"/>
  <c r="M5" i="27"/>
  <c r="M6" i="27"/>
  <c r="M7" i="27"/>
  <c r="M8" i="27"/>
  <c r="M9" i="27"/>
  <c r="M10" i="27"/>
  <c r="M11" i="27"/>
  <c r="M12" i="27"/>
  <c r="M13" i="27"/>
  <c r="M14" i="27"/>
  <c r="M15" i="27"/>
  <c r="M16" i="27"/>
  <c r="M17" i="27"/>
  <c r="M18" i="27"/>
  <c r="M19" i="27"/>
  <c r="M20" i="27"/>
  <c r="M21" i="27"/>
  <c r="AC3" i="25"/>
  <c r="O4" i="25"/>
  <c r="D54" i="25"/>
  <c r="E54" i="25"/>
  <c r="F54" i="25"/>
  <c r="G54" i="25"/>
  <c r="H54" i="25"/>
  <c r="I54" i="25"/>
  <c r="J54" i="25"/>
  <c r="K54" i="25"/>
  <c r="L54" i="25"/>
  <c r="M54" i="25"/>
  <c r="C54" i="25"/>
  <c r="D53" i="25"/>
  <c r="E53" i="25"/>
  <c r="F53" i="25"/>
  <c r="G53" i="25"/>
  <c r="H53" i="25"/>
  <c r="I53" i="25"/>
  <c r="J53" i="25"/>
  <c r="K53" i="25"/>
  <c r="L53" i="25"/>
  <c r="M53" i="25"/>
  <c r="C53" i="25"/>
  <c r="O12" i="25"/>
  <c r="O13" i="25"/>
  <c r="O14" i="25"/>
  <c r="O15" i="25"/>
  <c r="O16" i="25"/>
  <c r="O17" i="25"/>
  <c r="O18" i="25"/>
  <c r="O19" i="25"/>
  <c r="O20" i="25"/>
  <c r="O5" i="25"/>
  <c r="O6" i="25"/>
  <c r="O7" i="25"/>
  <c r="O8" i="25"/>
  <c r="O9" i="25"/>
  <c r="O10" i="25"/>
  <c r="O11" i="25"/>
  <c r="O21" i="25"/>
  <c r="O22" i="25"/>
  <c r="O23" i="25"/>
  <c r="O24" i="25"/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  <c r="C14" i="9"/>
  <c r="Q2" i="10"/>
  <c r="P2" i="10"/>
  <c r="O2" i="10"/>
  <c r="N2" i="10"/>
  <c r="M2" i="10"/>
  <c r="L2" i="10"/>
  <c r="K2" i="10"/>
  <c r="B14" i="10"/>
  <c r="C14" i="10"/>
  <c r="B14" i="9"/>
  <c r="F1" i="10"/>
  <c r="G1" i="10" s="1"/>
  <c r="H1" i="10" s="1"/>
  <c r="D14" i="10"/>
  <c r="E14" i="10"/>
  <c r="F14" i="10"/>
  <c r="G14" i="10"/>
  <c r="H14" i="10"/>
  <c r="F1" i="9"/>
  <c r="G1" i="9" s="1"/>
  <c r="H1" i="9" s="1"/>
  <c r="D14" i="9"/>
  <c r="E14" i="9"/>
  <c r="F14" i="9"/>
  <c r="G14" i="9"/>
  <c r="H14" i="9"/>
  <c r="P16" i="8"/>
  <c r="O16" i="8"/>
  <c r="N16" i="8"/>
  <c r="M16" i="8"/>
  <c r="L16" i="8"/>
  <c r="R15" i="8"/>
  <c r="Q15" i="8"/>
  <c r="P15" i="8"/>
  <c r="O15" i="8"/>
  <c r="N15" i="8"/>
  <c r="J15" i="8"/>
  <c r="I15" i="8"/>
  <c r="R9" i="8"/>
  <c r="Q9" i="8"/>
  <c r="P9" i="8"/>
  <c r="O9" i="8"/>
  <c r="N9" i="8"/>
  <c r="M9" i="8"/>
  <c r="L9" i="8"/>
  <c r="K9" i="8"/>
  <c r="J9" i="8"/>
  <c r="I9" i="8"/>
  <c r="R8" i="8"/>
  <c r="R16" i="8" s="1"/>
  <c r="Q8" i="8"/>
  <c r="Q16" i="8" s="1"/>
  <c r="P8" i="8"/>
  <c r="O8" i="8"/>
  <c r="N8" i="8"/>
  <c r="M8" i="8"/>
  <c r="L8" i="8"/>
  <c r="K8" i="8"/>
  <c r="K16" i="8" s="1"/>
  <c r="J8" i="8"/>
  <c r="J16" i="8" s="1"/>
  <c r="I8" i="8"/>
  <c r="I16" i="8" s="1"/>
  <c r="R7" i="8"/>
  <c r="Q7" i="8"/>
  <c r="P7" i="8"/>
  <c r="O7" i="8"/>
  <c r="N7" i="8"/>
  <c r="M7" i="8"/>
  <c r="M15" i="8" s="1"/>
  <c r="L7" i="8"/>
  <c r="L15" i="8" s="1"/>
  <c r="K7" i="8"/>
  <c r="K15" i="8" s="1"/>
  <c r="J7" i="8"/>
  <c r="I7" i="8"/>
  <c r="R6" i="8"/>
  <c r="Q6" i="8"/>
  <c r="P6" i="8"/>
  <c r="O6" i="8"/>
  <c r="N6" i="8"/>
  <c r="M6" i="8"/>
  <c r="L6" i="8"/>
  <c r="K6" i="8"/>
  <c r="J6" i="8"/>
  <c r="I6" i="8"/>
  <c r="R5" i="8"/>
  <c r="Q5" i="8"/>
  <c r="P5" i="8"/>
  <c r="O5" i="8"/>
  <c r="N5" i="8"/>
  <c r="M5" i="8"/>
  <c r="L5" i="8"/>
  <c r="K5" i="8"/>
  <c r="J5" i="8"/>
  <c r="I5" i="8"/>
  <c r="R4" i="8"/>
  <c r="Q4" i="8"/>
  <c r="P4" i="8"/>
  <c r="O4" i="8"/>
  <c r="N4" i="8"/>
  <c r="M4" i="8"/>
  <c r="L4" i="8"/>
  <c r="K4" i="8"/>
  <c r="J4" i="8"/>
  <c r="I4" i="8"/>
  <c r="R3" i="8"/>
  <c r="Q3" i="8"/>
  <c r="P3" i="8"/>
  <c r="O3" i="8"/>
  <c r="N3" i="8"/>
  <c r="M3" i="8"/>
  <c r="L3" i="8"/>
  <c r="K3" i="8"/>
  <c r="J3" i="8"/>
  <c r="I3" i="8"/>
  <c r="R2" i="8"/>
  <c r="Q2" i="8"/>
  <c r="P2" i="8"/>
  <c r="O2" i="8"/>
  <c r="N2" i="8"/>
  <c r="M2" i="8"/>
  <c r="L2" i="8"/>
  <c r="K2" i="8"/>
  <c r="J2" i="8"/>
  <c r="I2" i="8"/>
  <c r="K7" i="7"/>
  <c r="K6" i="7"/>
  <c r="M6" i="7" s="1"/>
  <c r="K5" i="7"/>
  <c r="M5" i="7" s="1"/>
  <c r="K4" i="7"/>
  <c r="M4" i="7" s="1"/>
  <c r="K3" i="7"/>
  <c r="M3" i="7" s="1"/>
  <c r="K2" i="7"/>
  <c r="M2" i="7" s="1"/>
  <c r="K6" i="3"/>
  <c r="L6" i="3" s="1"/>
  <c r="M6" i="3" s="1"/>
  <c r="H6" i="3"/>
  <c r="I6" i="3" s="1"/>
  <c r="J6" i="3" s="1"/>
  <c r="L5" i="3"/>
  <c r="M5" i="3" s="1"/>
  <c r="K5" i="3"/>
  <c r="H5" i="3"/>
  <c r="I5" i="3" s="1"/>
  <c r="J5" i="3" s="1"/>
  <c r="K4" i="3"/>
  <c r="L4" i="3" s="1"/>
  <c r="M4" i="3" s="1"/>
  <c r="H4" i="3"/>
  <c r="I4" i="3" s="1"/>
  <c r="J4" i="3" s="1"/>
  <c r="K3" i="3"/>
  <c r="L3" i="3" s="1"/>
  <c r="M3" i="3" s="1"/>
  <c r="H3" i="3"/>
  <c r="I3" i="3" s="1"/>
  <c r="J3" i="3" s="1"/>
  <c r="L2" i="3"/>
  <c r="M2" i="3" s="1"/>
  <c r="K2" i="3"/>
  <c r="H2" i="3"/>
  <c r="I2" i="3" s="1"/>
  <c r="J2" i="3" s="1"/>
</calcChain>
</file>

<file path=xl/sharedStrings.xml><?xml version="1.0" encoding="utf-8"?>
<sst xmlns="http://schemas.openxmlformats.org/spreadsheetml/2006/main" count="346" uniqueCount="103">
  <si>
    <t>Wavelength</t>
  </si>
  <si>
    <t>DI_dye</t>
  </si>
  <si>
    <t>PW</t>
  </si>
  <si>
    <t>[0.0002]</t>
  </si>
  <si>
    <t>[0.0004]</t>
  </si>
  <si>
    <t>[0.0006]</t>
  </si>
  <si>
    <t>[0.0008]</t>
  </si>
  <si>
    <t>[0.001]</t>
  </si>
  <si>
    <t>Archive</t>
  </si>
  <si>
    <t>Page</t>
  </si>
  <si>
    <t>Date</t>
  </si>
  <si>
    <t>Description</t>
  </si>
  <si>
    <t>A</t>
  </si>
  <si>
    <t>Run1_quarterinch</t>
  </si>
  <si>
    <t>Sand and tap at 1/4" Diameter (w/ dye)</t>
  </si>
  <si>
    <t>Run2_quarterinch</t>
  </si>
  <si>
    <t>Run3_halfinch</t>
  </si>
  <si>
    <t>Sand and tap at 1/2" Diameter (w/ dye)</t>
  </si>
  <si>
    <t>Run4_Sand_Trident</t>
  </si>
  <si>
    <t>Sand</t>
  </si>
  <si>
    <t>Run5_Sand_Trident</t>
  </si>
  <si>
    <t>C</t>
  </si>
  <si>
    <t>Run6_Sand_Trident</t>
  </si>
  <si>
    <t>SF_Run1(2in)</t>
  </si>
  <si>
    <t>09/25/23</t>
  </si>
  <si>
    <t>Saginaw Forest Sediment at 2" Breakthrough depth</t>
  </si>
  <si>
    <t>SF_Run2(3in)</t>
  </si>
  <si>
    <t>10/05/23</t>
  </si>
  <si>
    <t>Saginaw Forest Sediment at 3" Breakthrough depth</t>
  </si>
  <si>
    <t>SF_Run3(3in)</t>
  </si>
  <si>
    <t>400+580 avg</t>
  </si>
  <si>
    <t>Diff_400_580</t>
  </si>
  <si>
    <t>Perc_diff</t>
  </si>
  <si>
    <t>460+520 avg</t>
  </si>
  <si>
    <t>Diff_460_520</t>
  </si>
  <si>
    <t>FW</t>
  </si>
  <si>
    <t>SW</t>
  </si>
  <si>
    <t>EPW</t>
  </si>
  <si>
    <t>EFW</t>
  </si>
  <si>
    <t>Exp_Ratio</t>
  </si>
  <si>
    <t>Exp Ratio</t>
  </si>
  <si>
    <t xml:space="preserve">Blank </t>
  </si>
  <si>
    <t>PW_Pre_1</t>
  </si>
  <si>
    <t>FW_Pre</t>
  </si>
  <si>
    <t>SW_Pre_1</t>
  </si>
  <si>
    <t>SW_Pre_2</t>
  </si>
  <si>
    <t>SW_Pre_3</t>
  </si>
  <si>
    <t>PW_Pre_2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</si>
  <si>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</si>
  <si>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</si>
  <si>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</si>
  <si>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</si>
  <si>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</si>
  <si>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</si>
  <si>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</si>
  <si>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</si>
  <si>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</si>
  <si>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SW_Post_1</t>
  </si>
  <si>
    <t>SW_Post_2</t>
  </si>
  <si>
    <t>SW_Post_3</t>
  </si>
  <si>
    <t>FW_Post</t>
  </si>
  <si>
    <t>75µL</t>
  </si>
  <si>
    <t>37.5µL</t>
  </si>
  <si>
    <t>18.75µL</t>
  </si>
  <si>
    <t>9.375µL</t>
  </si>
  <si>
    <t>4.69µL</t>
  </si>
  <si>
    <t>2.34µL</t>
  </si>
  <si>
    <t>400 + 490 Avg</t>
  </si>
  <si>
    <t xml:space="preserve">Change.. </t>
  </si>
  <si>
    <t>Conc</t>
  </si>
  <si>
    <t> </t>
  </si>
  <si>
    <t>Sand Trident Run 4 6/22</t>
  </si>
  <si>
    <r>
      <rPr>
        <b/>
        <sz val="11"/>
        <color rgb="FF000000"/>
        <rFont val="Calibri"/>
      </rPr>
      <t xml:space="preserve">T Test </t>
    </r>
    <r>
      <rPr>
        <sz val="11"/>
        <color rgb="FF000000"/>
        <rFont val="Calibri"/>
      </rPr>
      <t>(Two Tailed, Paired)</t>
    </r>
  </si>
  <si>
    <t>EXP RATIOS</t>
  </si>
  <si>
    <t xml:space="preserve">&lt;--- this is greater than 0.05, meaning the sand only run and the sand w/ dye run are NOT significantly different. </t>
  </si>
  <si>
    <t>PW_Pre_3</t>
  </si>
  <si>
    <t>what i THINK this means</t>
  </si>
  <si>
    <t>1) there was NOT drawdown in this run</t>
  </si>
  <si>
    <t>OR</t>
  </si>
  <si>
    <t xml:space="preserve">2) this is not a reliable method of testing for the presence of drawdown </t>
  </si>
  <si>
    <t>SW Avg Pre</t>
  </si>
  <si>
    <t xml:space="preserve">SW Avg Post </t>
  </si>
  <si>
    <t>Ratio 3/1</t>
  </si>
  <si>
    <t>Ratio 4/1</t>
  </si>
  <si>
    <t>Ratio 5/1</t>
  </si>
  <si>
    <t>Ratio 3/2</t>
  </si>
  <si>
    <t>Ratio 4/2</t>
  </si>
  <si>
    <t>Ratio 5/2</t>
  </si>
  <si>
    <t>Ratio 4/3</t>
  </si>
  <si>
    <t>Ratio 5/3</t>
  </si>
  <si>
    <t>Ratio 5/4</t>
  </si>
  <si>
    <t>Expected value</t>
  </si>
  <si>
    <t>460 o/e</t>
  </si>
  <si>
    <t>490 o/e</t>
  </si>
  <si>
    <t>exp(490)/exp(580)</t>
  </si>
  <si>
    <t>ND_1</t>
  </si>
  <si>
    <t>ND_2</t>
  </si>
  <si>
    <t>ND_3</t>
  </si>
  <si>
    <t>ST_1</t>
  </si>
  <si>
    <t>ST_2</t>
  </si>
  <si>
    <t>Value too high</t>
  </si>
  <si>
    <t>ST_3</t>
  </si>
  <si>
    <t>.2.347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</si>
</sst>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mm/dd/yy;@"/>
    <numFmt numFmtId="167" formatCode="0.000000000"/>
    <numFmt numFmtId="168" formatCode="0.00000000000000000000000000000000000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charset val="1"/>
    </font>
    <font>
      <sz val="11"/>
      <color rgb="FFFF0000"/>
      <name val="Calibri"/>
      <scheme val="minor"/>
    </font>
    <font>
      <u/>
      <sz val="11"/>
      <color theme="10"/>
      <name val="Calibri"/>
      <scheme val="minor"/>
    </font>
    <font>
      <b/>
      <u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charset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DADADA"/>
        <bgColor rgb="FFDADADA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9C9C9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32">
    <xf numFmtId="0" fontId="0" fillId="0" borderId="0" xfId="0"/>
    <xf numFmtId="0" fontId="2" fillId="0" borderId="0" xfId="0" applyFont="1"/>
    <xf numFmtId="2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9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9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9" fontId="3" fillId="0" borderId="8" xfId="0" applyNumberFormat="1" applyFont="1" applyBorder="1"/>
    <xf numFmtId="9" fontId="3" fillId="0" borderId="0" xfId="0" applyNumberFormat="1" applyFont="1"/>
    <xf numFmtId="0" fontId="4" fillId="2" borderId="9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4" fillId="4" borderId="9" xfId="0" applyFont="1" applyFill="1" applyBorder="1" applyAlignment="1">
      <alignment wrapText="1"/>
    </xf>
    <xf numFmtId="0" fontId="4" fillId="4" borderId="10" xfId="0" applyFont="1" applyFill="1" applyBorder="1" applyAlignment="1">
      <alignment wrapText="1"/>
    </xf>
    <xf numFmtId="0" fontId="4" fillId="2" borderId="9" xfId="0" applyFont="1" applyFill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5" borderId="9" xfId="0" applyFont="1" applyFill="1" applyBorder="1" applyAlignment="1">
      <alignment wrapText="1"/>
    </xf>
    <xf numFmtId="0" fontId="4" fillId="6" borderId="9" xfId="0" applyFont="1" applyFill="1" applyBorder="1" applyAlignment="1">
      <alignment horizontal="right" wrapText="1"/>
    </xf>
    <xf numFmtId="0" fontId="5" fillId="7" borderId="9" xfId="0" applyFont="1" applyFill="1" applyBorder="1" applyAlignment="1">
      <alignment wrapText="1"/>
    </xf>
    <xf numFmtId="0" fontId="6" fillId="0" borderId="10" xfId="0" applyFont="1" applyBorder="1"/>
    <xf numFmtId="0" fontId="5" fillId="7" borderId="11" xfId="0" applyFont="1" applyFill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8" borderId="11" xfId="0" applyFont="1" applyFill="1" applyBorder="1" applyAlignment="1">
      <alignment wrapText="1"/>
    </xf>
    <xf numFmtId="0" fontId="5" fillId="9" borderId="11" xfId="0" applyFont="1" applyFill="1" applyBorder="1" applyAlignment="1">
      <alignment wrapText="1"/>
    </xf>
    <xf numFmtId="0" fontId="5" fillId="9" borderId="12" xfId="0" applyFont="1" applyFill="1" applyBorder="1" applyAlignment="1">
      <alignment wrapText="1"/>
    </xf>
    <xf numFmtId="0" fontId="6" fillId="10" borderId="10" xfId="0" applyFont="1" applyFill="1" applyBorder="1"/>
    <xf numFmtId="0" fontId="7" fillId="0" borderId="0" xfId="0" applyFont="1"/>
    <xf numFmtId="0" fontId="4" fillId="11" borderId="9" xfId="0" applyFont="1" applyFill="1" applyBorder="1" applyAlignment="1">
      <alignment horizontal="right" wrapText="1"/>
    </xf>
    <xf numFmtId="0" fontId="0" fillId="12" borderId="0" xfId="0" applyFill="1"/>
    <xf numFmtId="0" fontId="9" fillId="0" borderId="0" xfId="0" applyFont="1"/>
    <xf numFmtId="0" fontId="0" fillId="0" borderId="10" xfId="0" applyBorder="1"/>
    <xf numFmtId="0" fontId="9" fillId="14" borderId="0" xfId="0" applyFont="1" applyFill="1" applyAlignment="1">
      <alignment horizontal="center"/>
    </xf>
    <xf numFmtId="0" fontId="10" fillId="0" borderId="0" xfId="0" applyFont="1"/>
    <xf numFmtId="0" fontId="5" fillId="0" borderId="10" xfId="0" applyFont="1" applyBorder="1" applyAlignment="1">
      <alignment wrapText="1"/>
    </xf>
    <xf numFmtId="0" fontId="0" fillId="0" borderId="13" xfId="0" applyBorder="1"/>
    <xf numFmtId="0" fontId="0" fillId="16" borderId="13" xfId="0" applyFill="1" applyBorder="1"/>
    <xf numFmtId="0" fontId="0" fillId="10" borderId="13" xfId="0" applyFill="1" applyBorder="1"/>
    <xf numFmtId="0" fontId="12" fillId="0" borderId="0" xfId="0" applyFont="1"/>
    <xf numFmtId="0" fontId="4" fillId="0" borderId="10" xfId="0" applyFont="1" applyBorder="1" applyAlignment="1">
      <alignment wrapText="1"/>
    </xf>
    <xf numFmtId="0" fontId="1" fillId="0" borderId="0" xfId="0" applyFont="1"/>
    <xf numFmtId="0" fontId="9" fillId="0" borderId="0" xfId="0" applyFont="1" applyAlignment="1">
      <alignment horizontal="center"/>
    </xf>
    <xf numFmtId="0" fontId="9" fillId="0" borderId="13" xfId="0" applyFont="1" applyBorder="1"/>
    <xf numFmtId="164" fontId="0" fillId="0" borderId="13" xfId="0" applyNumberFormat="1" applyBorder="1"/>
    <xf numFmtId="0" fontId="5" fillId="0" borderId="13" xfId="0" applyFont="1" applyBorder="1" applyAlignment="1">
      <alignment wrapText="1"/>
    </xf>
    <xf numFmtId="0" fontId="4" fillId="14" borderId="13" xfId="0" applyFont="1" applyFill="1" applyBorder="1" applyAlignment="1">
      <alignment wrapText="1"/>
    </xf>
    <xf numFmtId="0" fontId="4" fillId="15" borderId="13" xfId="0" applyFont="1" applyFill="1" applyBorder="1" applyAlignment="1">
      <alignment wrapText="1"/>
    </xf>
    <xf numFmtId="0" fontId="0" fillId="14" borderId="13" xfId="0" applyFill="1" applyBorder="1"/>
    <xf numFmtId="0" fontId="0" fillId="13" borderId="13" xfId="0" applyFill="1" applyBorder="1"/>
    <xf numFmtId="165" fontId="0" fillId="0" borderId="13" xfId="0" applyNumberFormat="1" applyBorder="1"/>
    <xf numFmtId="165" fontId="8" fillId="16" borderId="13" xfId="0" applyNumberFormat="1" applyFont="1" applyFill="1" applyBorder="1"/>
    <xf numFmtId="0" fontId="15" fillId="0" borderId="0" xfId="1"/>
    <xf numFmtId="0" fontId="2" fillId="19" borderId="14" xfId="0" applyFont="1" applyFill="1" applyBorder="1"/>
    <xf numFmtId="0" fontId="2" fillId="0" borderId="15" xfId="0" applyFont="1" applyBorder="1"/>
    <xf numFmtId="0" fontId="2" fillId="17" borderId="15" xfId="0" applyFont="1" applyFill="1" applyBorder="1"/>
    <xf numFmtId="0" fontId="0" fillId="0" borderId="15" xfId="0" applyBorder="1"/>
    <xf numFmtId="0" fontId="2" fillId="19" borderId="17" xfId="0" applyFont="1" applyFill="1" applyBorder="1"/>
    <xf numFmtId="0" fontId="2" fillId="0" borderId="10" xfId="0" applyFont="1" applyBorder="1"/>
    <xf numFmtId="0" fontId="2" fillId="17" borderId="10" xfId="0" applyFont="1" applyFill="1" applyBorder="1"/>
    <xf numFmtId="0" fontId="2" fillId="19" borderId="19" xfId="0" applyFont="1" applyFill="1" applyBorder="1"/>
    <xf numFmtId="0" fontId="2" fillId="0" borderId="20" xfId="0" applyFont="1" applyBorder="1"/>
    <xf numFmtId="0" fontId="2" fillId="17" borderId="20" xfId="0" applyFont="1" applyFill="1" applyBorder="1"/>
    <xf numFmtId="0" fontId="0" fillId="0" borderId="20" xfId="0" applyBorder="1"/>
    <xf numFmtId="0" fontId="9" fillId="19" borderId="10" xfId="0" applyFont="1" applyFill="1" applyBorder="1"/>
    <xf numFmtId="0" fontId="9" fillId="18" borderId="10" xfId="0" applyFont="1" applyFill="1" applyBorder="1"/>
    <xf numFmtId="0" fontId="9" fillId="14" borderId="10" xfId="0" applyFont="1" applyFill="1" applyBorder="1" applyAlignment="1">
      <alignment horizontal="center"/>
    </xf>
    <xf numFmtId="164" fontId="0" fillId="0" borderId="16" xfId="0" applyNumberFormat="1" applyBorder="1"/>
    <xf numFmtId="164" fontId="0" fillId="0" borderId="18" xfId="0" applyNumberFormat="1" applyBorder="1"/>
    <xf numFmtId="164" fontId="0" fillId="0" borderId="21" xfId="0" applyNumberFormat="1" applyBorder="1"/>
    <xf numFmtId="166" fontId="0" fillId="0" borderId="0" xfId="0" applyNumberFormat="1" applyAlignment="1">
      <alignment horizontal="left"/>
    </xf>
    <xf numFmtId="0" fontId="14" fillId="0" borderId="0" xfId="0" applyFont="1"/>
    <xf numFmtId="0" fontId="0" fillId="0" borderId="32" xfId="0" applyBorder="1"/>
    <xf numFmtId="0" fontId="0" fillId="0" borderId="32" xfId="0" applyBorder="1" applyAlignment="1">
      <alignment vertical="top" wrapText="1"/>
    </xf>
    <xf numFmtId="0" fontId="9" fillId="18" borderId="13" xfId="0" applyFont="1" applyFill="1" applyBorder="1"/>
    <xf numFmtId="0" fontId="0" fillId="20" borderId="13" xfId="0" applyFill="1" applyBorder="1"/>
    <xf numFmtId="0" fontId="0" fillId="21" borderId="13" xfId="0" applyFill="1" applyBorder="1"/>
    <xf numFmtId="0" fontId="9" fillId="21" borderId="13" xfId="0" applyFont="1" applyFill="1" applyBorder="1" applyAlignment="1">
      <alignment horizontal="center"/>
    </xf>
    <xf numFmtId="0" fontId="9" fillId="21" borderId="13" xfId="0" applyFont="1" applyFill="1" applyBorder="1"/>
    <xf numFmtId="0" fontId="0" fillId="19" borderId="13" xfId="0" applyFill="1" applyBorder="1"/>
    <xf numFmtId="164" fontId="0" fillId="19" borderId="13" xfId="0" applyNumberFormat="1" applyFill="1" applyBorder="1"/>
    <xf numFmtId="0" fontId="0" fillId="17" borderId="13" xfId="0" applyFill="1" applyBorder="1"/>
    <xf numFmtId="0" fontId="0" fillId="20" borderId="33" xfId="0" applyFill="1" applyBorder="1"/>
    <xf numFmtId="0" fontId="0" fillId="19" borderId="33" xfId="0" applyFill="1" applyBorder="1"/>
    <xf numFmtId="0" fontId="9" fillId="21" borderId="22" xfId="0" applyFont="1" applyFill="1" applyBorder="1"/>
    <xf numFmtId="0" fontId="9" fillId="18" borderId="22" xfId="0" applyFont="1" applyFill="1" applyBorder="1"/>
    <xf numFmtId="0" fontId="13" fillId="0" borderId="13" xfId="0" applyFont="1" applyBorder="1"/>
    <xf numFmtId="0" fontId="9" fillId="18" borderId="14" xfId="0" applyFont="1" applyFill="1" applyBorder="1"/>
    <xf numFmtId="0" fontId="0" fillId="0" borderId="23" xfId="0" applyBorder="1"/>
    <xf numFmtId="0" fontId="0" fillId="0" borderId="22" xfId="0" applyBorder="1"/>
    <xf numFmtId="49" fontId="0" fillId="0" borderId="0" xfId="0" applyNumberFormat="1"/>
    <xf numFmtId="0" fontId="0" fillId="0" borderId="0" xfId="0" applyAlignment="1">
      <alignment horizontal="center"/>
    </xf>
    <xf numFmtId="167" fontId="0" fillId="19" borderId="0" xfId="0" applyNumberFormat="1" applyFill="1"/>
    <xf numFmtId="168" fontId="0" fillId="0" borderId="0" xfId="0" applyNumberFormat="1"/>
    <xf numFmtId="167" fontId="0" fillId="0" borderId="0" xfId="0" applyNumberFormat="1"/>
    <xf numFmtId="0" fontId="9" fillId="0" borderId="1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16" fillId="0" borderId="24" xfId="0" applyFont="1" applyBorder="1" applyAlignment="1">
      <alignment horizontal="left" vertical="top"/>
    </xf>
    <xf numFmtId="0" fontId="16" fillId="0" borderId="25" xfId="0" applyFont="1" applyBorder="1" applyAlignment="1">
      <alignment horizontal="left" vertical="top"/>
    </xf>
    <xf numFmtId="0" fontId="16" fillId="0" borderId="26" xfId="0" applyFont="1" applyBorder="1" applyAlignment="1">
      <alignment horizontal="left" vertical="top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9" fillId="0" borderId="27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0" fillId="0" borderId="27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2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8" xfId="0" applyBorder="1" applyAlignment="1">
      <alignment horizontal="left"/>
    </xf>
    <xf numFmtId="0" fontId="17" fillId="22" borderId="13" xfId="0" applyFont="1" applyFill="1" applyBorder="1"/>
    <xf numFmtId="0" fontId="17" fillId="22" borderId="22" xfId="0" applyFont="1" applyFill="1" applyBorder="1"/>
    <xf numFmtId="0" fontId="17" fillId="23" borderId="22" xfId="0" applyFont="1" applyFill="1" applyBorder="1"/>
    <xf numFmtId="0" fontId="17" fillId="23" borderId="14" xfId="0" applyFont="1" applyFill="1" applyBorder="1"/>
    <xf numFmtId="0" fontId="8" fillId="22" borderId="13" xfId="0" applyFont="1" applyFill="1" applyBorder="1"/>
    <xf numFmtId="0" fontId="8" fillId="24" borderId="33" xfId="0" applyFont="1" applyFill="1" applyBorder="1"/>
    <xf numFmtId="0" fontId="8" fillId="0" borderId="13" xfId="0" applyFont="1" applyBorder="1"/>
    <xf numFmtId="0" fontId="18" fillId="0" borderId="13" xfId="0" applyFont="1" applyBorder="1"/>
    <xf numFmtId="0" fontId="8" fillId="7" borderId="33" xfId="0" applyFont="1" applyFill="1" applyBorder="1"/>
    <xf numFmtId="0" fontId="8" fillId="0" borderId="22" xfId="0" applyFont="1" applyBorder="1"/>
    <xf numFmtId="0" fontId="8" fillId="24" borderId="1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B0B0"/>
      <color rgb="FFB38FCF"/>
      <color rgb="FFE3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customschemas.google.com/relationships/workbookmetadata" Target="metadata"/><Relationship Id="rId10" Type="http://schemas.openxmlformats.org/officeDocument/2006/relationships/worksheet" Target="worksheets/sheet10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30" Type="http://schemas.openxmlformats.org/officeDocument/2006/relationships/styles" Target="style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Green tracer dye in DI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DI_dye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Old_Dye_Curve!$A$2:$A$12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Old_Dye_Curve!$B$2:$B$12</c:f>
              <c:numCache>
                <c:formatCode>General</c:formatCode>
                <c:ptCount val="11"/>
                <c:pt idx="0">
                  <c:v>4.8000000000000001E-2</c:v>
                </c:pt>
                <c:pt idx="1">
                  <c:v>3.1E-2</c:v>
                </c:pt>
                <c:pt idx="2">
                  <c:v>3.4000000000000002E-2</c:v>
                </c:pt>
                <c:pt idx="3">
                  <c:v>4.1000000000000002E-2</c:v>
                </c:pt>
                <c:pt idx="4">
                  <c:v>0.112</c:v>
                </c:pt>
                <c:pt idx="5">
                  <c:v>0.318</c:v>
                </c:pt>
                <c:pt idx="6">
                  <c:v>0.64</c:v>
                </c:pt>
                <c:pt idx="7">
                  <c:v>2.1000000000000001E-2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8-4B7C-8162-93537DF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549455"/>
        <c:axId val="745343627"/>
      </c:scatterChart>
      <c:valAx>
        <c:axId val="906549455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343627"/>
        <c:crosses val="autoZero"/>
        <c:crossBetween val="midCat"/>
      </c:valAx>
      <c:valAx>
        <c:axId val="7453436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5494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18.75µL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18.75µL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'Dye+Sed_AbsPatterns'!$A$45:$A$55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'Dye+Sed_AbsPatterns'!$B$45:$B$55</c:f>
              <c:numCache>
                <c:formatCode>General</c:formatCode>
                <c:ptCount val="11"/>
                <c:pt idx="0">
                  <c:v>0.39</c:v>
                </c:pt>
                <c:pt idx="1">
                  <c:v>0.376</c:v>
                </c:pt>
                <c:pt idx="2">
                  <c:v>0.36699999999999999</c:v>
                </c:pt>
                <c:pt idx="3">
                  <c:v>0.35499999999999998</c:v>
                </c:pt>
                <c:pt idx="4">
                  <c:v>0.35099999999999998</c:v>
                </c:pt>
                <c:pt idx="5">
                  <c:v>0.38</c:v>
                </c:pt>
                <c:pt idx="6">
                  <c:v>0.46700000000000003</c:v>
                </c:pt>
                <c:pt idx="7">
                  <c:v>0.318</c:v>
                </c:pt>
                <c:pt idx="8">
                  <c:v>0.30499999999999999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E8-4C5E-871F-073AD8BAD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65456"/>
        <c:axId val="1489757630"/>
      </c:lineChart>
      <c:catAx>
        <c:axId val="207066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9757630"/>
        <c:crosses val="autoZero"/>
        <c:auto val="1"/>
        <c:lblAlgn val="ctr"/>
        <c:lblOffset val="100"/>
        <c:noMultiLvlLbl val="1"/>
      </c:catAx>
      <c:valAx>
        <c:axId val="1489757630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066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9.375µL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9.375µL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'Dye+Sed_AbsPatterns'!$A$59:$A$69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'Dye+Sed_AbsPatterns'!$B$59:$B$69</c:f>
              <c:numCache>
                <c:formatCode>General</c:formatCode>
                <c:ptCount val="11"/>
                <c:pt idx="0">
                  <c:v>0.376</c:v>
                </c:pt>
                <c:pt idx="1">
                  <c:v>0.36199999999999999</c:v>
                </c:pt>
                <c:pt idx="2">
                  <c:v>0.35299999999999998</c:v>
                </c:pt>
                <c:pt idx="3">
                  <c:v>0.34100000000000003</c:v>
                </c:pt>
                <c:pt idx="4">
                  <c:v>0.33400000000000002</c:v>
                </c:pt>
                <c:pt idx="5">
                  <c:v>0.34200000000000003</c:v>
                </c:pt>
                <c:pt idx="6">
                  <c:v>0.378</c:v>
                </c:pt>
                <c:pt idx="7">
                  <c:v>0.30299999999999999</c:v>
                </c:pt>
                <c:pt idx="8">
                  <c:v>0.29199999999999998</c:v>
                </c:pt>
                <c:pt idx="9">
                  <c:v>0.28399999999999997</c:v>
                </c:pt>
                <c:pt idx="10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4-4315-9CCD-5565B0EF1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053721"/>
        <c:axId val="308907710"/>
      </c:lineChart>
      <c:catAx>
        <c:axId val="1838053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907710"/>
        <c:crosses val="autoZero"/>
        <c:auto val="1"/>
        <c:lblAlgn val="ctr"/>
        <c:lblOffset val="100"/>
        <c:noMultiLvlLbl val="1"/>
      </c:catAx>
      <c:valAx>
        <c:axId val="308907710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80537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Cuve, 4.69µL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4.69µL</c:v>
          </c:tx>
          <c:spPr>
            <a:ln w="28575" cmpd="sng">
              <a:solidFill>
                <a:srgbClr val="7030A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7030A0">
                  <a:alpha val="100000"/>
                </a:srgbClr>
              </a:solidFill>
              <a:ln cmpd="sng">
                <a:solidFill>
                  <a:srgbClr val="7030A0">
                    <a:alpha val="100000"/>
                  </a:srgbClr>
                </a:solidFill>
              </a:ln>
            </c:spPr>
          </c:marker>
          <c:cat>
            <c:numRef>
              <c:f>'Dye+Sed_AbsPatterns'!$A$73:$A$83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'Dye+Sed_AbsPatterns'!$B$73:$B$83</c:f>
              <c:numCache>
                <c:formatCode>General</c:formatCode>
                <c:ptCount val="11"/>
                <c:pt idx="0">
                  <c:v>0.38600000000000001</c:v>
                </c:pt>
                <c:pt idx="1">
                  <c:v>0.373</c:v>
                </c:pt>
                <c:pt idx="2">
                  <c:v>0.36499999999999999</c:v>
                </c:pt>
                <c:pt idx="3">
                  <c:v>0.35299999999999998</c:v>
                </c:pt>
                <c:pt idx="4">
                  <c:v>0.34300000000000003</c:v>
                </c:pt>
                <c:pt idx="5">
                  <c:v>0.34200000000000003</c:v>
                </c:pt>
                <c:pt idx="6">
                  <c:v>0.35699999999999998</c:v>
                </c:pt>
                <c:pt idx="7">
                  <c:v>0.314</c:v>
                </c:pt>
                <c:pt idx="8">
                  <c:v>0.30499999999999999</c:v>
                </c:pt>
                <c:pt idx="9">
                  <c:v>0.29699999999999999</c:v>
                </c:pt>
                <c:pt idx="10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4B4-9EA7-2EE7D70E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8986"/>
        <c:axId val="203418359"/>
      </c:lineChart>
      <c:catAx>
        <c:axId val="14108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418359"/>
        <c:crosses val="autoZero"/>
        <c:auto val="1"/>
        <c:lblAlgn val="ctr"/>
        <c:lblOffset val="100"/>
        <c:noMultiLvlLbl val="1"/>
      </c:catAx>
      <c:valAx>
        <c:axId val="203418359"/>
        <c:scaling>
          <c:orientation val="minMax"/>
          <c:max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08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Dye, 2.34µL Concentration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2.34µL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'Dye+Sed_AbsPatterns'!$A$87:$A$97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'Dye+Sed_AbsPatterns'!$B$87:$B$97</c:f>
              <c:numCache>
                <c:formatCode>General</c:formatCode>
                <c:ptCount val="11"/>
                <c:pt idx="0">
                  <c:v>0.38200000000000001</c:v>
                </c:pt>
                <c:pt idx="1">
                  <c:v>0.37</c:v>
                </c:pt>
                <c:pt idx="2">
                  <c:v>0.36199999999999999</c:v>
                </c:pt>
                <c:pt idx="3">
                  <c:v>0.35099999999999998</c:v>
                </c:pt>
                <c:pt idx="4">
                  <c:v>0.34100000000000003</c:v>
                </c:pt>
                <c:pt idx="5">
                  <c:v>0.33500000000000002</c:v>
                </c:pt>
                <c:pt idx="6">
                  <c:v>0.34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0.29399999999999998</c:v>
                </c:pt>
                <c:pt idx="10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A-40AD-BE55-D71D6A1FB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97074"/>
        <c:axId val="1643808374"/>
      </c:lineChart>
      <c:catAx>
        <c:axId val="701197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808374"/>
        <c:crosses val="autoZero"/>
        <c:auto val="1"/>
        <c:lblAlgn val="ctr"/>
        <c:lblOffset val="100"/>
        <c:noMultiLvlLbl val="1"/>
      </c:catAx>
      <c:valAx>
        <c:axId val="1643808374"/>
        <c:scaling>
          <c:orientation val="minMax"/>
          <c:min val="0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11970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75µL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4A08-9BBA-1E062286F60E}"/>
            </c:ext>
          </c:extLst>
        </c:ser>
        <c:ser>
          <c:idx val="1"/>
          <c:order val="1"/>
          <c:tx>
            <c:v>37.5µL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'Dye+Sed_AbsPatterns'!$C$2:$C$12</c:f>
              <c:numCache>
                <c:formatCode>General</c:formatCode>
                <c:ptCount val="11"/>
                <c:pt idx="0">
                  <c:v>0.41</c:v>
                </c:pt>
                <c:pt idx="1">
                  <c:v>0.38300000000000001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0.36899999999999999</c:v>
                </c:pt>
                <c:pt idx="5">
                  <c:v>0.51800000000000002</c:v>
                </c:pt>
                <c:pt idx="6">
                  <c:v>0.88300000000000001</c:v>
                </c:pt>
                <c:pt idx="7">
                  <c:v>0.32400000000000001</c:v>
                </c:pt>
                <c:pt idx="8">
                  <c:v>0.29499999999999998</c:v>
                </c:pt>
                <c:pt idx="9">
                  <c:v>0.28699999999999998</c:v>
                </c:pt>
                <c:pt idx="1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A-4A08-9BBA-1E062286F60E}"/>
            </c:ext>
          </c:extLst>
        </c:ser>
        <c:ser>
          <c:idx val="2"/>
          <c:order val="2"/>
          <c:tx>
            <c:v>18.75µL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'Dye+Sed_AbsPatterns'!$D$2:$D$12</c:f>
              <c:numCache>
                <c:formatCode>General</c:formatCode>
                <c:ptCount val="11"/>
                <c:pt idx="0">
                  <c:v>0.39700000000000002</c:v>
                </c:pt>
                <c:pt idx="1">
                  <c:v>0.377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0.35499999999999998</c:v>
                </c:pt>
                <c:pt idx="5">
                  <c:v>0.42399999999999999</c:v>
                </c:pt>
                <c:pt idx="6">
                  <c:v>0.60499999999999998</c:v>
                </c:pt>
                <c:pt idx="7">
                  <c:v>0.31900000000000001</c:v>
                </c:pt>
                <c:pt idx="8">
                  <c:v>0.3</c:v>
                </c:pt>
                <c:pt idx="9">
                  <c:v>0.29199999999999998</c:v>
                </c:pt>
                <c:pt idx="10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3A-4A08-9BBA-1E062286F60E}"/>
            </c:ext>
          </c:extLst>
        </c:ser>
        <c:ser>
          <c:idx val="3"/>
          <c:order val="3"/>
          <c:tx>
            <c:v>9.375µL</c:v>
          </c:tx>
          <c:spPr>
            <a:ln w="28575" cmpd="sng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'Dye+Sed_AbsPatterns'!$E$2:$E$12</c:f>
              <c:numCache>
                <c:formatCode>General</c:formatCode>
                <c:ptCount val="11"/>
                <c:pt idx="0">
                  <c:v>0.39</c:v>
                </c:pt>
                <c:pt idx="1">
                  <c:v>0.376</c:v>
                </c:pt>
                <c:pt idx="2">
                  <c:v>0.36699999999999999</c:v>
                </c:pt>
                <c:pt idx="3">
                  <c:v>0.35499999999999998</c:v>
                </c:pt>
                <c:pt idx="4">
                  <c:v>0.35099999999999998</c:v>
                </c:pt>
                <c:pt idx="5">
                  <c:v>0.38</c:v>
                </c:pt>
                <c:pt idx="6">
                  <c:v>0.46700000000000003</c:v>
                </c:pt>
                <c:pt idx="7">
                  <c:v>0.318</c:v>
                </c:pt>
                <c:pt idx="8">
                  <c:v>0.30499999999999999</c:v>
                </c:pt>
                <c:pt idx="9">
                  <c:v>0.28000000000000003</c:v>
                </c:pt>
                <c:pt idx="1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3A-4A08-9BBA-1E062286F60E}"/>
            </c:ext>
          </c:extLst>
        </c:ser>
        <c:ser>
          <c:idx val="4"/>
          <c:order val="4"/>
          <c:tx>
            <c:v>4.69µL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'Dye+Sed_AbsPatterns'!$F$2:$F$12</c:f>
              <c:numCache>
                <c:formatCode>General</c:formatCode>
                <c:ptCount val="11"/>
                <c:pt idx="0">
                  <c:v>0.376</c:v>
                </c:pt>
                <c:pt idx="1">
                  <c:v>0.36199999999999999</c:v>
                </c:pt>
                <c:pt idx="2">
                  <c:v>0.35299999999999998</c:v>
                </c:pt>
                <c:pt idx="3">
                  <c:v>0.34100000000000003</c:v>
                </c:pt>
                <c:pt idx="4">
                  <c:v>0.33400000000000002</c:v>
                </c:pt>
                <c:pt idx="5">
                  <c:v>0.34200000000000003</c:v>
                </c:pt>
                <c:pt idx="6">
                  <c:v>0.378</c:v>
                </c:pt>
                <c:pt idx="7">
                  <c:v>0.30299999999999999</c:v>
                </c:pt>
                <c:pt idx="8">
                  <c:v>0.29199999999999998</c:v>
                </c:pt>
                <c:pt idx="9">
                  <c:v>0.28399999999999997</c:v>
                </c:pt>
                <c:pt idx="10">
                  <c:v>0.27600000000000002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3A-4A08-9BBA-1E062286F60E}"/>
            </c:ext>
          </c:extLst>
        </c:ser>
        <c:ser>
          <c:idx val="5"/>
          <c:order val="5"/>
          <c:tx>
            <c:v>2.34µL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'Dye+Sed_AbsPatterns'!$G$2:$G$12</c:f>
              <c:numCache>
                <c:formatCode>General</c:formatCode>
                <c:ptCount val="11"/>
                <c:pt idx="0">
                  <c:v>0.38600000000000001</c:v>
                </c:pt>
                <c:pt idx="1">
                  <c:v>0.373</c:v>
                </c:pt>
                <c:pt idx="2">
                  <c:v>0.36499999999999999</c:v>
                </c:pt>
                <c:pt idx="3">
                  <c:v>0.35299999999999998</c:v>
                </c:pt>
                <c:pt idx="4">
                  <c:v>0.34300000000000003</c:v>
                </c:pt>
                <c:pt idx="5">
                  <c:v>0.34200000000000003</c:v>
                </c:pt>
                <c:pt idx="6">
                  <c:v>0.35699999999999998</c:v>
                </c:pt>
                <c:pt idx="7">
                  <c:v>0.314</c:v>
                </c:pt>
                <c:pt idx="8">
                  <c:v>0.30499999999999999</c:v>
                </c:pt>
                <c:pt idx="9">
                  <c:v>0.29699999999999999</c:v>
                </c:pt>
                <c:pt idx="10">
                  <c:v>0.28899999999999998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3A-4A08-9BBA-1E062286F60E}"/>
            </c:ext>
          </c:extLst>
        </c:ser>
        <c:ser>
          <c:idx val="6"/>
          <c:order val="6"/>
          <c:tx>
            <c:strRef>
              <c:f>'Dye+Sed_AbsPatterns'!$H$1</c:f>
              <c:strCache>
                <c:ptCount val="1"/>
                <c:pt idx="0">
                  <c:v>2.34µL</c:v>
                </c:pt>
              </c:strCache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numRef>
              <c:f>'Dye+Sed_AbsPatterns'!$A$2:$A$12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'Dye+Sed_AbsPatterns'!$H$2:$H$12</c:f>
              <c:numCache>
                <c:formatCode>General</c:formatCode>
                <c:ptCount val="11"/>
                <c:pt idx="0">
                  <c:v>0.38200000000000001</c:v>
                </c:pt>
                <c:pt idx="1">
                  <c:v>0.37</c:v>
                </c:pt>
                <c:pt idx="2">
                  <c:v>0.36199999999999999</c:v>
                </c:pt>
                <c:pt idx="3">
                  <c:v>0.35099999999999998</c:v>
                </c:pt>
                <c:pt idx="4">
                  <c:v>0.34100000000000003</c:v>
                </c:pt>
                <c:pt idx="5">
                  <c:v>0.33500000000000002</c:v>
                </c:pt>
                <c:pt idx="6">
                  <c:v>0.34</c:v>
                </c:pt>
                <c:pt idx="7">
                  <c:v>0.311</c:v>
                </c:pt>
                <c:pt idx="8">
                  <c:v>0.30099999999999999</c:v>
                </c:pt>
                <c:pt idx="9">
                  <c:v>0.29399999999999998</c:v>
                </c:pt>
                <c:pt idx="10">
                  <c:v>0.28699999999999998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3A-4A08-9BBA-1E062286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921292"/>
        <c:axId val="1363117361"/>
      </c:lineChart>
      <c:catAx>
        <c:axId val="1108921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117361"/>
        <c:crosses val="autoZero"/>
        <c:auto val="1"/>
        <c:lblAlgn val="ctr"/>
        <c:lblOffset val="100"/>
        <c:noMultiLvlLbl val="1"/>
      </c:catAx>
      <c:valAx>
        <c:axId val="1363117361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89212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Old_Dye_Curve_Unsettled!$A$14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61832895888014E-3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Old_Dye_Curve_Unsettled!$B$1:$H$1</c:f>
              <c:numCache>
                <c:formatCode>General</c:formatCode>
                <c:ptCount val="7"/>
                <c:pt idx="0">
                  <c:v>0</c:v>
                </c:pt>
                <c:pt idx="1">
                  <c:v>75</c:v>
                </c:pt>
                <c:pt idx="2">
                  <c:v>37.5</c:v>
                </c:pt>
                <c:pt idx="3">
                  <c:v>18.75</c:v>
                </c:pt>
                <c:pt idx="4">
                  <c:v>9.375</c:v>
                </c:pt>
                <c:pt idx="5">
                  <c:v>4.6875</c:v>
                </c:pt>
                <c:pt idx="6">
                  <c:v>2.34375</c:v>
                </c:pt>
              </c:numCache>
            </c:numRef>
          </c:xVal>
          <c:yVal>
            <c:numRef>
              <c:f>Old_Dye_Curve_Unsettled!$B$14:$H$14</c:f>
              <c:numCache>
                <c:formatCode>General</c:formatCode>
                <c:ptCount val="7"/>
                <c:pt idx="0">
                  <c:v>1</c:v>
                </c:pt>
                <c:pt idx="1">
                  <c:v>1.8148448827228367</c:v>
                </c:pt>
                <c:pt idx="2">
                  <c:v>1.3675215310276052</c:v>
                </c:pt>
                <c:pt idx="3">
                  <c:v>1.2056272850499248</c:v>
                </c:pt>
                <c:pt idx="4">
                  <c:v>1.0985597459171739</c:v>
                </c:pt>
                <c:pt idx="5">
                  <c:v>1.0618365465453596</c:v>
                </c:pt>
                <c:pt idx="6">
                  <c:v>1.0470744109569372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80-4D7C-B5E1-140BE6C57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85167"/>
        <c:axId val="835890447"/>
      </c:scatterChart>
      <c:valAx>
        <c:axId val="83588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Dye Concentration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90447"/>
        <c:crosses val="autoZero"/>
        <c:crossBetween val="midCat"/>
      </c:valAx>
      <c:valAx>
        <c:axId val="83589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8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Old_Dye_Curve_Settled!$J$2</c:f>
              <c:strCache>
                <c:ptCount val="1"/>
                <c:pt idx="0">
                  <c:v>Exp_Ratio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Old_Dye_Curve_Settled!$L$1:$Q$1</c:f>
              <c:numCache>
                <c:formatCode>General</c:formatCode>
                <c:ptCount val="6"/>
                <c:pt idx="0">
                  <c:v>2.34375</c:v>
                </c:pt>
                <c:pt idx="1">
                  <c:v>4.6875</c:v>
                </c:pt>
                <c:pt idx="2">
                  <c:v>9.375</c:v>
                </c:pt>
                <c:pt idx="3">
                  <c:v>18.75</c:v>
                </c:pt>
                <c:pt idx="4">
                  <c:v>37.5</c:v>
                </c:pt>
                <c:pt idx="5">
                  <c:v>75</c:v>
                </c:pt>
              </c:numCache>
            </c:numRef>
          </c:xVal>
          <c:yVal>
            <c:numRef>
              <c:f>Old_Dye_Curve_Settled!$L$2:$Q$2</c:f>
              <c:numCache>
                <c:formatCode>General</c:formatCode>
                <c:ptCount val="6"/>
                <c:pt idx="0">
                  <c:v>1.0070245572668486</c:v>
                </c:pt>
                <c:pt idx="1">
                  <c:v>1.0090406217738679</c:v>
                </c:pt>
                <c:pt idx="2">
                  <c:v>1.0222437844704382</c:v>
                </c:pt>
                <c:pt idx="3">
                  <c:v>1.0908966797182775</c:v>
                </c:pt>
                <c:pt idx="4">
                  <c:v>1.2128827935191195</c:v>
                </c:pt>
                <c:pt idx="5">
                  <c:v>1.59999419321736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C-46D0-91B1-6878D8FFD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25415"/>
        <c:axId val="253606375"/>
      </c:scatterChart>
      <c:valAx>
        <c:axId val="1067525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Dye Concentration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06375"/>
        <c:crosses val="autoZero"/>
        <c:crossBetween val="midCat"/>
      </c:valAx>
      <c:valAx>
        <c:axId val="253606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25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Trident Sand Run 4 Wavelength Absorbance Over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Run4_Sand_Trident!$C$12:$M$12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1.2E-2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32-49C5-A159-4D2AFFD5D3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Run4_Sand_Trident!$C$13:$M$13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2.1999999999999999E-2</c:v>
                </c:pt>
                <c:pt idx="2">
                  <c:v>2.5999999999999999E-2</c:v>
                </c:pt>
                <c:pt idx="3">
                  <c:v>1.2E-2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1.4E-2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32-49C5-A159-4D2AFFD5D372}"/>
            </c:ext>
          </c:extLst>
        </c:ser>
        <c:ser>
          <c:idx val="2"/>
          <c:order val="2"/>
          <c:spPr>
            <a:ln w="19050" cap="rnd">
              <a:solidFill>
                <a:srgbClr val="FFE699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E699"/>
              </a:solidFill>
              <a:ln w="9525">
                <a:solidFill>
                  <a:srgbClr val="FFE699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Run4_Sand_Trident!$C$14:$M$14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2.5000000000000001E-2</c:v>
                </c:pt>
                <c:pt idx="2">
                  <c:v>2.8000000000000001E-2</c:v>
                </c:pt>
                <c:pt idx="3">
                  <c:v>1.4E-2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1.7000000000000001E-2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32-49C5-A159-4D2AFFD5D372}"/>
            </c:ext>
          </c:extLst>
        </c:ser>
        <c:ser>
          <c:idx val="3"/>
          <c:order val="3"/>
          <c:spPr>
            <a:ln w="19050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Run4_Sand_Trident!$C$15:$M$15</c:f>
              <c:numCache>
                <c:formatCode>General</c:formatCode>
                <c:ptCount val="11"/>
                <c:pt idx="0">
                  <c:v>3.1E-2</c:v>
                </c:pt>
                <c:pt idx="1">
                  <c:v>2.5999999999999999E-2</c:v>
                </c:pt>
                <c:pt idx="2">
                  <c:v>2.8000000000000001E-2</c:v>
                </c:pt>
                <c:pt idx="3">
                  <c:v>1.4E-2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1.7999999999999999E-2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32-49C5-A159-4D2AFFD5D372}"/>
            </c:ext>
          </c:extLst>
        </c:ser>
        <c:ser>
          <c:idx val="4"/>
          <c:order val="4"/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Run4_Sand_Trident!$C$16:$M$16</c:f>
              <c:numCache>
                <c:formatCode>General</c:formatCode>
                <c:ptCount val="11"/>
                <c:pt idx="0">
                  <c:v>3.1E-2</c:v>
                </c:pt>
                <c:pt idx="1">
                  <c:v>2.7E-2</c:v>
                </c:pt>
                <c:pt idx="2">
                  <c:v>2.9000000000000001E-2</c:v>
                </c:pt>
                <c:pt idx="3">
                  <c:v>1.7000000000000001E-2</c:v>
                </c:pt>
                <c:pt idx="4">
                  <c:v>1.0999999999999999E-2</c:v>
                </c:pt>
                <c:pt idx="5">
                  <c:v>1.2999999999999999E-2</c:v>
                </c:pt>
                <c:pt idx="6">
                  <c:v>2.1999999999999999E-2</c:v>
                </c:pt>
                <c:pt idx="7">
                  <c:v>8.0000000000000002E-3</c:v>
                </c:pt>
                <c:pt idx="8">
                  <c:v>7.0000000000000001E-3</c:v>
                </c:pt>
                <c:pt idx="9">
                  <c:v>7.0000000000000001E-3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32-49C5-A159-4D2AFFD5D372}"/>
            </c:ext>
          </c:extLst>
        </c:ser>
        <c:ser>
          <c:idx val="5"/>
          <c:order val="5"/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Run4_Sand_Trident!$C$17:$M$17</c:f>
              <c:numCache>
                <c:formatCode>General</c:formatCode>
                <c:ptCount val="11"/>
                <c:pt idx="0">
                  <c:v>0.03</c:v>
                </c:pt>
                <c:pt idx="1">
                  <c:v>2.5000000000000001E-2</c:v>
                </c:pt>
                <c:pt idx="2">
                  <c:v>2.5999999999999999E-2</c:v>
                </c:pt>
                <c:pt idx="3">
                  <c:v>1.2999999999999999E-2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1.9E-2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32-49C5-A159-4D2AFFD5D372}"/>
            </c:ext>
          </c:extLst>
        </c:ser>
        <c:ser>
          <c:idx val="6"/>
          <c:order val="6"/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Run4_Sand_Trident!$C$18:$M$18</c:f>
              <c:numCache>
                <c:formatCode>General</c:formatCode>
                <c:ptCount val="11"/>
                <c:pt idx="0">
                  <c:v>2.5000000000000001E-2</c:v>
                </c:pt>
                <c:pt idx="1">
                  <c:v>1.9E-2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5.0000000000000001E-3</c:v>
                </c:pt>
                <c:pt idx="5">
                  <c:v>7.0000000000000001E-3</c:v>
                </c:pt>
                <c:pt idx="6">
                  <c:v>1.6E-2</c:v>
                </c:pt>
                <c:pt idx="7">
                  <c:v>2E-3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A32-49C5-A159-4D2AFFD5D372}"/>
            </c:ext>
          </c:extLst>
        </c:ser>
        <c:ser>
          <c:idx val="7"/>
          <c:order val="7"/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Run4_Sand_Trident!$C$19:$M$19</c:f>
              <c:numCache>
                <c:formatCode>General</c:formatCode>
                <c:ptCount val="11"/>
                <c:pt idx="0">
                  <c:v>2.9000000000000001E-2</c:v>
                </c:pt>
                <c:pt idx="1">
                  <c:v>2.4E-2</c:v>
                </c:pt>
                <c:pt idx="2">
                  <c:v>2.4E-2</c:v>
                </c:pt>
                <c:pt idx="3">
                  <c:v>1.2E-2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2.1000000000000001E-2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A32-49C5-A159-4D2AFFD5D372}"/>
            </c:ext>
          </c:extLst>
        </c:ser>
        <c:ser>
          <c:idx val="8"/>
          <c:order val="8"/>
          <c:spPr>
            <a:ln w="19050" cap="rnd">
              <a:solidFill>
                <a:srgbClr val="833C0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33C0C"/>
              </a:solidFill>
              <a:ln w="9525">
                <a:solidFill>
                  <a:srgbClr val="833C0C"/>
                </a:solidFill>
                <a:prstDash val="solid"/>
              </a:ln>
              <a:effectLst/>
            </c:spPr>
          </c:marker>
          <c:xVal>
            <c:numRef>
              <c:f>Run4_Sand_Trident!$C$3:$M$3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Run4_Sand_Trident!$C$20:$M$20</c:f>
              <c:numCache>
                <c:formatCode>General</c:formatCode>
                <c:ptCount val="11"/>
                <c:pt idx="0">
                  <c:v>2.7E-2</c:v>
                </c:pt>
                <c:pt idx="1">
                  <c:v>0.02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6.0000000000000001E-3</c:v>
                </c:pt>
                <c:pt idx="5">
                  <c:v>8.0000000000000002E-3</c:v>
                </c:pt>
                <c:pt idx="6">
                  <c:v>1.7000000000000001E-2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0A32-49C5-A159-4D2AFFD5D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035448"/>
        <c:axId val="1449428872"/>
      </c:scatterChart>
      <c:valAx>
        <c:axId val="334035448"/>
        <c:scaling>
          <c:orientation val="minMax"/>
          <c:max val="62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428872"/>
        <c:crosses val="autoZero"/>
        <c:crossBetween val="midCat"/>
      </c:valAx>
      <c:valAx>
        <c:axId val="144942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3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183083631484793E-2"/>
          <c:y val="0.91264217199205666"/>
          <c:w val="0.85056423403246328"/>
          <c:h val="4.4466809198519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Trident Sand Run 4 Exp. Ratios Hours 16  - 24</a:t>
            </a:r>
          </a:p>
        </c:rich>
      </c:tx>
      <c:layout>
        <c:manualLayout>
          <c:xMode val="edge"/>
          <c:yMode val="edge"/>
          <c:x val="0.29105095882901005"/>
          <c:y val="2.917889081587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AD47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762048683308526E-2"/>
                  <c:y val="-5.85068367870446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70AD4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Run4_Sand_Trident!$N$12:$N$20</c:f>
              <c:numCache>
                <c:formatCode>General</c:formatCode>
                <c:ptCount val="9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</c:numCache>
            </c:numRef>
          </c:xVal>
          <c:yVal>
            <c:numRef>
              <c:f>Run4_Sand_Trident!$O$12:$O$20</c:f>
              <c:numCache>
                <c:formatCode>0.0000</c:formatCode>
                <c:ptCount val="9"/>
                <c:pt idx="0">
                  <c:v>1.0100501670841682</c:v>
                </c:pt>
                <c:pt idx="1">
                  <c:v>1.013084867359809</c:v>
                </c:pt>
                <c:pt idx="2">
                  <c:v>1.0140984589384923</c:v>
                </c:pt>
                <c:pt idx="3">
                  <c:v>1.0151130646157189</c:v>
                </c:pt>
                <c:pt idx="4">
                  <c:v>1.0151130646157189</c:v>
                </c:pt>
                <c:pt idx="5">
                  <c:v>1.0171453223252409</c:v>
                </c:pt>
                <c:pt idx="6">
                  <c:v>1.0151130646157189</c:v>
                </c:pt>
                <c:pt idx="7">
                  <c:v>1.0181629763897937</c:v>
                </c:pt>
                <c:pt idx="8">
                  <c:v>1.0151130646157189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5-4420-9B57-8667FC2C1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875720"/>
        <c:axId val="1558384679"/>
      </c:scatterChart>
      <c:valAx>
        <c:axId val="996875720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</a:t>
                </a:r>
              </a:p>
            </c:rich>
          </c:tx>
          <c:layout>
            <c:manualLayout>
              <c:xMode val="edge"/>
              <c:yMode val="edge"/>
              <c:x val="0.50731717519685038"/>
              <c:y val="0.89543041515155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384679"/>
        <c:crosses val="autoZero"/>
        <c:crossBetween val="midCat"/>
        <c:majorUnit val="1"/>
      </c:valAx>
      <c:valAx>
        <c:axId val="1558384679"/>
        <c:scaling>
          <c:orientation val="minMax"/>
          <c:max val="1.0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Exponential Ratio</a:t>
                </a:r>
              </a:p>
            </c:rich>
          </c:tx>
          <c:layout>
            <c:manualLayout>
              <c:xMode val="edge"/>
              <c:yMode val="edge"/>
              <c:x val="1.0186089409722222E-2"/>
              <c:y val="0.25719711183562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87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 Pre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xVal>
            <c:numRef>
              <c:f>Run4_Sand_Trident!$C$52:$M$52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Run4_Sand_Trident!$C$53:$M$53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2.6333333333333334E-2</c:v>
                </c:pt>
                <c:pt idx="2">
                  <c:v>3.1333333333333331E-2</c:v>
                </c:pt>
                <c:pt idx="3">
                  <c:v>2.466666666666667E-2</c:v>
                </c:pt>
                <c:pt idx="4">
                  <c:v>2.5999999999999999E-2</c:v>
                </c:pt>
                <c:pt idx="5">
                  <c:v>8.7666666666666671E-2</c:v>
                </c:pt>
                <c:pt idx="6">
                  <c:v>0.32800000000000001</c:v>
                </c:pt>
                <c:pt idx="7">
                  <c:v>1.6E-2</c:v>
                </c:pt>
                <c:pt idx="8">
                  <c:v>4.0000000000000001E-3</c:v>
                </c:pt>
                <c:pt idx="9">
                  <c:v>3.3333333333333335E-3</c:v>
                </c:pt>
                <c:pt idx="10">
                  <c:v>3.6666666666666666E-3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12-4612-903D-9F264B9F06DD}"/>
            </c:ext>
          </c:extLst>
        </c:ser>
        <c:ser>
          <c:idx val="1"/>
          <c:order val="1"/>
          <c:tx>
            <c:v>SW Post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solid"/>
              </a:ln>
              <a:effectLst/>
            </c:spPr>
          </c:marker>
          <c:xVal>
            <c:numRef>
              <c:f>Run4_Sand_Trident!$C$52:$M$52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Run4_Sand_Trident!$C$54:$M$54</c:f>
              <c:numCache>
                <c:formatCode>General</c:formatCode>
                <c:ptCount val="11"/>
                <c:pt idx="0">
                  <c:v>4.5000000000000005E-2</c:v>
                </c:pt>
                <c:pt idx="1">
                  <c:v>4.6000000000000006E-2</c:v>
                </c:pt>
                <c:pt idx="2">
                  <c:v>5.5E-2</c:v>
                </c:pt>
                <c:pt idx="3">
                  <c:v>4.1000000000000002E-2</c:v>
                </c:pt>
                <c:pt idx="4">
                  <c:v>4.8666666666666664E-2</c:v>
                </c:pt>
                <c:pt idx="5">
                  <c:v>0.12866666666666668</c:v>
                </c:pt>
                <c:pt idx="6">
                  <c:v>0.32266666666666666</c:v>
                </c:pt>
                <c:pt idx="7">
                  <c:v>3.6666666666666667E-2</c:v>
                </c:pt>
                <c:pt idx="8">
                  <c:v>2.5666666666666671E-2</c:v>
                </c:pt>
                <c:pt idx="9">
                  <c:v>2.5333333333333336E-2</c:v>
                </c:pt>
                <c:pt idx="10">
                  <c:v>2.5333333333333336E-2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12-4612-903D-9F264B9F0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24216"/>
        <c:axId val="765478503"/>
      </c:scatterChart>
      <c:valAx>
        <c:axId val="363024216"/>
        <c:scaling>
          <c:orientation val="minMax"/>
          <c:max val="62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8503"/>
        <c:crosses val="autoZero"/>
        <c:crossBetween val="midCat"/>
      </c:valAx>
      <c:valAx>
        <c:axId val="76547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02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Absorbance of sediment in water, no dye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Old_Dye_Curve!$A$2:$A$12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Old_Dye_Curve!$C$2:$C$12</c:f>
              <c:numCache>
                <c:formatCode>General</c:formatCode>
                <c:ptCount val="11"/>
                <c:pt idx="0">
                  <c:v>2.7E-2</c:v>
                </c:pt>
                <c:pt idx="1">
                  <c:v>2.3E-2</c:v>
                </c:pt>
                <c:pt idx="2">
                  <c:v>0.02</c:v>
                </c:pt>
                <c:pt idx="3">
                  <c:v>1.6E-2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40-4E5C-864B-B973ACB4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200119"/>
        <c:axId val="1824543332"/>
      </c:scatterChart>
      <c:valAx>
        <c:axId val="1033200119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4543332"/>
        <c:crosses val="autoZero"/>
        <c:crossBetween val="midCat"/>
      </c:valAx>
      <c:valAx>
        <c:axId val="1824543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320011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Green tracer dye in DI water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DI_dye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Dye_water_more!$A$2:$A$12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Dye_water_more!$B$2:$B$12</c:f>
              <c:numCache>
                <c:formatCode>General</c:formatCode>
                <c:ptCount val="11"/>
                <c:pt idx="0">
                  <c:v>4.8000000000000001E-2</c:v>
                </c:pt>
                <c:pt idx="1">
                  <c:v>3.1E-2</c:v>
                </c:pt>
                <c:pt idx="2">
                  <c:v>3.4000000000000002E-2</c:v>
                </c:pt>
                <c:pt idx="3">
                  <c:v>4.1000000000000002E-2</c:v>
                </c:pt>
                <c:pt idx="4">
                  <c:v>0.112</c:v>
                </c:pt>
                <c:pt idx="5">
                  <c:v>0.318</c:v>
                </c:pt>
                <c:pt idx="6">
                  <c:v>0.64</c:v>
                </c:pt>
                <c:pt idx="7">
                  <c:v>2.1000000000000001E-2</c:v>
                </c:pt>
                <c:pt idx="8">
                  <c:v>-1E-3</c:v>
                </c:pt>
                <c:pt idx="9">
                  <c:v>-1E-3</c:v>
                </c:pt>
                <c:pt idx="10">
                  <c:v>-1E-3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A-4676-BC2F-FFF1B9F50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62756"/>
        <c:axId val="1916526711"/>
      </c:scatterChart>
      <c:valAx>
        <c:axId val="1548662756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6526711"/>
        <c:crosses val="autoZero"/>
        <c:crossBetween val="midCat"/>
      </c:valAx>
      <c:valAx>
        <c:axId val="1916526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86627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Absorbance of sediment in water, no dye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Dye_water_more!$A$2:$A$12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xVal>
          <c:yVal>
            <c:numRef>
              <c:f>Dye_water_more!$C$2:$C$12</c:f>
              <c:numCache>
                <c:formatCode>General</c:formatCode>
                <c:ptCount val="11"/>
                <c:pt idx="0">
                  <c:v>2.7E-2</c:v>
                </c:pt>
                <c:pt idx="1">
                  <c:v>2.3E-2</c:v>
                </c:pt>
                <c:pt idx="2">
                  <c:v>0.02</c:v>
                </c:pt>
                <c:pt idx="3">
                  <c:v>1.6E-2</c:v>
                </c:pt>
                <c:pt idx="4">
                  <c:v>1.2999999999999999E-2</c:v>
                </c:pt>
                <c:pt idx="5">
                  <c:v>1.2E-2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8.0000000000000002E-3</c:v>
                </c:pt>
                <c:pt idx="10">
                  <c:v>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0-4AD7-BD77-80B20BC2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73060"/>
        <c:axId val="347147682"/>
      </c:scatterChart>
      <c:valAx>
        <c:axId val="1894073060"/>
        <c:scaling>
          <c:orientation val="minMax"/>
          <c:max val="62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Wavelength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7147682"/>
        <c:crosses val="autoZero"/>
        <c:crossBetween val="midCat"/>
      </c:valAx>
      <c:valAx>
        <c:axId val="347147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Absorbance (AU)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40730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Porewater Abs, pre-run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PW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Run2_0306!$B$2:$F$2</c:f>
              <c:numCache>
                <c:formatCode>General</c:formatCode>
                <c:ptCount val="5"/>
                <c:pt idx="0">
                  <c:v>1.9E-2</c:v>
                </c:pt>
                <c:pt idx="1">
                  <c:v>1.7999999999999999E-2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BFC-B66B-314A62E2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02842"/>
        <c:axId val="1551062509"/>
      </c:lineChart>
      <c:catAx>
        <c:axId val="658002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1062509"/>
        <c:crosses val="autoZero"/>
        <c:auto val="1"/>
        <c:lblAlgn val="ctr"/>
        <c:lblOffset val="100"/>
        <c:noMultiLvlLbl val="1"/>
      </c:catAx>
      <c:valAx>
        <c:axId val="1551062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800284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Flume Water, pre-run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Run2_0306!$B$3:$F$3</c:f>
              <c:numCache>
                <c:formatCode>General</c:formatCode>
                <c:ptCount val="5"/>
                <c:pt idx="0">
                  <c:v>-1E-3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244-AD90-A278884A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19414"/>
        <c:axId val="312004820"/>
      </c:lineChart>
      <c:catAx>
        <c:axId val="506019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004820"/>
        <c:crosses val="autoZero"/>
        <c:auto val="1"/>
        <c:lblAlgn val="ctr"/>
        <c:lblOffset val="100"/>
        <c:noMultiLvlLbl val="1"/>
      </c:catAx>
      <c:valAx>
        <c:axId val="312004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60194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Surface Water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SW</c:v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Run2_0306!$B$4:$F$4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0.23499999999999999</c:v>
                </c:pt>
                <c:pt idx="2">
                  <c:v>0.63</c:v>
                </c:pt>
                <c:pt idx="3">
                  <c:v>4.7E-2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5-4190-AB4D-3DD4EF49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914727"/>
        <c:axId val="1605659266"/>
      </c:lineChart>
      <c:catAx>
        <c:axId val="1027914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5659266"/>
        <c:crosses val="autoZero"/>
        <c:auto val="1"/>
        <c:lblAlgn val="ctr"/>
        <c:lblOffset val="100"/>
        <c:noMultiLvlLbl val="1"/>
      </c:catAx>
      <c:valAx>
        <c:axId val="1605659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9147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Porewater Abs, post-run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EPW</c:v>
          </c:tx>
          <c:spPr>
            <a:ln w="28575" cmpd="sng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Run2_0306!$B$5:$F$5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3.0000000000000001E-3</c:v>
                </c:pt>
                <c:pt idx="4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F-417D-A22D-01FDCF477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617645"/>
        <c:axId val="1357988110"/>
      </c:lineChart>
      <c:catAx>
        <c:axId val="1564617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7988110"/>
        <c:crosses val="autoZero"/>
        <c:auto val="1"/>
        <c:lblAlgn val="ctr"/>
        <c:lblOffset val="100"/>
        <c:noMultiLvlLbl val="1"/>
      </c:catAx>
      <c:valAx>
        <c:axId val="1357988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461764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Flume Water, post-run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EFW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numRef>
              <c:f>Run2_0306!$B$1:$F$1</c:f>
              <c:numCache>
                <c:formatCode>General</c:formatCode>
                <c:ptCount val="5"/>
                <c:pt idx="0">
                  <c:v>400</c:v>
                </c:pt>
                <c:pt idx="1">
                  <c:v>460</c:v>
                </c:pt>
                <c:pt idx="2">
                  <c:v>490</c:v>
                </c:pt>
                <c:pt idx="3">
                  <c:v>520</c:v>
                </c:pt>
                <c:pt idx="4">
                  <c:v>580</c:v>
                </c:pt>
              </c:numCache>
            </c:numRef>
          </c:cat>
          <c:val>
            <c:numRef>
              <c:f>Run2_0306!$B$6:$F$6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1.9E-2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F-4EF2-A456-5ECB42F9A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10081"/>
        <c:axId val="193052564"/>
      </c:lineChart>
      <c:catAx>
        <c:axId val="1136410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52564"/>
        <c:crosses val="autoZero"/>
        <c:auto val="1"/>
        <c:lblAlgn val="ctr"/>
        <c:lblOffset val="100"/>
        <c:noMultiLvlLbl val="1"/>
      </c:catAx>
      <c:valAx>
        <c:axId val="193052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641008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75µL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75µL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numRef>
              <c:f>'Dye+Sed_AbsPatterns'!$A$16:$A$26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'Dye+Sed_AbsPatterns'!$B$16:$B$26</c:f>
              <c:numCache>
                <c:formatCode>General</c:formatCode>
                <c:ptCount val="11"/>
                <c:pt idx="0">
                  <c:v>0.41</c:v>
                </c:pt>
                <c:pt idx="1">
                  <c:v>0.38300000000000001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0.36899999999999999</c:v>
                </c:pt>
                <c:pt idx="5">
                  <c:v>0.51800000000000002</c:v>
                </c:pt>
                <c:pt idx="6">
                  <c:v>0.88300000000000001</c:v>
                </c:pt>
                <c:pt idx="7">
                  <c:v>0.32400000000000001</c:v>
                </c:pt>
                <c:pt idx="8">
                  <c:v>0.29499999999999998</c:v>
                </c:pt>
                <c:pt idx="9">
                  <c:v>0.28699999999999998</c:v>
                </c:pt>
                <c:pt idx="10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F-488D-A9C5-9C0DCA2B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34247"/>
        <c:axId val="2097054515"/>
      </c:lineChart>
      <c:catAx>
        <c:axId val="919734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054515"/>
        <c:crosses val="autoZero"/>
        <c:auto val="1"/>
        <c:lblAlgn val="ctr"/>
        <c:lblOffset val="100"/>
        <c:noMultiLvlLbl val="1"/>
      </c:catAx>
      <c:valAx>
        <c:axId val="2097054515"/>
        <c:scaling>
          <c:orientation val="minMax"/>
          <c:max val="0.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7342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Sediment with Dye Absorbance Curve, 37.5µL Concentration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37.5µL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numRef>
              <c:f>'Dye+Sed_AbsPatterns'!$A$30:$A$40</c:f>
              <c:numCache>
                <c:formatCode>General</c:formatCode>
                <c:ptCount val="11"/>
                <c:pt idx="0">
                  <c:v>310</c:v>
                </c:pt>
                <c:pt idx="1">
                  <c:v>340</c:v>
                </c:pt>
                <c:pt idx="2">
                  <c:v>370</c:v>
                </c:pt>
                <c:pt idx="3">
                  <c:v>400</c:v>
                </c:pt>
                <c:pt idx="4">
                  <c:v>430</c:v>
                </c:pt>
                <c:pt idx="5">
                  <c:v>460</c:v>
                </c:pt>
                <c:pt idx="6">
                  <c:v>490</c:v>
                </c:pt>
                <c:pt idx="7">
                  <c:v>520</c:v>
                </c:pt>
                <c:pt idx="8">
                  <c:v>550</c:v>
                </c:pt>
                <c:pt idx="9">
                  <c:v>580</c:v>
                </c:pt>
                <c:pt idx="10">
                  <c:v>610</c:v>
                </c:pt>
              </c:numCache>
            </c:numRef>
          </c:cat>
          <c:val>
            <c:numRef>
              <c:f>'Dye+Sed_AbsPatterns'!$B$30:$B$40</c:f>
              <c:numCache>
                <c:formatCode>General</c:formatCode>
                <c:ptCount val="11"/>
                <c:pt idx="0">
                  <c:v>0.39700000000000002</c:v>
                </c:pt>
                <c:pt idx="1">
                  <c:v>0.377</c:v>
                </c:pt>
                <c:pt idx="2">
                  <c:v>0.36299999999999999</c:v>
                </c:pt>
                <c:pt idx="3">
                  <c:v>0.35199999999999998</c:v>
                </c:pt>
                <c:pt idx="4">
                  <c:v>0.35499999999999998</c:v>
                </c:pt>
                <c:pt idx="5">
                  <c:v>0.42399999999999999</c:v>
                </c:pt>
                <c:pt idx="6">
                  <c:v>0.60499999999999998</c:v>
                </c:pt>
                <c:pt idx="7">
                  <c:v>0.31900000000000001</c:v>
                </c:pt>
                <c:pt idx="8">
                  <c:v>0.3</c:v>
                </c:pt>
                <c:pt idx="9">
                  <c:v>0.29199999999999998</c:v>
                </c:pt>
                <c:pt idx="10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1B-4B8E-8B28-D584CCC7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67991"/>
        <c:axId val="745103960"/>
      </c:lineChart>
      <c:catAx>
        <c:axId val="2049267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5103960"/>
        <c:crosses val="autoZero"/>
        <c:auto val="1"/>
        <c:lblAlgn val="ctr"/>
        <c:lblOffset val="100"/>
        <c:noMultiLvlLbl val="1"/>
      </c:catAx>
      <c:valAx>
        <c:axId val="745103960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92679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19</xdr:row>
      <xdr:rowOff>123825</xdr:rowOff>
    </xdr:from>
    <xdr:ext cx="2847975" cy="1762125"/>
    <xdr:graphicFrame macro="">
      <xdr:nvGraphicFramePr>
        <xdr:cNvPr id="1398783081" name="Chart 1">
          <a:extLst>
            <a:ext uri="{FF2B5EF4-FFF2-40B4-BE49-F238E27FC236}">
              <a16:creationId xmlns:a16="http://schemas.microsoft.com/office/drawing/2014/main" id="{00000000-0008-0000-0000-000069BC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19</xdr:row>
      <xdr:rowOff>114300</xdr:rowOff>
    </xdr:from>
    <xdr:ext cx="3267075" cy="1847850"/>
    <xdr:graphicFrame macro="">
      <xdr:nvGraphicFramePr>
        <xdr:cNvPr id="148862912" name="Chart 2">
          <a:extLst>
            <a:ext uri="{FF2B5EF4-FFF2-40B4-BE49-F238E27FC236}">
              <a16:creationId xmlns:a16="http://schemas.microsoft.com/office/drawing/2014/main" id="{00000000-0008-0000-0000-0000C077DF08}"/>
            </a:ext>
            <a:ext uri="{147F2762-F138-4A5C-976F-8EAC2B608ADB}">
              <a16:predDERef xmlns:a16="http://schemas.microsoft.com/office/drawing/2014/main" pred="{00000000-0008-0000-0000-000069BC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7</xdr:row>
      <xdr:rowOff>85725</xdr:rowOff>
    </xdr:from>
    <xdr:ext cx="3552825" cy="2190750"/>
    <xdr:graphicFrame macro="">
      <xdr:nvGraphicFramePr>
        <xdr:cNvPr id="350569136" name="Chart 3">
          <a:extLst>
            <a:ext uri="{FF2B5EF4-FFF2-40B4-BE49-F238E27FC236}">
              <a16:creationId xmlns:a16="http://schemas.microsoft.com/office/drawing/2014/main" id="{00000000-0008-0000-0200-0000B042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314325</xdr:colOff>
      <xdr:row>23</xdr:row>
      <xdr:rowOff>95250</xdr:rowOff>
    </xdr:from>
    <xdr:ext cx="3552825" cy="2190750"/>
    <xdr:graphicFrame macro="">
      <xdr:nvGraphicFramePr>
        <xdr:cNvPr id="1391473196" name="Chart 4">
          <a:extLst>
            <a:ext uri="{FF2B5EF4-FFF2-40B4-BE49-F238E27FC236}">
              <a16:creationId xmlns:a16="http://schemas.microsoft.com/office/drawing/2014/main" id="{00000000-0008-0000-0200-00002C32F052}"/>
            </a:ext>
            <a:ext uri="{147F2762-F138-4A5C-976F-8EAC2B608ADB}">
              <a16:predDERef xmlns:a16="http://schemas.microsoft.com/office/drawing/2014/main" pred="{00000000-0008-0000-0200-0000B042E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323850</xdr:colOff>
      <xdr:row>37</xdr:row>
      <xdr:rowOff>19050</xdr:rowOff>
    </xdr:from>
    <xdr:ext cx="3552825" cy="2190750"/>
    <xdr:graphicFrame macro="">
      <xdr:nvGraphicFramePr>
        <xdr:cNvPr id="443080114" name="Chart 5">
          <a:extLst>
            <a:ext uri="{FF2B5EF4-FFF2-40B4-BE49-F238E27FC236}">
              <a16:creationId xmlns:a16="http://schemas.microsoft.com/office/drawing/2014/main" id="{00000000-0008-0000-0200-0000B2DD681A}"/>
            </a:ext>
            <a:ext uri="{147F2762-F138-4A5C-976F-8EAC2B608ADB}">
              <a16:predDERef xmlns:a16="http://schemas.microsoft.com/office/drawing/2014/main" pred="{00000000-0008-0000-0200-00002C32F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504825</xdr:colOff>
      <xdr:row>7</xdr:row>
      <xdr:rowOff>104775</xdr:rowOff>
    </xdr:from>
    <xdr:ext cx="3600450" cy="2190750"/>
    <xdr:graphicFrame macro="">
      <xdr:nvGraphicFramePr>
        <xdr:cNvPr id="630679787" name="Chart 6">
          <a:extLst>
            <a:ext uri="{FF2B5EF4-FFF2-40B4-BE49-F238E27FC236}">
              <a16:creationId xmlns:a16="http://schemas.microsoft.com/office/drawing/2014/main" id="{00000000-0008-0000-0200-0000EB689725}"/>
            </a:ext>
            <a:ext uri="{147F2762-F138-4A5C-976F-8EAC2B608ADB}">
              <a16:predDERef xmlns:a16="http://schemas.microsoft.com/office/drawing/2014/main" pred="{00000000-0008-0000-0200-0000B2DD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514350</xdr:colOff>
      <xdr:row>23</xdr:row>
      <xdr:rowOff>114300</xdr:rowOff>
    </xdr:from>
    <xdr:ext cx="3600450" cy="2190750"/>
    <xdr:graphicFrame macro="">
      <xdr:nvGraphicFramePr>
        <xdr:cNvPr id="1838273429" name="Chart 7">
          <a:extLst>
            <a:ext uri="{FF2B5EF4-FFF2-40B4-BE49-F238E27FC236}">
              <a16:creationId xmlns:a16="http://schemas.microsoft.com/office/drawing/2014/main" id="{00000000-0008-0000-0200-000095D3916D}"/>
            </a:ext>
            <a:ext uri="{147F2762-F138-4A5C-976F-8EAC2B608ADB}">
              <a16:predDERef xmlns:a16="http://schemas.microsoft.com/office/drawing/2014/main" pred="{00000000-0008-0000-0200-0000EB68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13</xdr:row>
      <xdr:rowOff>152400</xdr:rowOff>
    </xdr:from>
    <xdr:ext cx="4086225" cy="2352675"/>
    <xdr:graphicFrame macro="">
      <xdr:nvGraphicFramePr>
        <xdr:cNvPr id="1055034945" name="Chart 8">
          <a:extLst>
            <a:ext uri="{FF2B5EF4-FFF2-40B4-BE49-F238E27FC236}">
              <a16:creationId xmlns:a16="http://schemas.microsoft.com/office/drawing/2014/main" id="{00000000-0008-0000-0600-0000418E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19050</xdr:colOff>
      <xdr:row>27</xdr:row>
      <xdr:rowOff>152400</xdr:rowOff>
    </xdr:from>
    <xdr:ext cx="4067175" cy="2362200"/>
    <xdr:graphicFrame macro="">
      <xdr:nvGraphicFramePr>
        <xdr:cNvPr id="607037557" name="Chart 9">
          <a:extLst>
            <a:ext uri="{FF2B5EF4-FFF2-40B4-BE49-F238E27FC236}">
              <a16:creationId xmlns:a16="http://schemas.microsoft.com/office/drawing/2014/main" id="{00000000-0008-0000-0600-000075A82E24}"/>
            </a:ext>
            <a:ext uri="{147F2762-F138-4A5C-976F-8EAC2B608ADB}">
              <a16:predDERef xmlns:a16="http://schemas.microsoft.com/office/drawing/2014/main" pred="{00000000-0008-0000-0600-0000418EE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43</xdr:row>
      <xdr:rowOff>0</xdr:rowOff>
    </xdr:from>
    <xdr:ext cx="4067175" cy="2324100"/>
    <xdr:graphicFrame macro="">
      <xdr:nvGraphicFramePr>
        <xdr:cNvPr id="835611550" name="Chart 10">
          <a:extLst>
            <a:ext uri="{FF2B5EF4-FFF2-40B4-BE49-F238E27FC236}">
              <a16:creationId xmlns:a16="http://schemas.microsoft.com/office/drawing/2014/main" id="{00000000-0008-0000-0600-00009E6BCE31}"/>
            </a:ext>
            <a:ext uri="{147F2762-F138-4A5C-976F-8EAC2B608ADB}">
              <a16:predDERef xmlns:a16="http://schemas.microsoft.com/office/drawing/2014/main" pred="{00000000-0008-0000-0600-000075A8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</xdr:col>
      <xdr:colOff>19050</xdr:colOff>
      <xdr:row>56</xdr:row>
      <xdr:rowOff>161925</xdr:rowOff>
    </xdr:from>
    <xdr:ext cx="4048125" cy="2352675"/>
    <xdr:graphicFrame macro="">
      <xdr:nvGraphicFramePr>
        <xdr:cNvPr id="937591729" name="Chart 11">
          <a:extLst>
            <a:ext uri="{FF2B5EF4-FFF2-40B4-BE49-F238E27FC236}">
              <a16:creationId xmlns:a16="http://schemas.microsoft.com/office/drawing/2014/main" id="{00000000-0008-0000-0600-0000B183E237}"/>
            </a:ext>
            <a:ext uri="{147F2762-F138-4A5C-976F-8EAC2B608ADB}">
              <a16:predDERef xmlns:a16="http://schemas.microsoft.com/office/drawing/2014/main" pred="{00000000-0008-0000-0600-00009E6BC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</xdr:col>
      <xdr:colOff>19050</xdr:colOff>
      <xdr:row>70</xdr:row>
      <xdr:rowOff>161925</xdr:rowOff>
    </xdr:from>
    <xdr:ext cx="4057650" cy="2352675"/>
    <xdr:graphicFrame macro="">
      <xdr:nvGraphicFramePr>
        <xdr:cNvPr id="1025086664" name="Chart 12">
          <a:extLst>
            <a:ext uri="{FF2B5EF4-FFF2-40B4-BE49-F238E27FC236}">
              <a16:creationId xmlns:a16="http://schemas.microsoft.com/office/drawing/2014/main" id="{00000000-0008-0000-0600-0000C894193D}"/>
            </a:ext>
            <a:ext uri="{147F2762-F138-4A5C-976F-8EAC2B608ADB}">
              <a16:predDERef xmlns:a16="http://schemas.microsoft.com/office/drawing/2014/main" pred="{00000000-0008-0000-0600-0000B183E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</xdr:col>
      <xdr:colOff>19050</xdr:colOff>
      <xdr:row>85</xdr:row>
      <xdr:rowOff>0</xdr:rowOff>
    </xdr:from>
    <xdr:ext cx="4048125" cy="2619375"/>
    <xdr:graphicFrame macro="">
      <xdr:nvGraphicFramePr>
        <xdr:cNvPr id="1406039570" name="Chart 13">
          <a:extLst>
            <a:ext uri="{FF2B5EF4-FFF2-40B4-BE49-F238E27FC236}">
              <a16:creationId xmlns:a16="http://schemas.microsoft.com/office/drawing/2014/main" id="{00000000-0008-0000-0600-00001276CE53}"/>
            </a:ext>
            <a:ext uri="{147F2762-F138-4A5C-976F-8EAC2B608ADB}">
              <a16:predDERef xmlns:a16="http://schemas.microsoft.com/office/drawing/2014/main" pred="{00000000-0008-0000-0600-0000C8941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10</xdr:col>
      <xdr:colOff>142875</xdr:colOff>
      <xdr:row>8</xdr:row>
      <xdr:rowOff>123825</xdr:rowOff>
    </xdr:from>
    <xdr:ext cx="4352925" cy="2638425"/>
    <xdr:graphicFrame macro="">
      <xdr:nvGraphicFramePr>
        <xdr:cNvPr id="1227978286" name="Chart 14">
          <a:extLst>
            <a:ext uri="{FF2B5EF4-FFF2-40B4-BE49-F238E27FC236}">
              <a16:creationId xmlns:a16="http://schemas.microsoft.com/office/drawing/2014/main" id="{00000000-0008-0000-0600-00002E763149}"/>
            </a:ext>
            <a:ext uri="{147F2762-F138-4A5C-976F-8EAC2B608ADB}">
              <a16:predDERef xmlns:a16="http://schemas.microsoft.com/office/drawing/2014/main" pred="{00000000-0008-0000-0600-00001276C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2</xdr:row>
      <xdr:rowOff>15240</xdr:rowOff>
    </xdr:from>
    <xdr:to>
      <xdr:col>16</xdr:col>
      <xdr:colOff>350520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0B731-CD6D-7AC4-7149-12A7CF3CFF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</xdr:row>
      <xdr:rowOff>38100</xdr:rowOff>
    </xdr:from>
    <xdr:to>
      <xdr:col>17</xdr:col>
      <xdr:colOff>19050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54204-7106-3499-330A-CCE8B0B84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20</xdr:row>
      <xdr:rowOff>9525</xdr:rowOff>
    </xdr:from>
    <xdr:to>
      <xdr:col>28</xdr:col>
      <xdr:colOff>400050</xdr:colOff>
      <xdr:row>40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1B5393-90EE-561C-F8C6-5D55AFC2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257175</xdr:colOff>
      <xdr:row>1</xdr:row>
      <xdr:rowOff>142875</xdr:rowOff>
    </xdr:from>
    <xdr:to>
      <xdr:col>27</xdr:col>
      <xdr:colOff>152400</xdr:colOff>
      <xdr:row>19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33FB7F-F857-EE2C-81C9-3CA0CC3AD0B7}"/>
            </a:ext>
            <a:ext uri="{147F2762-F138-4A5C-976F-8EAC2B608ADB}">
              <a16:predDERef xmlns:a16="http://schemas.microsoft.com/office/drawing/2014/main" pred="{EC1B5393-90EE-561C-F8C6-5D55AFC27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50</xdr:row>
      <xdr:rowOff>85725</xdr:rowOff>
    </xdr:from>
    <xdr:to>
      <xdr:col>21</xdr:col>
      <xdr:colOff>200025</xdr:colOff>
      <xdr:row>62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109C5-AD6B-0A86-2999-B6ED1141EB04}"/>
            </a:ext>
            <a:ext uri="{147F2762-F138-4A5C-976F-8EAC2B608ADB}">
              <a16:predDERef xmlns:a16="http://schemas.microsoft.com/office/drawing/2014/main" pred="{A433FB7F-F857-EE2C-81C9-3CA0CC3A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19</xdr:row>
      <xdr:rowOff>123825</xdr:rowOff>
    </xdr:from>
    <xdr:ext cx="2847975" cy="1762125"/>
    <xdr:graphicFrame macro="">
      <xdr:nvGraphicFramePr>
        <xdr:cNvPr id="33526515" name="Chart 15">
          <a:extLst>
            <a:ext uri="{FF2B5EF4-FFF2-40B4-BE49-F238E27FC236}">
              <a16:creationId xmlns:a16="http://schemas.microsoft.com/office/drawing/2014/main" id="{00000000-0008-0000-0700-0000F392F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381000</xdr:colOff>
      <xdr:row>19</xdr:row>
      <xdr:rowOff>114300</xdr:rowOff>
    </xdr:from>
    <xdr:ext cx="3267075" cy="1847850"/>
    <xdr:graphicFrame macro="">
      <xdr:nvGraphicFramePr>
        <xdr:cNvPr id="169424554" name="Chart 16">
          <a:extLst>
            <a:ext uri="{FF2B5EF4-FFF2-40B4-BE49-F238E27FC236}">
              <a16:creationId xmlns:a16="http://schemas.microsoft.com/office/drawing/2014/main" id="{00000000-0008-0000-0700-0000AA36190A}"/>
            </a:ext>
            <a:ext uri="{147F2762-F138-4A5C-976F-8EAC2B608ADB}">
              <a16:predDERef xmlns:a16="http://schemas.microsoft.com/office/drawing/2014/main" pred="{00000000-0008-0000-0700-0000F392F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workbookViewId="0">
      <selection activeCell="D14" sqref="D14"/>
    </sheetView>
  </sheetViews>
  <sheetFormatPr defaultColWidth="14.44140625" defaultRowHeight="15" customHeight="1" x14ac:dyDescent="0.3"/>
  <cols>
    <col min="1" max="1" width="11.44140625" customWidth="1"/>
    <col min="2" max="8" width="8.6640625" customWidth="1"/>
    <col min="9" max="9" width="9.5546875" customWidth="1"/>
    <col min="10" max="10" width="10.5546875" customWidth="1"/>
    <col min="11" max="11" width="9.5546875" customWidth="1"/>
    <col min="12" max="12" width="10.5546875" customWidth="1"/>
    <col min="13" max="18" width="9.5546875" customWidth="1"/>
    <col min="19" max="26" width="8.6640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ht="14.25" customHeight="1" x14ac:dyDescent="0.3">
      <c r="A2" s="1">
        <v>310</v>
      </c>
      <c r="B2" s="1">
        <v>4.8000000000000001E-2</v>
      </c>
      <c r="C2" s="1">
        <v>2.7E-2</v>
      </c>
      <c r="D2" s="1">
        <v>1.4999999999999999E-2</v>
      </c>
      <c r="E2" s="1">
        <v>4.2999999999999997E-2</v>
      </c>
      <c r="F2" s="1">
        <v>6.9000000000000006E-2</v>
      </c>
      <c r="G2" s="1">
        <v>9.4E-2</v>
      </c>
      <c r="H2" s="1">
        <v>0.129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4.25" customHeight="1" x14ac:dyDescent="0.3">
      <c r="A3" s="1">
        <v>340</v>
      </c>
      <c r="B3" s="1">
        <v>3.1E-2</v>
      </c>
      <c r="C3" s="1">
        <v>2.3E-2</v>
      </c>
      <c r="D3" s="1">
        <v>1.0999999999999999E-2</v>
      </c>
      <c r="E3" s="1">
        <v>2.9000000000000001E-2</v>
      </c>
      <c r="F3" s="1">
        <v>4.4999999999999998E-2</v>
      </c>
      <c r="G3" s="1">
        <v>0.06</v>
      </c>
      <c r="H3" s="1">
        <v>8.1000000000000003E-2</v>
      </c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4.25" customHeight="1" x14ac:dyDescent="0.3">
      <c r="A4" s="1">
        <v>370</v>
      </c>
      <c r="B4" s="1">
        <v>3.4000000000000002E-2</v>
      </c>
      <c r="C4" s="1">
        <v>0.02</v>
      </c>
      <c r="D4" s="1">
        <v>2.3E-2</v>
      </c>
      <c r="E4" s="1">
        <v>4.2000000000000003E-2</v>
      </c>
      <c r="F4" s="1">
        <v>5.3999999999999999E-2</v>
      </c>
      <c r="G4" s="1">
        <v>6.7000000000000004E-2</v>
      </c>
      <c r="H4" s="1">
        <v>8.5000000000000006E-2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4.25" customHeight="1" x14ac:dyDescent="0.3">
      <c r="A5" s="1">
        <v>400</v>
      </c>
      <c r="B5" s="1">
        <v>4.1000000000000002E-2</v>
      </c>
      <c r="C5" s="1">
        <v>1.6E-2</v>
      </c>
      <c r="D5" s="1">
        <v>2.8000000000000001E-2</v>
      </c>
      <c r="E5" s="1">
        <v>5.0999999999999997E-2</v>
      </c>
      <c r="F5" s="1">
        <v>6.4000000000000001E-2</v>
      </c>
      <c r="G5" s="1">
        <v>7.8E-2</v>
      </c>
      <c r="H5" s="1">
        <v>9.9000000000000005E-2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4.25" customHeight="1" x14ac:dyDescent="0.3">
      <c r="A6" s="1">
        <v>430</v>
      </c>
      <c r="B6" s="1">
        <v>0.112</v>
      </c>
      <c r="C6" s="1">
        <v>1.2999999999999999E-2</v>
      </c>
      <c r="D6" s="1">
        <v>7.0999999999999994E-2</v>
      </c>
      <c r="E6" s="1">
        <v>0.126</v>
      </c>
      <c r="F6" s="1">
        <v>0.16800000000000001</v>
      </c>
      <c r="G6" s="1">
        <v>0.20300000000000001</v>
      </c>
      <c r="H6" s="1">
        <v>0.25600000000000001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4.25" customHeight="1" x14ac:dyDescent="0.3">
      <c r="A7" s="1">
        <v>460</v>
      </c>
      <c r="B7" s="1">
        <v>0.318</v>
      </c>
      <c r="C7" s="1">
        <v>1.2E-2</v>
      </c>
      <c r="D7" s="1">
        <v>0.13900000000000001</v>
      </c>
      <c r="E7" s="1">
        <v>0.27100000000000002</v>
      </c>
      <c r="F7" s="1">
        <v>0.42399999999999999</v>
      </c>
      <c r="G7" s="1">
        <v>0.53900000000000003</v>
      </c>
      <c r="H7" s="1">
        <v>0.69599999999999995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4.25" customHeight="1" x14ac:dyDescent="0.3">
      <c r="A8" s="1">
        <v>490</v>
      </c>
      <c r="B8" s="1">
        <v>0.64</v>
      </c>
      <c r="C8" s="1">
        <v>8.9999999999999993E-3</v>
      </c>
      <c r="D8" s="1">
        <v>0.16200000000000001</v>
      </c>
      <c r="E8" s="1">
        <v>0.39200000000000002</v>
      </c>
      <c r="F8" s="1">
        <v>0.75600000000000001</v>
      </c>
      <c r="G8" s="1">
        <v>1.0189999999999999</v>
      </c>
      <c r="H8" s="1">
        <v>1.351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4.25" customHeight="1" x14ac:dyDescent="0.3">
      <c r="A9" s="1">
        <v>520</v>
      </c>
      <c r="B9" s="1">
        <v>2.1000000000000001E-2</v>
      </c>
      <c r="C9" s="1">
        <v>8.9999999999999993E-3</v>
      </c>
      <c r="D9" s="1">
        <v>4.0000000000000001E-3</v>
      </c>
      <c r="E9" s="1">
        <v>1.2999999999999999E-2</v>
      </c>
      <c r="F9" s="1">
        <v>2.4E-2</v>
      </c>
      <c r="G9" s="1">
        <v>3.4000000000000002E-2</v>
      </c>
      <c r="H9" s="1">
        <v>4.7E-2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4.25" customHeight="1" x14ac:dyDescent="0.3">
      <c r="A10" s="1">
        <v>550</v>
      </c>
      <c r="B10" s="1">
        <v>-1E-3</v>
      </c>
      <c r="C10" s="1">
        <v>8.0000000000000002E-3</v>
      </c>
      <c r="D10" s="1">
        <v>-1E-3</v>
      </c>
      <c r="E10" s="1">
        <v>1E-3</v>
      </c>
      <c r="F10" s="1">
        <v>-1E-3</v>
      </c>
      <c r="G10" s="1">
        <v>-1E-3</v>
      </c>
      <c r="H10" s="1">
        <v>-1E-3</v>
      </c>
    </row>
    <row r="11" spans="1:18" ht="14.25" customHeight="1" x14ac:dyDescent="0.3">
      <c r="A11" s="1">
        <v>580</v>
      </c>
      <c r="B11" s="1">
        <v>-1E-3</v>
      </c>
      <c r="C11" s="1">
        <v>8.0000000000000002E-3</v>
      </c>
      <c r="D11" s="1">
        <v>-1E-3</v>
      </c>
      <c r="E11" s="1">
        <v>0</v>
      </c>
      <c r="F11" s="1">
        <v>0</v>
      </c>
      <c r="G11" s="1">
        <v>-1E-3</v>
      </c>
      <c r="H11" s="1">
        <v>-2E-3</v>
      </c>
    </row>
    <row r="12" spans="1:18" ht="14.25" customHeight="1" x14ac:dyDescent="0.3">
      <c r="A12" s="1">
        <v>610</v>
      </c>
      <c r="B12" s="1">
        <v>-1E-3</v>
      </c>
      <c r="C12" s="1">
        <v>7.0000000000000001E-3</v>
      </c>
      <c r="D12" s="1">
        <v>-1E-3</v>
      </c>
      <c r="E12" s="1">
        <v>0</v>
      </c>
      <c r="F12" s="1">
        <v>-1E-3</v>
      </c>
      <c r="G12" s="1">
        <v>-1E-3</v>
      </c>
      <c r="H12" s="1">
        <v>-2E-3</v>
      </c>
    </row>
    <row r="13" spans="1:18" ht="14.25" customHeight="1" x14ac:dyDescent="0.3"/>
    <row r="14" spans="1:18" ht="14.25" customHeight="1" x14ac:dyDescent="0.3"/>
    <row r="15" spans="1:18" ht="14.25" customHeight="1" x14ac:dyDescent="0.3"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4.25" customHeight="1" x14ac:dyDescent="0.3">
      <c r="I16" s="2"/>
      <c r="J16" s="2"/>
      <c r="K16" s="2"/>
      <c r="L16" s="2"/>
      <c r="M16" s="2"/>
      <c r="N16" s="2"/>
      <c r="O16" s="2"/>
      <c r="P16" s="2"/>
      <c r="Q16" s="2"/>
      <c r="R16" s="2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7BCA-6DFD-4B5E-9157-B0A32AA91DA7}">
  <dimension ref="A1:AJ60"/>
  <sheetViews>
    <sheetView topLeftCell="H15" workbookViewId="0">
      <selection activeCell="G16" sqref="G16"/>
    </sheetView>
  </sheetViews>
  <sheetFormatPr defaultRowHeight="14.4" x14ac:dyDescent="0.3"/>
  <cols>
    <col min="2" max="2" width="11.5546875" customWidth="1"/>
    <col min="15" max="15" width="11.5546875" customWidth="1"/>
    <col min="29" max="29" width="17.5546875" customWidth="1"/>
  </cols>
  <sheetData>
    <row r="1" spans="1:36" ht="18" x14ac:dyDescent="0.35">
      <c r="B1" s="37" t="s">
        <v>71</v>
      </c>
    </row>
    <row r="2" spans="1:36" x14ac:dyDescent="0.3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O2" s="35"/>
      <c r="AC2" s="42" t="s">
        <v>72</v>
      </c>
      <c r="AD2" s="35"/>
      <c r="AE2" s="35"/>
      <c r="AF2" s="35"/>
      <c r="AG2" s="35"/>
      <c r="AH2" s="35"/>
    </row>
    <row r="3" spans="1:36" ht="15" customHeight="1" x14ac:dyDescent="0.3">
      <c r="A3" s="35"/>
      <c r="B3" s="39"/>
      <c r="C3" s="49">
        <v>310</v>
      </c>
      <c r="D3" s="49">
        <v>340</v>
      </c>
      <c r="E3" s="49">
        <v>370</v>
      </c>
      <c r="F3" s="49">
        <v>400</v>
      </c>
      <c r="G3" s="49">
        <v>430</v>
      </c>
      <c r="H3" s="49">
        <v>460</v>
      </c>
      <c r="I3" s="50">
        <v>490</v>
      </c>
      <c r="J3" s="49">
        <v>520</v>
      </c>
      <c r="K3" s="49">
        <v>550</v>
      </c>
      <c r="L3" s="50">
        <v>580</v>
      </c>
      <c r="M3" s="49">
        <v>610</v>
      </c>
      <c r="N3" s="35"/>
      <c r="O3" s="46" t="s">
        <v>73</v>
      </c>
      <c r="P3" s="35"/>
      <c r="AC3" s="99" t="e">
        <f>_xlfn.T.TEST(O12:O20,#REF!,2, 1)</f>
        <v>#REF!</v>
      </c>
      <c r="AD3" s="103" t="s">
        <v>74</v>
      </c>
      <c r="AE3" s="104"/>
      <c r="AF3" s="104"/>
      <c r="AG3" s="104"/>
      <c r="AH3" s="105"/>
      <c r="AI3" s="35"/>
    </row>
    <row r="4" spans="1:36" x14ac:dyDescent="0.3">
      <c r="A4" s="35"/>
      <c r="B4" s="51" t="s">
        <v>41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41">
        <v>0</v>
      </c>
      <c r="J4" s="39">
        <v>0</v>
      </c>
      <c r="K4" s="39">
        <v>0</v>
      </c>
      <c r="L4" s="41">
        <v>0</v>
      </c>
      <c r="M4" s="39">
        <v>0</v>
      </c>
      <c r="N4" s="35"/>
      <c r="O4" s="53">
        <f>EXP(I4)/EXP(L4)</f>
        <v>1</v>
      </c>
      <c r="P4" s="35"/>
      <c r="AC4" s="35"/>
      <c r="AD4" s="106"/>
      <c r="AE4" s="107"/>
      <c r="AF4" s="107"/>
      <c r="AG4" s="107"/>
      <c r="AH4" s="108"/>
      <c r="AI4" s="35"/>
    </row>
    <row r="5" spans="1:36" x14ac:dyDescent="0.3">
      <c r="A5" s="35"/>
      <c r="B5" s="51" t="s">
        <v>42</v>
      </c>
      <c r="C5" s="39">
        <v>3.3000000000000002E-2</v>
      </c>
      <c r="D5" s="39">
        <v>3.4000000000000002E-2</v>
      </c>
      <c r="E5" s="39">
        <v>4.5999999999999999E-2</v>
      </c>
      <c r="F5" s="39">
        <v>2.5999999999999999E-2</v>
      </c>
      <c r="G5" s="39">
        <v>1.4999999999999999E-2</v>
      </c>
      <c r="H5" s="39">
        <v>1.0999999999999999E-2</v>
      </c>
      <c r="I5" s="41">
        <v>0.01</v>
      </c>
      <c r="J5" s="39">
        <v>0.01</v>
      </c>
      <c r="K5" s="39">
        <v>8.9999999999999993E-3</v>
      </c>
      <c r="L5" s="41">
        <v>8.9999999999999993E-3</v>
      </c>
      <c r="M5" s="39">
        <v>8.9999999999999993E-3</v>
      </c>
      <c r="N5" s="35"/>
      <c r="O5" s="53">
        <f t="shared" ref="O5:O24" si="0">EXP(I5)/EXP(L5)</f>
        <v>1.0010005001667082</v>
      </c>
      <c r="P5" s="35"/>
      <c r="AC5" s="35"/>
      <c r="AD5" s="106"/>
      <c r="AE5" s="107"/>
      <c r="AF5" s="107"/>
      <c r="AG5" s="107"/>
      <c r="AH5" s="108"/>
      <c r="AI5" s="35"/>
    </row>
    <row r="6" spans="1:36" x14ac:dyDescent="0.3">
      <c r="A6" s="35"/>
      <c r="B6" s="51" t="s">
        <v>47</v>
      </c>
      <c r="C6" s="39">
        <v>2.7E-2</v>
      </c>
      <c r="D6" s="39">
        <v>3.1E-2</v>
      </c>
      <c r="E6" s="39">
        <v>4.5999999999999999E-2</v>
      </c>
      <c r="F6" s="39">
        <v>2.1999999999999999E-2</v>
      </c>
      <c r="G6" s="39">
        <v>1.0999999999999999E-2</v>
      </c>
      <c r="H6" s="39">
        <v>8.0000000000000002E-3</v>
      </c>
      <c r="I6" s="41">
        <v>6.0000000000000001E-3</v>
      </c>
      <c r="J6" s="39">
        <v>6.0000000000000001E-3</v>
      </c>
      <c r="K6" s="39">
        <v>7.0000000000000001E-3</v>
      </c>
      <c r="L6" s="41">
        <v>7.0000000000000001E-3</v>
      </c>
      <c r="M6" s="39">
        <v>6.0000000000000001E-3</v>
      </c>
      <c r="N6" s="35"/>
      <c r="O6" s="53">
        <f t="shared" si="0"/>
        <v>0.99900049983337502</v>
      </c>
      <c r="P6" s="35"/>
      <c r="AB6" s="35"/>
      <c r="AC6" s="35"/>
      <c r="AD6" s="76"/>
      <c r="AE6" s="76"/>
      <c r="AF6" s="76"/>
      <c r="AG6" s="76"/>
      <c r="AH6" s="75"/>
      <c r="AI6" s="35"/>
      <c r="AJ6" s="35"/>
    </row>
    <row r="7" spans="1:36" x14ac:dyDescent="0.3">
      <c r="A7" s="35"/>
      <c r="B7" s="51" t="s">
        <v>75</v>
      </c>
      <c r="C7" s="39">
        <v>2.5999999999999999E-2</v>
      </c>
      <c r="D7" s="39">
        <v>2.7E-2</v>
      </c>
      <c r="E7" s="39">
        <v>4.2000000000000003E-2</v>
      </c>
      <c r="F7" s="39">
        <v>1.9E-2</v>
      </c>
      <c r="G7" s="39">
        <v>7.0000000000000001E-3</v>
      </c>
      <c r="H7" s="39">
        <v>4.0000000000000001E-3</v>
      </c>
      <c r="I7" s="41">
        <v>3.0000000000000001E-3</v>
      </c>
      <c r="J7" s="39">
        <v>3.0000000000000001E-3</v>
      </c>
      <c r="K7" s="39">
        <v>3.0000000000000001E-3</v>
      </c>
      <c r="L7" s="41">
        <v>3.0000000000000001E-3</v>
      </c>
      <c r="M7" s="39">
        <v>3.0000000000000001E-3</v>
      </c>
      <c r="N7" s="35"/>
      <c r="O7" s="53">
        <f t="shared" si="0"/>
        <v>1</v>
      </c>
      <c r="P7" s="35"/>
      <c r="AC7" s="35"/>
      <c r="AD7" s="100" t="s">
        <v>76</v>
      </c>
      <c r="AE7" s="101"/>
      <c r="AF7" s="101"/>
      <c r="AG7" s="101"/>
      <c r="AH7" s="102"/>
      <c r="AI7" s="35"/>
    </row>
    <row r="8" spans="1:36" x14ac:dyDescent="0.3">
      <c r="A8" s="35"/>
      <c r="B8" s="51" t="s">
        <v>43</v>
      </c>
      <c r="C8" s="39">
        <v>0</v>
      </c>
      <c r="D8" s="39">
        <v>1E-3</v>
      </c>
      <c r="E8" s="39">
        <v>2E-3</v>
      </c>
      <c r="F8" s="39">
        <v>2E-3</v>
      </c>
      <c r="G8" s="39">
        <v>2E-3</v>
      </c>
      <c r="H8" s="39">
        <v>2E-3</v>
      </c>
      <c r="I8" s="41">
        <v>2E-3</v>
      </c>
      <c r="J8" s="39">
        <v>3.0000000000000001E-3</v>
      </c>
      <c r="K8" s="39">
        <v>3.0000000000000001E-3</v>
      </c>
      <c r="L8" s="41">
        <v>2E-3</v>
      </c>
      <c r="M8" s="39">
        <v>2E-3</v>
      </c>
      <c r="N8" s="35"/>
      <c r="O8" s="53">
        <f t="shared" si="0"/>
        <v>1</v>
      </c>
      <c r="P8" s="35"/>
      <c r="AC8" s="35"/>
      <c r="AD8" s="118" t="s">
        <v>77</v>
      </c>
      <c r="AE8" s="119"/>
      <c r="AF8" s="119"/>
      <c r="AG8" s="119"/>
      <c r="AH8" s="120"/>
      <c r="AI8" s="35"/>
    </row>
    <row r="9" spans="1:36" x14ac:dyDescent="0.3">
      <c r="A9" s="35"/>
      <c r="B9" s="51" t="s">
        <v>44</v>
      </c>
      <c r="C9" s="39">
        <v>2.3E-2</v>
      </c>
      <c r="D9" s="39">
        <v>2.4E-2</v>
      </c>
      <c r="E9" s="39">
        <v>2.4E-2</v>
      </c>
      <c r="F9" s="39">
        <v>3.3000000000000002E-2</v>
      </c>
      <c r="G9" s="39">
        <v>1.9E-2</v>
      </c>
      <c r="H9" s="39">
        <v>2.7E-2</v>
      </c>
      <c r="I9" s="41">
        <v>0.32100000000000001</v>
      </c>
      <c r="J9" s="39">
        <v>1.4999999999999999E-2</v>
      </c>
      <c r="K9" s="39">
        <v>3.0000000000000001E-3</v>
      </c>
      <c r="L9" s="41">
        <v>2E-3</v>
      </c>
      <c r="M9" s="39">
        <v>3.0000000000000001E-3</v>
      </c>
      <c r="N9" s="35"/>
      <c r="O9" s="53">
        <f t="shared" si="0"/>
        <v>1.3757513249060394</v>
      </c>
      <c r="P9" s="35"/>
      <c r="AB9" s="35"/>
      <c r="AC9" s="35"/>
      <c r="AD9" s="109" t="s">
        <v>78</v>
      </c>
      <c r="AE9" s="110"/>
      <c r="AF9" s="110"/>
      <c r="AG9" s="110"/>
      <c r="AH9" s="111"/>
      <c r="AI9" s="35"/>
    </row>
    <row r="10" spans="1:36" ht="15" customHeight="1" x14ac:dyDescent="0.3">
      <c r="A10" s="35"/>
      <c r="B10" s="51" t="s">
        <v>45</v>
      </c>
      <c r="C10" s="39">
        <v>2.5999999999999999E-2</v>
      </c>
      <c r="D10" s="39">
        <v>2.5999999999999999E-2</v>
      </c>
      <c r="E10" s="39">
        <v>3.3000000000000002E-2</v>
      </c>
      <c r="F10" s="39">
        <v>1.9E-2</v>
      </c>
      <c r="G10" s="39">
        <v>2.8000000000000001E-2</v>
      </c>
      <c r="H10" s="39">
        <v>0.11700000000000001</v>
      </c>
      <c r="I10" s="41">
        <v>0.33200000000000002</v>
      </c>
      <c r="J10" s="39">
        <v>1.4999999999999999E-2</v>
      </c>
      <c r="K10" s="39">
        <v>3.0000000000000001E-3</v>
      </c>
      <c r="L10" s="41">
        <v>2E-3</v>
      </c>
      <c r="M10" s="39">
        <v>2E-3</v>
      </c>
      <c r="N10" s="35"/>
      <c r="O10" s="53">
        <f t="shared" si="0"/>
        <v>1.3909681284637803</v>
      </c>
      <c r="P10" s="35"/>
      <c r="AB10" s="35"/>
      <c r="AC10" s="35"/>
      <c r="AD10" s="112" t="s">
        <v>79</v>
      </c>
      <c r="AE10" s="113"/>
      <c r="AF10" s="113"/>
      <c r="AG10" s="113"/>
      <c r="AH10" s="114"/>
      <c r="AI10" s="35"/>
    </row>
    <row r="11" spans="1:36" x14ac:dyDescent="0.3">
      <c r="A11" s="35"/>
      <c r="B11" s="51" t="s">
        <v>46</v>
      </c>
      <c r="C11" s="39">
        <v>2.9000000000000001E-2</v>
      </c>
      <c r="D11" s="39">
        <v>2.9000000000000001E-2</v>
      </c>
      <c r="E11" s="39">
        <v>3.6999999999999998E-2</v>
      </c>
      <c r="F11" s="39">
        <v>2.1999999999999999E-2</v>
      </c>
      <c r="G11" s="39">
        <v>3.1E-2</v>
      </c>
      <c r="H11" s="39">
        <v>0.11899999999999999</v>
      </c>
      <c r="I11" s="41">
        <v>0.33100000000000002</v>
      </c>
      <c r="J11" s="39">
        <v>1.7999999999999999E-2</v>
      </c>
      <c r="K11" s="39">
        <v>6.0000000000000001E-3</v>
      </c>
      <c r="L11" s="41">
        <v>6.0000000000000001E-3</v>
      </c>
      <c r="M11" s="39">
        <v>6.0000000000000001E-3</v>
      </c>
      <c r="N11" s="35"/>
      <c r="O11" s="53">
        <f t="shared" si="0"/>
        <v>1.3840306459807514</v>
      </c>
      <c r="P11" s="35"/>
      <c r="AB11" s="35"/>
      <c r="AC11" s="35"/>
      <c r="AD11" s="115"/>
      <c r="AE11" s="116"/>
      <c r="AF11" s="116"/>
      <c r="AG11" s="116"/>
      <c r="AH11" s="117"/>
      <c r="AI11" s="35"/>
    </row>
    <row r="12" spans="1:36" x14ac:dyDescent="0.3">
      <c r="A12" s="35"/>
      <c r="B12" s="40" t="s">
        <v>48</v>
      </c>
      <c r="C12" s="52">
        <v>2.9000000000000001E-2</v>
      </c>
      <c r="D12" s="52">
        <v>2.4E-2</v>
      </c>
      <c r="E12" s="52">
        <v>2.5000000000000001E-2</v>
      </c>
      <c r="F12" s="52">
        <v>1.2E-2</v>
      </c>
      <c r="G12" s="52">
        <v>6.0000000000000001E-3</v>
      </c>
      <c r="H12" s="52">
        <v>7.0000000000000001E-3</v>
      </c>
      <c r="I12" s="41">
        <v>1.2E-2</v>
      </c>
      <c r="J12" s="52">
        <v>3.0000000000000001E-3</v>
      </c>
      <c r="K12" s="52">
        <v>3.0000000000000001E-3</v>
      </c>
      <c r="L12" s="41">
        <v>2E-3</v>
      </c>
      <c r="M12" s="52">
        <v>2E-3</v>
      </c>
      <c r="N12" s="35">
        <v>16</v>
      </c>
      <c r="O12" s="54">
        <f>EXP(I12)/EXP(L12)</f>
        <v>1.0100501670841682</v>
      </c>
      <c r="P12" s="35"/>
      <c r="AC12" s="35"/>
      <c r="AD12" s="35"/>
      <c r="AE12" s="35"/>
      <c r="AF12" s="35"/>
      <c r="AG12" s="35"/>
      <c r="AH12" s="35"/>
    </row>
    <row r="13" spans="1:36" x14ac:dyDescent="0.3">
      <c r="A13" s="35"/>
      <c r="B13" s="40" t="s">
        <v>49</v>
      </c>
      <c r="C13" s="52">
        <v>2.5000000000000001E-2</v>
      </c>
      <c r="D13" s="52">
        <v>2.1999999999999999E-2</v>
      </c>
      <c r="E13" s="52">
        <v>2.5999999999999999E-2</v>
      </c>
      <c r="F13" s="52">
        <v>1.2E-2</v>
      </c>
      <c r="G13" s="52">
        <v>6.0000000000000001E-3</v>
      </c>
      <c r="H13" s="52">
        <v>7.0000000000000001E-3</v>
      </c>
      <c r="I13" s="41">
        <v>1.4E-2</v>
      </c>
      <c r="J13" s="52">
        <v>2E-3</v>
      </c>
      <c r="K13" s="52">
        <v>1E-3</v>
      </c>
      <c r="L13" s="41">
        <v>1E-3</v>
      </c>
      <c r="M13" s="52">
        <v>1E-3</v>
      </c>
      <c r="N13" s="35">
        <v>17</v>
      </c>
      <c r="O13" s="54">
        <f t="shared" si="0"/>
        <v>1.013084867359809</v>
      </c>
      <c r="P13" s="35"/>
    </row>
    <row r="14" spans="1:36" x14ac:dyDescent="0.3">
      <c r="A14" s="35"/>
      <c r="B14" s="40" t="s">
        <v>50</v>
      </c>
      <c r="C14" s="52">
        <v>2.9000000000000001E-2</v>
      </c>
      <c r="D14" s="52">
        <v>2.5000000000000001E-2</v>
      </c>
      <c r="E14" s="52">
        <v>2.8000000000000001E-2</v>
      </c>
      <c r="F14" s="52">
        <v>1.4E-2</v>
      </c>
      <c r="G14" s="52">
        <v>7.0000000000000001E-3</v>
      </c>
      <c r="H14" s="52">
        <v>8.9999999999999993E-3</v>
      </c>
      <c r="I14" s="41">
        <v>1.7000000000000001E-2</v>
      </c>
      <c r="J14" s="52">
        <v>3.0000000000000001E-3</v>
      </c>
      <c r="K14" s="52">
        <v>3.0000000000000001E-3</v>
      </c>
      <c r="L14" s="41">
        <v>3.0000000000000001E-3</v>
      </c>
      <c r="M14" s="52">
        <v>2E-3</v>
      </c>
      <c r="N14" s="35">
        <v>18</v>
      </c>
      <c r="O14" s="54">
        <f t="shared" si="0"/>
        <v>1.0140984589384923</v>
      </c>
      <c r="P14" s="35"/>
    </row>
    <row r="15" spans="1:36" x14ac:dyDescent="0.3">
      <c r="A15" s="35"/>
      <c r="B15" s="40" t="s">
        <v>51</v>
      </c>
      <c r="C15" s="52">
        <v>3.1E-2</v>
      </c>
      <c r="D15" s="52">
        <v>2.5999999999999999E-2</v>
      </c>
      <c r="E15" s="52">
        <v>2.8000000000000001E-2</v>
      </c>
      <c r="F15" s="52">
        <v>1.4E-2</v>
      </c>
      <c r="G15" s="52">
        <v>8.0000000000000002E-3</v>
      </c>
      <c r="H15" s="52">
        <v>8.9999999999999993E-3</v>
      </c>
      <c r="I15" s="41">
        <v>1.7999999999999999E-2</v>
      </c>
      <c r="J15" s="52">
        <v>4.0000000000000001E-3</v>
      </c>
      <c r="K15" s="52">
        <v>3.0000000000000001E-3</v>
      </c>
      <c r="L15" s="41">
        <v>3.0000000000000001E-3</v>
      </c>
      <c r="M15" s="52">
        <v>3.0000000000000001E-3</v>
      </c>
      <c r="N15" s="35">
        <v>19</v>
      </c>
      <c r="O15" s="54">
        <f t="shared" si="0"/>
        <v>1.0151130646157189</v>
      </c>
      <c r="P15" s="35"/>
    </row>
    <row r="16" spans="1:36" x14ac:dyDescent="0.3">
      <c r="A16" s="35"/>
      <c r="B16" s="40" t="s">
        <v>52</v>
      </c>
      <c r="C16" s="52">
        <v>3.1E-2</v>
      </c>
      <c r="D16" s="52">
        <v>2.7E-2</v>
      </c>
      <c r="E16" s="52">
        <v>2.9000000000000001E-2</v>
      </c>
      <c r="F16" s="52">
        <v>1.7000000000000001E-2</v>
      </c>
      <c r="G16" s="52">
        <v>1.0999999999999999E-2</v>
      </c>
      <c r="H16" s="52">
        <v>1.2999999999999999E-2</v>
      </c>
      <c r="I16" s="41">
        <v>2.1999999999999999E-2</v>
      </c>
      <c r="J16" s="52">
        <v>8.0000000000000002E-3</v>
      </c>
      <c r="K16" s="52">
        <v>7.0000000000000001E-3</v>
      </c>
      <c r="L16" s="41">
        <v>7.0000000000000001E-3</v>
      </c>
      <c r="M16" s="52">
        <v>7.0000000000000001E-3</v>
      </c>
      <c r="N16" s="35">
        <v>20</v>
      </c>
      <c r="O16" s="54">
        <f t="shared" si="0"/>
        <v>1.0151130646157189</v>
      </c>
      <c r="P16" s="35"/>
    </row>
    <row r="17" spans="1:16" x14ac:dyDescent="0.3">
      <c r="A17" s="35"/>
      <c r="B17" s="40" t="s">
        <v>53</v>
      </c>
      <c r="C17" s="52">
        <v>0.03</v>
      </c>
      <c r="D17" s="52">
        <v>2.5000000000000001E-2</v>
      </c>
      <c r="E17" s="52">
        <v>2.5999999999999999E-2</v>
      </c>
      <c r="F17" s="52">
        <v>1.2999999999999999E-2</v>
      </c>
      <c r="G17" s="52">
        <v>7.0000000000000001E-3</v>
      </c>
      <c r="H17" s="52">
        <v>8.9999999999999993E-3</v>
      </c>
      <c r="I17" s="41">
        <v>1.9E-2</v>
      </c>
      <c r="J17" s="52">
        <v>3.0000000000000001E-3</v>
      </c>
      <c r="K17" s="52">
        <v>2E-3</v>
      </c>
      <c r="L17" s="41">
        <v>2E-3</v>
      </c>
      <c r="M17" s="52">
        <v>2E-3</v>
      </c>
      <c r="N17" s="35">
        <v>21</v>
      </c>
      <c r="O17" s="54">
        <f t="shared" si="0"/>
        <v>1.0171453223252409</v>
      </c>
      <c r="P17" s="35"/>
    </row>
    <row r="18" spans="1:16" x14ac:dyDescent="0.3">
      <c r="A18" s="35"/>
      <c r="B18" s="40" t="s">
        <v>54</v>
      </c>
      <c r="C18" s="52">
        <v>2.5000000000000001E-2</v>
      </c>
      <c r="D18" s="52">
        <v>1.9E-2</v>
      </c>
      <c r="E18" s="52">
        <v>1.9E-2</v>
      </c>
      <c r="F18" s="52">
        <v>8.9999999999999993E-3</v>
      </c>
      <c r="G18" s="52">
        <v>5.0000000000000001E-3</v>
      </c>
      <c r="H18" s="52">
        <v>7.0000000000000001E-3</v>
      </c>
      <c r="I18" s="41">
        <v>1.6E-2</v>
      </c>
      <c r="J18" s="52">
        <v>2E-3</v>
      </c>
      <c r="K18" s="52">
        <v>1E-3</v>
      </c>
      <c r="L18" s="41">
        <v>1E-3</v>
      </c>
      <c r="M18" s="52">
        <v>1E-3</v>
      </c>
      <c r="N18" s="35">
        <v>22</v>
      </c>
      <c r="O18" s="54">
        <f t="shared" si="0"/>
        <v>1.0151130646157189</v>
      </c>
      <c r="P18" s="35"/>
    </row>
    <row r="19" spans="1:16" x14ac:dyDescent="0.3">
      <c r="A19" s="35"/>
      <c r="B19" s="40" t="s">
        <v>55</v>
      </c>
      <c r="C19" s="52">
        <v>2.9000000000000001E-2</v>
      </c>
      <c r="D19" s="52">
        <v>2.4E-2</v>
      </c>
      <c r="E19" s="52">
        <v>2.4E-2</v>
      </c>
      <c r="F19" s="52">
        <v>1.2E-2</v>
      </c>
      <c r="G19" s="52">
        <v>7.0000000000000001E-3</v>
      </c>
      <c r="H19" s="52">
        <v>0.01</v>
      </c>
      <c r="I19" s="41">
        <v>2.1000000000000001E-2</v>
      </c>
      <c r="J19" s="52">
        <v>4.0000000000000001E-3</v>
      </c>
      <c r="K19" s="52">
        <v>3.0000000000000001E-3</v>
      </c>
      <c r="L19" s="41">
        <v>3.0000000000000001E-3</v>
      </c>
      <c r="M19" s="52">
        <v>3.0000000000000001E-3</v>
      </c>
      <c r="N19" s="35">
        <v>23</v>
      </c>
      <c r="O19" s="54">
        <f t="shared" si="0"/>
        <v>1.0181629763897937</v>
      </c>
      <c r="P19" s="35"/>
    </row>
    <row r="20" spans="1:16" x14ac:dyDescent="0.3">
      <c r="A20" s="35"/>
      <c r="B20" s="40" t="s">
        <v>56</v>
      </c>
      <c r="C20" s="52">
        <v>2.7E-2</v>
      </c>
      <c r="D20" s="52">
        <v>0.02</v>
      </c>
      <c r="E20" s="52">
        <v>1.9E-2</v>
      </c>
      <c r="F20" s="52">
        <v>8.9999999999999993E-3</v>
      </c>
      <c r="G20" s="52">
        <v>6.0000000000000001E-3</v>
      </c>
      <c r="H20" s="52">
        <v>8.0000000000000002E-3</v>
      </c>
      <c r="I20" s="41">
        <v>1.7000000000000001E-2</v>
      </c>
      <c r="J20" s="52">
        <v>3.0000000000000001E-3</v>
      </c>
      <c r="K20" s="52">
        <v>2E-3</v>
      </c>
      <c r="L20" s="41">
        <v>2E-3</v>
      </c>
      <c r="M20" s="52">
        <v>2E-3</v>
      </c>
      <c r="N20" s="35">
        <v>24</v>
      </c>
      <c r="O20" s="54">
        <f t="shared" si="0"/>
        <v>1.0151130646157189</v>
      </c>
      <c r="P20" s="35"/>
    </row>
    <row r="21" spans="1:16" x14ac:dyDescent="0.3">
      <c r="A21" s="35"/>
      <c r="B21" s="51" t="s">
        <v>57</v>
      </c>
      <c r="C21" s="39">
        <v>2.5000000000000001E-2</v>
      </c>
      <c r="D21" s="39">
        <v>2.4E-2</v>
      </c>
      <c r="E21" s="39">
        <v>3.4000000000000002E-2</v>
      </c>
      <c r="F21" s="39">
        <v>1.9E-2</v>
      </c>
      <c r="G21" s="39">
        <v>2.5999999999999999E-2</v>
      </c>
      <c r="H21" s="39">
        <v>0.108</v>
      </c>
      <c r="I21" s="41">
        <v>0.307</v>
      </c>
      <c r="J21" s="39">
        <v>1.4E-2</v>
      </c>
      <c r="K21" s="39">
        <v>3.0000000000000001E-3</v>
      </c>
      <c r="L21" s="41">
        <v>3.0000000000000001E-3</v>
      </c>
      <c r="M21" s="39">
        <v>3.0000000000000001E-3</v>
      </c>
      <c r="N21" s="35"/>
      <c r="O21" s="53">
        <f t="shared" si="0"/>
        <v>1.3552690560896716</v>
      </c>
      <c r="P21" s="35"/>
    </row>
    <row r="22" spans="1:16" x14ac:dyDescent="0.3">
      <c r="A22" s="35"/>
      <c r="B22" s="51" t="s">
        <v>58</v>
      </c>
      <c r="C22" s="39">
        <v>2.5999999999999999E-2</v>
      </c>
      <c r="D22" s="39">
        <v>2.7E-2</v>
      </c>
      <c r="E22" s="39">
        <v>3.5999999999999997E-2</v>
      </c>
      <c r="F22" s="39">
        <v>2.1000000000000001E-2</v>
      </c>
      <c r="G22" s="39">
        <v>2.8000000000000001E-2</v>
      </c>
      <c r="H22" s="39">
        <v>0.113</v>
      </c>
      <c r="I22" s="41">
        <v>0.318</v>
      </c>
      <c r="J22" s="39">
        <v>1.6E-2</v>
      </c>
      <c r="K22" s="39">
        <v>4.0000000000000001E-3</v>
      </c>
      <c r="L22" s="41">
        <v>4.0000000000000001E-3</v>
      </c>
      <c r="M22" s="39">
        <v>4.0000000000000001E-3</v>
      </c>
      <c r="N22" s="35"/>
      <c r="O22" s="53">
        <f t="shared" si="0"/>
        <v>1.3688897365473756</v>
      </c>
      <c r="P22" s="35"/>
    </row>
    <row r="23" spans="1:16" x14ac:dyDescent="0.3">
      <c r="A23" s="35"/>
      <c r="B23" s="51" t="s">
        <v>59</v>
      </c>
      <c r="C23" s="39">
        <v>8.4000000000000005E-2</v>
      </c>
      <c r="D23" s="39">
        <v>8.6999999999999994E-2</v>
      </c>
      <c r="E23" s="39">
        <v>9.5000000000000001E-2</v>
      </c>
      <c r="F23" s="39">
        <v>8.3000000000000004E-2</v>
      </c>
      <c r="G23" s="39">
        <v>9.1999999999999998E-2</v>
      </c>
      <c r="H23" s="39">
        <v>0.16500000000000001</v>
      </c>
      <c r="I23" s="41">
        <v>0.34300000000000003</v>
      </c>
      <c r="J23" s="39">
        <v>0.08</v>
      </c>
      <c r="K23" s="39">
        <v>7.0000000000000007E-2</v>
      </c>
      <c r="L23" s="41">
        <v>6.9000000000000006E-2</v>
      </c>
      <c r="M23" s="39">
        <v>6.9000000000000006E-2</v>
      </c>
      <c r="N23" s="35"/>
      <c r="O23" s="53">
        <f t="shared" si="0"/>
        <v>1.3152148022387244</v>
      </c>
      <c r="P23" s="35"/>
    </row>
    <row r="24" spans="1:16" x14ac:dyDescent="0.3">
      <c r="A24" s="35"/>
      <c r="B24" s="51" t="s">
        <v>60</v>
      </c>
      <c r="C24" s="48">
        <v>-2E-3</v>
      </c>
      <c r="D24" s="39">
        <v>2E-3</v>
      </c>
      <c r="E24" s="39">
        <v>2E-3</v>
      </c>
      <c r="F24" s="39">
        <v>2E-3</v>
      </c>
      <c r="G24" s="39">
        <v>2E-3</v>
      </c>
      <c r="H24" s="39">
        <v>1E-3</v>
      </c>
      <c r="I24" s="41">
        <v>1E-3</v>
      </c>
      <c r="J24" s="39">
        <v>1E-3</v>
      </c>
      <c r="K24" s="39">
        <v>1E-3</v>
      </c>
      <c r="L24" s="41">
        <v>1E-3</v>
      </c>
      <c r="M24" s="39">
        <v>0</v>
      </c>
      <c r="N24" s="35"/>
      <c r="O24" s="53">
        <f t="shared" si="0"/>
        <v>1</v>
      </c>
      <c r="P24" s="35"/>
    </row>
    <row r="25" spans="1:16" x14ac:dyDescent="0.3">
      <c r="B25" s="35"/>
      <c r="C25" s="38"/>
      <c r="D25" s="35"/>
      <c r="E25" s="35"/>
      <c r="F25" s="35"/>
      <c r="G25" s="35"/>
      <c r="H25" s="35"/>
      <c r="I25" s="35"/>
      <c r="J25" s="35"/>
      <c r="K25" s="35"/>
      <c r="L25" s="35"/>
      <c r="M25" s="35"/>
      <c r="O25" s="35"/>
    </row>
    <row r="26" spans="1:16" x14ac:dyDescent="0.3">
      <c r="C26" s="38"/>
    </row>
    <row r="27" spans="1:16" x14ac:dyDescent="0.3">
      <c r="C27" s="38"/>
    </row>
    <row r="33" spans="2:13" x14ac:dyDescent="0.3"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spans="2:13" x14ac:dyDescent="0.3">
      <c r="B34" s="1"/>
    </row>
    <row r="35" spans="2:13" x14ac:dyDescent="0.3">
      <c r="B35" s="1"/>
    </row>
    <row r="36" spans="2:13" x14ac:dyDescent="0.3">
      <c r="B36" s="1"/>
    </row>
    <row r="37" spans="2:13" x14ac:dyDescent="0.3">
      <c r="B37" s="1"/>
    </row>
    <row r="38" spans="2:13" x14ac:dyDescent="0.3">
      <c r="B38" s="1"/>
    </row>
    <row r="39" spans="2:13" x14ac:dyDescent="0.3">
      <c r="B39" s="1"/>
    </row>
    <row r="40" spans="2:13" x14ac:dyDescent="0.3">
      <c r="B40" s="1"/>
    </row>
    <row r="41" spans="2:13" x14ac:dyDescent="0.3">
      <c r="B41" s="1"/>
    </row>
    <row r="42" spans="2:13" x14ac:dyDescent="0.3">
      <c r="B42" s="1"/>
    </row>
    <row r="52" spans="2:13" x14ac:dyDescent="0.3">
      <c r="C52" s="49">
        <v>310</v>
      </c>
      <c r="D52" s="49">
        <v>340</v>
      </c>
      <c r="E52" s="49">
        <v>370</v>
      </c>
      <c r="F52" s="49">
        <v>400</v>
      </c>
      <c r="G52" s="49">
        <v>430</v>
      </c>
      <c r="H52" s="49">
        <v>460</v>
      </c>
      <c r="I52" s="50">
        <v>490</v>
      </c>
      <c r="J52" s="49">
        <v>520</v>
      </c>
      <c r="K52" s="49">
        <v>550</v>
      </c>
      <c r="L52" s="50">
        <v>580</v>
      </c>
      <c r="M52" s="49">
        <v>610</v>
      </c>
    </row>
    <row r="53" spans="2:13" x14ac:dyDescent="0.3">
      <c r="B53" t="s">
        <v>80</v>
      </c>
      <c r="C53">
        <f>AVERAGE(C55:C57)</f>
        <v>2.5999999999999999E-2</v>
      </c>
      <c r="D53">
        <f>AVERAGE(D55:D57)</f>
        <v>2.6333333333333334E-2</v>
      </c>
      <c r="E53">
        <f t="shared" ref="E53:M53" si="1">AVERAGE(E55:E57)</f>
        <v>3.1333333333333331E-2</v>
      </c>
      <c r="F53">
        <f t="shared" si="1"/>
        <v>2.466666666666667E-2</v>
      </c>
      <c r="G53">
        <f t="shared" si="1"/>
        <v>2.5999999999999999E-2</v>
      </c>
      <c r="H53">
        <f t="shared" si="1"/>
        <v>8.7666666666666671E-2</v>
      </c>
      <c r="I53">
        <f t="shared" si="1"/>
        <v>0.32800000000000001</v>
      </c>
      <c r="J53">
        <f t="shared" si="1"/>
        <v>1.6E-2</v>
      </c>
      <c r="K53">
        <f t="shared" si="1"/>
        <v>4.0000000000000001E-3</v>
      </c>
      <c r="L53">
        <f t="shared" si="1"/>
        <v>3.3333333333333335E-3</v>
      </c>
      <c r="M53">
        <f t="shared" si="1"/>
        <v>3.6666666666666666E-3</v>
      </c>
    </row>
    <row r="54" spans="2:13" x14ac:dyDescent="0.3">
      <c r="B54" t="s">
        <v>81</v>
      </c>
      <c r="C54">
        <f>AVERAGE(C58:C60)</f>
        <v>4.5000000000000005E-2</v>
      </c>
      <c r="D54">
        <f t="shared" ref="D54:M54" si="2">AVERAGE(D58:D60)</f>
        <v>4.6000000000000006E-2</v>
      </c>
      <c r="E54">
        <f t="shared" si="2"/>
        <v>5.5E-2</v>
      </c>
      <c r="F54">
        <f t="shared" si="2"/>
        <v>4.1000000000000002E-2</v>
      </c>
      <c r="G54">
        <f t="shared" si="2"/>
        <v>4.8666666666666664E-2</v>
      </c>
      <c r="H54">
        <f t="shared" si="2"/>
        <v>0.12866666666666668</v>
      </c>
      <c r="I54">
        <f t="shared" si="2"/>
        <v>0.32266666666666666</v>
      </c>
      <c r="J54">
        <f t="shared" si="2"/>
        <v>3.6666666666666667E-2</v>
      </c>
      <c r="K54">
        <f t="shared" si="2"/>
        <v>2.5666666666666671E-2</v>
      </c>
      <c r="L54">
        <f t="shared" si="2"/>
        <v>2.5333333333333336E-2</v>
      </c>
      <c r="M54">
        <f t="shared" si="2"/>
        <v>2.5333333333333336E-2</v>
      </c>
    </row>
    <row r="55" spans="2:13" x14ac:dyDescent="0.3">
      <c r="B55" s="51" t="s">
        <v>44</v>
      </c>
      <c r="C55" s="39">
        <v>2.3E-2</v>
      </c>
      <c r="D55" s="39">
        <v>2.4E-2</v>
      </c>
      <c r="E55" s="39">
        <v>2.4E-2</v>
      </c>
      <c r="F55" s="39">
        <v>3.3000000000000002E-2</v>
      </c>
      <c r="G55" s="39">
        <v>1.9E-2</v>
      </c>
      <c r="H55" s="39">
        <v>2.7E-2</v>
      </c>
      <c r="I55" s="41">
        <v>0.32100000000000001</v>
      </c>
      <c r="J55" s="39">
        <v>1.4999999999999999E-2</v>
      </c>
      <c r="K55" s="39">
        <v>3.0000000000000001E-3</v>
      </c>
      <c r="L55" s="41">
        <v>2E-3</v>
      </c>
      <c r="M55" s="39">
        <v>3.0000000000000001E-3</v>
      </c>
    </row>
    <row r="56" spans="2:13" x14ac:dyDescent="0.3">
      <c r="B56" s="51" t="s">
        <v>45</v>
      </c>
      <c r="C56" s="39">
        <v>2.5999999999999999E-2</v>
      </c>
      <c r="D56" s="39">
        <v>2.5999999999999999E-2</v>
      </c>
      <c r="E56" s="39">
        <v>3.3000000000000002E-2</v>
      </c>
      <c r="F56" s="39">
        <v>1.9E-2</v>
      </c>
      <c r="G56" s="39">
        <v>2.8000000000000001E-2</v>
      </c>
      <c r="H56" s="39">
        <v>0.11700000000000001</v>
      </c>
      <c r="I56" s="41">
        <v>0.33200000000000002</v>
      </c>
      <c r="J56" s="39">
        <v>1.4999999999999999E-2</v>
      </c>
      <c r="K56" s="39">
        <v>3.0000000000000001E-3</v>
      </c>
      <c r="L56" s="41">
        <v>2E-3</v>
      </c>
      <c r="M56" s="39">
        <v>2E-3</v>
      </c>
    </row>
    <row r="57" spans="2:13" x14ac:dyDescent="0.3">
      <c r="B57" s="51" t="s">
        <v>46</v>
      </c>
      <c r="C57" s="39">
        <v>2.9000000000000001E-2</v>
      </c>
      <c r="D57" s="39">
        <v>2.9000000000000001E-2</v>
      </c>
      <c r="E57" s="39">
        <v>3.6999999999999998E-2</v>
      </c>
      <c r="F57" s="39">
        <v>2.1999999999999999E-2</v>
      </c>
      <c r="G57" s="39">
        <v>3.1E-2</v>
      </c>
      <c r="H57" s="39">
        <v>0.11899999999999999</v>
      </c>
      <c r="I57" s="41">
        <v>0.33100000000000002</v>
      </c>
      <c r="J57" s="39">
        <v>1.7999999999999999E-2</v>
      </c>
      <c r="K57" s="39">
        <v>6.0000000000000001E-3</v>
      </c>
      <c r="L57" s="41">
        <v>6.0000000000000001E-3</v>
      </c>
      <c r="M57" s="39">
        <v>6.0000000000000001E-3</v>
      </c>
    </row>
    <row r="58" spans="2:13" x14ac:dyDescent="0.3">
      <c r="B58" s="51" t="s">
        <v>57</v>
      </c>
      <c r="C58" s="39">
        <v>2.5000000000000001E-2</v>
      </c>
      <c r="D58" s="39">
        <v>2.4E-2</v>
      </c>
      <c r="E58" s="39">
        <v>3.4000000000000002E-2</v>
      </c>
      <c r="F58" s="39">
        <v>1.9E-2</v>
      </c>
      <c r="G58" s="39">
        <v>2.5999999999999999E-2</v>
      </c>
      <c r="H58" s="39">
        <v>0.108</v>
      </c>
      <c r="I58" s="41">
        <v>0.307</v>
      </c>
      <c r="J58" s="39">
        <v>1.4E-2</v>
      </c>
      <c r="K58" s="39">
        <v>3.0000000000000001E-3</v>
      </c>
      <c r="L58" s="41">
        <v>3.0000000000000001E-3</v>
      </c>
      <c r="M58" s="39">
        <v>3.0000000000000001E-3</v>
      </c>
    </row>
    <row r="59" spans="2:13" x14ac:dyDescent="0.3">
      <c r="B59" s="51" t="s">
        <v>58</v>
      </c>
      <c r="C59" s="39">
        <v>2.5999999999999999E-2</v>
      </c>
      <c r="D59" s="39">
        <v>2.7E-2</v>
      </c>
      <c r="E59" s="39">
        <v>3.5999999999999997E-2</v>
      </c>
      <c r="F59" s="39">
        <v>2.1000000000000001E-2</v>
      </c>
      <c r="G59" s="39">
        <v>2.8000000000000001E-2</v>
      </c>
      <c r="H59" s="39">
        <v>0.113</v>
      </c>
      <c r="I59" s="41">
        <v>0.318</v>
      </c>
      <c r="J59" s="39">
        <v>1.6E-2</v>
      </c>
      <c r="K59" s="39">
        <v>4.0000000000000001E-3</v>
      </c>
      <c r="L59" s="41">
        <v>4.0000000000000001E-3</v>
      </c>
      <c r="M59" s="39">
        <v>4.0000000000000001E-3</v>
      </c>
    </row>
    <row r="60" spans="2:13" x14ac:dyDescent="0.3">
      <c r="B60" s="51" t="s">
        <v>59</v>
      </c>
      <c r="C60" s="39">
        <v>8.4000000000000005E-2</v>
      </c>
      <c r="D60" s="39">
        <v>8.6999999999999994E-2</v>
      </c>
      <c r="E60" s="39">
        <v>9.5000000000000001E-2</v>
      </c>
      <c r="F60" s="39">
        <v>8.3000000000000004E-2</v>
      </c>
      <c r="G60" s="39">
        <v>9.1999999999999998E-2</v>
      </c>
      <c r="H60" s="39">
        <v>0.16500000000000001</v>
      </c>
      <c r="I60" s="41">
        <v>0.34300000000000003</v>
      </c>
      <c r="J60" s="39">
        <v>0.08</v>
      </c>
      <c r="K60" s="39">
        <v>7.0000000000000007E-2</v>
      </c>
      <c r="L60" s="41">
        <v>6.9000000000000006E-2</v>
      </c>
      <c r="M60" s="39">
        <v>6.9000000000000006E-2</v>
      </c>
    </row>
  </sheetData>
  <mergeCells count="5">
    <mergeCell ref="AD7:AH7"/>
    <mergeCell ref="AD3:AH5"/>
    <mergeCell ref="AD9:AH9"/>
    <mergeCell ref="AD10:AH11"/>
    <mergeCell ref="AD8:AH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E81E-E75D-4888-8F23-140732AE4022}">
  <dimension ref="A1:N23"/>
  <sheetViews>
    <sheetView workbookViewId="0">
      <selection activeCell="E24" sqref="E24"/>
    </sheetView>
  </sheetViews>
  <sheetFormatPr defaultRowHeight="14.4" x14ac:dyDescent="0.3"/>
  <cols>
    <col min="1" max="4" width="12.88671875" customWidth="1"/>
  </cols>
  <sheetData>
    <row r="1" spans="1:14" x14ac:dyDescent="0.3">
      <c r="A1" s="81" t="s">
        <v>0</v>
      </c>
      <c r="B1" s="81">
        <v>310</v>
      </c>
      <c r="C1" s="81">
        <v>340</v>
      </c>
      <c r="D1" s="81">
        <v>370</v>
      </c>
      <c r="E1" s="81">
        <v>400</v>
      </c>
      <c r="F1" s="81">
        <v>430</v>
      </c>
      <c r="G1" s="81">
        <v>460</v>
      </c>
      <c r="H1" s="77">
        <v>490</v>
      </c>
      <c r="I1" s="81">
        <v>520</v>
      </c>
      <c r="J1" s="81">
        <v>550</v>
      </c>
      <c r="K1" s="77">
        <v>580</v>
      </c>
      <c r="L1" s="79">
        <v>610</v>
      </c>
      <c r="M1" s="80" t="s">
        <v>40</v>
      </c>
      <c r="N1" s="35"/>
    </row>
    <row r="2" spans="1:14" x14ac:dyDescent="0.3">
      <c r="A2" s="78" t="s">
        <v>41</v>
      </c>
      <c r="B2" s="78">
        <v>0</v>
      </c>
      <c r="C2" s="78">
        <v>0</v>
      </c>
      <c r="D2" s="78">
        <v>0</v>
      </c>
      <c r="E2" s="39">
        <v>0</v>
      </c>
      <c r="F2" s="39">
        <v>0</v>
      </c>
      <c r="G2" s="39">
        <v>0</v>
      </c>
      <c r="H2" s="84">
        <v>0</v>
      </c>
      <c r="I2" s="39">
        <v>0</v>
      </c>
      <c r="J2" s="39">
        <v>0</v>
      </c>
      <c r="K2" s="84">
        <v>0</v>
      </c>
      <c r="L2" s="39">
        <v>0</v>
      </c>
      <c r="M2" s="47">
        <f>EXP(H2)/EXP(K2)</f>
        <v>1</v>
      </c>
      <c r="N2" s="35"/>
    </row>
    <row r="3" spans="1:14" x14ac:dyDescent="0.3">
      <c r="A3" s="78" t="s">
        <v>42</v>
      </c>
      <c r="B3" s="39">
        <v>5.1999999999999998E-2</v>
      </c>
      <c r="C3" s="39">
        <v>4.1000000000000002E-2</v>
      </c>
      <c r="D3" s="39">
        <v>3.3000000000000002E-2</v>
      </c>
      <c r="E3" s="39">
        <v>2.5999999999999999E-2</v>
      </c>
      <c r="F3" s="39">
        <v>2.3E-2</v>
      </c>
      <c r="G3" s="39">
        <v>0.02</v>
      </c>
      <c r="H3" s="84">
        <v>1.7999999999999999E-2</v>
      </c>
      <c r="I3" s="39">
        <v>1.6E-2</v>
      </c>
      <c r="J3" s="39">
        <v>1.4999999999999999E-2</v>
      </c>
      <c r="K3" s="84">
        <v>1.4E-2</v>
      </c>
      <c r="L3" s="39">
        <v>1.2999999999999999E-2</v>
      </c>
      <c r="M3" s="47">
        <f>EXP(H3)/EXP(K3)</f>
        <v>1.0040080106773419</v>
      </c>
      <c r="N3" s="35"/>
    </row>
    <row r="4" spans="1:14" x14ac:dyDescent="0.3">
      <c r="A4" s="78" t="s">
        <v>47</v>
      </c>
      <c r="B4" s="39">
        <v>3.5999999999999997E-2</v>
      </c>
      <c r="C4" s="39">
        <v>2.8000000000000001E-2</v>
      </c>
      <c r="D4" s="39">
        <v>2.1000000000000001E-2</v>
      </c>
      <c r="E4" s="39">
        <v>1.4999999999999999E-2</v>
      </c>
      <c r="F4" s="39">
        <v>1.2E-2</v>
      </c>
      <c r="G4" s="39">
        <v>0.01</v>
      </c>
      <c r="H4" s="84">
        <v>8.0000000000000002E-3</v>
      </c>
      <c r="I4" s="39">
        <v>7.0000000000000001E-3</v>
      </c>
      <c r="J4" s="39">
        <v>7.0000000000000001E-3</v>
      </c>
      <c r="K4" s="84">
        <v>6.0000000000000001E-3</v>
      </c>
      <c r="L4" s="39">
        <v>6.0000000000000001E-3</v>
      </c>
      <c r="M4" s="47">
        <f t="shared" ref="M4:M22" si="0">EXP(H4)/EXP(K4)</f>
        <v>1.0020020013340003</v>
      </c>
      <c r="N4" s="35"/>
    </row>
    <row r="5" spans="1:14" x14ac:dyDescent="0.3">
      <c r="A5" s="78" t="s">
        <v>75</v>
      </c>
      <c r="B5" s="39">
        <v>2.7E-2</v>
      </c>
      <c r="C5" s="39">
        <v>2.1000000000000001E-2</v>
      </c>
      <c r="D5" s="39">
        <v>1.4E-2</v>
      </c>
      <c r="E5" s="39">
        <v>8.9999999999999993E-3</v>
      </c>
      <c r="F5" s="39">
        <v>6.0000000000000001E-3</v>
      </c>
      <c r="G5" s="39">
        <v>5.0000000000000001E-3</v>
      </c>
      <c r="H5" s="84">
        <v>3.0000000000000001E-3</v>
      </c>
      <c r="I5" s="39">
        <v>3.0000000000000001E-3</v>
      </c>
      <c r="J5" s="39">
        <v>2E-3</v>
      </c>
      <c r="K5" s="84">
        <v>1E-3</v>
      </c>
      <c r="L5" s="39">
        <v>1E-3</v>
      </c>
      <c r="M5" s="47">
        <f t="shared" si="0"/>
        <v>1.0020020013340003</v>
      </c>
      <c r="N5" s="35"/>
    </row>
    <row r="6" spans="1:14" x14ac:dyDescent="0.3">
      <c r="A6" s="78" t="s">
        <v>43</v>
      </c>
      <c r="B6" s="39">
        <v>4.0000000000000001E-3</v>
      </c>
      <c r="C6" s="39">
        <v>8.0000000000000002E-3</v>
      </c>
      <c r="D6" s="39">
        <v>8.0000000000000002E-3</v>
      </c>
      <c r="E6" s="39">
        <v>7.0000000000000001E-3</v>
      </c>
      <c r="F6" s="39">
        <v>6.0000000000000001E-3</v>
      </c>
      <c r="G6" s="39">
        <v>5.0000000000000001E-3</v>
      </c>
      <c r="H6" s="84">
        <v>5.0000000000000001E-3</v>
      </c>
      <c r="I6" s="39">
        <v>4.0000000000000001E-3</v>
      </c>
      <c r="J6" s="39">
        <v>4.0000000000000001E-3</v>
      </c>
      <c r="K6" s="84">
        <v>3.0000000000000001E-3</v>
      </c>
      <c r="L6" s="39">
        <v>3.0000000000000001E-3</v>
      </c>
      <c r="M6" s="47">
        <f t="shared" si="0"/>
        <v>1.0020020013340001</v>
      </c>
      <c r="N6" s="35"/>
    </row>
    <row r="7" spans="1:14" x14ac:dyDescent="0.3">
      <c r="A7" s="78" t="s">
        <v>44</v>
      </c>
      <c r="B7" s="39">
        <v>0.06</v>
      </c>
      <c r="C7" s="39">
        <v>4.9000000000000002E-2</v>
      </c>
      <c r="D7" s="39">
        <v>3.9E-2</v>
      </c>
      <c r="E7" s="39">
        <v>3.7999999999999999E-2</v>
      </c>
      <c r="F7" s="39">
        <v>5.2999999999999999E-2</v>
      </c>
      <c r="G7" s="39">
        <v>0.13900000000000001</v>
      </c>
      <c r="H7" s="84">
        <v>0.34399999999999997</v>
      </c>
      <c r="I7" s="39">
        <v>3.9E-2</v>
      </c>
      <c r="J7" s="39">
        <v>2.1999999999999999E-2</v>
      </c>
      <c r="K7" s="84">
        <v>0.02</v>
      </c>
      <c r="L7" s="39">
        <v>0.02</v>
      </c>
      <c r="M7" s="47">
        <f t="shared" si="0"/>
        <v>1.3826473071194796</v>
      </c>
      <c r="N7" s="35"/>
    </row>
    <row r="8" spans="1:14" x14ac:dyDescent="0.3">
      <c r="A8" s="78" t="s">
        <v>45</v>
      </c>
      <c r="B8" s="39">
        <v>4.5999999999999999E-2</v>
      </c>
      <c r="C8" s="39">
        <v>3.5999999999999997E-2</v>
      </c>
      <c r="D8" s="39">
        <v>2.5999999999999999E-2</v>
      </c>
      <c r="E8" s="39">
        <v>2.5000000000000001E-2</v>
      </c>
      <c r="F8" s="39">
        <v>0.04</v>
      </c>
      <c r="G8" s="39">
        <v>0.127</v>
      </c>
      <c r="H8" s="84">
        <v>0.33200000000000002</v>
      </c>
      <c r="I8" s="39">
        <v>2.8000000000000001E-2</v>
      </c>
      <c r="J8" s="39">
        <v>0.01</v>
      </c>
      <c r="K8" s="84">
        <v>8.9999999999999993E-3</v>
      </c>
      <c r="L8" s="39">
        <v>8.9999999999999993E-3</v>
      </c>
      <c r="M8" s="47">
        <f t="shared" si="0"/>
        <v>1.3812653509056299</v>
      </c>
      <c r="N8" s="35"/>
    </row>
    <row r="9" spans="1:14" x14ac:dyDescent="0.3">
      <c r="A9" s="78" t="s">
        <v>46</v>
      </c>
      <c r="B9" s="39">
        <v>4.8000000000000001E-2</v>
      </c>
      <c r="C9" s="39">
        <v>3.9E-2</v>
      </c>
      <c r="D9" s="39">
        <v>0.03</v>
      </c>
      <c r="E9" s="39">
        <v>2.9000000000000001E-2</v>
      </c>
      <c r="F9" s="39">
        <v>4.3999999999999997E-2</v>
      </c>
      <c r="G9" s="39">
        <v>0.13200000000000001</v>
      </c>
      <c r="H9" s="84">
        <v>0.34</v>
      </c>
      <c r="I9" s="39">
        <v>3.2000000000000001E-2</v>
      </c>
      <c r="J9" s="39">
        <v>1.4E-2</v>
      </c>
      <c r="K9" s="84">
        <v>1.2E-2</v>
      </c>
      <c r="L9" s="39">
        <v>1.2E-2</v>
      </c>
      <c r="M9" s="47">
        <f t="shared" si="0"/>
        <v>1.3881889722894123</v>
      </c>
      <c r="N9" s="35"/>
    </row>
    <row r="10" spans="1:14" x14ac:dyDescent="0.3">
      <c r="A10" s="82" t="s">
        <v>48</v>
      </c>
      <c r="B10" s="82">
        <v>4.4999999999999998E-2</v>
      </c>
      <c r="C10" s="82">
        <v>3.1E-2</v>
      </c>
      <c r="D10" s="82">
        <v>2.1000000000000001E-2</v>
      </c>
      <c r="E10" s="82">
        <v>1.0999999999999999E-2</v>
      </c>
      <c r="F10" s="82">
        <v>7.0000000000000001E-3</v>
      </c>
      <c r="G10" s="82">
        <v>4.0000000000000001E-3</v>
      </c>
      <c r="H10" s="84">
        <v>3.0000000000000001E-3</v>
      </c>
      <c r="I10" s="82">
        <v>2E-3</v>
      </c>
      <c r="J10" s="82">
        <v>0</v>
      </c>
      <c r="K10" s="84">
        <v>-1E-3</v>
      </c>
      <c r="L10" s="82">
        <v>-1E-3</v>
      </c>
      <c r="M10" s="83">
        <f t="shared" si="0"/>
        <v>1.0040080106773419</v>
      </c>
      <c r="N10" s="35"/>
    </row>
    <row r="11" spans="1:14" x14ac:dyDescent="0.3">
      <c r="A11" s="82" t="s">
        <v>49</v>
      </c>
      <c r="B11" s="82">
        <v>4.9000000000000002E-2</v>
      </c>
      <c r="C11" s="82">
        <v>3.5000000000000003E-2</v>
      </c>
      <c r="D11" s="82">
        <v>2.5000000000000001E-2</v>
      </c>
      <c r="E11" s="82">
        <v>1.6E-2</v>
      </c>
      <c r="F11" s="82">
        <v>1.0999999999999999E-2</v>
      </c>
      <c r="G11" s="82">
        <v>8.0000000000000002E-3</v>
      </c>
      <c r="H11" s="84">
        <v>6.0000000000000001E-3</v>
      </c>
      <c r="I11" s="82">
        <v>5.0000000000000001E-3</v>
      </c>
      <c r="J11" s="82">
        <v>4.0000000000000001E-3</v>
      </c>
      <c r="K11" s="84">
        <v>4.0000000000000001E-3</v>
      </c>
      <c r="L11" s="82">
        <v>3.0000000000000001E-3</v>
      </c>
      <c r="M11" s="83">
        <f t="shared" si="0"/>
        <v>1.0020020013340003</v>
      </c>
      <c r="N11" s="35"/>
    </row>
    <row r="12" spans="1:14" x14ac:dyDescent="0.3">
      <c r="A12" s="82" t="s">
        <v>50</v>
      </c>
      <c r="B12" s="82">
        <v>4.5999999999999999E-2</v>
      </c>
      <c r="C12" s="82">
        <v>2.9000000000000001E-2</v>
      </c>
      <c r="D12" s="82">
        <v>1.9E-2</v>
      </c>
      <c r="E12" s="82">
        <v>0.01</v>
      </c>
      <c r="F12" s="82">
        <v>6.0000000000000001E-3</v>
      </c>
      <c r="G12" s="82">
        <v>3.0000000000000001E-3</v>
      </c>
      <c r="H12" s="84">
        <v>2E-3</v>
      </c>
      <c r="I12" s="82">
        <v>1E-3</v>
      </c>
      <c r="J12" s="82">
        <v>0</v>
      </c>
      <c r="K12" s="84">
        <v>-1E-3</v>
      </c>
      <c r="L12" s="82">
        <v>-1E-3</v>
      </c>
      <c r="M12" s="83">
        <f t="shared" si="0"/>
        <v>1.0030045045033771</v>
      </c>
      <c r="N12" s="35"/>
    </row>
    <row r="13" spans="1:14" x14ac:dyDescent="0.3">
      <c r="A13" s="82" t="s">
        <v>51</v>
      </c>
      <c r="B13" s="82">
        <v>5.1999999999999998E-2</v>
      </c>
      <c r="C13" s="82">
        <v>3.3000000000000002E-2</v>
      </c>
      <c r="D13" s="82">
        <v>2.3E-2</v>
      </c>
      <c r="E13" s="82">
        <v>1.2999999999999999E-2</v>
      </c>
      <c r="F13" s="82">
        <v>8.9999999999999993E-3</v>
      </c>
      <c r="G13" s="82">
        <v>6.0000000000000001E-3</v>
      </c>
      <c r="H13" s="84">
        <v>5.0000000000000001E-3</v>
      </c>
      <c r="I13" s="82">
        <v>3.0000000000000001E-3</v>
      </c>
      <c r="J13" s="82">
        <v>3.0000000000000001E-3</v>
      </c>
      <c r="K13" s="84">
        <v>3.0000000000000001E-3</v>
      </c>
      <c r="L13" s="82">
        <v>3.0000000000000001E-3</v>
      </c>
      <c r="M13" s="83">
        <f t="shared" si="0"/>
        <v>1.0020020013340001</v>
      </c>
      <c r="N13" s="35"/>
    </row>
    <row r="14" spans="1:14" x14ac:dyDescent="0.3">
      <c r="A14" s="82" t="s">
        <v>52</v>
      </c>
      <c r="B14" s="82">
        <v>4.5999999999999999E-2</v>
      </c>
      <c r="C14" s="82">
        <v>0.03</v>
      </c>
      <c r="D14" s="82">
        <v>0.02</v>
      </c>
      <c r="E14" s="82">
        <v>1.0999999999999999E-2</v>
      </c>
      <c r="F14" s="82">
        <v>6.0000000000000001E-3</v>
      </c>
      <c r="G14" s="82">
        <v>4.0000000000000001E-3</v>
      </c>
      <c r="H14" s="84">
        <v>2E-3</v>
      </c>
      <c r="I14" s="82">
        <v>1E-3</v>
      </c>
      <c r="J14" s="82">
        <v>0</v>
      </c>
      <c r="K14" s="84">
        <v>-1E-3</v>
      </c>
      <c r="L14" s="82">
        <v>-1E-3</v>
      </c>
      <c r="M14" s="83">
        <f t="shared" si="0"/>
        <v>1.0030045045033771</v>
      </c>
      <c r="N14" s="35"/>
    </row>
    <row r="15" spans="1:14" x14ac:dyDescent="0.3">
      <c r="A15" s="82" t="s">
        <v>53</v>
      </c>
      <c r="B15" s="82">
        <v>4.4999999999999998E-2</v>
      </c>
      <c r="C15" s="82">
        <v>2.7E-2</v>
      </c>
      <c r="D15" s="82">
        <v>1.7000000000000001E-2</v>
      </c>
      <c r="E15" s="82">
        <v>8.0000000000000002E-3</v>
      </c>
      <c r="F15" s="82">
        <v>4.0000000000000001E-3</v>
      </c>
      <c r="G15" s="82">
        <v>1E-3</v>
      </c>
      <c r="H15" s="84">
        <v>0</v>
      </c>
      <c r="I15" s="82">
        <v>-1E-3</v>
      </c>
      <c r="J15" s="82">
        <v>-1E-3</v>
      </c>
      <c r="K15" s="84">
        <v>-1E-3</v>
      </c>
      <c r="L15" s="82">
        <v>-2E-3</v>
      </c>
      <c r="M15" s="83">
        <f t="shared" si="0"/>
        <v>1.0010005001667084</v>
      </c>
      <c r="N15" s="35"/>
    </row>
    <row r="16" spans="1:14" x14ac:dyDescent="0.3">
      <c r="A16" s="82" t="s">
        <v>54</v>
      </c>
      <c r="B16" s="82">
        <v>4.5999999999999999E-2</v>
      </c>
      <c r="C16" s="82">
        <v>0.03</v>
      </c>
      <c r="D16" s="82">
        <v>0.02</v>
      </c>
      <c r="E16" s="82">
        <v>1.2E-2</v>
      </c>
      <c r="F16" s="82">
        <v>7.0000000000000001E-3</v>
      </c>
      <c r="G16" s="82">
        <v>5.0000000000000001E-3</v>
      </c>
      <c r="H16" s="84">
        <v>4.0000000000000001E-3</v>
      </c>
      <c r="I16" s="82">
        <v>2E-3</v>
      </c>
      <c r="J16" s="82">
        <v>1E-3</v>
      </c>
      <c r="K16" s="84">
        <v>0</v>
      </c>
      <c r="L16" s="82">
        <v>0</v>
      </c>
      <c r="M16" s="83">
        <f t="shared" si="0"/>
        <v>1.0040080106773419</v>
      </c>
      <c r="N16" s="35"/>
    </row>
    <row r="17" spans="1:14" x14ac:dyDescent="0.3">
      <c r="A17" s="82" t="s">
        <v>55</v>
      </c>
      <c r="B17" s="82">
        <v>4.1000000000000002E-2</v>
      </c>
      <c r="C17" s="82">
        <v>2.5000000000000001E-2</v>
      </c>
      <c r="D17" s="82">
        <v>1.7000000000000001E-2</v>
      </c>
      <c r="E17" s="82">
        <v>8.0000000000000002E-3</v>
      </c>
      <c r="F17" s="82">
        <v>3.0000000000000001E-3</v>
      </c>
      <c r="G17" s="82">
        <v>1E-3</v>
      </c>
      <c r="H17" s="84">
        <v>-1E-3</v>
      </c>
      <c r="I17" s="82">
        <v>-1E-3</v>
      </c>
      <c r="J17" s="82">
        <v>-1E-3</v>
      </c>
      <c r="K17" s="84">
        <v>-2E-3</v>
      </c>
      <c r="L17" s="82">
        <v>-2E-3</v>
      </c>
      <c r="M17" s="83">
        <f t="shared" si="0"/>
        <v>1.0010005001667084</v>
      </c>
      <c r="N17" s="35"/>
    </row>
    <row r="18" spans="1:14" x14ac:dyDescent="0.3">
      <c r="A18" s="82" t="s">
        <v>56</v>
      </c>
      <c r="B18" s="82">
        <v>4.4999999999999998E-2</v>
      </c>
      <c r="C18" s="82">
        <v>2.8000000000000001E-2</v>
      </c>
      <c r="D18" s="82">
        <v>1.7999999999999999E-2</v>
      </c>
      <c r="E18" s="82">
        <v>8.9999999999999993E-3</v>
      </c>
      <c r="F18" s="82">
        <v>5.0000000000000001E-3</v>
      </c>
      <c r="G18" s="82">
        <v>3.0000000000000001E-3</v>
      </c>
      <c r="H18" s="84">
        <v>1E-3</v>
      </c>
      <c r="I18" s="82">
        <v>0</v>
      </c>
      <c r="J18" s="82">
        <v>0</v>
      </c>
      <c r="K18" s="84">
        <v>-1E-3</v>
      </c>
      <c r="L18" s="82">
        <v>-1E-3</v>
      </c>
      <c r="M18" s="83">
        <f t="shared" si="0"/>
        <v>1.0020020013340003</v>
      </c>
      <c r="N18" s="35"/>
    </row>
    <row r="19" spans="1:14" x14ac:dyDescent="0.3">
      <c r="A19" s="78" t="s">
        <v>57</v>
      </c>
      <c r="B19" s="39">
        <v>4.1000000000000002E-2</v>
      </c>
      <c r="C19" s="39">
        <v>2.8000000000000001E-2</v>
      </c>
      <c r="D19" s="39">
        <v>1.7999999999999999E-2</v>
      </c>
      <c r="E19" s="39">
        <v>1.7000000000000001E-2</v>
      </c>
      <c r="F19" s="39">
        <v>3.2000000000000001E-2</v>
      </c>
      <c r="G19" s="39">
        <v>0.124</v>
      </c>
      <c r="H19" s="84">
        <v>0.33700000000000002</v>
      </c>
      <c r="I19" s="39">
        <v>1.9E-2</v>
      </c>
      <c r="J19" s="39">
        <v>4.0000000000000001E-3</v>
      </c>
      <c r="K19" s="84">
        <v>3.0000000000000001E-3</v>
      </c>
      <c r="L19" s="39">
        <v>2E-3</v>
      </c>
      <c r="M19" s="47">
        <f t="shared" si="0"/>
        <v>1.3965431435745053</v>
      </c>
      <c r="N19" s="35"/>
    </row>
    <row r="20" spans="1:14" x14ac:dyDescent="0.3">
      <c r="A20" s="78" t="s">
        <v>58</v>
      </c>
      <c r="B20" s="39">
        <v>3.4000000000000002E-2</v>
      </c>
      <c r="C20" s="39">
        <v>2.4E-2</v>
      </c>
      <c r="D20" s="39">
        <v>1.4E-2</v>
      </c>
      <c r="E20" s="39">
        <v>1.2999999999999999E-2</v>
      </c>
      <c r="F20" s="39">
        <v>2.9000000000000001E-2</v>
      </c>
      <c r="G20" s="39">
        <v>0.122</v>
      </c>
      <c r="H20" s="84">
        <v>0.33600000000000002</v>
      </c>
      <c r="I20" s="39">
        <v>1.4999999999999999E-2</v>
      </c>
      <c r="J20" s="39">
        <v>0</v>
      </c>
      <c r="K20" s="84">
        <v>0</v>
      </c>
      <c r="L20" s="39">
        <v>-1E-3</v>
      </c>
      <c r="M20" s="47">
        <f t="shared" si="0"/>
        <v>1.3993390248109305</v>
      </c>
      <c r="N20" s="35"/>
    </row>
    <row r="21" spans="1:14" x14ac:dyDescent="0.3">
      <c r="A21" s="78" t="s">
        <v>59</v>
      </c>
      <c r="B21" s="39">
        <v>3.4000000000000002E-2</v>
      </c>
      <c r="C21" s="39">
        <v>2.5000000000000001E-2</v>
      </c>
      <c r="D21" s="39">
        <v>1.4999999999999999E-2</v>
      </c>
      <c r="E21" s="39">
        <v>1.4E-2</v>
      </c>
      <c r="F21" s="39">
        <v>3.1E-2</v>
      </c>
      <c r="G21" s="39">
        <v>0.123</v>
      </c>
      <c r="H21" s="84">
        <v>0.33800000000000002</v>
      </c>
      <c r="I21" s="39">
        <v>1.7000000000000001E-2</v>
      </c>
      <c r="J21" s="39">
        <v>2E-3</v>
      </c>
      <c r="K21" s="84">
        <v>1E-3</v>
      </c>
      <c r="L21" s="39">
        <v>1E-3</v>
      </c>
      <c r="M21" s="47">
        <f t="shared" si="0"/>
        <v>1.4007390637385351</v>
      </c>
      <c r="N21" s="35"/>
    </row>
    <row r="22" spans="1:14" x14ac:dyDescent="0.3">
      <c r="A22" s="78" t="s">
        <v>60</v>
      </c>
      <c r="B22" s="39">
        <v>2E-3</v>
      </c>
      <c r="C22" s="39">
        <v>6.0000000000000001E-3</v>
      </c>
      <c r="D22" s="39">
        <v>7.0000000000000001E-3</v>
      </c>
      <c r="E22" s="39">
        <v>6.0000000000000001E-3</v>
      </c>
      <c r="F22" s="39">
        <v>5.0000000000000001E-3</v>
      </c>
      <c r="G22" s="39">
        <v>5.0000000000000001E-3</v>
      </c>
      <c r="H22" s="84">
        <v>5.0000000000000001E-3</v>
      </c>
      <c r="I22" s="39">
        <v>4.0000000000000001E-3</v>
      </c>
      <c r="J22" s="39">
        <v>4.0000000000000001E-3</v>
      </c>
      <c r="K22" s="84">
        <v>3.0000000000000001E-3</v>
      </c>
      <c r="L22" s="39">
        <v>3.0000000000000001E-3</v>
      </c>
      <c r="M22" s="47">
        <f t="shared" si="0"/>
        <v>1.0020020013340001</v>
      </c>
      <c r="N22" s="35"/>
    </row>
    <row r="23" spans="1:14" x14ac:dyDescent="0.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AA57-52E2-4EBC-AAA5-A31DF12CC39E}">
  <dimension ref="A1:N23"/>
  <sheetViews>
    <sheetView workbookViewId="0"/>
  </sheetViews>
  <sheetFormatPr defaultRowHeight="14.4" x14ac:dyDescent="0.3"/>
  <cols>
    <col min="1" max="1" width="12.33203125" customWidth="1"/>
    <col min="2" max="2" width="9.33203125" customWidth="1"/>
  </cols>
  <sheetData>
    <row r="1" spans="1:14" x14ac:dyDescent="0.3">
      <c r="A1" s="81" t="s">
        <v>0</v>
      </c>
      <c r="B1" s="87">
        <v>310</v>
      </c>
      <c r="C1" s="87">
        <v>340</v>
      </c>
      <c r="D1" s="87">
        <v>370</v>
      </c>
      <c r="E1" s="87">
        <v>400</v>
      </c>
      <c r="F1" s="87">
        <v>430</v>
      </c>
      <c r="G1" s="87">
        <v>460</v>
      </c>
      <c r="H1" s="88">
        <v>490</v>
      </c>
      <c r="I1" s="87">
        <v>520</v>
      </c>
      <c r="J1" s="87">
        <v>550</v>
      </c>
      <c r="K1" s="90">
        <v>580</v>
      </c>
      <c r="L1" s="79">
        <v>610</v>
      </c>
      <c r="M1" s="98"/>
      <c r="N1" s="35"/>
    </row>
    <row r="2" spans="1:14" x14ac:dyDescent="0.3">
      <c r="A2" s="85" t="s">
        <v>41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91">
        <v>0</v>
      </c>
      <c r="M2" s="35"/>
    </row>
    <row r="3" spans="1:14" x14ac:dyDescent="0.3">
      <c r="A3" s="85" t="s">
        <v>42</v>
      </c>
      <c r="B3" s="39">
        <v>3.1E-2</v>
      </c>
      <c r="C3" s="39">
        <v>2.1999999999999999E-2</v>
      </c>
      <c r="D3" s="39">
        <v>1.9E-2</v>
      </c>
      <c r="E3" s="39">
        <v>1.6E-2</v>
      </c>
      <c r="F3" s="89">
        <v>1.4E-2</v>
      </c>
      <c r="G3" s="39">
        <v>1.2E-2</v>
      </c>
      <c r="H3" s="39">
        <v>1.0999999999999999E-2</v>
      </c>
      <c r="I3" s="39">
        <v>0.01</v>
      </c>
      <c r="J3" s="39">
        <v>8.9999999999999993E-3</v>
      </c>
      <c r="K3" s="39">
        <v>8.0000000000000002E-3</v>
      </c>
      <c r="L3" s="39">
        <v>7.0000000000000001E-3</v>
      </c>
      <c r="M3" s="35"/>
    </row>
    <row r="4" spans="1:14" x14ac:dyDescent="0.3">
      <c r="A4" s="85" t="s">
        <v>47</v>
      </c>
      <c r="B4" s="39">
        <v>3.1E-2</v>
      </c>
      <c r="C4" s="39">
        <v>2.4E-2</v>
      </c>
      <c r="D4" s="39">
        <v>2.1999999999999999E-2</v>
      </c>
      <c r="E4" s="39">
        <v>1.9E-2</v>
      </c>
      <c r="F4" s="39">
        <v>1.6E-2</v>
      </c>
      <c r="G4" s="39">
        <v>1.4999999999999999E-2</v>
      </c>
      <c r="H4" s="39">
        <v>1.2999999999999999E-2</v>
      </c>
      <c r="I4" s="39">
        <v>1.2E-2</v>
      </c>
      <c r="J4" s="39">
        <v>1.0999999999999999E-2</v>
      </c>
      <c r="K4" s="89">
        <v>0.01</v>
      </c>
      <c r="L4" s="39">
        <v>0.01</v>
      </c>
      <c r="M4" s="35"/>
    </row>
    <row r="5" spans="1:14" x14ac:dyDescent="0.3">
      <c r="A5" s="85" t="s">
        <v>75</v>
      </c>
      <c r="B5" s="39">
        <v>3.7999999999999999E-2</v>
      </c>
      <c r="C5" s="39">
        <v>2.9000000000000001E-2</v>
      </c>
      <c r="D5" s="39">
        <v>2.5000000000000001E-2</v>
      </c>
      <c r="E5" s="39">
        <v>2.1999999999999999E-2</v>
      </c>
      <c r="F5" s="39">
        <v>1.9E-2</v>
      </c>
      <c r="G5" s="39">
        <v>1.7999999999999999E-2</v>
      </c>
      <c r="H5" s="39">
        <v>1.6E-2</v>
      </c>
      <c r="I5" s="39">
        <v>1.4999999999999999E-2</v>
      </c>
      <c r="J5" s="39">
        <v>1.4E-2</v>
      </c>
      <c r="K5" s="39">
        <v>1.2E-2</v>
      </c>
      <c r="L5" s="39">
        <v>1.2E-2</v>
      </c>
      <c r="M5" s="35"/>
    </row>
    <row r="6" spans="1:14" x14ac:dyDescent="0.3">
      <c r="A6" s="85" t="s">
        <v>43</v>
      </c>
      <c r="B6" s="39">
        <v>4.0000000000000001E-3</v>
      </c>
      <c r="C6" s="39">
        <v>-1E-3</v>
      </c>
      <c r="D6" s="39">
        <v>-1E-3</v>
      </c>
      <c r="E6" s="39">
        <v>-1E-3</v>
      </c>
      <c r="F6" s="39">
        <v>-1E-3</v>
      </c>
      <c r="G6" s="39">
        <v>-1E-3</v>
      </c>
      <c r="H6" s="39">
        <v>-1E-3</v>
      </c>
      <c r="I6" s="39">
        <v>-1E-3</v>
      </c>
      <c r="J6" s="39">
        <v>-1E-3</v>
      </c>
      <c r="K6" s="39">
        <v>-1E-3</v>
      </c>
      <c r="L6" s="39">
        <v>-1E-3</v>
      </c>
      <c r="M6" s="35"/>
    </row>
    <row r="7" spans="1:14" x14ac:dyDescent="0.3">
      <c r="A7" s="85" t="s">
        <v>44</v>
      </c>
      <c r="B7" s="39">
        <v>5.8000000000000003E-2</v>
      </c>
      <c r="C7" s="39">
        <v>4.2000000000000003E-2</v>
      </c>
      <c r="D7" s="39">
        <v>3.1E-2</v>
      </c>
      <c r="E7" s="39">
        <v>3.3000000000000002E-2</v>
      </c>
      <c r="F7" s="39">
        <v>5.8999999999999997E-2</v>
      </c>
      <c r="G7" s="39">
        <v>0.2</v>
      </c>
      <c r="H7" s="39">
        <v>0.52300000000000002</v>
      </c>
      <c r="I7" s="39">
        <v>3.9E-2</v>
      </c>
      <c r="J7" s="39">
        <v>1.4E-2</v>
      </c>
      <c r="K7" s="39">
        <v>1.2999999999999999E-2</v>
      </c>
      <c r="L7" s="39">
        <v>1.2999999999999999E-2</v>
      </c>
      <c r="M7" s="35"/>
    </row>
    <row r="8" spans="1:14" x14ac:dyDescent="0.3">
      <c r="A8" s="85" t="s">
        <v>45</v>
      </c>
      <c r="B8" s="39">
        <v>4.7E-2</v>
      </c>
      <c r="C8" s="39">
        <v>0.03</v>
      </c>
      <c r="D8" s="39">
        <v>1.9E-2</v>
      </c>
      <c r="E8" s="39">
        <v>2.1000000000000001E-2</v>
      </c>
      <c r="F8" s="39">
        <v>4.9000000000000002E-2</v>
      </c>
      <c r="G8" s="39">
        <v>0.183</v>
      </c>
      <c r="H8" s="39">
        <v>0.495</v>
      </c>
      <c r="I8" s="39">
        <v>2.9000000000000001E-2</v>
      </c>
      <c r="J8" s="39">
        <v>4.0000000000000001E-3</v>
      </c>
      <c r="K8" s="39">
        <v>4.0000000000000001E-3</v>
      </c>
      <c r="L8" s="39">
        <v>4.0000000000000001E-3</v>
      </c>
      <c r="M8" s="35"/>
    </row>
    <row r="9" spans="1:14" x14ac:dyDescent="0.3">
      <c r="A9" s="85" t="s">
        <v>46</v>
      </c>
      <c r="B9" s="39">
        <v>4.9000000000000002E-2</v>
      </c>
      <c r="C9" s="39">
        <v>0.03</v>
      </c>
      <c r="D9" s="39">
        <v>1.7999999999999999E-2</v>
      </c>
      <c r="E9" s="39">
        <v>0.02</v>
      </c>
      <c r="F9" s="39">
        <v>4.5999999999999999E-2</v>
      </c>
      <c r="G9" s="39">
        <v>0.186</v>
      </c>
      <c r="H9" s="39">
        <v>0.50900000000000001</v>
      </c>
      <c r="I9" s="39">
        <v>2.7E-2</v>
      </c>
      <c r="J9" s="39">
        <v>3.0000000000000001E-3</v>
      </c>
      <c r="K9" s="39">
        <v>2E-3</v>
      </c>
      <c r="L9" s="39">
        <v>1E-3</v>
      </c>
      <c r="M9" s="35"/>
    </row>
    <row r="10" spans="1:14" x14ac:dyDescent="0.3">
      <c r="A10" s="86" t="s">
        <v>48</v>
      </c>
      <c r="B10" s="39">
        <v>4.2000000000000003E-2</v>
      </c>
      <c r="C10" s="39">
        <v>2.3E-2</v>
      </c>
      <c r="D10" s="39">
        <v>1.4E-2</v>
      </c>
      <c r="E10" s="39">
        <v>7.0000000000000001E-3</v>
      </c>
      <c r="F10" s="39">
        <v>4.0000000000000001E-3</v>
      </c>
      <c r="G10" s="39">
        <v>2E-3</v>
      </c>
      <c r="H10" s="39">
        <v>1E-3</v>
      </c>
      <c r="I10" s="39">
        <v>0</v>
      </c>
      <c r="J10" s="39">
        <v>0</v>
      </c>
      <c r="K10" s="39">
        <v>-1E-3</v>
      </c>
      <c r="L10" s="39">
        <v>-1E-3</v>
      </c>
      <c r="M10" s="35"/>
    </row>
    <row r="11" spans="1:14" x14ac:dyDescent="0.3">
      <c r="A11" s="86" t="s">
        <v>49</v>
      </c>
      <c r="B11" s="39">
        <v>4.2999999999999997E-2</v>
      </c>
      <c r="C11" s="39">
        <v>2.5000000000000001E-2</v>
      </c>
      <c r="D11" s="39">
        <v>1.6E-2</v>
      </c>
      <c r="E11" s="39">
        <v>8.9999999999999993E-3</v>
      </c>
      <c r="F11" s="39">
        <v>5.0000000000000001E-3</v>
      </c>
      <c r="G11" s="39">
        <v>4.0000000000000001E-3</v>
      </c>
      <c r="H11" s="39">
        <v>3.0000000000000001E-3</v>
      </c>
      <c r="I11" s="39">
        <v>2E-3</v>
      </c>
      <c r="J11" s="39">
        <v>2E-3</v>
      </c>
      <c r="K11" s="39">
        <v>2E-3</v>
      </c>
      <c r="L11" s="39">
        <v>1E-3</v>
      </c>
      <c r="M11" s="35"/>
    </row>
    <row r="12" spans="1:14" x14ac:dyDescent="0.3">
      <c r="A12" s="86" t="s">
        <v>50</v>
      </c>
      <c r="B12" s="39">
        <v>4.2999999999999997E-2</v>
      </c>
      <c r="C12" s="39">
        <v>2.4E-2</v>
      </c>
      <c r="D12" s="39">
        <v>1.4999999999999999E-2</v>
      </c>
      <c r="E12" s="39">
        <v>7.0000000000000001E-3</v>
      </c>
      <c r="F12" s="39">
        <v>4.0000000000000001E-3</v>
      </c>
      <c r="G12" s="39">
        <v>2E-3</v>
      </c>
      <c r="H12" s="39">
        <v>1E-3</v>
      </c>
      <c r="I12" s="39">
        <v>1E-3</v>
      </c>
      <c r="J12" s="39">
        <v>0</v>
      </c>
      <c r="K12" s="39">
        <v>-1E-3</v>
      </c>
      <c r="L12" s="39">
        <v>0</v>
      </c>
      <c r="M12" s="35"/>
    </row>
    <row r="13" spans="1:14" x14ac:dyDescent="0.3">
      <c r="A13" s="86" t="s">
        <v>51</v>
      </c>
      <c r="B13" s="39">
        <v>5.3999999999999999E-2</v>
      </c>
      <c r="C13" s="39">
        <v>3.2000000000000001E-2</v>
      </c>
      <c r="D13" s="39">
        <v>2.3E-2</v>
      </c>
      <c r="E13" s="39">
        <v>1.4999999999999999E-2</v>
      </c>
      <c r="F13" s="39">
        <v>1.0999999999999999E-2</v>
      </c>
      <c r="G13" s="39">
        <v>0.01</v>
      </c>
      <c r="H13" s="39">
        <v>8.0000000000000002E-3</v>
      </c>
      <c r="I13" s="39">
        <v>7.0000000000000001E-3</v>
      </c>
      <c r="J13" s="39">
        <v>6.0000000000000001E-3</v>
      </c>
      <c r="K13" s="39">
        <v>6.0000000000000001E-3</v>
      </c>
      <c r="L13" s="39">
        <v>5.0000000000000001E-3</v>
      </c>
      <c r="M13" s="35"/>
    </row>
    <row r="14" spans="1:14" x14ac:dyDescent="0.3">
      <c r="A14" s="86" t="s">
        <v>52</v>
      </c>
      <c r="B14" s="39">
        <v>4.9000000000000002E-2</v>
      </c>
      <c r="C14" s="39">
        <v>2.7E-2</v>
      </c>
      <c r="D14" s="39">
        <v>1.7000000000000001E-2</v>
      </c>
      <c r="E14" s="39">
        <v>0.01</v>
      </c>
      <c r="F14" s="39">
        <v>6.0000000000000001E-3</v>
      </c>
      <c r="G14" s="39">
        <v>5.0000000000000001E-3</v>
      </c>
      <c r="H14" s="39">
        <v>4.0000000000000001E-3</v>
      </c>
      <c r="I14" s="39">
        <v>2E-3</v>
      </c>
      <c r="J14" s="39">
        <v>2E-3</v>
      </c>
      <c r="K14" s="39">
        <v>1E-3</v>
      </c>
      <c r="L14" s="39">
        <v>1E-3</v>
      </c>
      <c r="M14" s="35"/>
    </row>
    <row r="15" spans="1:14" x14ac:dyDescent="0.3">
      <c r="A15" s="86" t="s">
        <v>53</v>
      </c>
      <c r="B15" s="39">
        <v>4.5999999999999999E-2</v>
      </c>
      <c r="C15" s="39">
        <v>2.7E-2</v>
      </c>
      <c r="D15" s="39">
        <v>1.7999999999999999E-2</v>
      </c>
      <c r="E15" s="39">
        <v>0.01</v>
      </c>
      <c r="F15" s="39">
        <v>7.0000000000000001E-3</v>
      </c>
      <c r="G15" s="39">
        <v>5.0000000000000001E-3</v>
      </c>
      <c r="H15" s="39">
        <v>4.0000000000000001E-3</v>
      </c>
      <c r="I15" s="39">
        <v>3.0000000000000001E-3</v>
      </c>
      <c r="J15" s="39">
        <v>4.0000000000000001E-3</v>
      </c>
      <c r="K15" s="39">
        <v>3.0000000000000001E-3</v>
      </c>
      <c r="L15" s="39">
        <v>1E-3</v>
      </c>
      <c r="M15" s="35"/>
    </row>
    <row r="16" spans="1:14" x14ac:dyDescent="0.3">
      <c r="A16" s="86" t="s">
        <v>54</v>
      </c>
      <c r="B16" s="39">
        <v>4.8000000000000001E-2</v>
      </c>
      <c r="C16" s="39">
        <v>2.5000000000000001E-2</v>
      </c>
      <c r="D16" s="39">
        <v>1.6E-2</v>
      </c>
      <c r="E16" s="39">
        <v>8.9999999999999993E-3</v>
      </c>
      <c r="F16" s="39">
        <v>6.0000000000000001E-3</v>
      </c>
      <c r="G16" s="39">
        <v>5.0000000000000001E-3</v>
      </c>
      <c r="H16" s="39">
        <v>4.0000000000000001E-3</v>
      </c>
      <c r="I16" s="39">
        <v>2E-3</v>
      </c>
      <c r="J16" s="39">
        <v>2E-3</v>
      </c>
      <c r="K16" s="39">
        <v>2E-3</v>
      </c>
      <c r="L16" s="39">
        <v>1E-3</v>
      </c>
      <c r="M16" s="35"/>
    </row>
    <row r="17" spans="1:13" x14ac:dyDescent="0.3">
      <c r="A17" s="86" t="s">
        <v>55</v>
      </c>
      <c r="B17" s="39">
        <v>4.8000000000000001E-2</v>
      </c>
      <c r="C17" s="39">
        <v>2.9000000000000001E-2</v>
      </c>
      <c r="D17" s="39">
        <v>0.02</v>
      </c>
      <c r="E17" s="39">
        <v>1.2999999999999999E-2</v>
      </c>
      <c r="F17" s="39">
        <v>8.9999999999999993E-3</v>
      </c>
      <c r="G17" s="39">
        <v>8.0000000000000002E-3</v>
      </c>
      <c r="H17" s="39">
        <v>7.0000000000000001E-3</v>
      </c>
      <c r="I17" s="39">
        <v>5.0000000000000001E-3</v>
      </c>
      <c r="J17" s="39">
        <v>5.0000000000000001E-3</v>
      </c>
      <c r="K17" s="39">
        <v>4.0000000000000001E-3</v>
      </c>
      <c r="L17" s="39">
        <v>4.0000000000000001E-3</v>
      </c>
      <c r="M17" s="35"/>
    </row>
    <row r="18" spans="1:13" x14ac:dyDescent="0.3">
      <c r="A18" s="86" t="s">
        <v>56</v>
      </c>
      <c r="B18" s="39">
        <v>4.3999999999999997E-2</v>
      </c>
      <c r="C18" s="39">
        <v>2.3E-2</v>
      </c>
      <c r="D18" s="39">
        <v>1.4999999999999999E-2</v>
      </c>
      <c r="E18" s="39">
        <v>8.0000000000000002E-3</v>
      </c>
      <c r="F18" s="39">
        <v>4.0000000000000001E-3</v>
      </c>
      <c r="G18" s="39">
        <v>4.0000000000000001E-3</v>
      </c>
      <c r="H18" s="39">
        <v>4.0000000000000001E-3</v>
      </c>
      <c r="I18" s="39">
        <v>1E-3</v>
      </c>
      <c r="J18" s="39">
        <v>0</v>
      </c>
      <c r="K18" s="39">
        <v>0</v>
      </c>
      <c r="L18" s="39">
        <v>0</v>
      </c>
      <c r="M18" s="35"/>
    </row>
    <row r="19" spans="1:13" x14ac:dyDescent="0.3">
      <c r="A19" s="85" t="s">
        <v>57</v>
      </c>
      <c r="B19" s="39">
        <v>0.04</v>
      </c>
      <c r="C19" s="39">
        <v>2.1999999999999999E-2</v>
      </c>
      <c r="D19" s="39">
        <v>1.0999999999999999E-2</v>
      </c>
      <c r="E19" s="39">
        <v>1.2E-2</v>
      </c>
      <c r="F19" s="39">
        <v>0.03</v>
      </c>
      <c r="G19" s="39">
        <v>0.16900000000000001</v>
      </c>
      <c r="H19" s="39">
        <v>0.47</v>
      </c>
      <c r="I19" s="39">
        <v>1.7000000000000001E-2</v>
      </c>
      <c r="J19" s="39">
        <v>-2E-3</v>
      </c>
      <c r="K19" s="39">
        <v>-2E-3</v>
      </c>
      <c r="L19" s="39">
        <v>-2E-3</v>
      </c>
      <c r="M19" s="35"/>
    </row>
    <row r="20" spans="1:13" x14ac:dyDescent="0.3">
      <c r="A20" s="85" t="s">
        <v>58</v>
      </c>
      <c r="B20" s="39">
        <v>4.2999999999999997E-2</v>
      </c>
      <c r="C20" s="39">
        <v>2.4E-2</v>
      </c>
      <c r="D20" s="39">
        <v>1.2E-2</v>
      </c>
      <c r="E20" s="39">
        <v>1.4E-2</v>
      </c>
      <c r="F20" s="39">
        <v>3.9E-2</v>
      </c>
      <c r="G20" s="39">
        <v>0.16900000000000001</v>
      </c>
      <c r="H20" s="39">
        <v>0.46700000000000003</v>
      </c>
      <c r="I20" s="39">
        <v>1.7999999999999999E-2</v>
      </c>
      <c r="J20" s="39">
        <v>0</v>
      </c>
      <c r="K20" s="39">
        <v>-1E-3</v>
      </c>
      <c r="L20" s="39">
        <v>-1E-3</v>
      </c>
      <c r="M20" s="35"/>
    </row>
    <row r="21" spans="1:13" x14ac:dyDescent="0.3">
      <c r="A21" s="85" t="s">
        <v>59</v>
      </c>
      <c r="B21" s="92">
        <v>3.5000000000000003E-2</v>
      </c>
      <c r="C21" s="92">
        <v>2.1000000000000001E-2</v>
      </c>
      <c r="D21" s="92">
        <v>0.01</v>
      </c>
      <c r="E21" s="92">
        <v>1.2E-2</v>
      </c>
      <c r="F21" s="92">
        <v>3.6999999999999998E-2</v>
      </c>
      <c r="G21" s="92">
        <v>0.16700000000000001</v>
      </c>
      <c r="H21" s="92">
        <v>0.46300000000000002</v>
      </c>
      <c r="I21" s="92">
        <v>1.7000000000000001E-2</v>
      </c>
      <c r="J21" s="92">
        <v>-2E-3</v>
      </c>
      <c r="K21" s="92">
        <v>-3.0000000000000001E-3</v>
      </c>
      <c r="L21" s="92">
        <v>-3.0000000000000001E-3</v>
      </c>
      <c r="M21" s="35"/>
    </row>
    <row r="22" spans="1:13" x14ac:dyDescent="0.3">
      <c r="A22" s="85" t="s">
        <v>60</v>
      </c>
      <c r="B22" s="39">
        <v>-4.0000000000000001E-3</v>
      </c>
      <c r="C22" s="39">
        <v>-6.0000000000000001E-3</v>
      </c>
      <c r="D22" s="39">
        <v>-6.0000000000000001E-3</v>
      </c>
      <c r="E22" s="39">
        <v>-5.0000000000000001E-3</v>
      </c>
      <c r="F22" s="39">
        <v>-5.0000000000000001E-3</v>
      </c>
      <c r="G22" s="39">
        <v>-5.0000000000000001E-3</v>
      </c>
      <c r="H22" s="39">
        <v>-5.0000000000000001E-3</v>
      </c>
      <c r="I22" s="39">
        <v>-4.0000000000000001E-3</v>
      </c>
      <c r="J22" s="39">
        <v>-4.0000000000000001E-3</v>
      </c>
      <c r="K22" s="39">
        <v>-4.0000000000000001E-3</v>
      </c>
      <c r="L22" s="39">
        <v>-4.0000000000000001E-3</v>
      </c>
      <c r="M22" s="35"/>
    </row>
    <row r="23" spans="1:13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topLeftCell="J2" workbookViewId="0">
      <selection activeCell="J2" sqref="J2"/>
    </sheetView>
  </sheetViews>
  <sheetFormatPr defaultColWidth="14.44140625" defaultRowHeight="15" customHeight="1" x14ac:dyDescent="0.3"/>
  <cols>
    <col min="1" max="1" width="11.44140625" customWidth="1"/>
    <col min="2" max="8" width="8.6640625" customWidth="1"/>
    <col min="9" max="9" width="9.5546875" customWidth="1"/>
    <col min="10" max="10" width="10.5546875" customWidth="1"/>
    <col min="11" max="11" width="9.5546875" customWidth="1"/>
    <col min="12" max="12" width="10.5546875" customWidth="1"/>
    <col min="13" max="18" width="9.5546875" customWidth="1"/>
    <col min="19" max="26" width="8.6640625" customWidth="1"/>
  </cols>
  <sheetData>
    <row r="1" spans="1:18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</row>
    <row r="2" spans="1:18" ht="14.25" customHeight="1" x14ac:dyDescent="0.3">
      <c r="A2" s="1">
        <v>310</v>
      </c>
      <c r="B2" s="1">
        <v>4.8000000000000001E-2</v>
      </c>
      <c r="C2" s="1">
        <v>2.7E-2</v>
      </c>
      <c r="D2" s="1">
        <v>1.4999999999999999E-2</v>
      </c>
      <c r="E2" s="1">
        <v>4.2999999999999997E-2</v>
      </c>
      <c r="F2" s="1">
        <v>6.9000000000000006E-2</v>
      </c>
      <c r="G2" s="1">
        <v>9.4E-2</v>
      </c>
      <c r="H2" s="1">
        <v>0.129</v>
      </c>
      <c r="I2" s="2">
        <f t="shared" ref="I2:I9" si="0">E2/D2</f>
        <v>2.8666666666666667</v>
      </c>
      <c r="J2" s="2">
        <f t="shared" ref="J2:J9" si="1">F2/D2</f>
        <v>4.6000000000000005</v>
      </c>
      <c r="K2" s="2">
        <f t="shared" ref="K2:K9" si="2">G2/D2</f>
        <v>6.2666666666666666</v>
      </c>
      <c r="L2" s="2">
        <f t="shared" ref="L2:L9" si="3">H2/D2</f>
        <v>8.6000000000000014</v>
      </c>
      <c r="M2" s="2">
        <f t="shared" ref="M2:M9" si="4">F2/E2</f>
        <v>1.6046511627906979</v>
      </c>
      <c r="N2" s="2">
        <f t="shared" ref="N2:N9" si="5">G2/E2</f>
        <v>2.1860465116279073</v>
      </c>
      <c r="O2" s="2">
        <f t="shared" ref="O2:O9" si="6">H2/E2</f>
        <v>3.0000000000000004</v>
      </c>
      <c r="P2" s="2">
        <f t="shared" ref="P2:P9" si="7">G2/F2</f>
        <v>1.36231884057971</v>
      </c>
      <c r="Q2" s="2">
        <f t="shared" ref="Q2:Q9" si="8">H2/F2</f>
        <v>1.8695652173913042</v>
      </c>
      <c r="R2" s="2">
        <f t="shared" ref="R2:R9" si="9">H2/G2</f>
        <v>1.3723404255319149</v>
      </c>
    </row>
    <row r="3" spans="1:18" ht="14.25" customHeight="1" x14ac:dyDescent="0.3">
      <c r="A3" s="1">
        <v>340</v>
      </c>
      <c r="B3" s="1">
        <v>3.1E-2</v>
      </c>
      <c r="C3" s="1">
        <v>2.3E-2</v>
      </c>
      <c r="D3" s="1">
        <v>1.0999999999999999E-2</v>
      </c>
      <c r="E3" s="1">
        <v>2.9000000000000001E-2</v>
      </c>
      <c r="F3" s="1">
        <v>4.4999999999999998E-2</v>
      </c>
      <c r="G3" s="1">
        <v>0.06</v>
      </c>
      <c r="H3" s="1">
        <v>8.1000000000000003E-2</v>
      </c>
      <c r="I3" s="2">
        <f t="shared" si="0"/>
        <v>2.6363636363636367</v>
      </c>
      <c r="J3" s="2">
        <f t="shared" si="1"/>
        <v>4.0909090909090908</v>
      </c>
      <c r="K3" s="2">
        <f t="shared" si="2"/>
        <v>5.454545454545455</v>
      </c>
      <c r="L3" s="2">
        <f t="shared" si="3"/>
        <v>7.3636363636363642</v>
      </c>
      <c r="M3" s="2">
        <f t="shared" si="4"/>
        <v>1.5517241379310343</v>
      </c>
      <c r="N3" s="2">
        <f t="shared" si="5"/>
        <v>2.068965517241379</v>
      </c>
      <c r="O3" s="2">
        <f t="shared" si="6"/>
        <v>2.7931034482758621</v>
      </c>
      <c r="P3" s="2">
        <f t="shared" si="7"/>
        <v>1.3333333333333333</v>
      </c>
      <c r="Q3" s="2">
        <f t="shared" si="8"/>
        <v>1.8</v>
      </c>
      <c r="R3" s="2">
        <f t="shared" si="9"/>
        <v>1.35</v>
      </c>
    </row>
    <row r="4" spans="1:18" ht="14.25" customHeight="1" x14ac:dyDescent="0.3">
      <c r="A4" s="1">
        <v>370</v>
      </c>
      <c r="B4" s="1">
        <v>3.4000000000000002E-2</v>
      </c>
      <c r="C4" s="1">
        <v>0.02</v>
      </c>
      <c r="D4" s="1">
        <v>2.3E-2</v>
      </c>
      <c r="E4" s="1">
        <v>4.2000000000000003E-2</v>
      </c>
      <c r="F4" s="1">
        <v>5.3999999999999999E-2</v>
      </c>
      <c r="G4" s="1">
        <v>6.7000000000000004E-2</v>
      </c>
      <c r="H4" s="1">
        <v>8.5000000000000006E-2</v>
      </c>
      <c r="I4" s="2">
        <f t="shared" si="0"/>
        <v>1.8260869565217392</v>
      </c>
      <c r="J4" s="2">
        <f t="shared" si="1"/>
        <v>2.347826086956522</v>
      </c>
      <c r="K4" s="2">
        <f t="shared" si="2"/>
        <v>2.9130434782608696</v>
      </c>
      <c r="L4" s="2">
        <f t="shared" si="3"/>
        <v>3.6956521739130439</v>
      </c>
      <c r="M4" s="2">
        <f t="shared" si="4"/>
        <v>1.2857142857142856</v>
      </c>
      <c r="N4" s="2">
        <f t="shared" si="5"/>
        <v>1.5952380952380953</v>
      </c>
      <c r="O4" s="2">
        <f t="shared" si="6"/>
        <v>2.0238095238095237</v>
      </c>
      <c r="P4" s="2">
        <f t="shared" si="7"/>
        <v>1.2407407407407409</v>
      </c>
      <c r="Q4" s="2">
        <f t="shared" si="8"/>
        <v>1.5740740740740742</v>
      </c>
      <c r="R4" s="2">
        <f t="shared" si="9"/>
        <v>1.2686567164179106</v>
      </c>
    </row>
    <row r="5" spans="1:18" ht="14.25" customHeight="1" x14ac:dyDescent="0.3">
      <c r="A5" s="1">
        <v>400</v>
      </c>
      <c r="B5" s="1">
        <v>4.1000000000000002E-2</v>
      </c>
      <c r="C5" s="1">
        <v>1.6E-2</v>
      </c>
      <c r="D5" s="1">
        <v>2.8000000000000001E-2</v>
      </c>
      <c r="E5" s="1">
        <v>5.0999999999999997E-2</v>
      </c>
      <c r="F5" s="1">
        <v>6.4000000000000001E-2</v>
      </c>
      <c r="G5" s="1">
        <v>7.8E-2</v>
      </c>
      <c r="H5" s="1">
        <v>9.9000000000000005E-2</v>
      </c>
      <c r="I5" s="2">
        <f t="shared" si="0"/>
        <v>1.8214285714285712</v>
      </c>
      <c r="J5" s="2">
        <f t="shared" si="1"/>
        <v>2.2857142857142856</v>
      </c>
      <c r="K5" s="2">
        <f t="shared" si="2"/>
        <v>2.7857142857142856</v>
      </c>
      <c r="L5" s="2">
        <f t="shared" si="3"/>
        <v>3.5357142857142856</v>
      </c>
      <c r="M5" s="2">
        <f t="shared" si="4"/>
        <v>1.2549019607843139</v>
      </c>
      <c r="N5" s="2">
        <f t="shared" si="5"/>
        <v>1.5294117647058825</v>
      </c>
      <c r="O5" s="2">
        <f t="shared" si="6"/>
        <v>1.9411764705882355</v>
      </c>
      <c r="P5" s="2">
        <f t="shared" si="7"/>
        <v>1.21875</v>
      </c>
      <c r="Q5" s="2">
        <f t="shared" si="8"/>
        <v>1.546875</v>
      </c>
      <c r="R5" s="2">
        <f t="shared" si="9"/>
        <v>1.2692307692307694</v>
      </c>
    </row>
    <row r="6" spans="1:18" ht="14.25" customHeight="1" x14ac:dyDescent="0.3">
      <c r="A6" s="1">
        <v>430</v>
      </c>
      <c r="B6" s="1">
        <v>0.112</v>
      </c>
      <c r="C6" s="1">
        <v>1.2999999999999999E-2</v>
      </c>
      <c r="D6" s="1">
        <v>7.0999999999999994E-2</v>
      </c>
      <c r="E6" s="1">
        <v>0.126</v>
      </c>
      <c r="F6" s="1">
        <v>0.16800000000000001</v>
      </c>
      <c r="G6" s="1">
        <v>0.20300000000000001</v>
      </c>
      <c r="H6" s="1">
        <v>0.25600000000000001</v>
      </c>
      <c r="I6" s="2">
        <f t="shared" si="0"/>
        <v>1.7746478873239437</v>
      </c>
      <c r="J6" s="2">
        <f t="shared" si="1"/>
        <v>2.3661971830985919</v>
      </c>
      <c r="K6" s="2">
        <f t="shared" si="2"/>
        <v>2.8591549295774654</v>
      </c>
      <c r="L6" s="2">
        <f t="shared" si="3"/>
        <v>3.6056338028169019</v>
      </c>
      <c r="M6" s="2">
        <f t="shared" si="4"/>
        <v>1.3333333333333335</v>
      </c>
      <c r="N6" s="2">
        <f t="shared" si="5"/>
        <v>1.6111111111111112</v>
      </c>
      <c r="O6" s="2">
        <f t="shared" si="6"/>
        <v>2.0317460317460316</v>
      </c>
      <c r="P6" s="2">
        <f t="shared" si="7"/>
        <v>1.2083333333333333</v>
      </c>
      <c r="Q6" s="2">
        <f t="shared" si="8"/>
        <v>1.5238095238095237</v>
      </c>
      <c r="R6" s="2">
        <f t="shared" si="9"/>
        <v>1.2610837438423645</v>
      </c>
    </row>
    <row r="7" spans="1:18" ht="14.25" customHeight="1" x14ac:dyDescent="0.3">
      <c r="A7" s="1">
        <v>460</v>
      </c>
      <c r="B7" s="1">
        <v>0.318</v>
      </c>
      <c r="C7" s="1">
        <v>1.2E-2</v>
      </c>
      <c r="D7" s="1">
        <v>0.13900000000000001</v>
      </c>
      <c r="E7" s="1">
        <v>0.27100000000000002</v>
      </c>
      <c r="F7" s="1">
        <v>0.42399999999999999</v>
      </c>
      <c r="G7" s="1">
        <v>0.53900000000000003</v>
      </c>
      <c r="H7" s="1">
        <v>0.69599999999999995</v>
      </c>
      <c r="I7" s="2">
        <f t="shared" si="0"/>
        <v>1.949640287769784</v>
      </c>
      <c r="J7" s="2">
        <f t="shared" si="1"/>
        <v>3.0503597122302155</v>
      </c>
      <c r="K7" s="2">
        <f t="shared" si="2"/>
        <v>3.8776978417266186</v>
      </c>
      <c r="L7" s="2">
        <f t="shared" si="3"/>
        <v>5.0071942446043156</v>
      </c>
      <c r="M7" s="2">
        <f t="shared" si="4"/>
        <v>1.5645756457564575</v>
      </c>
      <c r="N7" s="2">
        <f t="shared" si="5"/>
        <v>1.9889298892988929</v>
      </c>
      <c r="O7" s="2">
        <f t="shared" si="6"/>
        <v>2.5682656826568264</v>
      </c>
      <c r="P7" s="2">
        <f t="shared" si="7"/>
        <v>1.2712264150943398</v>
      </c>
      <c r="Q7" s="2">
        <f t="shared" si="8"/>
        <v>1.641509433962264</v>
      </c>
      <c r="R7" s="2">
        <f t="shared" si="9"/>
        <v>1.2912801484230054</v>
      </c>
    </row>
    <row r="8" spans="1:18" ht="14.25" customHeight="1" x14ac:dyDescent="0.3">
      <c r="A8" s="1">
        <v>490</v>
      </c>
      <c r="B8" s="1">
        <v>0.64</v>
      </c>
      <c r="C8" s="1">
        <v>8.9999999999999993E-3</v>
      </c>
      <c r="D8" s="1">
        <v>0.16200000000000001</v>
      </c>
      <c r="E8" s="1">
        <v>0.39200000000000002</v>
      </c>
      <c r="F8" s="1">
        <v>0.75600000000000001</v>
      </c>
      <c r="G8" s="1">
        <v>1.0189999999999999</v>
      </c>
      <c r="H8" s="1">
        <v>1.351</v>
      </c>
      <c r="I8" s="2">
        <f t="shared" si="0"/>
        <v>2.4197530864197532</v>
      </c>
      <c r="J8" s="2">
        <f t="shared" si="1"/>
        <v>4.666666666666667</v>
      </c>
      <c r="K8" s="2">
        <f t="shared" si="2"/>
        <v>6.2901234567901225</v>
      </c>
      <c r="L8" s="2">
        <f t="shared" si="3"/>
        <v>8.3395061728395063</v>
      </c>
      <c r="M8" s="2">
        <f t="shared" si="4"/>
        <v>1.9285714285714286</v>
      </c>
      <c r="N8" s="2">
        <f t="shared" si="5"/>
        <v>2.5994897959183669</v>
      </c>
      <c r="O8" s="2">
        <f t="shared" si="6"/>
        <v>3.4464285714285712</v>
      </c>
      <c r="P8" s="2">
        <f t="shared" si="7"/>
        <v>1.3478835978835977</v>
      </c>
      <c r="Q8" s="2">
        <f t="shared" si="8"/>
        <v>1.787037037037037</v>
      </c>
      <c r="R8" s="2">
        <f t="shared" si="9"/>
        <v>1.3258096172718352</v>
      </c>
    </row>
    <row r="9" spans="1:18" ht="14.25" customHeight="1" x14ac:dyDescent="0.3">
      <c r="A9" s="1">
        <v>520</v>
      </c>
      <c r="B9" s="1">
        <v>2.1000000000000001E-2</v>
      </c>
      <c r="C9" s="1">
        <v>8.9999999999999993E-3</v>
      </c>
      <c r="D9" s="1">
        <v>4.0000000000000001E-3</v>
      </c>
      <c r="E9" s="1">
        <v>1.2999999999999999E-2</v>
      </c>
      <c r="F9" s="1">
        <v>2.4E-2</v>
      </c>
      <c r="G9" s="1">
        <v>3.4000000000000002E-2</v>
      </c>
      <c r="H9" s="1">
        <v>4.7E-2</v>
      </c>
      <c r="I9" s="2">
        <f t="shared" si="0"/>
        <v>3.25</v>
      </c>
      <c r="J9" s="2">
        <f t="shared" si="1"/>
        <v>6</v>
      </c>
      <c r="K9" s="2">
        <f t="shared" si="2"/>
        <v>8.5</v>
      </c>
      <c r="L9" s="2">
        <f t="shared" si="3"/>
        <v>11.75</v>
      </c>
      <c r="M9" s="2">
        <f t="shared" si="4"/>
        <v>1.8461538461538463</v>
      </c>
      <c r="N9" s="2">
        <f t="shared" si="5"/>
        <v>2.6153846153846159</v>
      </c>
      <c r="O9" s="2">
        <f t="shared" si="6"/>
        <v>3.6153846153846154</v>
      </c>
      <c r="P9" s="2">
        <f t="shared" si="7"/>
        <v>1.4166666666666667</v>
      </c>
      <c r="Q9" s="2">
        <f t="shared" si="8"/>
        <v>1.9583333333333333</v>
      </c>
      <c r="R9" s="2">
        <f t="shared" si="9"/>
        <v>1.3823529411764706</v>
      </c>
    </row>
    <row r="10" spans="1:18" ht="14.25" customHeight="1" x14ac:dyDescent="0.3">
      <c r="A10" s="1">
        <v>550</v>
      </c>
      <c r="B10" s="1">
        <v>-1E-3</v>
      </c>
      <c r="C10" s="1">
        <v>8.0000000000000002E-3</v>
      </c>
      <c r="D10" s="1">
        <v>-1E-3</v>
      </c>
      <c r="E10" s="1">
        <v>1E-3</v>
      </c>
      <c r="F10" s="1">
        <v>-1E-3</v>
      </c>
      <c r="G10" s="1">
        <v>-1E-3</v>
      </c>
      <c r="H10" s="1">
        <v>-1E-3</v>
      </c>
    </row>
    <row r="11" spans="1:18" ht="14.25" customHeight="1" x14ac:dyDescent="0.3">
      <c r="A11" s="1">
        <v>580</v>
      </c>
      <c r="B11" s="1">
        <v>-1E-3</v>
      </c>
      <c r="C11" s="1">
        <v>8.0000000000000002E-3</v>
      </c>
      <c r="D11" s="1">
        <v>-1E-3</v>
      </c>
      <c r="E11" s="1">
        <v>0</v>
      </c>
      <c r="F11" s="1">
        <v>0</v>
      </c>
      <c r="G11" s="1">
        <v>-1E-3</v>
      </c>
      <c r="H11" s="1">
        <v>-2E-3</v>
      </c>
    </row>
    <row r="12" spans="1:18" ht="14.25" customHeight="1" x14ac:dyDescent="0.3">
      <c r="A12" s="1">
        <v>610</v>
      </c>
      <c r="B12" s="1">
        <v>-1E-3</v>
      </c>
      <c r="C12" s="1">
        <v>7.0000000000000001E-3</v>
      </c>
      <c r="D12" s="1">
        <v>-1E-3</v>
      </c>
      <c r="E12" s="1">
        <v>0</v>
      </c>
      <c r="F12" s="1">
        <v>-1E-3</v>
      </c>
      <c r="G12" s="1">
        <v>-1E-3</v>
      </c>
      <c r="H12" s="1">
        <v>-2E-3</v>
      </c>
    </row>
    <row r="13" spans="1:18" ht="14.25" customHeight="1" x14ac:dyDescent="0.3"/>
    <row r="14" spans="1:18" ht="14.25" customHeight="1" x14ac:dyDescent="0.3">
      <c r="H14" s="1" t="s">
        <v>91</v>
      </c>
      <c r="I14" s="1">
        <v>2</v>
      </c>
      <c r="J14" s="1">
        <v>3</v>
      </c>
      <c r="K14" s="1">
        <v>4</v>
      </c>
      <c r="L14" s="1">
        <v>5</v>
      </c>
      <c r="M14" s="1">
        <v>1.5</v>
      </c>
      <c r="N14" s="1">
        <v>2</v>
      </c>
      <c r="O14" s="1">
        <v>2.5</v>
      </c>
      <c r="P14" s="1">
        <v>1.33</v>
      </c>
      <c r="Q14" s="1">
        <v>1.67</v>
      </c>
      <c r="R14" s="1">
        <v>1.25</v>
      </c>
    </row>
    <row r="15" spans="1:18" ht="14.25" customHeight="1" x14ac:dyDescent="0.3">
      <c r="H15" s="1" t="s">
        <v>92</v>
      </c>
      <c r="I15" s="2">
        <f t="shared" ref="I15:R15" si="10">I7/I14</f>
        <v>0.97482014388489202</v>
      </c>
      <c r="J15" s="2">
        <f t="shared" si="10"/>
        <v>1.0167865707434052</v>
      </c>
      <c r="K15" s="2">
        <f t="shared" si="10"/>
        <v>0.96942446043165464</v>
      </c>
      <c r="L15" s="2">
        <f t="shared" si="10"/>
        <v>1.0014388489208632</v>
      </c>
      <c r="M15" s="2">
        <f t="shared" si="10"/>
        <v>1.0430504305043049</v>
      </c>
      <c r="N15" s="2">
        <f t="shared" si="10"/>
        <v>0.99446494464944646</v>
      </c>
      <c r="O15" s="2">
        <f t="shared" si="10"/>
        <v>1.0273062730627305</v>
      </c>
      <c r="P15" s="2">
        <f t="shared" si="10"/>
        <v>0.95580933465739826</v>
      </c>
      <c r="Q15" s="2">
        <f t="shared" si="10"/>
        <v>0.98293978081572697</v>
      </c>
      <c r="R15" s="2">
        <f t="shared" si="10"/>
        <v>1.0330241187384044</v>
      </c>
    </row>
    <row r="16" spans="1:18" ht="14.25" customHeight="1" x14ac:dyDescent="0.3">
      <c r="H16" s="1" t="s">
        <v>93</v>
      </c>
      <c r="I16" s="2">
        <f t="shared" ref="I16:R16" si="11">I8/I14</f>
        <v>1.2098765432098766</v>
      </c>
      <c r="J16" s="2">
        <f t="shared" si="11"/>
        <v>1.5555555555555556</v>
      </c>
      <c r="K16" s="2">
        <f t="shared" si="11"/>
        <v>1.5725308641975306</v>
      </c>
      <c r="L16" s="2">
        <f t="shared" si="11"/>
        <v>1.6679012345679012</v>
      </c>
      <c r="M16" s="2">
        <f t="shared" si="11"/>
        <v>1.2857142857142858</v>
      </c>
      <c r="N16" s="2">
        <f t="shared" si="11"/>
        <v>1.2997448979591835</v>
      </c>
      <c r="O16" s="2">
        <f t="shared" si="11"/>
        <v>1.3785714285714286</v>
      </c>
      <c r="P16" s="2">
        <f t="shared" si="11"/>
        <v>1.0134463141981938</v>
      </c>
      <c r="Q16" s="2">
        <f t="shared" si="11"/>
        <v>1.0700820581060102</v>
      </c>
      <c r="R16" s="2">
        <f t="shared" si="11"/>
        <v>1.0606476938174683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778C-12D1-4C8D-910C-C3206EE23431}">
  <dimension ref="A1:N23"/>
  <sheetViews>
    <sheetView workbookViewId="0">
      <selection activeCell="I11" sqref="I11"/>
    </sheetView>
  </sheetViews>
  <sheetFormatPr defaultRowHeight="14.4" x14ac:dyDescent="0.3"/>
  <cols>
    <col min="1" max="1" width="12.33203125" customWidth="1"/>
    <col min="2" max="2" width="9.33203125" customWidth="1"/>
  </cols>
  <sheetData>
    <row r="1" spans="1:14" x14ac:dyDescent="0.3">
      <c r="A1" s="81" t="s">
        <v>0</v>
      </c>
      <c r="B1" s="87">
        <v>310</v>
      </c>
      <c r="C1" s="87">
        <v>340</v>
      </c>
      <c r="D1" s="87">
        <v>370</v>
      </c>
      <c r="E1" s="87">
        <v>400</v>
      </c>
      <c r="F1" s="87">
        <v>430</v>
      </c>
      <c r="G1" s="87">
        <v>460</v>
      </c>
      <c r="H1" s="88">
        <v>490</v>
      </c>
      <c r="I1" s="87">
        <v>520</v>
      </c>
      <c r="J1" s="87">
        <v>550</v>
      </c>
      <c r="K1" s="90">
        <v>580</v>
      </c>
      <c r="L1" s="79">
        <v>610</v>
      </c>
      <c r="M1" s="98"/>
      <c r="N1" s="35" t="s">
        <v>94</v>
      </c>
    </row>
    <row r="2" spans="1:14" x14ac:dyDescent="0.3">
      <c r="A2" s="85" t="s">
        <v>41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91">
        <v>0</v>
      </c>
      <c r="M2" s="35"/>
      <c r="N2">
        <f>EXP(H2)/EXP(K2)</f>
        <v>1</v>
      </c>
    </row>
    <row r="3" spans="1:14" x14ac:dyDescent="0.3">
      <c r="A3" s="85" t="s">
        <v>42</v>
      </c>
      <c r="B3" s="39">
        <v>8.2000000000000003E-2</v>
      </c>
      <c r="C3" s="39">
        <v>6.4000000000000001E-2</v>
      </c>
      <c r="D3" s="39">
        <v>5.2999999999999999E-2</v>
      </c>
      <c r="E3" s="39">
        <v>4.3999999999999997E-2</v>
      </c>
      <c r="F3" s="89">
        <v>3.7999999999999999E-2</v>
      </c>
      <c r="G3" s="39">
        <v>3.4000000000000002E-2</v>
      </c>
      <c r="H3" s="39">
        <v>3.1E-2</v>
      </c>
      <c r="I3" s="39">
        <v>2.8000000000000001E-2</v>
      </c>
      <c r="J3" s="39">
        <v>2.7E-2</v>
      </c>
      <c r="K3" s="39">
        <v>2.4E-2</v>
      </c>
      <c r="L3" s="39">
        <v>2.1999999999999999E-2</v>
      </c>
      <c r="M3" s="35"/>
      <c r="N3">
        <f t="shared" ref="N3:N21" si="0">EXP(H3)/EXP(K3)</f>
        <v>1.0070245572668486</v>
      </c>
    </row>
    <row r="4" spans="1:14" x14ac:dyDescent="0.3">
      <c r="A4" s="85" t="s">
        <v>47</v>
      </c>
      <c r="B4" s="39">
        <v>8.8999999999999996E-2</v>
      </c>
      <c r="C4" s="39">
        <v>7.0999999999999994E-2</v>
      </c>
      <c r="D4" s="39">
        <v>0.06</v>
      </c>
      <c r="E4" s="39">
        <v>5.0999999999999997E-2</v>
      </c>
      <c r="F4" s="39">
        <v>0.04</v>
      </c>
      <c r="G4" s="39">
        <v>3.9E-2</v>
      </c>
      <c r="H4" s="39">
        <v>3.5999999999999997E-2</v>
      </c>
      <c r="I4" s="39">
        <v>3.3000000000000002E-2</v>
      </c>
      <c r="J4" s="39">
        <v>3.1E-2</v>
      </c>
      <c r="K4" s="89">
        <v>2.8000000000000001E-2</v>
      </c>
      <c r="L4" s="39">
        <v>2.5999999999999999E-2</v>
      </c>
      <c r="M4" s="35"/>
      <c r="N4">
        <f t="shared" si="0"/>
        <v>1.0080320855042735</v>
      </c>
    </row>
    <row r="5" spans="1:14" x14ac:dyDescent="0.3">
      <c r="A5" s="85" t="s">
        <v>75</v>
      </c>
      <c r="B5" s="39">
        <v>0.09</v>
      </c>
      <c r="C5" s="39">
        <v>7.0999999999999994E-2</v>
      </c>
      <c r="D5" s="39">
        <v>6.0999999999999999E-2</v>
      </c>
      <c r="E5" s="39">
        <v>5.1999999999999998E-2</v>
      </c>
      <c r="F5" s="39">
        <v>4.4999999999999998E-2</v>
      </c>
      <c r="G5" s="39">
        <v>0.04</v>
      </c>
      <c r="H5" s="39">
        <v>3.6999999999999998E-2</v>
      </c>
      <c r="I5" s="39">
        <v>3.4000000000000002E-2</v>
      </c>
      <c r="J5" s="39">
        <v>3.2000000000000001E-2</v>
      </c>
      <c r="K5" s="39">
        <v>2.9000000000000001E-2</v>
      </c>
      <c r="L5" s="39">
        <v>2.8000000000000001E-2</v>
      </c>
      <c r="M5" s="35"/>
      <c r="N5">
        <f t="shared" si="0"/>
        <v>1.0080320855042735</v>
      </c>
    </row>
    <row r="6" spans="1:14" x14ac:dyDescent="0.3">
      <c r="A6" s="85" t="s">
        <v>43</v>
      </c>
      <c r="B6" s="39">
        <v>4.0000000000000001E-3</v>
      </c>
      <c r="C6" s="39">
        <v>-1E-3</v>
      </c>
      <c r="D6" s="39">
        <v>-1E-3</v>
      </c>
      <c r="E6" s="39">
        <v>-1E-3</v>
      </c>
      <c r="F6" s="39">
        <v>-1E-3</v>
      </c>
      <c r="G6" s="39">
        <v>-1E-3</v>
      </c>
      <c r="H6" s="39">
        <v>-1E-3</v>
      </c>
      <c r="I6" s="39">
        <v>-1E-3</v>
      </c>
      <c r="J6" s="39">
        <v>-1E-3</v>
      </c>
      <c r="K6" s="39">
        <v>-1E-3</v>
      </c>
      <c r="L6" s="39">
        <v>-1E-3</v>
      </c>
      <c r="M6" s="35"/>
      <c r="N6">
        <f t="shared" si="0"/>
        <v>1</v>
      </c>
    </row>
    <row r="7" spans="1:14" x14ac:dyDescent="0.3">
      <c r="A7" s="85" t="s">
        <v>44</v>
      </c>
      <c r="B7" s="39">
        <v>0.17299999999999999</v>
      </c>
      <c r="C7" s="39">
        <v>0.124</v>
      </c>
      <c r="D7" s="39">
        <v>9.1999999999999998E-2</v>
      </c>
      <c r="E7" s="39">
        <v>8.5999999999999993E-2</v>
      </c>
      <c r="F7" s="39">
        <v>0.13900000000000001</v>
      </c>
      <c r="G7" s="39">
        <v>0.443</v>
      </c>
      <c r="H7" s="39">
        <v>1.1299999999999999</v>
      </c>
      <c r="I7" s="39">
        <v>7.6999999999999999E-2</v>
      </c>
      <c r="J7" s="39">
        <v>3.3000000000000002E-2</v>
      </c>
      <c r="K7" s="39">
        <v>0.03</v>
      </c>
      <c r="L7" s="39">
        <v>2.8000000000000001E-2</v>
      </c>
      <c r="M7" s="35"/>
      <c r="N7">
        <f t="shared" si="0"/>
        <v>3.0041660239464325</v>
      </c>
    </row>
    <row r="8" spans="1:14" x14ac:dyDescent="0.3">
      <c r="A8" s="85" t="s">
        <v>45</v>
      </c>
      <c r="B8" s="39">
        <v>0.121</v>
      </c>
      <c r="C8" s="39">
        <v>9.6000000000000002E-2</v>
      </c>
      <c r="D8" s="39">
        <v>8.2000000000000003E-2</v>
      </c>
      <c r="E8" s="39">
        <v>7.0999999999999994E-2</v>
      </c>
      <c r="F8" s="39">
        <v>7.2999999999999995E-2</v>
      </c>
      <c r="G8" s="39">
        <v>0.11899999999999999</v>
      </c>
      <c r="H8" s="39">
        <v>0.23400000000000001</v>
      </c>
      <c r="I8" s="39">
        <v>0.05</v>
      </c>
      <c r="J8" s="39">
        <v>0.04</v>
      </c>
      <c r="K8" s="39">
        <v>3.5999999999999997E-2</v>
      </c>
      <c r="L8" s="39">
        <v>3.4000000000000002E-2</v>
      </c>
      <c r="M8" s="35"/>
      <c r="N8">
        <f t="shared" si="0"/>
        <v>1.218962393821643</v>
      </c>
    </row>
    <row r="9" spans="1:14" x14ac:dyDescent="0.3">
      <c r="A9" s="85" t="s">
        <v>46</v>
      </c>
      <c r="B9" s="39">
        <v>0.17</v>
      </c>
      <c r="C9" s="39">
        <v>0.127</v>
      </c>
      <c r="D9" s="39">
        <v>0.10100000000000001</v>
      </c>
      <c r="E9" s="39">
        <v>9.0999999999999998E-2</v>
      </c>
      <c r="F9" s="39">
        <v>0.125</v>
      </c>
      <c r="G9" s="39">
        <v>0.33600000000000002</v>
      </c>
      <c r="H9" s="39">
        <v>0.82299999999999995</v>
      </c>
      <c r="I9" s="39">
        <v>7.4999999999999997E-2</v>
      </c>
      <c r="J9" s="39">
        <v>4.2999999999999997E-2</v>
      </c>
      <c r="K9" s="39">
        <v>0.04</v>
      </c>
      <c r="L9" s="39">
        <v>3.6999999999999998E-2</v>
      </c>
      <c r="M9" s="35"/>
      <c r="N9">
        <f t="shared" si="0"/>
        <v>2.1880265087438824</v>
      </c>
    </row>
    <row r="10" spans="1:14" x14ac:dyDescent="0.3">
      <c r="A10" s="86" t="s">
        <v>48</v>
      </c>
      <c r="B10" s="39">
        <v>3.6999999999999998E-2</v>
      </c>
      <c r="C10" s="39">
        <v>1.9E-2</v>
      </c>
      <c r="D10" s="39">
        <v>1.0999999999999999E-2</v>
      </c>
      <c r="E10" s="39">
        <v>7.0000000000000001E-3</v>
      </c>
      <c r="F10" s="39">
        <v>0.01</v>
      </c>
      <c r="G10" s="39">
        <v>3.2000000000000001E-2</v>
      </c>
      <c r="H10" s="39">
        <v>8.3000000000000004E-2</v>
      </c>
      <c r="I10" s="39">
        <v>3.0000000000000001E-3</v>
      </c>
      <c r="J10" s="39">
        <v>1E-3</v>
      </c>
      <c r="K10" s="39">
        <v>0</v>
      </c>
      <c r="L10" s="39">
        <v>0</v>
      </c>
      <c r="M10" s="35"/>
      <c r="N10">
        <f t="shared" si="0"/>
        <v>1.0865418085482381</v>
      </c>
    </row>
    <row r="11" spans="1:14" x14ac:dyDescent="0.3">
      <c r="A11" s="86" t="s">
        <v>49</v>
      </c>
      <c r="B11" s="39">
        <v>3.5999999999999997E-2</v>
      </c>
      <c r="C11" s="39">
        <v>0.02</v>
      </c>
      <c r="D11" s="39">
        <v>1.2999999999999999E-2</v>
      </c>
      <c r="E11" s="39">
        <v>8.9999999999999993E-3</v>
      </c>
      <c r="F11" s="39">
        <v>1.2E-2</v>
      </c>
      <c r="G11" s="39">
        <v>3.4000000000000002E-2</v>
      </c>
      <c r="H11" s="39">
        <v>8.5999999999999993E-2</v>
      </c>
      <c r="I11" s="39">
        <v>5.0000000000000001E-3</v>
      </c>
      <c r="J11" s="39">
        <v>2E-3</v>
      </c>
      <c r="K11" s="39">
        <v>1E-3</v>
      </c>
      <c r="L11" s="39">
        <v>1E-3</v>
      </c>
      <c r="M11" s="35"/>
      <c r="N11">
        <f t="shared" si="0"/>
        <v>1.0887170666983987</v>
      </c>
    </row>
    <row r="12" spans="1:14" x14ac:dyDescent="0.3">
      <c r="A12" s="86" t="s">
        <v>50</v>
      </c>
      <c r="B12" s="39">
        <v>3.7999999999999999E-2</v>
      </c>
      <c r="C12" s="39">
        <v>2.1000000000000001E-2</v>
      </c>
      <c r="D12" s="39">
        <v>1.2999999999999999E-2</v>
      </c>
      <c r="E12" s="39">
        <v>8.9999999999999993E-3</v>
      </c>
      <c r="F12" s="39">
        <v>1.2E-2</v>
      </c>
      <c r="G12" s="39">
        <v>3.4000000000000002E-2</v>
      </c>
      <c r="H12" s="39">
        <v>8.6999999999999994E-2</v>
      </c>
      <c r="I12" s="39">
        <v>5.0000000000000001E-3</v>
      </c>
      <c r="J12" s="39">
        <v>2E-3</v>
      </c>
      <c r="K12" s="39">
        <v>1E-3</v>
      </c>
      <c r="L12" s="39">
        <v>1E-3</v>
      </c>
      <c r="M12" s="35"/>
      <c r="N12">
        <f t="shared" si="0"/>
        <v>1.0898063283051287</v>
      </c>
    </row>
    <row r="13" spans="1:14" x14ac:dyDescent="0.3">
      <c r="A13" s="86" t="s">
        <v>51</v>
      </c>
      <c r="B13" s="39">
        <v>3.4000000000000002E-2</v>
      </c>
      <c r="C13" s="39">
        <v>1.7999999999999999E-2</v>
      </c>
      <c r="D13" s="39">
        <v>0.01</v>
      </c>
      <c r="E13" s="39">
        <v>7.0000000000000001E-3</v>
      </c>
      <c r="F13" s="39">
        <v>0.01</v>
      </c>
      <c r="G13" s="39">
        <v>0.03</v>
      </c>
      <c r="H13" s="39">
        <v>7.8E-2</v>
      </c>
      <c r="I13" s="39">
        <v>0.03</v>
      </c>
      <c r="J13" s="39">
        <v>0</v>
      </c>
      <c r="K13" s="39">
        <v>0</v>
      </c>
      <c r="L13" s="39">
        <v>0</v>
      </c>
      <c r="M13" s="35"/>
      <c r="N13">
        <f>EXP(H13)/EXP(K13)</f>
        <v>1.0811226586700831</v>
      </c>
    </row>
    <row r="14" spans="1:14" x14ac:dyDescent="0.3">
      <c r="A14" s="86" t="s">
        <v>52</v>
      </c>
      <c r="B14" s="39">
        <v>3.5999999999999997E-2</v>
      </c>
      <c r="C14" s="39">
        <v>1.9E-2</v>
      </c>
      <c r="D14" s="39">
        <v>0.01</v>
      </c>
      <c r="E14" s="39">
        <v>7.0000000000000001E-3</v>
      </c>
      <c r="F14" s="39">
        <v>0.01</v>
      </c>
      <c r="G14" s="39">
        <v>3.1E-2</v>
      </c>
      <c r="H14" s="39">
        <v>8.1000000000000003E-2</v>
      </c>
      <c r="I14" s="39">
        <v>3.0000000000000001E-3</v>
      </c>
      <c r="J14" s="39">
        <v>0</v>
      </c>
      <c r="K14" s="39">
        <v>0</v>
      </c>
      <c r="L14" s="39">
        <v>0</v>
      </c>
      <c r="M14" s="35"/>
      <c r="N14">
        <f t="shared" si="0"/>
        <v>1.0843708965667604</v>
      </c>
    </row>
    <row r="15" spans="1:14" x14ac:dyDescent="0.3">
      <c r="A15" s="86" t="s">
        <v>53</v>
      </c>
      <c r="B15" s="39">
        <v>3.2000000000000001E-2</v>
      </c>
      <c r="C15" s="39">
        <v>1.7000000000000001E-2</v>
      </c>
      <c r="D15" s="39">
        <v>8.9999999999999993E-3</v>
      </c>
      <c r="E15" s="39">
        <v>6.0000000000000001E-3</v>
      </c>
      <c r="F15" s="39">
        <v>7.0000000000000001E-3</v>
      </c>
      <c r="G15" s="39">
        <v>2.4E-2</v>
      </c>
      <c r="H15" s="39">
        <v>6.4000000000000001E-2</v>
      </c>
      <c r="I15" s="39">
        <v>2E-3</v>
      </c>
      <c r="J15" s="39">
        <v>0</v>
      </c>
      <c r="K15" s="39">
        <v>0</v>
      </c>
      <c r="L15" s="39">
        <v>-1E-3</v>
      </c>
      <c r="M15" s="35"/>
      <c r="N15">
        <f t="shared" si="0"/>
        <v>1.0660923987615052</v>
      </c>
    </row>
    <row r="16" spans="1:14" x14ac:dyDescent="0.3">
      <c r="A16" s="86" t="s">
        <v>54</v>
      </c>
      <c r="B16" s="39">
        <v>6.9000000000000006E-2</v>
      </c>
      <c r="C16" s="39">
        <v>5.6000000000000001E-2</v>
      </c>
      <c r="D16" s="39">
        <v>1.2999999999999999E-2</v>
      </c>
      <c r="E16" s="39">
        <v>8.0000000000000002E-3</v>
      </c>
      <c r="F16" s="39">
        <v>0.01</v>
      </c>
      <c r="G16" s="39">
        <v>2.7E-2</v>
      </c>
      <c r="H16" s="39">
        <v>6.8000000000000005E-2</v>
      </c>
      <c r="I16" s="39">
        <v>4.0000000000000001E-3</v>
      </c>
      <c r="J16" s="39">
        <v>1E-3</v>
      </c>
      <c r="K16" s="39">
        <v>1E-3</v>
      </c>
      <c r="L16" s="39">
        <v>1E-3</v>
      </c>
      <c r="M16" s="35"/>
      <c r="N16">
        <f t="shared" si="0"/>
        <v>1.0692954781746</v>
      </c>
    </row>
    <row r="17" spans="1:14" x14ac:dyDescent="0.3">
      <c r="A17" s="86" t="s">
        <v>55</v>
      </c>
      <c r="B17" s="39">
        <v>3.4000000000000002E-2</v>
      </c>
      <c r="C17" s="39">
        <v>1.9E-2</v>
      </c>
      <c r="D17" s="39">
        <v>1.0999999999999999E-2</v>
      </c>
      <c r="E17" s="39">
        <v>7.0000000000000001E-3</v>
      </c>
      <c r="F17" s="39">
        <v>8.9999999999999993E-3</v>
      </c>
      <c r="G17" s="39">
        <v>2.8000000000000001E-2</v>
      </c>
      <c r="H17" s="39">
        <v>7.3999999999999996E-2</v>
      </c>
      <c r="I17" s="39">
        <v>3.0000000000000001E-3</v>
      </c>
      <c r="J17" s="39">
        <v>0</v>
      </c>
      <c r="K17" s="39">
        <v>0</v>
      </c>
      <c r="L17" s="39">
        <v>0</v>
      </c>
      <c r="M17" s="35"/>
      <c r="N17">
        <f t="shared" si="0"/>
        <v>1.0768068054962199</v>
      </c>
    </row>
    <row r="18" spans="1:14" x14ac:dyDescent="0.3">
      <c r="A18" s="86" t="s">
        <v>56</v>
      </c>
      <c r="B18" s="39">
        <v>3.5999999999999997E-2</v>
      </c>
      <c r="C18" s="39">
        <v>0.02</v>
      </c>
      <c r="D18" s="39">
        <v>1.0999999999999999E-2</v>
      </c>
      <c r="E18" s="39">
        <v>7.0000000000000001E-3</v>
      </c>
      <c r="F18" s="39">
        <v>0.01</v>
      </c>
      <c r="G18" s="39">
        <v>3.1E-2</v>
      </c>
      <c r="H18" s="39">
        <v>7.9000000000000001E-2</v>
      </c>
      <c r="I18" s="39">
        <v>3.0000000000000001E-3</v>
      </c>
      <c r="J18" s="39">
        <v>0</v>
      </c>
      <c r="K18" s="39">
        <v>0</v>
      </c>
      <c r="L18" s="39">
        <v>-1E-3</v>
      </c>
      <c r="M18" s="35"/>
      <c r="N18">
        <f t="shared" si="0"/>
        <v>1.0822043220703148</v>
      </c>
    </row>
    <row r="19" spans="1:14" x14ac:dyDescent="0.3">
      <c r="A19" s="85" t="s">
        <v>57</v>
      </c>
      <c r="B19" s="39">
        <v>0.157</v>
      </c>
      <c r="C19" s="39">
        <v>0.13100000000000001</v>
      </c>
      <c r="D19" s="39">
        <v>4.9000000000000002E-2</v>
      </c>
      <c r="E19" s="39">
        <v>4.3999999999999997E-2</v>
      </c>
      <c r="F19" s="39">
        <v>7.5999999999999998E-2</v>
      </c>
      <c r="G19" s="39">
        <v>0.25900000000000001</v>
      </c>
      <c r="H19" s="39">
        <v>0.68200000000000005</v>
      </c>
      <c r="I19" s="39">
        <v>3.6999999999999998E-2</v>
      </c>
      <c r="J19" s="39">
        <v>1.0999999999999999E-2</v>
      </c>
      <c r="K19" s="39">
        <v>8.9999999999999993E-3</v>
      </c>
      <c r="L19" s="39">
        <v>8.9999999999999993E-3</v>
      </c>
      <c r="M19" s="35"/>
      <c r="N19">
        <f t="shared" si="0"/>
        <v>1.9601088354664575</v>
      </c>
    </row>
    <row r="20" spans="1:14" x14ac:dyDescent="0.3">
      <c r="A20" s="85" t="s">
        <v>58</v>
      </c>
      <c r="B20" s="39">
        <v>9.2999999999999999E-2</v>
      </c>
      <c r="C20" s="39">
        <v>6.2E-2</v>
      </c>
      <c r="D20" s="39">
        <v>3.9E-2</v>
      </c>
      <c r="E20" s="39">
        <v>3.6999999999999998E-2</v>
      </c>
      <c r="F20" s="39">
        <v>7.1999999999999995E-2</v>
      </c>
      <c r="G20" s="39">
        <v>0.26100000000000001</v>
      </c>
      <c r="H20" s="39">
        <v>0.69599999999999995</v>
      </c>
      <c r="I20" s="39">
        <v>3.3000000000000002E-2</v>
      </c>
      <c r="J20" s="39">
        <v>7.0000000000000001E-3</v>
      </c>
      <c r="K20" s="39">
        <v>5.0000000000000001E-3</v>
      </c>
      <c r="L20" s="39">
        <v>5.0000000000000001E-3</v>
      </c>
      <c r="M20" s="35"/>
      <c r="N20">
        <f t="shared" si="0"/>
        <v>1.9957102459664613</v>
      </c>
    </row>
    <row r="21" spans="1:14" x14ac:dyDescent="0.3">
      <c r="A21" s="85" t="s">
        <v>59</v>
      </c>
      <c r="B21" s="92">
        <v>8.5999999999999993E-2</v>
      </c>
      <c r="C21" s="92">
        <v>5.3999999999999999E-2</v>
      </c>
      <c r="D21" s="92">
        <v>3.5000000000000003E-2</v>
      </c>
      <c r="E21" s="92">
        <v>3.3000000000000002E-2</v>
      </c>
      <c r="F21" s="92">
        <v>6.8000000000000005E-2</v>
      </c>
      <c r="G21" s="92">
        <v>0.254</v>
      </c>
      <c r="H21" s="92">
        <v>0.67900000000000005</v>
      </c>
      <c r="I21" s="92">
        <v>0.03</v>
      </c>
      <c r="J21" s="92">
        <v>5.0000000000000001E-3</v>
      </c>
      <c r="K21" s="92">
        <v>3.0000000000000001E-3</v>
      </c>
      <c r="L21" s="92">
        <v>3.0000000000000001E-3</v>
      </c>
      <c r="M21" s="35"/>
      <c r="N21">
        <f t="shared" si="0"/>
        <v>1.9659979912897256</v>
      </c>
    </row>
    <row r="22" spans="1:14" x14ac:dyDescent="0.3">
      <c r="A22" s="85" t="s">
        <v>60</v>
      </c>
      <c r="B22" s="39">
        <v>1.9E-2</v>
      </c>
      <c r="C22" s="39">
        <v>1.2E-2</v>
      </c>
      <c r="D22" s="39">
        <v>0.01</v>
      </c>
      <c r="E22" s="39">
        <v>8.0000000000000002E-3</v>
      </c>
      <c r="F22" s="39">
        <v>7.0000000000000001E-3</v>
      </c>
      <c r="G22" s="39">
        <v>6.0000000000000001E-3</v>
      </c>
      <c r="H22" s="39">
        <v>5.0000000000000001E-3</v>
      </c>
      <c r="I22" s="39">
        <v>4.0000000000000001E-3</v>
      </c>
      <c r="J22" s="39">
        <v>4.0000000000000001E-3</v>
      </c>
      <c r="K22" s="39">
        <v>4.0000000000000001E-3</v>
      </c>
      <c r="L22" s="39">
        <v>3.0000000000000001E-3</v>
      </c>
      <c r="M22" s="35"/>
      <c r="N22">
        <f>EXP(H22)/EXP(K22)</f>
        <v>1.0010005001667082</v>
      </c>
    </row>
    <row r="23" spans="1:14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2C0F-22C1-4C6B-9866-AD5FC6877EA0}">
  <dimension ref="A1:Q23"/>
  <sheetViews>
    <sheetView workbookViewId="0">
      <selection activeCell="I19" sqref="I19"/>
    </sheetView>
  </sheetViews>
  <sheetFormatPr defaultRowHeight="14.4" x14ac:dyDescent="0.3"/>
  <cols>
    <col min="1" max="1" width="12.33203125" customWidth="1"/>
    <col min="2" max="2" width="9.33203125" customWidth="1"/>
    <col min="14" max="14" width="18.33203125" customWidth="1"/>
    <col min="17" max="17" width="43" bestFit="1" customWidth="1"/>
  </cols>
  <sheetData>
    <row r="1" spans="1:17" x14ac:dyDescent="0.3">
      <c r="A1" s="81" t="s">
        <v>0</v>
      </c>
      <c r="B1" s="87">
        <v>310</v>
      </c>
      <c r="C1" s="87">
        <v>340</v>
      </c>
      <c r="D1" s="87">
        <v>370</v>
      </c>
      <c r="E1" s="87">
        <v>400</v>
      </c>
      <c r="F1" s="87">
        <v>430</v>
      </c>
      <c r="G1" s="87">
        <v>460</v>
      </c>
      <c r="H1" s="88">
        <v>490</v>
      </c>
      <c r="I1" s="87">
        <v>520</v>
      </c>
      <c r="J1" s="87">
        <v>550</v>
      </c>
      <c r="K1" s="90">
        <v>580</v>
      </c>
      <c r="L1" s="79">
        <v>610</v>
      </c>
      <c r="M1" s="98"/>
      <c r="N1" s="35" t="s">
        <v>94</v>
      </c>
    </row>
    <row r="2" spans="1:17" x14ac:dyDescent="0.3">
      <c r="A2" s="85" t="s">
        <v>41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5"/>
      <c r="N2">
        <f>EXP(H2)/EXP(K2)</f>
        <v>1</v>
      </c>
    </row>
    <row r="3" spans="1:17" x14ac:dyDescent="0.3">
      <c r="A3" s="85" t="s">
        <v>42</v>
      </c>
      <c r="B3" s="39">
        <v>5.8000000000000003E-2</v>
      </c>
      <c r="C3" s="39">
        <v>4.3999999999999997E-2</v>
      </c>
      <c r="D3" s="39">
        <v>3.6999999999999998E-2</v>
      </c>
      <c r="E3" s="39">
        <v>0.03</v>
      </c>
      <c r="F3" s="89">
        <v>2.7E-2</v>
      </c>
      <c r="G3" s="39">
        <v>2.4E-2</v>
      </c>
      <c r="H3" s="39">
        <v>2.3E-2</v>
      </c>
      <c r="I3" s="39">
        <v>0.02</v>
      </c>
      <c r="J3" s="39">
        <v>1.7000000000000001E-2</v>
      </c>
      <c r="K3" s="39">
        <v>1.6E-2</v>
      </c>
      <c r="L3" s="39">
        <v>1.4999999999999999E-2</v>
      </c>
      <c r="M3" s="35"/>
      <c r="N3">
        <f t="shared" ref="N3:N22" si="0">EXP(H3)/EXP(K3)</f>
        <v>1.0070245572668486</v>
      </c>
    </row>
    <row r="4" spans="1:17" x14ac:dyDescent="0.3">
      <c r="A4" s="85" t="s">
        <v>47</v>
      </c>
      <c r="B4" s="39">
        <v>5.8000000000000003E-2</v>
      </c>
      <c r="C4" s="39">
        <v>4.5999999999999999E-2</v>
      </c>
      <c r="D4" s="39">
        <v>0.04</v>
      </c>
      <c r="E4" s="39">
        <v>3.2000000000000001E-2</v>
      </c>
      <c r="F4" s="39">
        <v>2.8000000000000001E-2</v>
      </c>
      <c r="G4" s="39">
        <v>2.5999999999999999E-2</v>
      </c>
      <c r="H4" s="39">
        <v>2.4E-2</v>
      </c>
      <c r="I4" s="39">
        <v>2.1000000000000001E-2</v>
      </c>
      <c r="J4" s="39">
        <v>1.9E-2</v>
      </c>
      <c r="K4" s="89">
        <v>1.7999999999999999E-2</v>
      </c>
      <c r="L4" s="39">
        <v>1.6E-2</v>
      </c>
      <c r="M4" s="35"/>
      <c r="N4">
        <f t="shared" si="0"/>
        <v>1.0060180360540649</v>
      </c>
    </row>
    <row r="5" spans="1:17" x14ac:dyDescent="0.3">
      <c r="A5" s="85" t="s">
        <v>75</v>
      </c>
      <c r="B5" s="39">
        <v>8.7999999999999995E-2</v>
      </c>
      <c r="C5" s="39">
        <v>7.2999999999999995E-2</v>
      </c>
      <c r="D5" s="39">
        <v>6.5000000000000002E-2</v>
      </c>
      <c r="E5" s="39">
        <v>5.6000000000000001E-2</v>
      </c>
      <c r="F5" s="39">
        <v>5.0999999999999997E-2</v>
      </c>
      <c r="G5" s="39">
        <v>4.7E-2</v>
      </c>
      <c r="H5" s="39">
        <v>4.4999999999999998E-2</v>
      </c>
      <c r="I5" s="39">
        <v>4.1000000000000002E-2</v>
      </c>
      <c r="J5" s="39">
        <v>3.5999999999999997E-2</v>
      </c>
      <c r="K5" s="39">
        <v>3.3000000000000002E-2</v>
      </c>
      <c r="L5" s="39">
        <v>3.2000000000000001E-2</v>
      </c>
      <c r="M5" s="35"/>
      <c r="N5">
        <f t="shared" si="0"/>
        <v>1.0120722888660776</v>
      </c>
    </row>
    <row r="6" spans="1:17" x14ac:dyDescent="0.3">
      <c r="A6" s="85" t="s">
        <v>43</v>
      </c>
      <c r="B6" s="39">
        <v>7.0000000000000001E-3</v>
      </c>
      <c r="C6" s="39">
        <v>5.0000000000000001E-3</v>
      </c>
      <c r="D6" s="39">
        <v>5.0000000000000001E-3</v>
      </c>
      <c r="E6" s="39">
        <v>4.0000000000000001E-3</v>
      </c>
      <c r="F6" s="39">
        <v>4.0000000000000001E-3</v>
      </c>
      <c r="G6" s="39">
        <v>3.0000000000000001E-3</v>
      </c>
      <c r="H6" s="39">
        <v>3.0000000000000001E-3</v>
      </c>
      <c r="I6" s="39">
        <v>3.0000000000000001E-3</v>
      </c>
      <c r="J6" s="39">
        <v>3.0000000000000001E-3</v>
      </c>
      <c r="K6" s="39">
        <v>3.0000000000000001E-3</v>
      </c>
      <c r="L6" s="39">
        <v>2E-3</v>
      </c>
      <c r="M6" s="35"/>
      <c r="N6">
        <f t="shared" si="0"/>
        <v>1</v>
      </c>
    </row>
    <row r="7" spans="1:17" x14ac:dyDescent="0.3">
      <c r="A7" s="85" t="s">
        <v>44</v>
      </c>
      <c r="B7" s="39">
        <v>0.11</v>
      </c>
      <c r="C7" s="39">
        <v>8.5000000000000006E-2</v>
      </c>
      <c r="D7" s="39">
        <v>6.7000000000000004E-2</v>
      </c>
      <c r="E7" s="39">
        <v>0.06</v>
      </c>
      <c r="F7" s="39">
        <v>7.8E-2</v>
      </c>
      <c r="G7" s="39">
        <v>0.191</v>
      </c>
      <c r="H7" s="39">
        <v>0.45500000000000002</v>
      </c>
      <c r="I7" s="39">
        <v>4.8000000000000001E-2</v>
      </c>
      <c r="J7" s="39">
        <v>2.7E-2</v>
      </c>
      <c r="K7" s="39">
        <v>2.5000000000000001E-2</v>
      </c>
      <c r="L7" s="39">
        <v>2.3E-2</v>
      </c>
      <c r="M7" s="35"/>
      <c r="N7">
        <f t="shared" si="0"/>
        <v>1.5372575235482815</v>
      </c>
    </row>
    <row r="8" spans="1:17" x14ac:dyDescent="0.3">
      <c r="A8" s="85" t="s">
        <v>45</v>
      </c>
      <c r="B8" s="39">
        <v>9.9000000000000005E-2</v>
      </c>
      <c r="C8" s="39">
        <v>7.5999999999999998E-2</v>
      </c>
      <c r="D8" s="39">
        <v>5.8999999999999997E-2</v>
      </c>
      <c r="E8" s="39">
        <v>5.2999999999999999E-2</v>
      </c>
      <c r="F8" s="39">
        <v>7.0999999999999994E-2</v>
      </c>
      <c r="G8" s="39">
        <v>0.18099999999999999</v>
      </c>
      <c r="H8" s="39">
        <v>0.439</v>
      </c>
      <c r="I8" s="39">
        <v>4.2999999999999997E-2</v>
      </c>
      <c r="J8" s="39">
        <v>2.1999999999999999E-2</v>
      </c>
      <c r="K8" s="39">
        <v>0.02</v>
      </c>
      <c r="L8" s="39">
        <v>1.7999999999999999E-2</v>
      </c>
      <c r="M8" s="35"/>
      <c r="N8">
        <f t="shared" si="0"/>
        <v>1.5204403547901961</v>
      </c>
    </row>
    <row r="9" spans="1:17" x14ac:dyDescent="0.3">
      <c r="A9" s="85" t="s">
        <v>46</v>
      </c>
      <c r="B9" s="39">
        <v>9.9000000000000005E-2</v>
      </c>
      <c r="C9" s="39">
        <v>7.4999999999999997E-2</v>
      </c>
      <c r="D9" s="39">
        <v>5.8000000000000003E-2</v>
      </c>
      <c r="E9" s="39">
        <v>5.1999999999999998E-2</v>
      </c>
      <c r="F9" s="39">
        <v>7.0999999999999994E-2</v>
      </c>
      <c r="G9" s="39">
        <v>0.188</v>
      </c>
      <c r="H9" s="39">
        <v>0.46200000000000002</v>
      </c>
      <c r="I9" s="39">
        <v>4.2999999999999997E-2</v>
      </c>
      <c r="J9" s="39">
        <v>2.1999999999999999E-2</v>
      </c>
      <c r="K9" s="39">
        <v>2.1000000000000001E-2</v>
      </c>
      <c r="L9" s="39">
        <v>1.9E-2</v>
      </c>
      <c r="M9" s="35"/>
      <c r="N9">
        <f>EXP(H9)/EXP(K9)</f>
        <v>1.5542607023423061</v>
      </c>
    </row>
    <row r="10" spans="1:17" x14ac:dyDescent="0.3">
      <c r="A10" s="86" t="s">
        <v>48</v>
      </c>
      <c r="B10" s="39">
        <v>4.2000000000000003E-2</v>
      </c>
      <c r="C10" s="39">
        <v>2.5000000000000001E-2</v>
      </c>
      <c r="D10" s="39">
        <v>1.4999999999999999E-2</v>
      </c>
      <c r="E10" s="39">
        <v>8.9999999999999993E-3</v>
      </c>
      <c r="F10" s="39">
        <v>7.0000000000000001E-3</v>
      </c>
      <c r="G10" s="39">
        <v>5.0000000000000001E-3</v>
      </c>
      <c r="H10" s="39">
        <v>5.0000000000000001E-3</v>
      </c>
      <c r="I10" s="39">
        <v>4.0000000000000001E-3</v>
      </c>
      <c r="J10" s="39">
        <v>4.0000000000000001E-3</v>
      </c>
      <c r="K10" s="39">
        <v>3.0000000000000001E-3</v>
      </c>
      <c r="L10" s="39">
        <v>3.0000000000000001E-3</v>
      </c>
      <c r="M10" s="35"/>
      <c r="N10" s="95">
        <f t="shared" si="0"/>
        <v>1.0020020013340001</v>
      </c>
    </row>
    <row r="11" spans="1:17" x14ac:dyDescent="0.3">
      <c r="A11" s="86" t="s">
        <v>49</v>
      </c>
      <c r="B11" s="39">
        <v>4.2999999999999997E-2</v>
      </c>
      <c r="C11" s="39">
        <v>2.5999999999999999E-2</v>
      </c>
      <c r="D11" s="39">
        <v>1.6E-2</v>
      </c>
      <c r="E11" s="39">
        <v>0.01</v>
      </c>
      <c r="F11" s="39">
        <v>7.0000000000000001E-3</v>
      </c>
      <c r="G11" s="39">
        <v>6.0000000000000001E-3</v>
      </c>
      <c r="H11" s="39">
        <v>6.0000000000000001E-3</v>
      </c>
      <c r="I11" s="39">
        <v>5.0000000000000001E-3</v>
      </c>
      <c r="J11" s="39">
        <v>5.0000000000000001E-3</v>
      </c>
      <c r="K11" s="39">
        <v>4.0000000000000001E-3</v>
      </c>
      <c r="L11" s="39">
        <v>4.0000000000000001E-3</v>
      </c>
      <c r="M11" s="35"/>
      <c r="N11" s="95">
        <f t="shared" si="0"/>
        <v>1.0020020013340003</v>
      </c>
    </row>
    <row r="12" spans="1:17" x14ac:dyDescent="0.3">
      <c r="A12" s="86" t="s">
        <v>50</v>
      </c>
      <c r="B12" s="39">
        <v>4.4999999999999998E-2</v>
      </c>
      <c r="C12" s="39">
        <v>2.4E-2</v>
      </c>
      <c r="D12" s="39">
        <v>1.4E-2</v>
      </c>
      <c r="E12" s="39">
        <v>8.0000000000000002E-3</v>
      </c>
      <c r="F12" s="39">
        <v>5.0000000000000001E-3</v>
      </c>
      <c r="G12" s="39">
        <v>4.0000000000000001E-3</v>
      </c>
      <c r="H12" s="39">
        <v>4.0000000000000001E-3</v>
      </c>
      <c r="I12" s="39">
        <v>2E-3</v>
      </c>
      <c r="J12" s="39">
        <v>2E-3</v>
      </c>
      <c r="K12" s="39">
        <v>2E-3</v>
      </c>
      <c r="L12" s="39">
        <v>1E-3</v>
      </c>
      <c r="M12" s="35"/>
      <c r="N12" s="95">
        <f t="shared" si="0"/>
        <v>1.0020020013340003</v>
      </c>
    </row>
    <row r="13" spans="1:17" x14ac:dyDescent="0.3">
      <c r="A13" s="86" t="s">
        <v>51</v>
      </c>
      <c r="B13" s="39">
        <v>4.3999999999999997E-2</v>
      </c>
      <c r="C13" s="39">
        <v>2.7E-2</v>
      </c>
      <c r="D13" s="39">
        <v>1.6E-2</v>
      </c>
      <c r="E13" s="39">
        <v>0.01</v>
      </c>
      <c r="F13" s="39">
        <v>8.0000000000000002E-3</v>
      </c>
      <c r="G13" s="39">
        <v>6.0000000000000001E-3</v>
      </c>
      <c r="H13" s="39">
        <v>6.0000000000000001E-3</v>
      </c>
      <c r="I13" s="39">
        <v>5.0000000000000001E-3</v>
      </c>
      <c r="J13" s="39">
        <v>4.0000000000000001E-3</v>
      </c>
      <c r="K13" s="39">
        <v>4.0000000000000001E-3</v>
      </c>
      <c r="L13" s="39">
        <v>3.0000000000000001E-3</v>
      </c>
      <c r="M13" s="35"/>
      <c r="N13" s="95">
        <f t="shared" si="0"/>
        <v>1.0020020013340003</v>
      </c>
    </row>
    <row r="14" spans="1:17" x14ac:dyDescent="0.3">
      <c r="A14" s="86" t="s">
        <v>52</v>
      </c>
      <c r="B14" s="39">
        <v>4.4999999999999998E-2</v>
      </c>
      <c r="C14" s="39">
        <v>2.7E-2</v>
      </c>
      <c r="D14" s="39">
        <v>1.6E-2</v>
      </c>
      <c r="E14" s="39">
        <v>8.9999999999999993E-3</v>
      </c>
      <c r="F14" s="39">
        <v>7.0000000000000001E-3</v>
      </c>
      <c r="G14" s="39">
        <v>5.0000000000000001E-3</v>
      </c>
      <c r="H14" s="39">
        <v>5.0000000000000001E-3</v>
      </c>
      <c r="I14" s="39">
        <v>3.0000000000000001E-3</v>
      </c>
      <c r="J14" s="39">
        <v>3.0000000000000001E-3</v>
      </c>
      <c r="K14" s="39">
        <v>3.0000000000000001E-3</v>
      </c>
      <c r="L14" s="39">
        <v>2E-3</v>
      </c>
      <c r="M14" s="35"/>
      <c r="N14" s="95">
        <f t="shared" si="0"/>
        <v>1.0020020013340001</v>
      </c>
    </row>
    <row r="15" spans="1:17" x14ac:dyDescent="0.3">
      <c r="A15" s="86" t="s">
        <v>53</v>
      </c>
      <c r="B15" s="39">
        <v>4.3999999999999997E-2</v>
      </c>
      <c r="C15" s="39">
        <v>2.5000000000000001E-2</v>
      </c>
      <c r="D15" s="39">
        <v>1.4E-2</v>
      </c>
      <c r="E15" s="39">
        <v>8.9999999999999993E-3</v>
      </c>
      <c r="F15" s="39">
        <v>6.0000000000000001E-3</v>
      </c>
      <c r="G15" s="39">
        <v>5.0000000000000001E-3</v>
      </c>
      <c r="H15" s="39">
        <v>5.0000000000000001E-3</v>
      </c>
      <c r="I15" s="39">
        <v>3.0000000000000001E-3</v>
      </c>
      <c r="J15" s="39">
        <v>3.0000000000000001E-3</v>
      </c>
      <c r="K15" s="39">
        <v>3.0000000000000001E-3</v>
      </c>
      <c r="L15" s="39">
        <v>2E-3</v>
      </c>
      <c r="M15" s="35"/>
      <c r="N15" s="95">
        <f>EXP(H15)/EXP(K15)</f>
        <v>1.0020020013340001</v>
      </c>
      <c r="Q15" s="96"/>
    </row>
    <row r="16" spans="1:17" x14ac:dyDescent="0.3">
      <c r="A16" s="86" t="s">
        <v>54</v>
      </c>
      <c r="B16" s="39">
        <v>5.1999999999999998E-2</v>
      </c>
      <c r="C16" s="39">
        <v>3.4000000000000002E-2</v>
      </c>
      <c r="D16" s="39">
        <v>2.4E-2</v>
      </c>
      <c r="E16" s="39">
        <v>1.7000000000000001E-2</v>
      </c>
      <c r="F16" s="39">
        <v>1.4E-2</v>
      </c>
      <c r="G16" s="39">
        <v>1.2999999999999999E-2</v>
      </c>
      <c r="H16" s="39">
        <v>1.2E-2</v>
      </c>
      <c r="I16" s="39">
        <v>1.0999999999999999E-2</v>
      </c>
      <c r="J16" s="39">
        <v>0.01</v>
      </c>
      <c r="K16" s="39">
        <v>0.01</v>
      </c>
      <c r="L16" s="39">
        <v>8.9999999999999993E-3</v>
      </c>
      <c r="M16" s="35"/>
      <c r="N16" s="95">
        <f>(EXP(H16))/(EXP(K16))</f>
        <v>1.0020020013340005</v>
      </c>
      <c r="Q16" s="96"/>
    </row>
    <row r="17" spans="1:14" x14ac:dyDescent="0.3">
      <c r="A17" s="86" t="s">
        <v>55</v>
      </c>
      <c r="B17" s="39">
        <v>4.5999999999999999E-2</v>
      </c>
      <c r="C17" s="39">
        <v>2.8000000000000001E-2</v>
      </c>
      <c r="D17" s="39">
        <v>1.7999999999999999E-2</v>
      </c>
      <c r="E17" s="39">
        <v>1.2E-2</v>
      </c>
      <c r="F17" s="39">
        <v>8.9999999999999993E-3</v>
      </c>
      <c r="G17" s="39">
        <v>8.0000000000000002E-3</v>
      </c>
      <c r="H17" s="39">
        <v>7.0000000000000001E-3</v>
      </c>
      <c r="I17" s="39">
        <v>6.0000000000000001E-3</v>
      </c>
      <c r="J17" s="39">
        <v>6.0000000000000001E-3</v>
      </c>
      <c r="K17" s="39">
        <v>5.0000000000000001E-3</v>
      </c>
      <c r="L17" s="39">
        <v>5.0000000000000001E-3</v>
      </c>
      <c r="M17" s="35"/>
      <c r="N17" s="95">
        <f t="shared" si="0"/>
        <v>1.0020020013340003</v>
      </c>
    </row>
    <row r="18" spans="1:14" x14ac:dyDescent="0.3">
      <c r="A18" s="86" t="s">
        <v>56</v>
      </c>
      <c r="B18" s="39">
        <v>4.9000000000000002E-2</v>
      </c>
      <c r="C18" s="39">
        <v>3.1E-2</v>
      </c>
      <c r="D18" s="39">
        <v>2.1000000000000001E-2</v>
      </c>
      <c r="E18" s="39">
        <v>1.4E-2</v>
      </c>
      <c r="F18" s="39">
        <v>1.0999999999999999E-2</v>
      </c>
      <c r="G18" s="39">
        <v>0.01</v>
      </c>
      <c r="H18" s="39">
        <v>8.9999999999999993E-3</v>
      </c>
      <c r="I18" s="39">
        <v>8.0000000000000002E-3</v>
      </c>
      <c r="J18" s="39">
        <v>7.0000000000000001E-3</v>
      </c>
      <c r="K18" s="39">
        <v>6.0000000000000001E-3</v>
      </c>
      <c r="L18" s="39">
        <v>6.0000000000000001E-3</v>
      </c>
      <c r="M18" s="35"/>
      <c r="N18" s="95">
        <f t="shared" si="0"/>
        <v>1.0030045045033771</v>
      </c>
    </row>
    <row r="19" spans="1:14" x14ac:dyDescent="0.3">
      <c r="A19" s="85" t="s">
        <v>57</v>
      </c>
      <c r="B19" s="39">
        <v>7.0999999999999994E-2</v>
      </c>
      <c r="C19" s="39">
        <v>5.0999999999999997E-2</v>
      </c>
      <c r="D19" s="39">
        <v>3.7999999999999999E-2</v>
      </c>
      <c r="E19" s="39">
        <v>3.5999999999999997E-2</v>
      </c>
      <c r="F19" s="39">
        <v>5.8000000000000003E-2</v>
      </c>
      <c r="G19" s="39">
        <v>0.17100000000000001</v>
      </c>
      <c r="H19" s="39">
        <v>0.42799999999999999</v>
      </c>
      <c r="I19" s="39">
        <v>2.9000000000000001E-2</v>
      </c>
      <c r="J19" s="39">
        <v>1.0999999999999999E-2</v>
      </c>
      <c r="K19" s="39">
        <v>0.01</v>
      </c>
      <c r="L19" s="39">
        <v>8.9999999999999993E-3</v>
      </c>
      <c r="M19" s="35"/>
      <c r="N19">
        <f t="shared" si="0"/>
        <v>1.5189206744022401</v>
      </c>
    </row>
    <row r="20" spans="1:14" x14ac:dyDescent="0.3">
      <c r="A20" s="85" t="s">
        <v>58</v>
      </c>
      <c r="B20" s="39">
        <v>5.7000000000000002E-2</v>
      </c>
      <c r="C20" s="39">
        <v>3.5999999999999997E-2</v>
      </c>
      <c r="D20" s="39">
        <v>2.5000000000000001E-2</v>
      </c>
      <c r="E20" s="39">
        <v>2.4E-2</v>
      </c>
      <c r="F20" s="39">
        <v>4.5999999999999999E-2</v>
      </c>
      <c r="G20" s="39">
        <v>0.155</v>
      </c>
      <c r="H20" s="39">
        <v>0.40500000000000003</v>
      </c>
      <c r="I20" s="39">
        <v>2.1000000000000001E-2</v>
      </c>
      <c r="J20" s="39">
        <v>5.0000000000000001E-3</v>
      </c>
      <c r="K20" s="39">
        <v>4.0000000000000001E-3</v>
      </c>
      <c r="L20" s="39">
        <v>3.0000000000000001E-3</v>
      </c>
      <c r="M20" s="35"/>
      <c r="N20">
        <f t="shared" si="0"/>
        <v>1.49331726849996</v>
      </c>
    </row>
    <row r="21" spans="1:14" x14ac:dyDescent="0.3">
      <c r="A21" s="85" t="s">
        <v>59</v>
      </c>
      <c r="B21" s="92">
        <v>5.8999999999999997E-2</v>
      </c>
      <c r="C21" s="92">
        <v>0.04</v>
      </c>
      <c r="D21" s="92">
        <v>2.7E-2</v>
      </c>
      <c r="E21" s="92">
        <v>2.7E-2</v>
      </c>
      <c r="F21" s="92">
        <v>0.05</v>
      </c>
      <c r="G21" s="92">
        <v>0.16500000000000001</v>
      </c>
      <c r="H21" s="92">
        <v>0.42599999999999999</v>
      </c>
      <c r="I21" s="92">
        <v>2.3E-2</v>
      </c>
      <c r="J21" s="92">
        <v>6.0000000000000001E-3</v>
      </c>
      <c r="K21" s="92">
        <v>5.0000000000000001E-3</v>
      </c>
      <c r="L21" s="92">
        <v>4.0000000000000001E-3</v>
      </c>
      <c r="M21" s="35"/>
      <c r="N21">
        <f t="shared" si="0"/>
        <v>1.5234842784087541</v>
      </c>
    </row>
    <row r="22" spans="1:14" x14ac:dyDescent="0.3">
      <c r="A22" s="85" t="s">
        <v>60</v>
      </c>
      <c r="B22" s="39">
        <v>6.0000000000000001E-3</v>
      </c>
      <c r="C22" s="39">
        <v>3.0000000000000001E-3</v>
      </c>
      <c r="D22" s="39">
        <v>3.0000000000000001E-3</v>
      </c>
      <c r="E22" s="39">
        <v>3.0000000000000001E-3</v>
      </c>
      <c r="F22" s="39">
        <v>3.0000000000000001E-3</v>
      </c>
      <c r="G22" s="39">
        <v>3.0000000000000001E-3</v>
      </c>
      <c r="H22" s="39">
        <v>2E-3</v>
      </c>
      <c r="I22" s="39">
        <v>2E-3</v>
      </c>
      <c r="J22" s="39">
        <v>2E-3</v>
      </c>
      <c r="K22" s="39">
        <v>1E-3</v>
      </c>
      <c r="L22" s="39">
        <v>1E-3</v>
      </c>
      <c r="M22" s="35"/>
      <c r="N22">
        <f t="shared" si="0"/>
        <v>1.0010005001667084</v>
      </c>
    </row>
    <row r="23" spans="1:14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7DDEA-3BAE-4641-9380-09F63F2816A1}">
  <dimension ref="A1:Q23"/>
  <sheetViews>
    <sheetView workbookViewId="0">
      <selection activeCell="W9" sqref="W9"/>
    </sheetView>
  </sheetViews>
  <sheetFormatPr defaultRowHeight="14.4" x14ac:dyDescent="0.3"/>
  <cols>
    <col min="1" max="1" width="12.33203125" customWidth="1"/>
    <col min="2" max="2" width="9.33203125" customWidth="1"/>
    <col min="14" max="14" width="18.33203125" customWidth="1"/>
    <col min="17" max="17" width="43" bestFit="1" customWidth="1"/>
  </cols>
  <sheetData>
    <row r="1" spans="1:17" x14ac:dyDescent="0.3">
      <c r="A1" s="81" t="s">
        <v>0</v>
      </c>
      <c r="B1" s="87">
        <v>310</v>
      </c>
      <c r="C1" s="87">
        <v>340</v>
      </c>
      <c r="D1" s="87">
        <v>370</v>
      </c>
      <c r="E1" s="87">
        <v>400</v>
      </c>
      <c r="F1" s="87">
        <v>430</v>
      </c>
      <c r="G1" s="87">
        <v>460</v>
      </c>
      <c r="H1" s="88">
        <v>490</v>
      </c>
      <c r="I1" s="87">
        <v>520</v>
      </c>
      <c r="J1" s="87">
        <v>550</v>
      </c>
      <c r="K1" s="90">
        <v>580</v>
      </c>
      <c r="L1" s="79">
        <v>610</v>
      </c>
      <c r="M1" s="98"/>
      <c r="N1" s="35"/>
    </row>
    <row r="2" spans="1:17" x14ac:dyDescent="0.3">
      <c r="A2" s="85" t="s">
        <v>41</v>
      </c>
      <c r="B2" s="39">
        <v>0</v>
      </c>
      <c r="C2" s="39">
        <v>0</v>
      </c>
      <c r="D2" s="39">
        <v>0</v>
      </c>
      <c r="E2" s="39">
        <v>0</v>
      </c>
      <c r="F2" s="39">
        <v>0</v>
      </c>
      <c r="G2" s="39">
        <v>0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5"/>
    </row>
    <row r="3" spans="1:17" x14ac:dyDescent="0.3">
      <c r="A3" s="85" t="s">
        <v>42</v>
      </c>
      <c r="B3" s="39">
        <v>0.104</v>
      </c>
      <c r="C3" s="39">
        <v>0.05</v>
      </c>
      <c r="D3" s="39">
        <v>3.5000000000000003E-2</v>
      </c>
      <c r="E3" s="39">
        <v>2.5000000000000001E-2</v>
      </c>
      <c r="F3" s="89">
        <v>1.9E-2</v>
      </c>
      <c r="G3" s="39">
        <v>1.7000000000000001E-2</v>
      </c>
      <c r="H3" s="39">
        <v>1.4999999999999999E-2</v>
      </c>
      <c r="I3" s="39">
        <v>1.2999999999999999E-2</v>
      </c>
      <c r="J3" s="39">
        <v>1.2E-2</v>
      </c>
      <c r="K3" s="39">
        <v>1.0999999999999999E-2</v>
      </c>
      <c r="L3" s="39">
        <v>1.0999999999999999E-2</v>
      </c>
      <c r="M3" s="35"/>
    </row>
    <row r="4" spans="1:17" x14ac:dyDescent="0.3">
      <c r="A4" s="85" t="s">
        <v>47</v>
      </c>
      <c r="B4" s="39">
        <v>0.108</v>
      </c>
      <c r="C4" s="39">
        <v>5.2999999999999999E-2</v>
      </c>
      <c r="D4" s="39">
        <v>3.7999999999999999E-2</v>
      </c>
      <c r="E4" s="39">
        <v>2.8000000000000001E-2</v>
      </c>
      <c r="F4" s="39">
        <v>2.3E-2</v>
      </c>
      <c r="G4" s="39">
        <v>0.02</v>
      </c>
      <c r="H4" s="39">
        <v>1.7999999999999999E-2</v>
      </c>
      <c r="I4" s="39">
        <v>1.6E-2</v>
      </c>
      <c r="J4" s="39">
        <v>1.4999999999999999E-2</v>
      </c>
      <c r="K4" s="89">
        <v>1.4E-2</v>
      </c>
      <c r="L4" s="39">
        <v>1.2999999999999999E-2</v>
      </c>
      <c r="M4" s="35"/>
    </row>
    <row r="5" spans="1:17" x14ac:dyDescent="0.3">
      <c r="A5" s="85" t="s">
        <v>75</v>
      </c>
      <c r="B5" s="39">
        <v>0.1</v>
      </c>
      <c r="C5" s="39">
        <v>4.5999999999999999E-2</v>
      </c>
      <c r="D5" s="39">
        <v>3.1E-2</v>
      </c>
      <c r="E5" s="39">
        <v>2.1999999999999999E-2</v>
      </c>
      <c r="F5" s="39">
        <v>1.7000000000000001E-2</v>
      </c>
      <c r="G5" s="39">
        <v>1.4E-2</v>
      </c>
      <c r="H5" s="39">
        <v>1.2E-2</v>
      </c>
      <c r="I5" s="39">
        <v>1.0999999999999999E-2</v>
      </c>
      <c r="J5" s="39">
        <v>0.01</v>
      </c>
      <c r="K5" s="39">
        <v>8.9999999999999993E-3</v>
      </c>
      <c r="L5" s="39">
        <v>8.9999999999999993E-3</v>
      </c>
      <c r="M5" s="35"/>
    </row>
    <row r="6" spans="1:17" x14ac:dyDescent="0.3">
      <c r="A6" s="85" t="s">
        <v>43</v>
      </c>
      <c r="B6" s="39">
        <v>3.1E-2</v>
      </c>
      <c r="C6" s="39">
        <v>3.0000000000000001E-3</v>
      </c>
      <c r="D6" s="39">
        <v>2E-3</v>
      </c>
      <c r="E6" s="39">
        <v>1E-3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5"/>
    </row>
    <row r="7" spans="1:17" x14ac:dyDescent="0.3">
      <c r="A7" s="85" t="s">
        <v>44</v>
      </c>
      <c r="B7" s="39">
        <v>0.13100000000000001</v>
      </c>
      <c r="C7" s="39">
        <v>0.08</v>
      </c>
      <c r="D7" s="39">
        <v>6.2E-2</v>
      </c>
      <c r="E7" s="39">
        <v>5.5E-2</v>
      </c>
      <c r="F7" s="39">
        <v>7.4999999999999997E-2</v>
      </c>
      <c r="G7" s="39">
        <v>0.19900000000000001</v>
      </c>
      <c r="H7" s="39">
        <v>0.48799999999999999</v>
      </c>
      <c r="I7" s="39">
        <v>4.3999999999999997E-2</v>
      </c>
      <c r="J7" s="39">
        <v>2.1000000000000001E-2</v>
      </c>
      <c r="K7" s="39">
        <v>1.7999999999999999E-2</v>
      </c>
      <c r="L7" s="39">
        <v>1.7000000000000001E-2</v>
      </c>
      <c r="M7" s="35"/>
    </row>
    <row r="8" spans="1:17" x14ac:dyDescent="0.3">
      <c r="A8" s="85" t="s">
        <v>45</v>
      </c>
      <c r="B8" s="39">
        <v>0.13100000000000001</v>
      </c>
      <c r="C8" s="39">
        <v>7.9000000000000001E-2</v>
      </c>
      <c r="D8" s="39">
        <v>0.06</v>
      </c>
      <c r="E8" s="39">
        <v>5.2999999999999999E-2</v>
      </c>
      <c r="F8" s="39">
        <v>7.5999999999999998E-2</v>
      </c>
      <c r="G8" s="39">
        <v>0.214</v>
      </c>
      <c r="H8" s="39">
        <v>0.53600000000000003</v>
      </c>
      <c r="I8" s="39">
        <v>4.2999999999999997E-2</v>
      </c>
      <c r="J8" s="39">
        <v>1.7999999999999999E-2</v>
      </c>
      <c r="K8" s="39">
        <v>1.4999999999999999E-2</v>
      </c>
      <c r="L8" s="39">
        <v>1.4E-2</v>
      </c>
      <c r="M8" s="35"/>
    </row>
    <row r="9" spans="1:17" x14ac:dyDescent="0.3">
      <c r="A9" s="85" t="s">
        <v>46</v>
      </c>
      <c r="B9" s="39">
        <v>0.20100000000000001</v>
      </c>
      <c r="C9" s="39">
        <v>0.15</v>
      </c>
      <c r="D9" s="39">
        <v>0.13200000000000001</v>
      </c>
      <c r="E9" s="39">
        <v>0.124</v>
      </c>
      <c r="F9" s="39">
        <v>0.14499999999999999</v>
      </c>
      <c r="G9" s="39">
        <v>0.29199999999999998</v>
      </c>
      <c r="H9" s="39">
        <v>0.629</v>
      </c>
      <c r="I9" s="39">
        <v>0.115</v>
      </c>
      <c r="J9" s="39">
        <v>8.5999999999999993E-2</v>
      </c>
      <c r="K9" s="39">
        <v>8.3000000000000004E-2</v>
      </c>
      <c r="L9" s="39">
        <v>8.2000000000000003E-2</v>
      </c>
      <c r="M9" s="35"/>
    </row>
    <row r="10" spans="1:17" x14ac:dyDescent="0.3">
      <c r="A10" s="86" t="s">
        <v>48</v>
      </c>
      <c r="B10" s="39">
        <v>7.9000000000000001E-2</v>
      </c>
      <c r="C10" s="39">
        <v>2.7E-2</v>
      </c>
      <c r="D10" s="39">
        <v>1.2E-2</v>
      </c>
      <c r="E10" s="39">
        <v>3.0000000000000001E-3</v>
      </c>
      <c r="F10" s="39">
        <v>-1E-3</v>
      </c>
      <c r="G10" s="39">
        <v>-2E-3</v>
      </c>
      <c r="H10" s="39">
        <v>-2E-3</v>
      </c>
      <c r="I10" s="39">
        <v>-4.0000000000000001E-3</v>
      </c>
      <c r="J10" s="39">
        <v>-5.0000000000000001E-3</v>
      </c>
      <c r="K10" s="39">
        <v>-5.0000000000000001E-3</v>
      </c>
      <c r="L10" s="39">
        <v>-5.0000000000000001E-3</v>
      </c>
      <c r="M10" s="35"/>
      <c r="N10" s="97"/>
    </row>
    <row r="11" spans="1:17" x14ac:dyDescent="0.3">
      <c r="A11" s="86" t="s">
        <v>49</v>
      </c>
      <c r="B11" s="39">
        <v>0.08</v>
      </c>
      <c r="C11" s="39">
        <v>2.9000000000000001E-2</v>
      </c>
      <c r="D11" s="39">
        <v>1.2999999999999999E-2</v>
      </c>
      <c r="E11" s="39">
        <v>5.0000000000000001E-3</v>
      </c>
      <c r="F11" s="39">
        <v>1E-3</v>
      </c>
      <c r="G11" s="39">
        <v>1E-3</v>
      </c>
      <c r="H11" s="39">
        <v>1E-3</v>
      </c>
      <c r="I11" s="39">
        <v>1E-3</v>
      </c>
      <c r="J11" s="39">
        <v>-2E-3</v>
      </c>
      <c r="K11" s="39">
        <v>-2E-3</v>
      </c>
      <c r="L11" s="39">
        <v>-2E-3</v>
      </c>
      <c r="M11" s="35"/>
      <c r="N11" s="97"/>
    </row>
    <row r="12" spans="1:17" x14ac:dyDescent="0.3">
      <c r="A12" s="86" t="s">
        <v>50</v>
      </c>
      <c r="B12" s="39">
        <v>8.1000000000000003E-2</v>
      </c>
      <c r="C12" s="39">
        <v>2.7E-2</v>
      </c>
      <c r="D12" s="39">
        <v>1.0999999999999999E-2</v>
      </c>
      <c r="E12" s="39">
        <v>4.0000000000000001E-3</v>
      </c>
      <c r="F12" s="39">
        <v>0</v>
      </c>
      <c r="G12" s="39">
        <v>0</v>
      </c>
      <c r="H12" s="39">
        <v>0</v>
      </c>
      <c r="I12" s="39">
        <v>-3.0000000000000001E-3</v>
      </c>
      <c r="J12" s="39">
        <v>-3.0000000000000001E-3</v>
      </c>
      <c r="K12" s="39">
        <v>-3.0000000000000001E-3</v>
      </c>
      <c r="L12" s="39">
        <v>-3.0000000000000001E-3</v>
      </c>
      <c r="M12" s="35"/>
      <c r="N12" s="97"/>
    </row>
    <row r="13" spans="1:17" x14ac:dyDescent="0.3">
      <c r="A13" s="86" t="s">
        <v>51</v>
      </c>
      <c r="B13" s="39">
        <v>7.9000000000000001E-2</v>
      </c>
      <c r="C13" s="39">
        <v>2.9000000000000001E-2</v>
      </c>
      <c r="D13" s="39">
        <v>1.2999999999999999E-2</v>
      </c>
      <c r="E13" s="39">
        <v>5.0000000000000001E-3</v>
      </c>
      <c r="F13" s="39">
        <v>1E-3</v>
      </c>
      <c r="G13" s="39">
        <v>0</v>
      </c>
      <c r="H13" s="39">
        <v>1E-3</v>
      </c>
      <c r="I13" s="39">
        <v>-2E-3</v>
      </c>
      <c r="J13" s="39">
        <v>-2E-3</v>
      </c>
      <c r="K13" s="39">
        <v>-2E-3</v>
      </c>
      <c r="L13" s="39">
        <v>-2E-3</v>
      </c>
      <c r="M13" s="35"/>
      <c r="N13" s="97"/>
    </row>
    <row r="14" spans="1:17" x14ac:dyDescent="0.3">
      <c r="A14" s="86" t="s">
        <v>52</v>
      </c>
      <c r="B14" s="39">
        <v>7.9000000000000001E-2</v>
      </c>
      <c r="C14" s="39">
        <v>2.7E-2</v>
      </c>
      <c r="D14" s="39">
        <v>1.0999999999999999E-2</v>
      </c>
      <c r="E14" s="39">
        <v>3.0000000000000001E-3</v>
      </c>
      <c r="F14" s="39">
        <v>0</v>
      </c>
      <c r="G14" s="39">
        <v>-1E-3</v>
      </c>
      <c r="H14" s="39">
        <v>-2E-3</v>
      </c>
      <c r="I14" s="39">
        <v>-3.0000000000000001E-3</v>
      </c>
      <c r="J14" s="39">
        <v>-3.0000000000000001E-3</v>
      </c>
      <c r="K14" s="39">
        <v>-4.0000000000000001E-3</v>
      </c>
      <c r="L14" s="39">
        <v>-3.0000000000000001E-3</v>
      </c>
      <c r="M14" s="35"/>
      <c r="N14" s="97"/>
    </row>
    <row r="15" spans="1:17" x14ac:dyDescent="0.3">
      <c r="A15" s="86" t="s">
        <v>53</v>
      </c>
      <c r="B15" s="39">
        <v>7.5999999999999998E-2</v>
      </c>
      <c r="C15" s="39">
        <v>2.7E-2</v>
      </c>
      <c r="D15" s="39">
        <v>1.2E-2</v>
      </c>
      <c r="E15" s="39">
        <v>4.0000000000000001E-3</v>
      </c>
      <c r="F15" s="39">
        <v>0</v>
      </c>
      <c r="G15" s="39">
        <v>-1E-3</v>
      </c>
      <c r="H15" s="39">
        <v>-1E-3</v>
      </c>
      <c r="I15" s="39">
        <v>-2E-3</v>
      </c>
      <c r="J15" s="39">
        <v>-3.0000000000000001E-3</v>
      </c>
      <c r="K15" s="39">
        <v>-3.0000000000000001E-3</v>
      </c>
      <c r="L15" s="39">
        <v>-3.0000000000000001E-3</v>
      </c>
      <c r="M15" s="35"/>
      <c r="N15" s="97"/>
      <c r="Q15" s="96"/>
    </row>
    <row r="16" spans="1:17" x14ac:dyDescent="0.3">
      <c r="A16" s="86" t="s">
        <v>54</v>
      </c>
      <c r="B16" s="39">
        <v>7.3999999999999996E-2</v>
      </c>
      <c r="C16" s="39">
        <v>2.5999999999999999E-2</v>
      </c>
      <c r="D16" s="39">
        <v>0.01</v>
      </c>
      <c r="E16" s="39">
        <v>3.0000000000000001E-3</v>
      </c>
      <c r="F16" s="39">
        <v>0</v>
      </c>
      <c r="G16" s="39">
        <v>-1E-3</v>
      </c>
      <c r="H16" s="39">
        <v>-2E-3</v>
      </c>
      <c r="I16" s="39">
        <v>-3.0000000000000001E-3</v>
      </c>
      <c r="J16" s="39">
        <v>-2E-3</v>
      </c>
      <c r="K16" s="39">
        <v>-2E-3</v>
      </c>
      <c r="L16" s="39">
        <v>-2E-3</v>
      </c>
      <c r="M16" s="35"/>
      <c r="N16" s="97"/>
      <c r="Q16" s="96"/>
    </row>
    <row r="17" spans="1:14" x14ac:dyDescent="0.3">
      <c r="A17" s="86" t="s">
        <v>55</v>
      </c>
      <c r="B17" s="39">
        <v>7.3999999999999996E-2</v>
      </c>
      <c r="C17" s="39">
        <v>2.5999999999999999E-2</v>
      </c>
      <c r="D17" s="39">
        <v>1.0999999999999999E-2</v>
      </c>
      <c r="E17" s="39">
        <v>4.0000000000000001E-3</v>
      </c>
      <c r="F17" s="39">
        <v>0</v>
      </c>
      <c r="G17" s="39">
        <v>0</v>
      </c>
      <c r="H17" s="39">
        <v>0</v>
      </c>
      <c r="I17" s="39">
        <v>-3.0000000000000001E-3</v>
      </c>
      <c r="J17" s="39">
        <v>-3.0000000000000001E-3</v>
      </c>
      <c r="K17" s="39">
        <v>-3.0000000000000001E-3</v>
      </c>
      <c r="L17" s="39">
        <v>-3.0000000000000001E-3</v>
      </c>
      <c r="M17" s="35"/>
      <c r="N17" s="97"/>
    </row>
    <row r="18" spans="1:14" x14ac:dyDescent="0.3">
      <c r="A18" s="86" t="s">
        <v>56</v>
      </c>
      <c r="B18" s="39">
        <v>7.2999999999999995E-2</v>
      </c>
      <c r="C18" s="39">
        <v>2.5999999999999999E-2</v>
      </c>
      <c r="D18" s="39">
        <v>1.2E-2</v>
      </c>
      <c r="E18" s="39">
        <v>4.0000000000000001E-3</v>
      </c>
      <c r="F18" s="39">
        <v>1E-3</v>
      </c>
      <c r="G18" s="39">
        <v>-1E-3</v>
      </c>
      <c r="H18" s="39">
        <v>-1E-3</v>
      </c>
      <c r="I18" s="39">
        <v>-3.0000000000000001E-3</v>
      </c>
      <c r="J18" s="39">
        <v>-3.0000000000000001E-3</v>
      </c>
      <c r="K18" s="39">
        <v>-3.0000000000000001E-3</v>
      </c>
      <c r="L18" s="39">
        <v>-3.0000000000000001E-3</v>
      </c>
      <c r="M18" s="35"/>
      <c r="N18" s="97"/>
    </row>
    <row r="19" spans="1:14" x14ac:dyDescent="0.3">
      <c r="A19" s="85" t="s">
        <v>57</v>
      </c>
      <c r="B19" s="39">
        <v>9.1999999999999998E-2</v>
      </c>
      <c r="C19" s="39">
        <v>4.3999999999999997E-2</v>
      </c>
      <c r="D19" s="39">
        <v>2.7E-2</v>
      </c>
      <c r="E19" s="39">
        <v>2.4E-2</v>
      </c>
      <c r="F19" s="39">
        <v>4.8000000000000001E-2</v>
      </c>
      <c r="G19" s="39">
        <v>0.182</v>
      </c>
      <c r="H19" s="39">
        <v>0.49</v>
      </c>
      <c r="I19" s="39">
        <v>2.1000000000000001E-2</v>
      </c>
      <c r="J19" s="39">
        <v>3.0000000000000001E-3</v>
      </c>
      <c r="K19" s="39">
        <v>2E-3</v>
      </c>
      <c r="L19" s="39">
        <v>1E-3</v>
      </c>
      <c r="M19" s="35"/>
    </row>
    <row r="20" spans="1:14" x14ac:dyDescent="0.3">
      <c r="A20" s="85" t="s">
        <v>58</v>
      </c>
      <c r="B20" s="39">
        <v>9.1999999999999998E-2</v>
      </c>
      <c r="C20" s="39">
        <v>4.3999999999999997E-2</v>
      </c>
      <c r="D20" s="39">
        <v>2.7E-2</v>
      </c>
      <c r="E20" s="39">
        <v>2.4E-2</v>
      </c>
      <c r="F20" s="39">
        <v>4.8000000000000001E-2</v>
      </c>
      <c r="G20" s="39">
        <v>0.182</v>
      </c>
      <c r="H20" s="39">
        <v>0.49099999999999999</v>
      </c>
      <c r="I20" s="39">
        <v>2.1000000000000001E-2</v>
      </c>
      <c r="J20" s="39">
        <v>2E-3</v>
      </c>
      <c r="K20" s="39">
        <v>1E-3</v>
      </c>
      <c r="L20" s="39">
        <v>1E-3</v>
      </c>
      <c r="M20" s="35"/>
    </row>
    <row r="21" spans="1:14" x14ac:dyDescent="0.3">
      <c r="A21" s="85" t="s">
        <v>59</v>
      </c>
      <c r="B21" s="92">
        <v>9.0999999999999998E-2</v>
      </c>
      <c r="C21" s="92">
        <v>4.4999999999999998E-2</v>
      </c>
      <c r="D21" s="92">
        <v>2.9000000000000001E-2</v>
      </c>
      <c r="E21" s="92">
        <v>2.5999999999999999E-2</v>
      </c>
      <c r="F21" s="92">
        <v>5.0999999999999997E-2</v>
      </c>
      <c r="G21" s="92">
        <v>1.8800000000000001E-2</v>
      </c>
      <c r="H21" s="92">
        <v>0.503</v>
      </c>
      <c r="I21" s="92">
        <v>2.3E-2</v>
      </c>
      <c r="J21" s="92">
        <v>4.0000000000000001E-3</v>
      </c>
      <c r="K21" s="92">
        <v>3.0000000000000001E-3</v>
      </c>
      <c r="L21" s="92">
        <v>2E-3</v>
      </c>
      <c r="M21" s="35"/>
    </row>
    <row r="22" spans="1:14" x14ac:dyDescent="0.3">
      <c r="A22" s="85" t="s">
        <v>60</v>
      </c>
      <c r="B22" s="39">
        <v>2.1000000000000001E-2</v>
      </c>
      <c r="C22" s="39">
        <v>4.0000000000000001E-3</v>
      </c>
      <c r="D22" s="39">
        <v>-5.0000000000000001E-3</v>
      </c>
      <c r="E22" s="39">
        <v>-4.0000000000000001E-3</v>
      </c>
      <c r="F22" s="39">
        <v>-4.0000000000000001E-3</v>
      </c>
      <c r="G22" s="39">
        <v>-4.0000000000000001E-3</v>
      </c>
      <c r="H22" s="39">
        <v>-4.0000000000000001E-3</v>
      </c>
      <c r="I22" s="39">
        <v>-4.0000000000000001E-3</v>
      </c>
      <c r="J22" s="39">
        <v>-3.0000000000000001E-3</v>
      </c>
      <c r="K22" s="39">
        <v>-3.0000000000000001E-3</v>
      </c>
      <c r="L22" s="39">
        <v>-3.0000000000000001E-3</v>
      </c>
      <c r="M22" s="35"/>
    </row>
    <row r="23" spans="1:14" x14ac:dyDescent="0.3"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26891-5EEB-4BA8-AD74-26A486C15595}">
  <dimension ref="A1:L28"/>
  <sheetViews>
    <sheetView tabSelected="1" workbookViewId="0">
      <selection activeCell="O7" sqref="O7"/>
    </sheetView>
  </sheetViews>
  <sheetFormatPr defaultRowHeight="14.4" x14ac:dyDescent="0.3"/>
  <sheetData>
    <row r="1" spans="1:12" x14ac:dyDescent="0.3">
      <c r="A1" s="121" t="s">
        <v>0</v>
      </c>
      <c r="B1" s="122">
        <v>310</v>
      </c>
      <c r="C1" s="122">
        <v>340</v>
      </c>
      <c r="D1" s="122">
        <v>370</v>
      </c>
      <c r="E1" s="122">
        <v>400</v>
      </c>
      <c r="F1" s="122">
        <v>430</v>
      </c>
      <c r="G1" s="122">
        <v>460</v>
      </c>
      <c r="H1" s="123">
        <v>490</v>
      </c>
      <c r="I1" s="122">
        <v>520</v>
      </c>
      <c r="J1" s="122">
        <v>550</v>
      </c>
      <c r="K1" s="124">
        <v>580</v>
      </c>
      <c r="L1" s="125">
        <v>610</v>
      </c>
    </row>
    <row r="2" spans="1:12" x14ac:dyDescent="0.3">
      <c r="A2" s="126" t="s">
        <v>41</v>
      </c>
      <c r="B2" s="127">
        <v>1.2E-2</v>
      </c>
      <c r="C2" s="127">
        <v>1.2999999999999999E-2</v>
      </c>
      <c r="D2" s="127">
        <v>1.2E-2</v>
      </c>
      <c r="E2" s="127">
        <v>1.2999999999999999E-2</v>
      </c>
      <c r="F2" s="127">
        <v>1.2999999999999999E-2</v>
      </c>
      <c r="G2" s="127">
        <v>1.2999999999999999E-2</v>
      </c>
      <c r="H2" s="127">
        <v>1.2999999999999999E-2</v>
      </c>
      <c r="I2" s="127">
        <v>1.2999999999999999E-2</v>
      </c>
      <c r="J2" s="127">
        <v>1.2999999999999999E-2</v>
      </c>
      <c r="K2" s="127">
        <v>1.2E-2</v>
      </c>
      <c r="L2" s="127">
        <v>1.2E-2</v>
      </c>
    </row>
    <row r="3" spans="1:12" x14ac:dyDescent="0.3">
      <c r="A3" s="126" t="s">
        <v>95</v>
      </c>
      <c r="B3" s="127">
        <v>0.3</v>
      </c>
      <c r="C3" s="127">
        <v>0.24099999999999999</v>
      </c>
      <c r="D3" s="127">
        <v>0.2</v>
      </c>
      <c r="E3" s="127">
        <v>0.16</v>
      </c>
      <c r="F3" s="127">
        <v>0.13500000000000001</v>
      </c>
      <c r="G3" s="127">
        <v>0.11700000000000001</v>
      </c>
      <c r="H3" s="127">
        <v>0.105</v>
      </c>
      <c r="I3" s="127">
        <v>9.1999999999999998E-2</v>
      </c>
      <c r="J3" s="127">
        <v>8.2000000000000003E-2</v>
      </c>
      <c r="K3" s="127">
        <v>7.2999999999999995E-2</v>
      </c>
      <c r="L3" s="127">
        <v>6.5000000000000002E-2</v>
      </c>
    </row>
    <row r="4" spans="1:12" x14ac:dyDescent="0.3">
      <c r="A4" s="126" t="s">
        <v>96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2" x14ac:dyDescent="0.3">
      <c r="A5" s="126" t="s">
        <v>97</v>
      </c>
      <c r="B5" s="127">
        <v>0.31900000000000001</v>
      </c>
      <c r="C5" s="127">
        <v>0.246</v>
      </c>
      <c r="D5" s="127">
        <v>0.19500000000000001</v>
      </c>
      <c r="E5" s="127">
        <v>0.152</v>
      </c>
      <c r="F5" s="127">
        <v>0.126</v>
      </c>
      <c r="G5" s="127">
        <v>0.107</v>
      </c>
      <c r="H5" s="127">
        <v>9.4E-2</v>
      </c>
      <c r="I5" s="127">
        <v>8.3000000000000004E-2</v>
      </c>
      <c r="J5" s="127">
        <v>7.3999999999999996E-2</v>
      </c>
      <c r="K5" s="127">
        <v>6.6000000000000003E-2</v>
      </c>
      <c r="L5" s="127">
        <v>0.06</v>
      </c>
    </row>
    <row r="6" spans="1:12" x14ac:dyDescent="0.3">
      <c r="A6" s="126" t="s">
        <v>42</v>
      </c>
      <c r="B6" s="127">
        <v>0.53700000000000003</v>
      </c>
      <c r="C6" s="127">
        <v>0.314</v>
      </c>
      <c r="D6" s="127">
        <v>0.17199999999999999</v>
      </c>
      <c r="E6" s="127">
        <v>9.2999999999999999E-2</v>
      </c>
      <c r="F6" s="128">
        <v>5.7000000000000002E-2</v>
      </c>
      <c r="G6" s="127">
        <v>3.7999999999999999E-2</v>
      </c>
      <c r="H6" s="127">
        <v>2.9000000000000001E-2</v>
      </c>
      <c r="I6" s="127">
        <v>2.3E-2</v>
      </c>
      <c r="J6" s="127">
        <v>0.02</v>
      </c>
      <c r="K6" s="127">
        <v>1.7999999999999999E-2</v>
      </c>
      <c r="L6" s="127">
        <v>1.6E-2</v>
      </c>
    </row>
    <row r="7" spans="1:12" x14ac:dyDescent="0.3">
      <c r="A7" s="126" t="s">
        <v>47</v>
      </c>
      <c r="B7" s="127">
        <v>0.52400000000000002</v>
      </c>
      <c r="C7" s="127">
        <v>0.30399999999999999</v>
      </c>
      <c r="D7" s="127">
        <v>0.16500000000000001</v>
      </c>
      <c r="E7" s="127">
        <v>8.7999999999999995E-2</v>
      </c>
      <c r="F7" s="127">
        <v>5.1999999999999998E-2</v>
      </c>
      <c r="G7" s="127">
        <v>3.4000000000000002E-2</v>
      </c>
      <c r="H7" s="127">
        <v>2.4E-2</v>
      </c>
      <c r="I7" s="127">
        <v>1.7999999999999999E-2</v>
      </c>
      <c r="J7" s="127">
        <v>1.4999999999999999E-2</v>
      </c>
      <c r="K7" s="128">
        <v>1.2999999999999999E-2</v>
      </c>
      <c r="L7" s="127">
        <v>1.0999999999999999E-2</v>
      </c>
    </row>
    <row r="8" spans="1:12" x14ac:dyDescent="0.3">
      <c r="A8" s="126" t="s">
        <v>75</v>
      </c>
      <c r="B8" s="127">
        <v>0.52</v>
      </c>
      <c r="C8" s="127">
        <v>0.30199999999999999</v>
      </c>
      <c r="D8" s="127">
        <v>0.16300000000000001</v>
      </c>
      <c r="E8" s="127">
        <v>8.6999999999999994E-2</v>
      </c>
      <c r="F8" s="127">
        <v>5.0999999999999997E-2</v>
      </c>
      <c r="G8" s="127">
        <v>3.3000000000000002E-2</v>
      </c>
      <c r="H8" s="127">
        <v>2.4E-2</v>
      </c>
      <c r="I8" s="127">
        <v>1.9E-2</v>
      </c>
      <c r="J8" s="127">
        <v>1.4999999999999999E-2</v>
      </c>
      <c r="K8" s="127">
        <v>1.2999999999999999E-2</v>
      </c>
      <c r="L8" s="127">
        <v>1.0999999999999999E-2</v>
      </c>
    </row>
    <row r="9" spans="1:12" x14ac:dyDescent="0.3">
      <c r="A9" s="126" t="s">
        <v>43</v>
      </c>
      <c r="B9" s="127">
        <v>4.9000000000000002E-2</v>
      </c>
      <c r="C9" s="127">
        <v>2.7E-2</v>
      </c>
      <c r="D9" s="127">
        <v>8.9999999999999993E-3</v>
      </c>
      <c r="E9" s="127">
        <v>-1E-3</v>
      </c>
      <c r="F9" s="127">
        <v>-5.0000000000000001E-3</v>
      </c>
      <c r="G9" s="127">
        <v>-7.0000000000000001E-3</v>
      </c>
      <c r="H9" s="127">
        <v>-8.0000000000000002E-3</v>
      </c>
      <c r="I9" s="127">
        <v>-7.0000000000000001E-3</v>
      </c>
      <c r="J9" s="127">
        <v>-8.0000000000000002E-3</v>
      </c>
      <c r="K9" s="127">
        <v>-8.0000000000000002E-3</v>
      </c>
      <c r="L9" s="127">
        <v>-8.0000000000000002E-3</v>
      </c>
    </row>
    <row r="10" spans="1:12" x14ac:dyDescent="0.3">
      <c r="A10" s="126" t="s">
        <v>44</v>
      </c>
      <c r="B10" s="127">
        <v>0.33700000000000002</v>
      </c>
      <c r="C10" s="127">
        <v>0.253</v>
      </c>
      <c r="D10" s="127">
        <v>0.193</v>
      </c>
      <c r="E10" s="127">
        <v>0.15</v>
      </c>
      <c r="F10" s="127">
        <v>0.13700000000000001</v>
      </c>
      <c r="G10" s="127">
        <v>0.184</v>
      </c>
      <c r="H10" s="127">
        <v>0.317</v>
      </c>
      <c r="I10" s="127">
        <v>8.4000000000000005E-2</v>
      </c>
      <c r="J10" s="127">
        <v>6.6000000000000003E-2</v>
      </c>
      <c r="K10" s="127">
        <v>5.8999999999999997E-2</v>
      </c>
      <c r="L10" s="127">
        <v>5.2999999999999999E-2</v>
      </c>
    </row>
    <row r="11" spans="1:12" x14ac:dyDescent="0.3">
      <c r="A11" s="126" t="s">
        <v>45</v>
      </c>
      <c r="B11" s="127">
        <v>0.35899999999999999</v>
      </c>
      <c r="C11" s="127">
        <v>0.27700000000000002</v>
      </c>
      <c r="D11" s="127">
        <v>0.216</v>
      </c>
      <c r="E11" s="127">
        <v>0.17</v>
      </c>
      <c r="F11" s="127">
        <v>0.153</v>
      </c>
      <c r="G11" s="127">
        <v>0.19</v>
      </c>
      <c r="H11" s="127">
        <v>0.3</v>
      </c>
      <c r="I11" s="127">
        <v>0.10100000000000001</v>
      </c>
      <c r="J11" s="127">
        <v>8.3000000000000004E-2</v>
      </c>
      <c r="K11" s="127">
        <v>7.3999999999999996E-2</v>
      </c>
      <c r="L11" s="127">
        <v>6.7000000000000004E-2</v>
      </c>
    </row>
    <row r="12" spans="1:12" x14ac:dyDescent="0.3">
      <c r="A12" s="126" t="s">
        <v>46</v>
      </c>
      <c r="B12" s="127">
        <v>0.36499999999999999</v>
      </c>
      <c r="C12" s="127">
        <v>0.27300000000000002</v>
      </c>
      <c r="D12" s="127">
        <v>0.20499999999999999</v>
      </c>
      <c r="E12" s="127">
        <v>0.159</v>
      </c>
      <c r="F12" s="127">
        <v>0.151</v>
      </c>
      <c r="G12" s="127">
        <v>0.22900000000000001</v>
      </c>
      <c r="H12" s="127">
        <v>0.433</v>
      </c>
      <c r="I12" s="127">
        <v>9.4E-2</v>
      </c>
      <c r="J12" s="127">
        <v>7.1999999999999995E-2</v>
      </c>
      <c r="K12" s="127">
        <v>6.5000000000000002E-2</v>
      </c>
      <c r="L12" s="127">
        <v>5.8999999999999997E-2</v>
      </c>
    </row>
    <row r="13" spans="1:12" x14ac:dyDescent="0.3">
      <c r="A13" s="129" t="s">
        <v>48</v>
      </c>
      <c r="B13" s="127">
        <v>0.94699999999999995</v>
      </c>
      <c r="C13" s="127">
        <v>0.59399999999999997</v>
      </c>
      <c r="D13" s="127">
        <v>0.34699999999999998</v>
      </c>
      <c r="E13" s="127">
        <v>0.19700000000000001</v>
      </c>
      <c r="F13" s="127">
        <v>0.121</v>
      </c>
      <c r="G13" s="127">
        <v>8.3000000000000004E-2</v>
      </c>
      <c r="H13" s="127">
        <v>6.0999999999999999E-2</v>
      </c>
      <c r="I13" s="127">
        <v>4.8000000000000001E-2</v>
      </c>
      <c r="J13" s="127">
        <v>3.7999999999999999E-2</v>
      </c>
      <c r="K13" s="127">
        <v>3.2000000000000001E-2</v>
      </c>
      <c r="L13" s="127">
        <v>2.8000000000000001E-2</v>
      </c>
    </row>
    <row r="14" spans="1:12" x14ac:dyDescent="0.3">
      <c r="A14" s="129" t="s">
        <v>49</v>
      </c>
      <c r="B14" s="127">
        <v>0.92400000000000004</v>
      </c>
      <c r="C14" s="127">
        <v>0.57699999999999996</v>
      </c>
      <c r="D14" s="127">
        <v>0.33400000000000002</v>
      </c>
      <c r="E14" s="127">
        <v>0.187</v>
      </c>
      <c r="F14" s="127">
        <v>0.112</v>
      </c>
      <c r="G14" s="127">
        <v>7.2999999999999995E-2</v>
      </c>
      <c r="H14" s="127">
        <v>5.0999999999999997E-2</v>
      </c>
      <c r="I14" s="127">
        <v>3.6999999999999998E-2</v>
      </c>
      <c r="J14" s="127">
        <v>2.7E-2</v>
      </c>
      <c r="K14" s="127">
        <v>2.1000000000000001E-2</v>
      </c>
      <c r="L14" s="127">
        <v>1.7000000000000001E-2</v>
      </c>
    </row>
    <row r="15" spans="1:12" x14ac:dyDescent="0.3">
      <c r="A15" s="129" t="s">
        <v>50</v>
      </c>
      <c r="B15" s="127">
        <v>0.95899999999999996</v>
      </c>
      <c r="C15" s="127">
        <v>0.60499999999999998</v>
      </c>
      <c r="D15" s="127">
        <v>0.35499999999999998</v>
      </c>
      <c r="E15" s="127">
        <v>0.20200000000000001</v>
      </c>
      <c r="F15" s="127">
        <v>0.123</v>
      </c>
      <c r="G15" s="127">
        <v>8.2000000000000003E-2</v>
      </c>
      <c r="H15" s="127">
        <v>5.8999999999999997E-2</v>
      </c>
      <c r="I15" s="127">
        <v>4.3999999999999997E-2</v>
      </c>
      <c r="J15" s="127">
        <v>3.3000000000000002E-2</v>
      </c>
      <c r="K15" s="127">
        <v>2.7E-2</v>
      </c>
      <c r="L15" s="127">
        <v>2.1000000000000001E-2</v>
      </c>
    </row>
    <row r="16" spans="1:12" x14ac:dyDescent="0.3">
      <c r="A16" s="129" t="s">
        <v>51</v>
      </c>
      <c r="B16" s="127">
        <v>0.98199999999999998</v>
      </c>
      <c r="C16" s="127">
        <v>0.628</v>
      </c>
      <c r="D16" s="127">
        <v>0.375</v>
      </c>
      <c r="E16" s="127">
        <v>0.218</v>
      </c>
      <c r="F16" s="127">
        <v>0.13500000000000001</v>
      </c>
      <c r="G16" s="127">
        <v>9.1999999999999998E-2</v>
      </c>
      <c r="H16" s="127">
        <v>6.7000000000000004E-2</v>
      </c>
      <c r="I16" s="127">
        <v>5.0999999999999997E-2</v>
      </c>
      <c r="J16" s="127">
        <v>3.9E-2</v>
      </c>
      <c r="K16" s="127">
        <v>3.2000000000000001E-2</v>
      </c>
      <c r="L16" s="127">
        <v>2.5999999999999999E-2</v>
      </c>
    </row>
    <row r="17" spans="1:12" x14ac:dyDescent="0.3">
      <c r="A17" s="129" t="s">
        <v>52</v>
      </c>
      <c r="B17" s="127">
        <v>0.95699999999999996</v>
      </c>
      <c r="C17" s="127">
        <v>0.61099999999999999</v>
      </c>
      <c r="D17" s="127">
        <v>0.36599999999999999</v>
      </c>
      <c r="E17" s="127">
        <v>0.21199999999999999</v>
      </c>
      <c r="F17" s="127">
        <v>0.13100000000000001</v>
      </c>
      <c r="G17" s="127">
        <v>8.8999999999999996E-2</v>
      </c>
      <c r="H17" s="127">
        <v>6.5000000000000002E-2</v>
      </c>
      <c r="I17" s="127">
        <v>4.9000000000000002E-2</v>
      </c>
      <c r="J17" s="127">
        <v>3.5999999999999997E-2</v>
      </c>
      <c r="K17" s="127">
        <v>2.8000000000000001E-2</v>
      </c>
      <c r="L17" s="127">
        <v>2.3E-2</v>
      </c>
    </row>
    <row r="18" spans="1:12" x14ac:dyDescent="0.3">
      <c r="A18" s="129" t="s">
        <v>53</v>
      </c>
      <c r="B18" s="127">
        <v>0.94299999999999995</v>
      </c>
      <c r="C18" s="127">
        <v>0.60399999999999998</v>
      </c>
      <c r="D18" s="127">
        <v>0.36499999999999999</v>
      </c>
      <c r="E18" s="127">
        <v>0.215</v>
      </c>
      <c r="F18" s="127">
        <v>0.13700000000000001</v>
      </c>
      <c r="G18" s="127">
        <v>9.7000000000000003E-2</v>
      </c>
      <c r="H18" s="127">
        <v>7.4999999999999997E-2</v>
      </c>
      <c r="I18" s="127">
        <v>5.6000000000000001E-2</v>
      </c>
      <c r="J18" s="127">
        <v>4.3999999999999997E-2</v>
      </c>
      <c r="K18" s="127">
        <v>3.6999999999999998E-2</v>
      </c>
      <c r="L18" s="127">
        <v>3.1E-2</v>
      </c>
    </row>
    <row r="19" spans="1:12" x14ac:dyDescent="0.3">
      <c r="A19" s="129" t="s">
        <v>54</v>
      </c>
      <c r="B19" s="127">
        <v>0.97899999999999998</v>
      </c>
      <c r="C19" s="127">
        <v>0.64</v>
      </c>
      <c r="D19" s="127">
        <v>0.39600000000000002</v>
      </c>
      <c r="E19" s="127">
        <v>0.23899999999999999</v>
      </c>
      <c r="F19" s="127">
        <v>0.155</v>
      </c>
      <c r="G19" s="127">
        <v>0.113</v>
      </c>
      <c r="H19" s="127">
        <v>9.4E-2</v>
      </c>
      <c r="I19" s="127">
        <v>6.7000000000000004E-2</v>
      </c>
      <c r="J19" s="127">
        <v>5.1999999999999998E-2</v>
      </c>
      <c r="K19" s="127">
        <v>4.2999999999999997E-2</v>
      </c>
      <c r="L19" s="127">
        <v>3.5999999999999997E-2</v>
      </c>
    </row>
    <row r="20" spans="1:12" x14ac:dyDescent="0.3">
      <c r="A20" s="129" t="s">
        <v>55</v>
      </c>
      <c r="B20" s="127">
        <v>0.84199999999999997</v>
      </c>
      <c r="C20" s="127">
        <v>0.54200000000000004</v>
      </c>
      <c r="D20" s="127">
        <v>0.32900000000000001</v>
      </c>
      <c r="E20" s="127">
        <v>0.19400000000000001</v>
      </c>
      <c r="F20" s="127">
        <v>0.124</v>
      </c>
      <c r="G20" s="127">
        <v>9.5000000000000001E-2</v>
      </c>
      <c r="H20" s="127">
        <v>9.6000000000000002E-2</v>
      </c>
      <c r="I20" s="127">
        <v>4.5999999999999999E-2</v>
      </c>
      <c r="J20" s="127">
        <v>3.3000000000000002E-2</v>
      </c>
      <c r="K20" s="127">
        <v>2.5999999999999999E-2</v>
      </c>
      <c r="L20" s="127">
        <v>2.1000000000000001E-2</v>
      </c>
    </row>
    <row r="21" spans="1:12" x14ac:dyDescent="0.3">
      <c r="A21" s="129" t="s">
        <v>56</v>
      </c>
      <c r="B21" s="127">
        <v>0.95299999999999996</v>
      </c>
      <c r="C21" s="127">
        <v>0.61699999999999999</v>
      </c>
      <c r="D21" s="127">
        <v>0.375</v>
      </c>
      <c r="E21" s="127">
        <v>0.222</v>
      </c>
      <c r="F21" s="127">
        <v>0.14199999999999999</v>
      </c>
      <c r="G21" s="127">
        <v>0.10199999999999999</v>
      </c>
      <c r="H21" s="127">
        <v>8.6999999999999994E-2</v>
      </c>
      <c r="I21" s="127">
        <v>5.6000000000000001E-2</v>
      </c>
      <c r="J21" s="127">
        <v>4.2999999999999997E-2</v>
      </c>
      <c r="K21" s="127">
        <v>3.4000000000000002E-2</v>
      </c>
      <c r="L21" s="127">
        <v>2.8000000000000001E-2</v>
      </c>
    </row>
    <row r="22" spans="1:12" x14ac:dyDescent="0.3">
      <c r="A22" s="126" t="s">
        <v>57</v>
      </c>
      <c r="B22" s="127">
        <v>5.2999999999999999E-2</v>
      </c>
      <c r="C22" s="127">
        <v>2.9000000000000001E-2</v>
      </c>
      <c r="D22" s="127">
        <v>1.0999999999999999E-2</v>
      </c>
      <c r="E22" s="127">
        <v>0</v>
      </c>
      <c r="F22" s="127">
        <v>-5.0000000000000001E-3</v>
      </c>
      <c r="G22" s="127">
        <v>-7.0000000000000001E-3</v>
      </c>
      <c r="H22" s="127">
        <v>-8.0000000000000002E-3</v>
      </c>
      <c r="I22" s="127">
        <v>-7.0000000000000001E-3</v>
      </c>
      <c r="J22" s="127">
        <v>-8.0000000000000002E-3</v>
      </c>
      <c r="K22" s="127">
        <v>-8.0000000000000002E-3</v>
      </c>
      <c r="L22" s="127">
        <v>-7.0000000000000001E-3</v>
      </c>
    </row>
    <row r="23" spans="1:12" x14ac:dyDescent="0.3">
      <c r="A23" s="126" t="s">
        <v>58</v>
      </c>
      <c r="B23" s="127">
        <v>0.23899999999999999</v>
      </c>
      <c r="C23" s="127">
        <v>0.158</v>
      </c>
      <c r="D23" s="127">
        <v>0.1</v>
      </c>
      <c r="E23" s="127">
        <v>6.5000000000000002E-2</v>
      </c>
      <c r="F23" s="127">
        <v>5.8000000000000003E-2</v>
      </c>
      <c r="G23" s="127">
        <v>0.108</v>
      </c>
      <c r="H23" s="127">
        <v>0.245</v>
      </c>
      <c r="I23" s="127">
        <v>2.5000000000000001E-2</v>
      </c>
      <c r="J23" s="127">
        <v>1.2E-2</v>
      </c>
      <c r="K23" s="127">
        <v>8.9999999999999993E-3</v>
      </c>
      <c r="L23" s="127">
        <v>7.0000000000000001E-3</v>
      </c>
    </row>
    <row r="24" spans="1:12" x14ac:dyDescent="0.3">
      <c r="A24" s="126" t="s">
        <v>59</v>
      </c>
      <c r="B24" s="130">
        <v>0.23200000000000001</v>
      </c>
      <c r="C24" s="130">
        <v>0.152</v>
      </c>
      <c r="D24" s="130">
        <v>9.5000000000000001E-2</v>
      </c>
      <c r="E24" s="130">
        <v>6.2E-2</v>
      </c>
      <c r="F24" s="130">
        <v>5.5E-2</v>
      </c>
      <c r="G24" s="130">
        <v>0.105</v>
      </c>
      <c r="H24" s="130">
        <v>0.24099999999999999</v>
      </c>
      <c r="I24" s="130">
        <v>2.4E-2</v>
      </c>
      <c r="J24" s="130">
        <v>1.0999999999999999E-2</v>
      </c>
      <c r="K24" s="130">
        <v>8.0000000000000002E-3</v>
      </c>
      <c r="L24" s="130">
        <v>6.0000000000000001E-3</v>
      </c>
    </row>
    <row r="25" spans="1:12" x14ac:dyDescent="0.3">
      <c r="A25" s="131" t="s">
        <v>60</v>
      </c>
      <c r="B25" s="130">
        <v>0.22600000000000001</v>
      </c>
      <c r="C25" s="130">
        <v>0.14899999999999999</v>
      </c>
      <c r="D25" s="130">
        <v>9.5000000000000001E-2</v>
      </c>
      <c r="E25" s="130">
        <v>6.3E-2</v>
      </c>
      <c r="F25" s="130">
        <v>5.7000000000000002E-2</v>
      </c>
      <c r="G25" s="130">
        <v>0.107</v>
      </c>
      <c r="H25" s="130">
        <v>0.24399999999999999</v>
      </c>
      <c r="I25" s="130">
        <v>2.5000000000000001E-2</v>
      </c>
      <c r="J25" s="130">
        <v>1.2E-2</v>
      </c>
      <c r="K25" s="130">
        <v>8.9999999999999993E-3</v>
      </c>
      <c r="L25" s="130">
        <v>6.0000000000000001E-3</v>
      </c>
    </row>
    <row r="26" spans="1:12" x14ac:dyDescent="0.3">
      <c r="A26" s="127" t="s">
        <v>98</v>
      </c>
      <c r="B26" s="127">
        <v>2.9809999999999999</v>
      </c>
      <c r="C26" s="127">
        <v>2.669</v>
      </c>
      <c r="D26" s="127">
        <v>2.44</v>
      </c>
      <c r="E26" s="127">
        <v>2.173</v>
      </c>
      <c r="F26" s="127">
        <v>1.992</v>
      </c>
      <c r="G26" s="127">
        <v>1.861</v>
      </c>
      <c r="H26" s="127">
        <v>1.7729999999999999</v>
      </c>
      <c r="I26" s="127">
        <v>1.6879999999999999</v>
      </c>
      <c r="J26" s="127">
        <v>1.617</v>
      </c>
      <c r="K26" s="127">
        <v>1.5580000000000001</v>
      </c>
      <c r="L26" s="127">
        <v>1.508</v>
      </c>
    </row>
    <row r="27" spans="1:12" x14ac:dyDescent="0.3">
      <c r="A27" s="127" t="s">
        <v>99</v>
      </c>
      <c r="B27" s="127" t="s">
        <v>100</v>
      </c>
      <c r="C27" s="127" t="s">
        <v>100</v>
      </c>
      <c r="D27" s="127" t="s">
        <v>100</v>
      </c>
      <c r="E27" s="127" t="s">
        <v>100</v>
      </c>
      <c r="F27" s="127">
        <v>2.7389999999999999</v>
      </c>
      <c r="G27" s="127">
        <v>2.5390000000000001</v>
      </c>
      <c r="H27" s="127">
        <v>2.415</v>
      </c>
      <c r="I27" s="127">
        <v>2.2949999999999999</v>
      </c>
      <c r="J27" s="127">
        <v>2.1960000000000002</v>
      </c>
      <c r="K27" s="127">
        <v>2.1219999999999999</v>
      </c>
      <c r="L27" s="127">
        <v>2.06</v>
      </c>
    </row>
    <row r="28" spans="1:12" x14ac:dyDescent="0.3">
      <c r="A28" s="127" t="s">
        <v>101</v>
      </c>
      <c r="B28" s="127">
        <v>2.6269999999999998</v>
      </c>
      <c r="C28" s="127" t="s">
        <v>102</v>
      </c>
      <c r="D28" s="127">
        <v>2.1469999999999998</v>
      </c>
      <c r="E28" s="127">
        <v>1.9119999999999999</v>
      </c>
      <c r="F28" s="127">
        <v>1.7470000000000001</v>
      </c>
      <c r="G28" s="127">
        <v>1.6240000000000001</v>
      </c>
      <c r="H28" s="127">
        <v>1.5389999999999999</v>
      </c>
      <c r="I28" s="127">
        <v>1.458</v>
      </c>
      <c r="J28" s="127">
        <v>1.387</v>
      </c>
      <c r="K28" s="127">
        <v>1.3280000000000001</v>
      </c>
      <c r="L28" s="127">
        <v>1.2769999999999999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3E7E-D3F5-4598-9A8F-9229F1EF099A}">
  <sheetPr>
    <tabColor theme="7" tint="0.79998168889431442"/>
  </sheetPr>
  <dimension ref="A1:E27"/>
  <sheetViews>
    <sheetView workbookViewId="0">
      <selection activeCell="E16" sqref="E16"/>
    </sheetView>
  </sheetViews>
  <sheetFormatPr defaultRowHeight="14.4" x14ac:dyDescent="0.3"/>
  <cols>
    <col min="1" max="1" width="8.5546875" style="94" customWidth="1"/>
    <col min="2" max="2" width="32.5546875" customWidth="1"/>
    <col min="3" max="3" width="9.33203125" customWidth="1"/>
    <col min="4" max="4" width="46.33203125" customWidth="1"/>
    <col min="5" max="5" width="22.33203125" customWidth="1"/>
  </cols>
  <sheetData>
    <row r="1" spans="1:5" x14ac:dyDescent="0.3">
      <c r="A1" s="45" t="s">
        <v>8</v>
      </c>
      <c r="B1" s="34" t="s">
        <v>9</v>
      </c>
      <c r="C1" s="34" t="s">
        <v>10</v>
      </c>
      <c r="D1" s="34" t="s">
        <v>11</v>
      </c>
    </row>
    <row r="2" spans="1:5" x14ac:dyDescent="0.3">
      <c r="A2" s="94" t="s">
        <v>12</v>
      </c>
      <c r="B2" s="55" t="s">
        <v>13</v>
      </c>
      <c r="C2" s="73">
        <v>45006</v>
      </c>
      <c r="D2" t="s">
        <v>14</v>
      </c>
    </row>
    <row r="3" spans="1:5" x14ac:dyDescent="0.3">
      <c r="A3" s="94" t="s">
        <v>12</v>
      </c>
      <c r="B3" s="55" t="s">
        <v>15</v>
      </c>
      <c r="C3" s="73">
        <v>45006</v>
      </c>
      <c r="D3" t="s">
        <v>14</v>
      </c>
    </row>
    <row r="4" spans="1:5" x14ac:dyDescent="0.3">
      <c r="A4" s="94" t="s">
        <v>12</v>
      </c>
      <c r="B4" s="55" t="s">
        <v>16</v>
      </c>
      <c r="C4" s="73">
        <v>45022</v>
      </c>
      <c r="D4" t="s">
        <v>17</v>
      </c>
    </row>
    <row r="5" spans="1:5" x14ac:dyDescent="0.3">
      <c r="A5" s="94" t="s">
        <v>12</v>
      </c>
      <c r="B5" s="55" t="s">
        <v>18</v>
      </c>
      <c r="C5" s="73">
        <v>45099</v>
      </c>
      <c r="D5" t="s">
        <v>19</v>
      </c>
      <c r="E5" s="74"/>
    </row>
    <row r="6" spans="1:5" x14ac:dyDescent="0.3">
      <c r="A6" s="94" t="s">
        <v>12</v>
      </c>
      <c r="B6" s="55" t="s">
        <v>20</v>
      </c>
      <c r="C6" s="73">
        <v>45124</v>
      </c>
      <c r="D6" t="s">
        <v>19</v>
      </c>
    </row>
    <row r="7" spans="1:5" x14ac:dyDescent="0.3">
      <c r="A7" s="94" t="s">
        <v>21</v>
      </c>
      <c r="B7" s="55" t="s">
        <v>22</v>
      </c>
      <c r="C7" s="73">
        <v>45133</v>
      </c>
      <c r="D7" t="s">
        <v>19</v>
      </c>
    </row>
    <row r="8" spans="1:5" x14ac:dyDescent="0.3">
      <c r="A8" s="94" t="s">
        <v>21</v>
      </c>
      <c r="B8" s="55" t="s">
        <v>23</v>
      </c>
      <c r="C8" s="93" t="s">
        <v>24</v>
      </c>
      <c r="D8" t="s">
        <v>25</v>
      </c>
    </row>
    <row r="9" spans="1:5" x14ac:dyDescent="0.3">
      <c r="A9" s="94" t="s">
        <v>21</v>
      </c>
      <c r="B9" t="s">
        <v>26</v>
      </c>
      <c r="C9" s="93" t="s">
        <v>27</v>
      </c>
      <c r="D9" t="s">
        <v>28</v>
      </c>
    </row>
    <row r="10" spans="1:5" x14ac:dyDescent="0.3">
      <c r="A10" s="94" t="s">
        <v>21</v>
      </c>
      <c r="B10" t="s">
        <v>29</v>
      </c>
      <c r="D10" t="s">
        <v>28</v>
      </c>
    </row>
    <row r="26" spans="2:3" x14ac:dyDescent="0.3">
      <c r="B26" s="74"/>
      <c r="C26" s="73"/>
    </row>
    <row r="27" spans="2:3" x14ac:dyDescent="0.3">
      <c r="C27" s="73"/>
    </row>
  </sheetData>
  <hyperlinks>
    <hyperlink ref="B2" location="'Run1_quarterinch'!A1" display="Run1_quarterinch" xr:uid="{FE6C248E-ED47-4FB9-81B4-AAD65417F42A}"/>
    <hyperlink ref="B3" location="'Run2_quarterinch'!A1" display="Run2_quarterinch" xr:uid="{4D8A90CE-73E5-49AE-9F0C-028304E72B21}"/>
    <hyperlink ref="B4" location="'Run3_halfinch'!A1" display="Run3_halfinch" xr:uid="{5AF2E0D6-B3EB-4FC0-AFF4-0E93CC69F23B}"/>
    <hyperlink ref="B5" location="'Run4_Sand_Trident'!A1" display="Run4_Sand_Trident" xr:uid="{CE2C0164-A737-4FD4-BCD9-E8F6B6E24201}"/>
    <hyperlink ref="B6" location="'Run5_Sand_StopperAdjust(3in)'!A1" display="Run5_Sand_Trident" xr:uid="{9837AB0A-B07F-4F98-89DF-756E2B9E4896}"/>
    <hyperlink ref="B7" location="'Run6_Sand_StopperAdjust(3in)'!A1" display="Run6_Sand_Trident" xr:uid="{CFE53407-CE3A-4FF7-844F-4E87C1A73777}"/>
    <hyperlink ref="B8" location="'SF_Run1(2in)'!A1" display="SF_Run1(2in)" xr:uid="{B5F2568F-92DB-4B93-93C5-A2AF6AA6E7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/>
  </sheetViews>
  <sheetFormatPr defaultColWidth="14.44140625" defaultRowHeight="15" customHeight="1" x14ac:dyDescent="0.3"/>
  <cols>
    <col min="1" max="1" width="11.88671875" customWidth="1"/>
    <col min="2" max="7" width="8.6640625" customWidth="1"/>
    <col min="8" max="9" width="12.88671875" customWidth="1"/>
    <col min="10" max="10" width="8.88671875" customWidth="1"/>
    <col min="11" max="11" width="12" customWidth="1"/>
    <col min="12" max="12" width="13" customWidth="1"/>
    <col min="13" max="13" width="8.88671875" customWidth="1"/>
    <col min="14" max="26" width="8.6640625" customWidth="1"/>
  </cols>
  <sheetData>
    <row r="1" spans="1:13" ht="14.25" customHeight="1" x14ac:dyDescent="0.3">
      <c r="A1" s="3" t="s">
        <v>0</v>
      </c>
      <c r="B1" s="4">
        <v>400</v>
      </c>
      <c r="C1" s="4">
        <v>460</v>
      </c>
      <c r="D1" s="4">
        <v>490</v>
      </c>
      <c r="E1" s="4">
        <v>520</v>
      </c>
      <c r="F1" s="5">
        <v>580</v>
      </c>
      <c r="H1" s="3" t="s">
        <v>30</v>
      </c>
      <c r="I1" s="4" t="s">
        <v>31</v>
      </c>
      <c r="J1" s="6" t="s">
        <v>32</v>
      </c>
      <c r="K1" s="3" t="s">
        <v>33</v>
      </c>
      <c r="L1" s="4" t="s">
        <v>34</v>
      </c>
      <c r="M1" s="6" t="s">
        <v>32</v>
      </c>
    </row>
    <row r="2" spans="1:13" ht="14.25" customHeight="1" x14ac:dyDescent="0.3">
      <c r="A2" s="7" t="s">
        <v>2</v>
      </c>
      <c r="B2" s="1">
        <v>1.9E-2</v>
      </c>
      <c r="C2" s="1">
        <v>1.7999999999999999E-2</v>
      </c>
      <c r="D2" s="1">
        <v>1.6E-2</v>
      </c>
      <c r="E2" s="1">
        <v>1.4999999999999999E-2</v>
      </c>
      <c r="F2" s="8">
        <v>1.2E-2</v>
      </c>
      <c r="H2" s="7">
        <f t="shared" ref="H2:H6" si="0">AVERAGE(B2,F2)</f>
        <v>1.55E-2</v>
      </c>
      <c r="I2" s="1">
        <f t="shared" ref="I2:I6" si="1">D2-H2</f>
        <v>5.0000000000000044E-4</v>
      </c>
      <c r="J2" s="9">
        <f t="shared" ref="J2:J6" si="2">I2/D2</f>
        <v>3.1250000000000028E-2</v>
      </c>
      <c r="K2" s="7">
        <f t="shared" ref="K2:K6" si="3">AVERAGE(C2,E2)</f>
        <v>1.6500000000000001E-2</v>
      </c>
      <c r="L2" s="1">
        <f t="shared" ref="L2:L6" si="4">D2-K2</f>
        <v>-5.0000000000000044E-4</v>
      </c>
      <c r="M2" s="9">
        <f t="shared" ref="M2:M6" si="5">L2/D2</f>
        <v>-3.1250000000000028E-2</v>
      </c>
    </row>
    <row r="3" spans="1:13" ht="14.25" customHeight="1" x14ac:dyDescent="0.3">
      <c r="A3" s="7" t="s">
        <v>35</v>
      </c>
      <c r="B3" s="1">
        <v>-1E-3</v>
      </c>
      <c r="C3" s="1">
        <v>3.0000000000000001E-3</v>
      </c>
      <c r="D3" s="1">
        <v>4.0000000000000001E-3</v>
      </c>
      <c r="E3" s="1">
        <v>3.0000000000000001E-3</v>
      </c>
      <c r="F3" s="8">
        <v>2E-3</v>
      </c>
      <c r="H3" s="7">
        <f t="shared" si="0"/>
        <v>5.0000000000000001E-4</v>
      </c>
      <c r="I3" s="1">
        <f t="shared" si="1"/>
        <v>3.5000000000000001E-3</v>
      </c>
      <c r="J3" s="9">
        <f t="shared" si="2"/>
        <v>0.875</v>
      </c>
      <c r="K3" s="7">
        <f t="shared" si="3"/>
        <v>3.0000000000000001E-3</v>
      </c>
      <c r="L3" s="1">
        <f t="shared" si="4"/>
        <v>1E-3</v>
      </c>
      <c r="M3" s="9">
        <f t="shared" si="5"/>
        <v>0.25</v>
      </c>
    </row>
    <row r="4" spans="1:13" ht="14.25" customHeight="1" x14ac:dyDescent="0.3">
      <c r="A4" s="7" t="s">
        <v>36</v>
      </c>
      <c r="B4" s="1">
        <v>3.5000000000000003E-2</v>
      </c>
      <c r="C4" s="1">
        <v>0.23499999999999999</v>
      </c>
      <c r="D4" s="1">
        <v>0.63</v>
      </c>
      <c r="E4" s="1">
        <v>4.7E-2</v>
      </c>
      <c r="F4" s="8">
        <v>1.7000000000000001E-2</v>
      </c>
      <c r="H4" s="7">
        <f t="shared" si="0"/>
        <v>2.6000000000000002E-2</v>
      </c>
      <c r="I4" s="1">
        <f t="shared" si="1"/>
        <v>0.60399999999999998</v>
      </c>
      <c r="J4" s="9">
        <f t="shared" si="2"/>
        <v>0.95873015873015865</v>
      </c>
      <c r="K4" s="7">
        <f t="shared" si="3"/>
        <v>0.14099999999999999</v>
      </c>
      <c r="L4" s="1">
        <f t="shared" si="4"/>
        <v>0.48899999999999999</v>
      </c>
      <c r="M4" s="9">
        <f t="shared" si="5"/>
        <v>0.77619047619047621</v>
      </c>
    </row>
    <row r="5" spans="1:13" ht="14.25" customHeight="1" x14ac:dyDescent="0.3">
      <c r="A5" s="7" t="s">
        <v>37</v>
      </c>
      <c r="B5" s="1">
        <v>1.0999999999999999E-2</v>
      </c>
      <c r="C5" s="1">
        <v>7.0000000000000001E-3</v>
      </c>
      <c r="D5" s="1">
        <v>7.0000000000000001E-3</v>
      </c>
      <c r="E5" s="1">
        <v>3.0000000000000001E-3</v>
      </c>
      <c r="F5" s="8">
        <v>2E-3</v>
      </c>
      <c r="H5" s="7">
        <f t="shared" si="0"/>
        <v>6.4999999999999997E-3</v>
      </c>
      <c r="I5" s="1">
        <f t="shared" si="1"/>
        <v>5.0000000000000044E-4</v>
      </c>
      <c r="J5" s="9">
        <f t="shared" si="2"/>
        <v>7.1428571428571494E-2</v>
      </c>
      <c r="K5" s="7">
        <f t="shared" si="3"/>
        <v>5.0000000000000001E-3</v>
      </c>
      <c r="L5" s="1">
        <f t="shared" si="4"/>
        <v>2E-3</v>
      </c>
      <c r="M5" s="9">
        <f t="shared" si="5"/>
        <v>0.2857142857142857</v>
      </c>
    </row>
    <row r="6" spans="1:13" ht="14.25" customHeight="1" x14ac:dyDescent="0.3">
      <c r="A6" s="10" t="s">
        <v>38</v>
      </c>
      <c r="B6" s="11">
        <v>1.7000000000000001E-2</v>
      </c>
      <c r="C6" s="11">
        <v>1.9E-2</v>
      </c>
      <c r="D6" s="11">
        <v>1.7999999999999999E-2</v>
      </c>
      <c r="E6" s="11">
        <v>1.7999999999999999E-2</v>
      </c>
      <c r="F6" s="12">
        <v>1.7000000000000001E-2</v>
      </c>
      <c r="H6" s="10">
        <f t="shared" si="0"/>
        <v>1.7000000000000001E-2</v>
      </c>
      <c r="I6" s="11">
        <f t="shared" si="1"/>
        <v>9.9999999999999742E-4</v>
      </c>
      <c r="J6" s="13">
        <f t="shared" si="2"/>
        <v>5.5555555555555414E-2</v>
      </c>
      <c r="K6" s="10">
        <f t="shared" si="3"/>
        <v>1.8499999999999999E-2</v>
      </c>
      <c r="L6" s="11">
        <f t="shared" si="4"/>
        <v>-5.0000000000000044E-4</v>
      </c>
      <c r="M6" s="13">
        <f t="shared" si="5"/>
        <v>-2.7777777777777804E-2</v>
      </c>
    </row>
    <row r="7" spans="1:13" ht="14.25" customHeight="1" x14ac:dyDescent="0.3">
      <c r="J7" s="14"/>
      <c r="M7" s="14"/>
    </row>
    <row r="8" spans="1:13" ht="14.25" customHeight="1" x14ac:dyDescent="0.3">
      <c r="J8" s="14"/>
      <c r="M8" s="14"/>
    </row>
    <row r="9" spans="1:13" ht="14.25" customHeight="1" x14ac:dyDescent="0.3">
      <c r="J9" s="14"/>
      <c r="M9" s="14"/>
    </row>
    <row r="10" spans="1:13" ht="14.25" customHeight="1" x14ac:dyDescent="0.3">
      <c r="J10" s="14"/>
      <c r="M10" s="14"/>
    </row>
    <row r="11" spans="1:13" ht="14.25" customHeight="1" x14ac:dyDescent="0.3">
      <c r="J11" s="14"/>
      <c r="M11" s="14"/>
    </row>
    <row r="12" spans="1:13" ht="14.25" customHeight="1" x14ac:dyDescent="0.3">
      <c r="J12" s="14"/>
      <c r="M12" s="14"/>
    </row>
    <row r="13" spans="1:13" ht="14.25" customHeight="1" x14ac:dyDescent="0.3">
      <c r="J13" s="14"/>
      <c r="M13" s="14"/>
    </row>
    <row r="14" spans="1:13" ht="14.25" customHeight="1" x14ac:dyDescent="0.3">
      <c r="J14" s="14"/>
      <c r="M14" s="14"/>
    </row>
    <row r="15" spans="1:13" ht="14.25" customHeight="1" x14ac:dyDescent="0.3">
      <c r="J15" s="14"/>
      <c r="M15" s="14"/>
    </row>
    <row r="16" spans="1:13" ht="14.25" customHeight="1" x14ac:dyDescent="0.3">
      <c r="J16" s="14"/>
      <c r="M16" s="14"/>
    </row>
    <row r="17" spans="10:13" ht="14.25" customHeight="1" x14ac:dyDescent="0.3">
      <c r="J17" s="14"/>
      <c r="M17" s="14"/>
    </row>
    <row r="18" spans="10:13" ht="14.25" customHeight="1" x14ac:dyDescent="0.3">
      <c r="J18" s="14"/>
      <c r="M18" s="14"/>
    </row>
    <row r="19" spans="10:13" ht="14.25" customHeight="1" x14ac:dyDescent="0.3">
      <c r="J19" s="14"/>
      <c r="M19" s="14"/>
    </row>
    <row r="20" spans="10:13" ht="14.25" customHeight="1" x14ac:dyDescent="0.3">
      <c r="J20" s="14"/>
      <c r="M20" s="14"/>
    </row>
    <row r="21" spans="10:13" ht="14.25" customHeight="1" x14ac:dyDescent="0.3">
      <c r="J21" s="14"/>
      <c r="M21" s="14"/>
    </row>
    <row r="22" spans="10:13" ht="14.25" customHeight="1" x14ac:dyDescent="0.3">
      <c r="J22" s="14"/>
      <c r="M22" s="14"/>
    </row>
    <row r="23" spans="10:13" ht="14.25" customHeight="1" x14ac:dyDescent="0.3">
      <c r="J23" s="14"/>
      <c r="M23" s="14"/>
    </row>
    <row r="24" spans="10:13" ht="14.25" customHeight="1" x14ac:dyDescent="0.3">
      <c r="J24" s="14"/>
      <c r="M24" s="14"/>
    </row>
    <row r="25" spans="10:13" ht="14.25" customHeight="1" x14ac:dyDescent="0.3">
      <c r="J25" s="14"/>
      <c r="M25" s="14"/>
    </row>
    <row r="26" spans="10:13" ht="14.25" customHeight="1" x14ac:dyDescent="0.3">
      <c r="J26" s="14"/>
      <c r="M26" s="14"/>
    </row>
    <row r="27" spans="10:13" ht="14.25" customHeight="1" x14ac:dyDescent="0.3">
      <c r="J27" s="14"/>
      <c r="M27" s="14"/>
    </row>
    <row r="28" spans="10:13" ht="14.25" customHeight="1" x14ac:dyDescent="0.3">
      <c r="J28" s="14"/>
      <c r="M28" s="14"/>
    </row>
    <row r="29" spans="10:13" ht="14.25" customHeight="1" x14ac:dyDescent="0.3">
      <c r="J29" s="14"/>
      <c r="M29" s="14"/>
    </row>
    <row r="30" spans="10:13" ht="14.25" customHeight="1" x14ac:dyDescent="0.3">
      <c r="J30" s="14"/>
      <c r="M30" s="14"/>
    </row>
    <row r="31" spans="10:13" ht="14.25" customHeight="1" x14ac:dyDescent="0.3">
      <c r="J31" s="14"/>
      <c r="M31" s="14"/>
    </row>
    <row r="32" spans="10:13" ht="14.25" customHeight="1" x14ac:dyDescent="0.3">
      <c r="J32" s="14"/>
      <c r="M32" s="14"/>
    </row>
    <row r="33" spans="10:13" ht="14.25" customHeight="1" x14ac:dyDescent="0.3">
      <c r="J33" s="14"/>
      <c r="M33" s="14"/>
    </row>
    <row r="34" spans="10:13" ht="14.25" customHeight="1" x14ac:dyDescent="0.3">
      <c r="J34" s="14"/>
      <c r="M34" s="14"/>
    </row>
    <row r="35" spans="10:13" ht="14.25" customHeight="1" x14ac:dyDescent="0.3">
      <c r="J35" s="14"/>
      <c r="M35" s="14"/>
    </row>
    <row r="36" spans="10:13" ht="14.25" customHeight="1" x14ac:dyDescent="0.3">
      <c r="J36" s="14"/>
      <c r="M36" s="14"/>
    </row>
    <row r="37" spans="10:13" ht="14.25" customHeight="1" x14ac:dyDescent="0.3">
      <c r="J37" s="14"/>
      <c r="M37" s="14"/>
    </row>
    <row r="38" spans="10:13" ht="14.25" customHeight="1" x14ac:dyDescent="0.3">
      <c r="J38" s="14"/>
      <c r="M38" s="14"/>
    </row>
    <row r="39" spans="10:13" ht="14.25" customHeight="1" x14ac:dyDescent="0.3">
      <c r="J39" s="14"/>
      <c r="M39" s="14"/>
    </row>
    <row r="40" spans="10:13" ht="14.25" customHeight="1" x14ac:dyDescent="0.3">
      <c r="J40" s="14"/>
      <c r="M40" s="14"/>
    </row>
    <row r="41" spans="10:13" ht="14.25" customHeight="1" x14ac:dyDescent="0.3">
      <c r="J41" s="14"/>
      <c r="M41" s="14"/>
    </row>
    <row r="42" spans="10:13" ht="14.25" customHeight="1" x14ac:dyDescent="0.3">
      <c r="J42" s="14"/>
      <c r="M42" s="14"/>
    </row>
    <row r="43" spans="10:13" ht="14.25" customHeight="1" x14ac:dyDescent="0.3">
      <c r="J43" s="14"/>
      <c r="M43" s="14"/>
    </row>
    <row r="44" spans="10:13" ht="14.25" customHeight="1" x14ac:dyDescent="0.3">
      <c r="J44" s="14"/>
      <c r="M44" s="14"/>
    </row>
    <row r="45" spans="10:13" ht="14.25" customHeight="1" x14ac:dyDescent="0.3">
      <c r="J45" s="14"/>
      <c r="M45" s="14"/>
    </row>
    <row r="46" spans="10:13" ht="14.25" customHeight="1" x14ac:dyDescent="0.3">
      <c r="J46" s="14"/>
      <c r="M46" s="14"/>
    </row>
    <row r="47" spans="10:13" ht="14.25" customHeight="1" x14ac:dyDescent="0.3">
      <c r="J47" s="14"/>
      <c r="M47" s="14"/>
    </row>
    <row r="48" spans="10:13" ht="14.25" customHeight="1" x14ac:dyDescent="0.3">
      <c r="J48" s="14"/>
      <c r="M48" s="14"/>
    </row>
    <row r="49" spans="10:13" ht="14.25" customHeight="1" x14ac:dyDescent="0.3">
      <c r="J49" s="14"/>
      <c r="M49" s="14"/>
    </row>
    <row r="50" spans="10:13" ht="14.25" customHeight="1" x14ac:dyDescent="0.3">
      <c r="J50" s="14"/>
      <c r="M50" s="14"/>
    </row>
    <row r="51" spans="10:13" ht="14.25" customHeight="1" x14ac:dyDescent="0.3">
      <c r="J51" s="14"/>
      <c r="M51" s="14"/>
    </row>
    <row r="52" spans="10:13" ht="14.25" customHeight="1" x14ac:dyDescent="0.3">
      <c r="J52" s="14"/>
      <c r="M52" s="14"/>
    </row>
    <row r="53" spans="10:13" ht="14.25" customHeight="1" x14ac:dyDescent="0.3">
      <c r="J53" s="14"/>
      <c r="M53" s="14"/>
    </row>
    <row r="54" spans="10:13" ht="14.25" customHeight="1" x14ac:dyDescent="0.3">
      <c r="J54" s="14"/>
      <c r="M54" s="14"/>
    </row>
    <row r="55" spans="10:13" ht="14.25" customHeight="1" x14ac:dyDescent="0.3">
      <c r="J55" s="14"/>
      <c r="M55" s="14"/>
    </row>
    <row r="56" spans="10:13" ht="14.25" customHeight="1" x14ac:dyDescent="0.3">
      <c r="J56" s="14"/>
      <c r="M56" s="14"/>
    </row>
    <row r="57" spans="10:13" ht="14.25" customHeight="1" x14ac:dyDescent="0.3">
      <c r="J57" s="14"/>
      <c r="M57" s="14"/>
    </row>
    <row r="58" spans="10:13" ht="14.25" customHeight="1" x14ac:dyDescent="0.3">
      <c r="J58" s="14"/>
      <c r="M58" s="14"/>
    </row>
    <row r="59" spans="10:13" ht="14.25" customHeight="1" x14ac:dyDescent="0.3">
      <c r="J59" s="14"/>
      <c r="M59" s="14"/>
    </row>
    <row r="60" spans="10:13" ht="14.25" customHeight="1" x14ac:dyDescent="0.3">
      <c r="J60" s="14"/>
      <c r="M60" s="14"/>
    </row>
    <row r="61" spans="10:13" ht="14.25" customHeight="1" x14ac:dyDescent="0.3">
      <c r="J61" s="14"/>
      <c r="M61" s="14"/>
    </row>
    <row r="62" spans="10:13" ht="14.25" customHeight="1" x14ac:dyDescent="0.3">
      <c r="J62" s="14"/>
      <c r="M62" s="14"/>
    </row>
    <row r="63" spans="10:13" ht="14.25" customHeight="1" x14ac:dyDescent="0.3">
      <c r="J63" s="14"/>
      <c r="M63" s="14"/>
    </row>
    <row r="64" spans="10:13" ht="14.25" customHeight="1" x14ac:dyDescent="0.3">
      <c r="J64" s="14"/>
      <c r="M64" s="14"/>
    </row>
    <row r="65" spans="10:13" ht="14.25" customHeight="1" x14ac:dyDescent="0.3">
      <c r="J65" s="14"/>
      <c r="M65" s="14"/>
    </row>
    <row r="66" spans="10:13" ht="14.25" customHeight="1" x14ac:dyDescent="0.3">
      <c r="J66" s="14"/>
      <c r="M66" s="14"/>
    </row>
    <row r="67" spans="10:13" ht="14.25" customHeight="1" x14ac:dyDescent="0.3">
      <c r="J67" s="14"/>
      <c r="M67" s="14"/>
    </row>
    <row r="68" spans="10:13" ht="14.25" customHeight="1" x14ac:dyDescent="0.3">
      <c r="J68" s="14"/>
      <c r="M68" s="14"/>
    </row>
    <row r="69" spans="10:13" ht="14.25" customHeight="1" x14ac:dyDescent="0.3">
      <c r="J69" s="14"/>
      <c r="M69" s="14"/>
    </row>
    <row r="70" spans="10:13" ht="14.25" customHeight="1" x14ac:dyDescent="0.3">
      <c r="J70" s="14"/>
      <c r="M70" s="14"/>
    </row>
    <row r="71" spans="10:13" ht="14.25" customHeight="1" x14ac:dyDescent="0.3">
      <c r="J71" s="14"/>
      <c r="M71" s="14"/>
    </row>
    <row r="72" spans="10:13" ht="14.25" customHeight="1" x14ac:dyDescent="0.3">
      <c r="J72" s="14"/>
      <c r="M72" s="14"/>
    </row>
    <row r="73" spans="10:13" ht="14.25" customHeight="1" x14ac:dyDescent="0.3">
      <c r="J73" s="14"/>
      <c r="M73" s="14"/>
    </row>
    <row r="74" spans="10:13" ht="14.25" customHeight="1" x14ac:dyDescent="0.3">
      <c r="J74" s="14"/>
      <c r="M74" s="14"/>
    </row>
    <row r="75" spans="10:13" ht="14.25" customHeight="1" x14ac:dyDescent="0.3">
      <c r="J75" s="14"/>
      <c r="M75" s="14"/>
    </row>
    <row r="76" spans="10:13" ht="14.25" customHeight="1" x14ac:dyDescent="0.3">
      <c r="J76" s="14"/>
      <c r="M76" s="14"/>
    </row>
    <row r="77" spans="10:13" ht="14.25" customHeight="1" x14ac:dyDescent="0.3">
      <c r="J77" s="14"/>
      <c r="M77" s="14"/>
    </row>
    <row r="78" spans="10:13" ht="14.25" customHeight="1" x14ac:dyDescent="0.3">
      <c r="J78" s="14"/>
      <c r="M78" s="14"/>
    </row>
    <row r="79" spans="10:13" ht="14.25" customHeight="1" x14ac:dyDescent="0.3">
      <c r="J79" s="14"/>
      <c r="M79" s="14"/>
    </row>
    <row r="80" spans="10:13" ht="14.25" customHeight="1" x14ac:dyDescent="0.3">
      <c r="J80" s="14"/>
      <c r="M80" s="14"/>
    </row>
    <row r="81" spans="10:13" ht="14.25" customHeight="1" x14ac:dyDescent="0.3">
      <c r="J81" s="14"/>
      <c r="M81" s="14"/>
    </row>
    <row r="82" spans="10:13" ht="14.25" customHeight="1" x14ac:dyDescent="0.3">
      <c r="J82" s="14"/>
      <c r="M82" s="14"/>
    </row>
    <row r="83" spans="10:13" ht="14.25" customHeight="1" x14ac:dyDescent="0.3">
      <c r="J83" s="14"/>
      <c r="M83" s="14"/>
    </row>
    <row r="84" spans="10:13" ht="14.25" customHeight="1" x14ac:dyDescent="0.3">
      <c r="J84" s="14"/>
      <c r="M84" s="14"/>
    </row>
    <row r="85" spans="10:13" ht="14.25" customHeight="1" x14ac:dyDescent="0.3">
      <c r="J85" s="14"/>
      <c r="M85" s="14"/>
    </row>
    <row r="86" spans="10:13" ht="14.25" customHeight="1" x14ac:dyDescent="0.3">
      <c r="J86" s="14"/>
      <c r="M86" s="14"/>
    </row>
    <row r="87" spans="10:13" ht="14.25" customHeight="1" x14ac:dyDescent="0.3">
      <c r="J87" s="14"/>
      <c r="M87" s="14"/>
    </row>
    <row r="88" spans="10:13" ht="14.25" customHeight="1" x14ac:dyDescent="0.3">
      <c r="J88" s="14"/>
      <c r="M88" s="14"/>
    </row>
    <row r="89" spans="10:13" ht="14.25" customHeight="1" x14ac:dyDescent="0.3">
      <c r="J89" s="14"/>
      <c r="M89" s="14"/>
    </row>
    <row r="90" spans="10:13" ht="14.25" customHeight="1" x14ac:dyDescent="0.3">
      <c r="J90" s="14"/>
      <c r="M90" s="14"/>
    </row>
    <row r="91" spans="10:13" ht="14.25" customHeight="1" x14ac:dyDescent="0.3">
      <c r="J91" s="14"/>
      <c r="M91" s="14"/>
    </row>
    <row r="92" spans="10:13" ht="14.25" customHeight="1" x14ac:dyDescent="0.3">
      <c r="J92" s="14"/>
      <c r="M92" s="14"/>
    </row>
    <row r="93" spans="10:13" ht="14.25" customHeight="1" x14ac:dyDescent="0.3">
      <c r="J93" s="14"/>
      <c r="M93" s="14"/>
    </row>
    <row r="94" spans="10:13" ht="14.25" customHeight="1" x14ac:dyDescent="0.3">
      <c r="J94" s="14"/>
      <c r="M94" s="14"/>
    </row>
    <row r="95" spans="10:13" ht="14.25" customHeight="1" x14ac:dyDescent="0.3">
      <c r="J95" s="14"/>
      <c r="M95" s="14"/>
    </row>
    <row r="96" spans="10:13" ht="14.25" customHeight="1" x14ac:dyDescent="0.3">
      <c r="J96" s="14"/>
      <c r="M96" s="14"/>
    </row>
    <row r="97" spans="10:13" ht="14.25" customHeight="1" x14ac:dyDescent="0.3">
      <c r="J97" s="14"/>
      <c r="M97" s="14"/>
    </row>
    <row r="98" spans="10:13" ht="14.25" customHeight="1" x14ac:dyDescent="0.3">
      <c r="J98" s="14"/>
      <c r="M98" s="14"/>
    </row>
    <row r="99" spans="10:13" ht="14.25" customHeight="1" x14ac:dyDescent="0.3">
      <c r="J99" s="14"/>
      <c r="M99" s="14"/>
    </row>
    <row r="100" spans="10:13" ht="14.25" customHeight="1" x14ac:dyDescent="0.3">
      <c r="J100" s="14"/>
      <c r="M100" s="14"/>
    </row>
    <row r="101" spans="10:13" ht="14.25" customHeight="1" x14ac:dyDescent="0.3">
      <c r="J101" s="14"/>
      <c r="M101" s="14"/>
    </row>
    <row r="102" spans="10:13" ht="14.25" customHeight="1" x14ac:dyDescent="0.3">
      <c r="J102" s="14"/>
      <c r="M102" s="14"/>
    </row>
    <row r="103" spans="10:13" ht="14.25" customHeight="1" x14ac:dyDescent="0.3">
      <c r="J103" s="14"/>
      <c r="M103" s="14"/>
    </row>
    <row r="104" spans="10:13" ht="14.25" customHeight="1" x14ac:dyDescent="0.3">
      <c r="J104" s="14"/>
      <c r="M104" s="14"/>
    </row>
    <row r="105" spans="10:13" ht="14.25" customHeight="1" x14ac:dyDescent="0.3">
      <c r="J105" s="14"/>
      <c r="M105" s="14"/>
    </row>
    <row r="106" spans="10:13" ht="14.25" customHeight="1" x14ac:dyDescent="0.3">
      <c r="J106" s="14"/>
      <c r="M106" s="14"/>
    </row>
    <row r="107" spans="10:13" ht="14.25" customHeight="1" x14ac:dyDescent="0.3">
      <c r="J107" s="14"/>
      <c r="M107" s="14"/>
    </row>
    <row r="108" spans="10:13" ht="14.25" customHeight="1" x14ac:dyDescent="0.3">
      <c r="J108" s="14"/>
      <c r="M108" s="14"/>
    </row>
    <row r="109" spans="10:13" ht="14.25" customHeight="1" x14ac:dyDescent="0.3">
      <c r="J109" s="14"/>
      <c r="M109" s="14"/>
    </row>
    <row r="110" spans="10:13" ht="14.25" customHeight="1" x14ac:dyDescent="0.3">
      <c r="J110" s="14"/>
      <c r="M110" s="14"/>
    </row>
    <row r="111" spans="10:13" ht="14.25" customHeight="1" x14ac:dyDescent="0.3">
      <c r="J111" s="14"/>
      <c r="M111" s="14"/>
    </row>
    <row r="112" spans="10:13" ht="14.25" customHeight="1" x14ac:dyDescent="0.3">
      <c r="J112" s="14"/>
      <c r="M112" s="14"/>
    </row>
    <row r="113" spans="10:13" ht="14.25" customHeight="1" x14ac:dyDescent="0.3">
      <c r="J113" s="14"/>
      <c r="M113" s="14"/>
    </row>
    <row r="114" spans="10:13" ht="14.25" customHeight="1" x14ac:dyDescent="0.3">
      <c r="J114" s="14"/>
      <c r="M114" s="14"/>
    </row>
    <row r="115" spans="10:13" ht="14.25" customHeight="1" x14ac:dyDescent="0.3">
      <c r="J115" s="14"/>
      <c r="M115" s="14"/>
    </row>
    <row r="116" spans="10:13" ht="14.25" customHeight="1" x14ac:dyDescent="0.3">
      <c r="J116" s="14"/>
      <c r="M116" s="14"/>
    </row>
    <row r="117" spans="10:13" ht="14.25" customHeight="1" x14ac:dyDescent="0.3">
      <c r="J117" s="14"/>
      <c r="M117" s="14"/>
    </row>
    <row r="118" spans="10:13" ht="14.25" customHeight="1" x14ac:dyDescent="0.3">
      <c r="J118" s="14"/>
      <c r="M118" s="14"/>
    </row>
    <row r="119" spans="10:13" ht="14.25" customHeight="1" x14ac:dyDescent="0.3">
      <c r="J119" s="14"/>
      <c r="M119" s="14"/>
    </row>
    <row r="120" spans="10:13" ht="14.25" customHeight="1" x14ac:dyDescent="0.3">
      <c r="J120" s="14"/>
      <c r="M120" s="14"/>
    </row>
    <row r="121" spans="10:13" ht="14.25" customHeight="1" x14ac:dyDescent="0.3">
      <c r="J121" s="14"/>
      <c r="M121" s="14"/>
    </row>
    <row r="122" spans="10:13" ht="14.25" customHeight="1" x14ac:dyDescent="0.3">
      <c r="J122" s="14"/>
      <c r="M122" s="14"/>
    </row>
    <row r="123" spans="10:13" ht="14.25" customHeight="1" x14ac:dyDescent="0.3">
      <c r="J123" s="14"/>
      <c r="M123" s="14"/>
    </row>
    <row r="124" spans="10:13" ht="14.25" customHeight="1" x14ac:dyDescent="0.3">
      <c r="J124" s="14"/>
      <c r="M124" s="14"/>
    </row>
    <row r="125" spans="10:13" ht="14.25" customHeight="1" x14ac:dyDescent="0.3">
      <c r="J125" s="14"/>
      <c r="M125" s="14"/>
    </row>
    <row r="126" spans="10:13" ht="14.25" customHeight="1" x14ac:dyDescent="0.3">
      <c r="J126" s="14"/>
      <c r="M126" s="14"/>
    </row>
    <row r="127" spans="10:13" ht="14.25" customHeight="1" x14ac:dyDescent="0.3">
      <c r="J127" s="14"/>
      <c r="M127" s="14"/>
    </row>
    <row r="128" spans="10:13" ht="14.25" customHeight="1" x14ac:dyDescent="0.3">
      <c r="J128" s="14"/>
      <c r="M128" s="14"/>
    </row>
    <row r="129" spans="10:13" ht="14.25" customHeight="1" x14ac:dyDescent="0.3">
      <c r="J129" s="14"/>
      <c r="M129" s="14"/>
    </row>
    <row r="130" spans="10:13" ht="14.25" customHeight="1" x14ac:dyDescent="0.3">
      <c r="J130" s="14"/>
      <c r="M130" s="14"/>
    </row>
    <row r="131" spans="10:13" ht="14.25" customHeight="1" x14ac:dyDescent="0.3">
      <c r="J131" s="14"/>
      <c r="M131" s="14"/>
    </row>
    <row r="132" spans="10:13" ht="14.25" customHeight="1" x14ac:dyDescent="0.3">
      <c r="J132" s="14"/>
      <c r="M132" s="14"/>
    </row>
    <row r="133" spans="10:13" ht="14.25" customHeight="1" x14ac:dyDescent="0.3">
      <c r="J133" s="14"/>
      <c r="M133" s="14"/>
    </row>
    <row r="134" spans="10:13" ht="14.25" customHeight="1" x14ac:dyDescent="0.3">
      <c r="J134" s="14"/>
      <c r="M134" s="14"/>
    </row>
    <row r="135" spans="10:13" ht="14.25" customHeight="1" x14ac:dyDescent="0.3">
      <c r="J135" s="14"/>
      <c r="M135" s="14"/>
    </row>
    <row r="136" spans="10:13" ht="14.25" customHeight="1" x14ac:dyDescent="0.3">
      <c r="J136" s="14"/>
      <c r="M136" s="14"/>
    </row>
    <row r="137" spans="10:13" ht="14.25" customHeight="1" x14ac:dyDescent="0.3">
      <c r="J137" s="14"/>
      <c r="M137" s="14"/>
    </row>
    <row r="138" spans="10:13" ht="14.25" customHeight="1" x14ac:dyDescent="0.3">
      <c r="J138" s="14"/>
      <c r="M138" s="14"/>
    </row>
    <row r="139" spans="10:13" ht="14.25" customHeight="1" x14ac:dyDescent="0.3">
      <c r="J139" s="14"/>
      <c r="M139" s="14"/>
    </row>
    <row r="140" spans="10:13" ht="14.25" customHeight="1" x14ac:dyDescent="0.3">
      <c r="J140" s="14"/>
      <c r="M140" s="14"/>
    </row>
    <row r="141" spans="10:13" ht="14.25" customHeight="1" x14ac:dyDescent="0.3">
      <c r="J141" s="14"/>
      <c r="M141" s="14"/>
    </row>
    <row r="142" spans="10:13" ht="14.25" customHeight="1" x14ac:dyDescent="0.3">
      <c r="J142" s="14"/>
      <c r="M142" s="14"/>
    </row>
    <row r="143" spans="10:13" ht="14.25" customHeight="1" x14ac:dyDescent="0.3">
      <c r="J143" s="14"/>
      <c r="M143" s="14"/>
    </row>
    <row r="144" spans="10:13" ht="14.25" customHeight="1" x14ac:dyDescent="0.3">
      <c r="J144" s="14"/>
      <c r="M144" s="14"/>
    </row>
    <row r="145" spans="10:13" ht="14.25" customHeight="1" x14ac:dyDescent="0.3">
      <c r="J145" s="14"/>
      <c r="M145" s="14"/>
    </row>
    <row r="146" spans="10:13" ht="14.25" customHeight="1" x14ac:dyDescent="0.3">
      <c r="J146" s="14"/>
      <c r="M146" s="14"/>
    </row>
    <row r="147" spans="10:13" ht="14.25" customHeight="1" x14ac:dyDescent="0.3">
      <c r="J147" s="14"/>
      <c r="M147" s="14"/>
    </row>
    <row r="148" spans="10:13" ht="14.25" customHeight="1" x14ac:dyDescent="0.3">
      <c r="J148" s="14"/>
      <c r="M148" s="14"/>
    </row>
    <row r="149" spans="10:13" ht="14.25" customHeight="1" x14ac:dyDescent="0.3">
      <c r="J149" s="14"/>
      <c r="M149" s="14"/>
    </row>
    <row r="150" spans="10:13" ht="14.25" customHeight="1" x14ac:dyDescent="0.3">
      <c r="J150" s="14"/>
      <c r="M150" s="14"/>
    </row>
    <row r="151" spans="10:13" ht="14.25" customHeight="1" x14ac:dyDescent="0.3">
      <c r="J151" s="14"/>
      <c r="M151" s="14"/>
    </row>
    <row r="152" spans="10:13" ht="14.25" customHeight="1" x14ac:dyDescent="0.3">
      <c r="J152" s="14"/>
      <c r="M152" s="14"/>
    </row>
    <row r="153" spans="10:13" ht="14.25" customHeight="1" x14ac:dyDescent="0.3">
      <c r="J153" s="14"/>
      <c r="M153" s="14"/>
    </row>
    <row r="154" spans="10:13" ht="14.25" customHeight="1" x14ac:dyDescent="0.3">
      <c r="J154" s="14"/>
      <c r="M154" s="14"/>
    </row>
    <row r="155" spans="10:13" ht="14.25" customHeight="1" x14ac:dyDescent="0.3">
      <c r="J155" s="14"/>
      <c r="M155" s="14"/>
    </row>
    <row r="156" spans="10:13" ht="14.25" customHeight="1" x14ac:dyDescent="0.3">
      <c r="J156" s="14"/>
      <c r="M156" s="14"/>
    </row>
    <row r="157" spans="10:13" ht="14.25" customHeight="1" x14ac:dyDescent="0.3">
      <c r="J157" s="14"/>
      <c r="M157" s="14"/>
    </row>
    <row r="158" spans="10:13" ht="14.25" customHeight="1" x14ac:dyDescent="0.3">
      <c r="J158" s="14"/>
      <c r="M158" s="14"/>
    </row>
    <row r="159" spans="10:13" ht="14.25" customHeight="1" x14ac:dyDescent="0.3">
      <c r="J159" s="14"/>
      <c r="M159" s="14"/>
    </row>
    <row r="160" spans="10:13" ht="14.25" customHeight="1" x14ac:dyDescent="0.3">
      <c r="J160" s="14"/>
      <c r="M160" s="14"/>
    </row>
    <row r="161" spans="10:13" ht="14.25" customHeight="1" x14ac:dyDescent="0.3">
      <c r="J161" s="14"/>
      <c r="M161" s="14"/>
    </row>
    <row r="162" spans="10:13" ht="14.25" customHeight="1" x14ac:dyDescent="0.3">
      <c r="J162" s="14"/>
      <c r="M162" s="14"/>
    </row>
    <row r="163" spans="10:13" ht="14.25" customHeight="1" x14ac:dyDescent="0.3">
      <c r="J163" s="14"/>
      <c r="M163" s="14"/>
    </row>
    <row r="164" spans="10:13" ht="14.25" customHeight="1" x14ac:dyDescent="0.3">
      <c r="J164" s="14"/>
      <c r="M164" s="14"/>
    </row>
    <row r="165" spans="10:13" ht="14.25" customHeight="1" x14ac:dyDescent="0.3">
      <c r="J165" s="14"/>
      <c r="M165" s="14"/>
    </row>
    <row r="166" spans="10:13" ht="14.25" customHeight="1" x14ac:dyDescent="0.3">
      <c r="J166" s="14"/>
      <c r="M166" s="14"/>
    </row>
    <row r="167" spans="10:13" ht="14.25" customHeight="1" x14ac:dyDescent="0.3">
      <c r="J167" s="14"/>
      <c r="M167" s="14"/>
    </row>
    <row r="168" spans="10:13" ht="14.25" customHeight="1" x14ac:dyDescent="0.3">
      <c r="J168" s="14"/>
      <c r="M168" s="14"/>
    </row>
    <row r="169" spans="10:13" ht="14.25" customHeight="1" x14ac:dyDescent="0.3">
      <c r="J169" s="14"/>
      <c r="M169" s="14"/>
    </row>
    <row r="170" spans="10:13" ht="14.25" customHeight="1" x14ac:dyDescent="0.3">
      <c r="J170" s="14"/>
      <c r="M170" s="14"/>
    </row>
    <row r="171" spans="10:13" ht="14.25" customHeight="1" x14ac:dyDescent="0.3">
      <c r="J171" s="14"/>
      <c r="M171" s="14"/>
    </row>
    <row r="172" spans="10:13" ht="14.25" customHeight="1" x14ac:dyDescent="0.3">
      <c r="J172" s="14"/>
      <c r="M172" s="14"/>
    </row>
    <row r="173" spans="10:13" ht="14.25" customHeight="1" x14ac:dyDescent="0.3">
      <c r="J173" s="14"/>
      <c r="M173" s="14"/>
    </row>
    <row r="174" spans="10:13" ht="14.25" customHeight="1" x14ac:dyDescent="0.3">
      <c r="J174" s="14"/>
      <c r="M174" s="14"/>
    </row>
    <row r="175" spans="10:13" ht="14.25" customHeight="1" x14ac:dyDescent="0.3">
      <c r="J175" s="14"/>
      <c r="M175" s="14"/>
    </row>
    <row r="176" spans="10:13" ht="14.25" customHeight="1" x14ac:dyDescent="0.3">
      <c r="J176" s="14"/>
      <c r="M176" s="14"/>
    </row>
    <row r="177" spans="10:13" ht="14.25" customHeight="1" x14ac:dyDescent="0.3">
      <c r="J177" s="14"/>
      <c r="M177" s="14"/>
    </row>
    <row r="178" spans="10:13" ht="14.25" customHeight="1" x14ac:dyDescent="0.3">
      <c r="J178" s="14"/>
      <c r="M178" s="14"/>
    </row>
    <row r="179" spans="10:13" ht="14.25" customHeight="1" x14ac:dyDescent="0.3">
      <c r="J179" s="14"/>
      <c r="M179" s="14"/>
    </row>
    <row r="180" spans="10:13" ht="14.25" customHeight="1" x14ac:dyDescent="0.3">
      <c r="J180" s="14"/>
      <c r="M180" s="14"/>
    </row>
    <row r="181" spans="10:13" ht="14.25" customHeight="1" x14ac:dyDescent="0.3">
      <c r="J181" s="14"/>
      <c r="M181" s="14"/>
    </row>
    <row r="182" spans="10:13" ht="14.25" customHeight="1" x14ac:dyDescent="0.3">
      <c r="J182" s="14"/>
      <c r="M182" s="14"/>
    </row>
    <row r="183" spans="10:13" ht="14.25" customHeight="1" x14ac:dyDescent="0.3">
      <c r="J183" s="14"/>
      <c r="M183" s="14"/>
    </row>
    <row r="184" spans="10:13" ht="14.25" customHeight="1" x14ac:dyDescent="0.3">
      <c r="J184" s="14"/>
      <c r="M184" s="14"/>
    </row>
    <row r="185" spans="10:13" ht="14.25" customHeight="1" x14ac:dyDescent="0.3">
      <c r="J185" s="14"/>
      <c r="M185" s="14"/>
    </row>
    <row r="186" spans="10:13" ht="14.25" customHeight="1" x14ac:dyDescent="0.3">
      <c r="J186" s="14"/>
      <c r="M186" s="14"/>
    </row>
    <row r="187" spans="10:13" ht="14.25" customHeight="1" x14ac:dyDescent="0.3">
      <c r="J187" s="14"/>
      <c r="M187" s="14"/>
    </row>
    <row r="188" spans="10:13" ht="14.25" customHeight="1" x14ac:dyDescent="0.3">
      <c r="J188" s="14"/>
      <c r="M188" s="14"/>
    </row>
    <row r="189" spans="10:13" ht="14.25" customHeight="1" x14ac:dyDescent="0.3">
      <c r="J189" s="14"/>
      <c r="M189" s="14"/>
    </row>
    <row r="190" spans="10:13" ht="14.25" customHeight="1" x14ac:dyDescent="0.3">
      <c r="J190" s="14"/>
      <c r="M190" s="14"/>
    </row>
    <row r="191" spans="10:13" ht="14.25" customHeight="1" x14ac:dyDescent="0.3">
      <c r="J191" s="14"/>
      <c r="M191" s="14"/>
    </row>
    <row r="192" spans="10:13" ht="14.25" customHeight="1" x14ac:dyDescent="0.3">
      <c r="J192" s="14"/>
      <c r="M192" s="14"/>
    </row>
    <row r="193" spans="10:13" ht="14.25" customHeight="1" x14ac:dyDescent="0.3">
      <c r="J193" s="14"/>
      <c r="M193" s="14"/>
    </row>
    <row r="194" spans="10:13" ht="14.25" customHeight="1" x14ac:dyDescent="0.3">
      <c r="J194" s="14"/>
      <c r="M194" s="14"/>
    </row>
    <row r="195" spans="10:13" ht="14.25" customHeight="1" x14ac:dyDescent="0.3">
      <c r="J195" s="14"/>
      <c r="M195" s="14"/>
    </row>
    <row r="196" spans="10:13" ht="14.25" customHeight="1" x14ac:dyDescent="0.3">
      <c r="J196" s="14"/>
      <c r="M196" s="14"/>
    </row>
    <row r="197" spans="10:13" ht="14.25" customHeight="1" x14ac:dyDescent="0.3">
      <c r="J197" s="14"/>
      <c r="M197" s="14"/>
    </row>
    <row r="198" spans="10:13" ht="14.25" customHeight="1" x14ac:dyDescent="0.3">
      <c r="J198" s="14"/>
      <c r="M198" s="14"/>
    </row>
    <row r="199" spans="10:13" ht="14.25" customHeight="1" x14ac:dyDescent="0.3">
      <c r="J199" s="14"/>
      <c r="M199" s="14"/>
    </row>
    <row r="200" spans="10:13" ht="14.25" customHeight="1" x14ac:dyDescent="0.3">
      <c r="J200" s="14"/>
      <c r="M200" s="14"/>
    </row>
    <row r="201" spans="10:13" ht="14.25" customHeight="1" x14ac:dyDescent="0.3">
      <c r="J201" s="14"/>
      <c r="M201" s="14"/>
    </row>
    <row r="202" spans="10:13" ht="14.25" customHeight="1" x14ac:dyDescent="0.3">
      <c r="J202" s="14"/>
      <c r="M202" s="14"/>
    </row>
    <row r="203" spans="10:13" ht="14.25" customHeight="1" x14ac:dyDescent="0.3">
      <c r="J203" s="14"/>
      <c r="M203" s="14"/>
    </row>
    <row r="204" spans="10:13" ht="14.25" customHeight="1" x14ac:dyDescent="0.3">
      <c r="J204" s="14"/>
      <c r="M204" s="14"/>
    </row>
    <row r="205" spans="10:13" ht="14.25" customHeight="1" x14ac:dyDescent="0.3">
      <c r="J205" s="14"/>
      <c r="M205" s="14"/>
    </row>
    <row r="206" spans="10:13" ht="14.25" customHeight="1" x14ac:dyDescent="0.3">
      <c r="J206" s="14"/>
      <c r="M206" s="14"/>
    </row>
    <row r="207" spans="10:13" ht="14.25" customHeight="1" x14ac:dyDescent="0.3">
      <c r="J207" s="14"/>
      <c r="M207" s="14"/>
    </row>
    <row r="208" spans="10:13" ht="14.25" customHeight="1" x14ac:dyDescent="0.3">
      <c r="J208" s="14"/>
      <c r="M208" s="14"/>
    </row>
    <row r="209" spans="10:13" ht="14.25" customHeight="1" x14ac:dyDescent="0.3">
      <c r="J209" s="14"/>
      <c r="M209" s="14"/>
    </row>
    <row r="210" spans="10:13" ht="14.25" customHeight="1" x14ac:dyDescent="0.3">
      <c r="J210" s="14"/>
      <c r="M210" s="14"/>
    </row>
    <row r="211" spans="10:13" ht="14.25" customHeight="1" x14ac:dyDescent="0.3">
      <c r="J211" s="14"/>
      <c r="M211" s="14"/>
    </row>
    <row r="212" spans="10:13" ht="14.25" customHeight="1" x14ac:dyDescent="0.3">
      <c r="J212" s="14"/>
      <c r="M212" s="14"/>
    </row>
    <row r="213" spans="10:13" ht="14.25" customHeight="1" x14ac:dyDescent="0.3">
      <c r="J213" s="14"/>
      <c r="M213" s="14"/>
    </row>
    <row r="214" spans="10:13" ht="14.25" customHeight="1" x14ac:dyDescent="0.3">
      <c r="J214" s="14"/>
      <c r="M214" s="14"/>
    </row>
    <row r="215" spans="10:13" ht="14.25" customHeight="1" x14ac:dyDescent="0.3">
      <c r="J215" s="14"/>
      <c r="M215" s="14"/>
    </row>
    <row r="216" spans="10:13" ht="14.25" customHeight="1" x14ac:dyDescent="0.3">
      <c r="J216" s="14"/>
      <c r="M216" s="14"/>
    </row>
    <row r="217" spans="10:13" ht="14.25" customHeight="1" x14ac:dyDescent="0.3">
      <c r="J217" s="14"/>
      <c r="M217" s="14"/>
    </row>
    <row r="218" spans="10:13" ht="14.25" customHeight="1" x14ac:dyDescent="0.3">
      <c r="J218" s="14"/>
      <c r="M218" s="14"/>
    </row>
    <row r="219" spans="10:13" ht="14.25" customHeight="1" x14ac:dyDescent="0.3">
      <c r="J219" s="14"/>
      <c r="M219" s="14"/>
    </row>
    <row r="220" spans="10:13" ht="14.25" customHeight="1" x14ac:dyDescent="0.3">
      <c r="J220" s="14"/>
      <c r="M220" s="14"/>
    </row>
    <row r="221" spans="10:13" ht="14.25" customHeight="1" x14ac:dyDescent="0.3">
      <c r="J221" s="14"/>
      <c r="M221" s="14"/>
    </row>
    <row r="222" spans="10:13" ht="14.25" customHeight="1" x14ac:dyDescent="0.3">
      <c r="J222" s="14"/>
      <c r="M222" s="14"/>
    </row>
    <row r="223" spans="10:13" ht="14.25" customHeight="1" x14ac:dyDescent="0.3">
      <c r="J223" s="14"/>
      <c r="M223" s="14"/>
    </row>
    <row r="224" spans="10:13" ht="14.25" customHeight="1" x14ac:dyDescent="0.3">
      <c r="J224" s="14"/>
      <c r="M224" s="14"/>
    </row>
    <row r="225" spans="10:13" ht="14.25" customHeight="1" x14ac:dyDescent="0.3">
      <c r="J225" s="14"/>
      <c r="M225" s="14"/>
    </row>
    <row r="226" spans="10:13" ht="14.25" customHeight="1" x14ac:dyDescent="0.3">
      <c r="J226" s="14"/>
      <c r="M226" s="14"/>
    </row>
    <row r="227" spans="10:13" ht="14.25" customHeight="1" x14ac:dyDescent="0.3">
      <c r="J227" s="14"/>
      <c r="M227" s="14"/>
    </row>
    <row r="228" spans="10:13" ht="14.25" customHeight="1" x14ac:dyDescent="0.3">
      <c r="J228" s="14"/>
      <c r="M228" s="14"/>
    </row>
    <row r="229" spans="10:13" ht="14.25" customHeight="1" x14ac:dyDescent="0.3">
      <c r="J229" s="14"/>
      <c r="M229" s="14"/>
    </row>
    <row r="230" spans="10:13" ht="14.25" customHeight="1" x14ac:dyDescent="0.3">
      <c r="J230" s="14"/>
      <c r="M230" s="14"/>
    </row>
    <row r="231" spans="10:13" ht="14.25" customHeight="1" x14ac:dyDescent="0.3">
      <c r="J231" s="14"/>
      <c r="M231" s="14"/>
    </row>
    <row r="232" spans="10:13" ht="14.25" customHeight="1" x14ac:dyDescent="0.3">
      <c r="J232" s="14"/>
      <c r="M232" s="14"/>
    </row>
    <row r="233" spans="10:13" ht="14.25" customHeight="1" x14ac:dyDescent="0.3">
      <c r="J233" s="14"/>
      <c r="M233" s="14"/>
    </row>
    <row r="234" spans="10:13" ht="14.25" customHeight="1" x14ac:dyDescent="0.3">
      <c r="J234" s="14"/>
      <c r="M234" s="14"/>
    </row>
    <row r="235" spans="10:13" ht="14.25" customHeight="1" x14ac:dyDescent="0.3">
      <c r="J235" s="14"/>
      <c r="M235" s="14"/>
    </row>
    <row r="236" spans="10:13" ht="14.25" customHeight="1" x14ac:dyDescent="0.3">
      <c r="J236" s="14"/>
      <c r="M236" s="14"/>
    </row>
    <row r="237" spans="10:13" ht="14.25" customHeight="1" x14ac:dyDescent="0.3">
      <c r="J237" s="14"/>
      <c r="M237" s="14"/>
    </row>
    <row r="238" spans="10:13" ht="14.25" customHeight="1" x14ac:dyDescent="0.3">
      <c r="J238" s="14"/>
      <c r="M238" s="14"/>
    </row>
    <row r="239" spans="10:13" ht="14.25" customHeight="1" x14ac:dyDescent="0.3">
      <c r="J239" s="14"/>
      <c r="M239" s="14"/>
    </row>
    <row r="240" spans="10:13" ht="14.25" customHeight="1" x14ac:dyDescent="0.3">
      <c r="J240" s="14"/>
      <c r="M240" s="14"/>
    </row>
    <row r="241" spans="10:13" ht="14.25" customHeight="1" x14ac:dyDescent="0.3">
      <c r="J241" s="14"/>
      <c r="M241" s="14"/>
    </row>
    <row r="242" spans="10:13" ht="14.25" customHeight="1" x14ac:dyDescent="0.3">
      <c r="J242" s="14"/>
      <c r="M242" s="14"/>
    </row>
    <row r="243" spans="10:13" ht="14.25" customHeight="1" x14ac:dyDescent="0.3">
      <c r="J243" s="14"/>
      <c r="M243" s="14"/>
    </row>
    <row r="244" spans="10:13" ht="14.25" customHeight="1" x14ac:dyDescent="0.3">
      <c r="J244" s="14"/>
      <c r="M244" s="14"/>
    </row>
    <row r="245" spans="10:13" ht="14.25" customHeight="1" x14ac:dyDescent="0.3">
      <c r="J245" s="14"/>
      <c r="M245" s="14"/>
    </row>
    <row r="246" spans="10:13" ht="14.25" customHeight="1" x14ac:dyDescent="0.3">
      <c r="J246" s="14"/>
      <c r="M246" s="14"/>
    </row>
    <row r="247" spans="10:13" ht="14.25" customHeight="1" x14ac:dyDescent="0.3">
      <c r="J247" s="14"/>
      <c r="M247" s="14"/>
    </row>
    <row r="248" spans="10:13" ht="14.25" customHeight="1" x14ac:dyDescent="0.3">
      <c r="J248" s="14"/>
      <c r="M248" s="14"/>
    </row>
    <row r="249" spans="10:13" ht="14.25" customHeight="1" x14ac:dyDescent="0.3">
      <c r="J249" s="14"/>
      <c r="M249" s="14"/>
    </row>
    <row r="250" spans="10:13" ht="14.25" customHeight="1" x14ac:dyDescent="0.3">
      <c r="J250" s="14"/>
      <c r="M250" s="14"/>
    </row>
    <row r="251" spans="10:13" ht="14.25" customHeight="1" x14ac:dyDescent="0.3">
      <c r="J251" s="14"/>
      <c r="M251" s="14"/>
    </row>
    <row r="252" spans="10:13" ht="14.25" customHeight="1" x14ac:dyDescent="0.3">
      <c r="J252" s="14"/>
      <c r="M252" s="14"/>
    </row>
    <row r="253" spans="10:13" ht="14.25" customHeight="1" x14ac:dyDescent="0.3">
      <c r="J253" s="14"/>
      <c r="M253" s="14"/>
    </row>
    <row r="254" spans="10:13" ht="14.25" customHeight="1" x14ac:dyDescent="0.3">
      <c r="J254" s="14"/>
      <c r="M254" s="14"/>
    </row>
    <row r="255" spans="10:13" ht="14.25" customHeight="1" x14ac:dyDescent="0.3">
      <c r="J255" s="14"/>
      <c r="M255" s="14"/>
    </row>
    <row r="256" spans="10:13" ht="14.25" customHeight="1" x14ac:dyDescent="0.3">
      <c r="J256" s="14"/>
      <c r="M256" s="14"/>
    </row>
    <row r="257" spans="10:13" ht="14.25" customHeight="1" x14ac:dyDescent="0.3">
      <c r="J257" s="14"/>
      <c r="M257" s="14"/>
    </row>
    <row r="258" spans="10:13" ht="14.25" customHeight="1" x14ac:dyDescent="0.3">
      <c r="J258" s="14"/>
      <c r="M258" s="14"/>
    </row>
    <row r="259" spans="10:13" ht="14.25" customHeight="1" x14ac:dyDescent="0.3">
      <c r="J259" s="14"/>
      <c r="M259" s="14"/>
    </row>
    <row r="260" spans="10:13" ht="14.25" customHeight="1" x14ac:dyDescent="0.3">
      <c r="J260" s="14"/>
      <c r="M260" s="14"/>
    </row>
    <row r="261" spans="10:13" ht="14.25" customHeight="1" x14ac:dyDescent="0.3">
      <c r="J261" s="14"/>
      <c r="M261" s="14"/>
    </row>
    <row r="262" spans="10:13" ht="14.25" customHeight="1" x14ac:dyDescent="0.3">
      <c r="J262" s="14"/>
      <c r="M262" s="14"/>
    </row>
    <row r="263" spans="10:13" ht="14.25" customHeight="1" x14ac:dyDescent="0.3">
      <c r="J263" s="14"/>
      <c r="M263" s="14"/>
    </row>
    <row r="264" spans="10:13" ht="14.25" customHeight="1" x14ac:dyDescent="0.3">
      <c r="J264" s="14"/>
      <c r="M264" s="14"/>
    </row>
    <row r="265" spans="10:13" ht="14.25" customHeight="1" x14ac:dyDescent="0.3">
      <c r="J265" s="14"/>
      <c r="M265" s="14"/>
    </row>
    <row r="266" spans="10:13" ht="14.25" customHeight="1" x14ac:dyDescent="0.3">
      <c r="J266" s="14"/>
      <c r="M266" s="14"/>
    </row>
    <row r="267" spans="10:13" ht="14.25" customHeight="1" x14ac:dyDescent="0.3">
      <c r="J267" s="14"/>
      <c r="M267" s="14"/>
    </row>
    <row r="268" spans="10:13" ht="14.25" customHeight="1" x14ac:dyDescent="0.3">
      <c r="J268" s="14"/>
      <c r="M268" s="14"/>
    </row>
    <row r="269" spans="10:13" ht="14.25" customHeight="1" x14ac:dyDescent="0.3">
      <c r="J269" s="14"/>
      <c r="M269" s="14"/>
    </row>
    <row r="270" spans="10:13" ht="14.25" customHeight="1" x14ac:dyDescent="0.3">
      <c r="J270" s="14"/>
      <c r="M270" s="14"/>
    </row>
    <row r="271" spans="10:13" ht="14.25" customHeight="1" x14ac:dyDescent="0.3">
      <c r="J271" s="14"/>
      <c r="M271" s="14"/>
    </row>
    <row r="272" spans="10:13" ht="14.25" customHeight="1" x14ac:dyDescent="0.3">
      <c r="J272" s="14"/>
      <c r="M272" s="14"/>
    </row>
    <row r="273" spans="10:13" ht="14.25" customHeight="1" x14ac:dyDescent="0.3">
      <c r="J273" s="14"/>
      <c r="M273" s="14"/>
    </row>
    <row r="274" spans="10:13" ht="14.25" customHeight="1" x14ac:dyDescent="0.3">
      <c r="J274" s="14"/>
      <c r="M274" s="14"/>
    </row>
    <row r="275" spans="10:13" ht="14.25" customHeight="1" x14ac:dyDescent="0.3">
      <c r="J275" s="14"/>
      <c r="M275" s="14"/>
    </row>
    <row r="276" spans="10:13" ht="14.25" customHeight="1" x14ac:dyDescent="0.3">
      <c r="J276" s="14"/>
      <c r="M276" s="14"/>
    </row>
    <row r="277" spans="10:13" ht="14.25" customHeight="1" x14ac:dyDescent="0.3">
      <c r="J277" s="14"/>
      <c r="M277" s="14"/>
    </row>
    <row r="278" spans="10:13" ht="14.25" customHeight="1" x14ac:dyDescent="0.3">
      <c r="J278" s="14"/>
      <c r="M278" s="14"/>
    </row>
    <row r="279" spans="10:13" ht="14.25" customHeight="1" x14ac:dyDescent="0.3">
      <c r="J279" s="14"/>
      <c r="M279" s="14"/>
    </row>
    <row r="280" spans="10:13" ht="14.25" customHeight="1" x14ac:dyDescent="0.3">
      <c r="J280" s="14"/>
      <c r="M280" s="14"/>
    </row>
    <row r="281" spans="10:13" ht="14.25" customHeight="1" x14ac:dyDescent="0.3">
      <c r="J281" s="14"/>
      <c r="M281" s="14"/>
    </row>
    <row r="282" spans="10:13" ht="14.25" customHeight="1" x14ac:dyDescent="0.3">
      <c r="J282" s="14"/>
      <c r="M282" s="14"/>
    </row>
    <row r="283" spans="10:13" ht="14.25" customHeight="1" x14ac:dyDescent="0.3">
      <c r="J283" s="14"/>
      <c r="M283" s="14"/>
    </row>
    <row r="284" spans="10:13" ht="14.25" customHeight="1" x14ac:dyDescent="0.3">
      <c r="J284" s="14"/>
      <c r="M284" s="14"/>
    </row>
    <row r="285" spans="10:13" ht="14.25" customHeight="1" x14ac:dyDescent="0.3">
      <c r="J285" s="14"/>
      <c r="M285" s="14"/>
    </row>
    <row r="286" spans="10:13" ht="14.25" customHeight="1" x14ac:dyDescent="0.3">
      <c r="J286" s="14"/>
      <c r="M286" s="14"/>
    </row>
    <row r="287" spans="10:13" ht="14.25" customHeight="1" x14ac:dyDescent="0.3">
      <c r="J287" s="14"/>
      <c r="M287" s="14"/>
    </row>
    <row r="288" spans="10:13" ht="14.25" customHeight="1" x14ac:dyDescent="0.3">
      <c r="J288" s="14"/>
      <c r="M288" s="14"/>
    </row>
    <row r="289" spans="10:13" ht="14.25" customHeight="1" x14ac:dyDescent="0.3">
      <c r="J289" s="14"/>
      <c r="M289" s="14"/>
    </row>
    <row r="290" spans="10:13" ht="14.25" customHeight="1" x14ac:dyDescent="0.3">
      <c r="J290" s="14"/>
      <c r="M290" s="14"/>
    </row>
    <row r="291" spans="10:13" ht="14.25" customHeight="1" x14ac:dyDescent="0.3">
      <c r="J291" s="14"/>
      <c r="M291" s="14"/>
    </row>
    <row r="292" spans="10:13" ht="14.25" customHeight="1" x14ac:dyDescent="0.3">
      <c r="J292" s="14"/>
      <c r="M292" s="14"/>
    </row>
    <row r="293" spans="10:13" ht="14.25" customHeight="1" x14ac:dyDescent="0.3">
      <c r="J293" s="14"/>
      <c r="M293" s="14"/>
    </row>
    <row r="294" spans="10:13" ht="14.25" customHeight="1" x14ac:dyDescent="0.3">
      <c r="J294" s="14"/>
      <c r="M294" s="14"/>
    </row>
    <row r="295" spans="10:13" ht="14.25" customHeight="1" x14ac:dyDescent="0.3">
      <c r="J295" s="14"/>
      <c r="M295" s="14"/>
    </row>
    <row r="296" spans="10:13" ht="14.25" customHeight="1" x14ac:dyDescent="0.3">
      <c r="J296" s="14"/>
      <c r="M296" s="14"/>
    </row>
    <row r="297" spans="10:13" ht="14.25" customHeight="1" x14ac:dyDescent="0.3">
      <c r="J297" s="14"/>
      <c r="M297" s="14"/>
    </row>
    <row r="298" spans="10:13" ht="14.25" customHeight="1" x14ac:dyDescent="0.3">
      <c r="J298" s="14"/>
      <c r="M298" s="14"/>
    </row>
    <row r="299" spans="10:13" ht="14.25" customHeight="1" x14ac:dyDescent="0.3">
      <c r="J299" s="14"/>
      <c r="M299" s="14"/>
    </row>
    <row r="300" spans="10:13" ht="14.25" customHeight="1" x14ac:dyDescent="0.3">
      <c r="J300" s="14"/>
      <c r="M300" s="14"/>
    </row>
    <row r="301" spans="10:13" ht="14.25" customHeight="1" x14ac:dyDescent="0.3">
      <c r="J301" s="14"/>
      <c r="M301" s="14"/>
    </row>
    <row r="302" spans="10:13" ht="14.25" customHeight="1" x14ac:dyDescent="0.3">
      <c r="J302" s="14"/>
      <c r="M302" s="14"/>
    </row>
    <row r="303" spans="10:13" ht="14.25" customHeight="1" x14ac:dyDescent="0.3">
      <c r="J303" s="14"/>
      <c r="M303" s="14"/>
    </row>
    <row r="304" spans="10:13" ht="14.25" customHeight="1" x14ac:dyDescent="0.3">
      <c r="J304" s="14"/>
      <c r="M304" s="14"/>
    </row>
    <row r="305" spans="10:13" ht="14.25" customHeight="1" x14ac:dyDescent="0.3">
      <c r="J305" s="14"/>
      <c r="M305" s="14"/>
    </row>
    <row r="306" spans="10:13" ht="14.25" customHeight="1" x14ac:dyDescent="0.3">
      <c r="J306" s="14"/>
      <c r="M306" s="14"/>
    </row>
    <row r="307" spans="10:13" ht="14.25" customHeight="1" x14ac:dyDescent="0.3">
      <c r="J307" s="14"/>
      <c r="M307" s="14"/>
    </row>
    <row r="308" spans="10:13" ht="14.25" customHeight="1" x14ac:dyDescent="0.3">
      <c r="J308" s="14"/>
      <c r="M308" s="14"/>
    </row>
    <row r="309" spans="10:13" ht="14.25" customHeight="1" x14ac:dyDescent="0.3">
      <c r="J309" s="14"/>
      <c r="M309" s="14"/>
    </row>
    <row r="310" spans="10:13" ht="14.25" customHeight="1" x14ac:dyDescent="0.3">
      <c r="J310" s="14"/>
      <c r="M310" s="14"/>
    </row>
    <row r="311" spans="10:13" ht="14.25" customHeight="1" x14ac:dyDescent="0.3">
      <c r="J311" s="14"/>
      <c r="M311" s="14"/>
    </row>
    <row r="312" spans="10:13" ht="14.25" customHeight="1" x14ac:dyDescent="0.3">
      <c r="J312" s="14"/>
      <c r="M312" s="14"/>
    </row>
    <row r="313" spans="10:13" ht="14.25" customHeight="1" x14ac:dyDescent="0.3">
      <c r="J313" s="14"/>
      <c r="M313" s="14"/>
    </row>
    <row r="314" spans="10:13" ht="14.25" customHeight="1" x14ac:dyDescent="0.3">
      <c r="J314" s="14"/>
      <c r="M314" s="14"/>
    </row>
    <row r="315" spans="10:13" ht="14.25" customHeight="1" x14ac:dyDescent="0.3">
      <c r="J315" s="14"/>
      <c r="M315" s="14"/>
    </row>
    <row r="316" spans="10:13" ht="14.25" customHeight="1" x14ac:dyDescent="0.3">
      <c r="J316" s="14"/>
      <c r="M316" s="14"/>
    </row>
    <row r="317" spans="10:13" ht="14.25" customHeight="1" x14ac:dyDescent="0.3">
      <c r="J317" s="14"/>
      <c r="M317" s="14"/>
    </row>
    <row r="318" spans="10:13" ht="14.25" customHeight="1" x14ac:dyDescent="0.3">
      <c r="J318" s="14"/>
      <c r="M318" s="14"/>
    </row>
    <row r="319" spans="10:13" ht="14.25" customHeight="1" x14ac:dyDescent="0.3">
      <c r="J319" s="14"/>
      <c r="M319" s="14"/>
    </row>
    <row r="320" spans="10:13" ht="14.25" customHeight="1" x14ac:dyDescent="0.3">
      <c r="J320" s="14"/>
      <c r="M320" s="14"/>
    </row>
    <row r="321" spans="10:13" ht="14.25" customHeight="1" x14ac:dyDescent="0.3">
      <c r="J321" s="14"/>
      <c r="M321" s="14"/>
    </row>
    <row r="322" spans="10:13" ht="14.25" customHeight="1" x14ac:dyDescent="0.3">
      <c r="J322" s="14"/>
      <c r="M322" s="14"/>
    </row>
    <row r="323" spans="10:13" ht="14.25" customHeight="1" x14ac:dyDescent="0.3">
      <c r="J323" s="14"/>
      <c r="M323" s="14"/>
    </row>
    <row r="324" spans="10:13" ht="14.25" customHeight="1" x14ac:dyDescent="0.3">
      <c r="J324" s="14"/>
      <c r="M324" s="14"/>
    </row>
    <row r="325" spans="10:13" ht="14.25" customHeight="1" x14ac:dyDescent="0.3">
      <c r="J325" s="14"/>
      <c r="M325" s="14"/>
    </row>
    <row r="326" spans="10:13" ht="14.25" customHeight="1" x14ac:dyDescent="0.3">
      <c r="J326" s="14"/>
      <c r="M326" s="14"/>
    </row>
    <row r="327" spans="10:13" ht="14.25" customHeight="1" x14ac:dyDescent="0.3">
      <c r="J327" s="14"/>
      <c r="M327" s="14"/>
    </row>
    <row r="328" spans="10:13" ht="14.25" customHeight="1" x14ac:dyDescent="0.3">
      <c r="J328" s="14"/>
      <c r="M328" s="14"/>
    </row>
    <row r="329" spans="10:13" ht="14.25" customHeight="1" x14ac:dyDescent="0.3">
      <c r="J329" s="14"/>
      <c r="M329" s="14"/>
    </row>
    <row r="330" spans="10:13" ht="14.25" customHeight="1" x14ac:dyDescent="0.3">
      <c r="J330" s="14"/>
      <c r="M330" s="14"/>
    </row>
    <row r="331" spans="10:13" ht="14.25" customHeight="1" x14ac:dyDescent="0.3">
      <c r="J331" s="14"/>
      <c r="M331" s="14"/>
    </row>
    <row r="332" spans="10:13" ht="14.25" customHeight="1" x14ac:dyDescent="0.3">
      <c r="J332" s="14"/>
      <c r="M332" s="14"/>
    </row>
    <row r="333" spans="10:13" ht="14.25" customHeight="1" x14ac:dyDescent="0.3">
      <c r="J333" s="14"/>
      <c r="M333" s="14"/>
    </row>
    <row r="334" spans="10:13" ht="14.25" customHeight="1" x14ac:dyDescent="0.3">
      <c r="J334" s="14"/>
      <c r="M334" s="14"/>
    </row>
    <row r="335" spans="10:13" ht="14.25" customHeight="1" x14ac:dyDescent="0.3">
      <c r="J335" s="14"/>
      <c r="M335" s="14"/>
    </row>
    <row r="336" spans="10:13" ht="14.25" customHeight="1" x14ac:dyDescent="0.3">
      <c r="J336" s="14"/>
      <c r="M336" s="14"/>
    </row>
    <row r="337" spans="10:13" ht="14.25" customHeight="1" x14ac:dyDescent="0.3">
      <c r="J337" s="14"/>
      <c r="M337" s="14"/>
    </row>
    <row r="338" spans="10:13" ht="14.25" customHeight="1" x14ac:dyDescent="0.3">
      <c r="J338" s="14"/>
      <c r="M338" s="14"/>
    </row>
    <row r="339" spans="10:13" ht="14.25" customHeight="1" x14ac:dyDescent="0.3">
      <c r="J339" s="14"/>
      <c r="M339" s="14"/>
    </row>
    <row r="340" spans="10:13" ht="14.25" customHeight="1" x14ac:dyDescent="0.3">
      <c r="J340" s="14"/>
      <c r="M340" s="14"/>
    </row>
    <row r="341" spans="10:13" ht="14.25" customHeight="1" x14ac:dyDescent="0.3">
      <c r="J341" s="14"/>
      <c r="M341" s="14"/>
    </row>
    <row r="342" spans="10:13" ht="14.25" customHeight="1" x14ac:dyDescent="0.3">
      <c r="J342" s="14"/>
      <c r="M342" s="14"/>
    </row>
    <row r="343" spans="10:13" ht="14.25" customHeight="1" x14ac:dyDescent="0.3">
      <c r="J343" s="14"/>
      <c r="M343" s="14"/>
    </row>
    <row r="344" spans="10:13" ht="14.25" customHeight="1" x14ac:dyDescent="0.3">
      <c r="J344" s="14"/>
      <c r="M344" s="14"/>
    </row>
    <row r="345" spans="10:13" ht="14.25" customHeight="1" x14ac:dyDescent="0.3">
      <c r="J345" s="14"/>
      <c r="M345" s="14"/>
    </row>
    <row r="346" spans="10:13" ht="14.25" customHeight="1" x14ac:dyDescent="0.3">
      <c r="J346" s="14"/>
      <c r="M346" s="14"/>
    </row>
    <row r="347" spans="10:13" ht="14.25" customHeight="1" x14ac:dyDescent="0.3">
      <c r="J347" s="14"/>
      <c r="M347" s="14"/>
    </row>
    <row r="348" spans="10:13" ht="14.25" customHeight="1" x14ac:dyDescent="0.3">
      <c r="J348" s="14"/>
      <c r="M348" s="14"/>
    </row>
    <row r="349" spans="10:13" ht="14.25" customHeight="1" x14ac:dyDescent="0.3">
      <c r="J349" s="14"/>
      <c r="M349" s="14"/>
    </row>
    <row r="350" spans="10:13" ht="14.25" customHeight="1" x14ac:dyDescent="0.3">
      <c r="J350" s="14"/>
      <c r="M350" s="14"/>
    </row>
    <row r="351" spans="10:13" ht="14.25" customHeight="1" x14ac:dyDescent="0.3">
      <c r="J351" s="14"/>
      <c r="M351" s="14"/>
    </row>
    <row r="352" spans="10:13" ht="14.25" customHeight="1" x14ac:dyDescent="0.3">
      <c r="J352" s="14"/>
      <c r="M352" s="14"/>
    </row>
    <row r="353" spans="10:13" ht="14.25" customHeight="1" x14ac:dyDescent="0.3">
      <c r="J353" s="14"/>
      <c r="M353" s="14"/>
    </row>
    <row r="354" spans="10:13" ht="14.25" customHeight="1" x14ac:dyDescent="0.3">
      <c r="J354" s="14"/>
      <c r="M354" s="14"/>
    </row>
    <row r="355" spans="10:13" ht="14.25" customHeight="1" x14ac:dyDescent="0.3">
      <c r="J355" s="14"/>
      <c r="M355" s="14"/>
    </row>
    <row r="356" spans="10:13" ht="14.25" customHeight="1" x14ac:dyDescent="0.3">
      <c r="J356" s="14"/>
      <c r="M356" s="14"/>
    </row>
    <row r="357" spans="10:13" ht="14.25" customHeight="1" x14ac:dyDescent="0.3">
      <c r="J357" s="14"/>
      <c r="M357" s="14"/>
    </row>
    <row r="358" spans="10:13" ht="14.25" customHeight="1" x14ac:dyDescent="0.3">
      <c r="J358" s="14"/>
      <c r="M358" s="14"/>
    </row>
    <row r="359" spans="10:13" ht="14.25" customHeight="1" x14ac:dyDescent="0.3">
      <c r="J359" s="14"/>
      <c r="M359" s="14"/>
    </row>
    <row r="360" spans="10:13" ht="14.25" customHeight="1" x14ac:dyDescent="0.3">
      <c r="J360" s="14"/>
      <c r="M360" s="14"/>
    </row>
    <row r="361" spans="10:13" ht="14.25" customHeight="1" x14ac:dyDescent="0.3">
      <c r="J361" s="14"/>
      <c r="M361" s="14"/>
    </row>
    <row r="362" spans="10:13" ht="14.25" customHeight="1" x14ac:dyDescent="0.3">
      <c r="J362" s="14"/>
      <c r="M362" s="14"/>
    </row>
    <row r="363" spans="10:13" ht="14.25" customHeight="1" x14ac:dyDescent="0.3">
      <c r="J363" s="14"/>
      <c r="M363" s="14"/>
    </row>
    <row r="364" spans="10:13" ht="14.25" customHeight="1" x14ac:dyDescent="0.3">
      <c r="J364" s="14"/>
      <c r="M364" s="14"/>
    </row>
    <row r="365" spans="10:13" ht="14.25" customHeight="1" x14ac:dyDescent="0.3">
      <c r="J365" s="14"/>
      <c r="M365" s="14"/>
    </row>
    <row r="366" spans="10:13" ht="14.25" customHeight="1" x14ac:dyDescent="0.3">
      <c r="J366" s="14"/>
      <c r="M366" s="14"/>
    </row>
    <row r="367" spans="10:13" ht="14.25" customHeight="1" x14ac:dyDescent="0.3">
      <c r="J367" s="14"/>
      <c r="M367" s="14"/>
    </row>
    <row r="368" spans="10:13" ht="14.25" customHeight="1" x14ac:dyDescent="0.3">
      <c r="J368" s="14"/>
      <c r="M368" s="14"/>
    </row>
    <row r="369" spans="10:13" ht="14.25" customHeight="1" x14ac:dyDescent="0.3">
      <c r="J369" s="14"/>
      <c r="M369" s="14"/>
    </row>
    <row r="370" spans="10:13" ht="14.25" customHeight="1" x14ac:dyDescent="0.3">
      <c r="J370" s="14"/>
      <c r="M370" s="14"/>
    </row>
    <row r="371" spans="10:13" ht="14.25" customHeight="1" x14ac:dyDescent="0.3">
      <c r="J371" s="14"/>
      <c r="M371" s="14"/>
    </row>
    <row r="372" spans="10:13" ht="14.25" customHeight="1" x14ac:dyDescent="0.3">
      <c r="J372" s="14"/>
      <c r="M372" s="14"/>
    </row>
    <row r="373" spans="10:13" ht="14.25" customHeight="1" x14ac:dyDescent="0.3">
      <c r="J373" s="14"/>
      <c r="M373" s="14"/>
    </row>
    <row r="374" spans="10:13" ht="14.25" customHeight="1" x14ac:dyDescent="0.3">
      <c r="J374" s="14"/>
      <c r="M374" s="14"/>
    </row>
    <row r="375" spans="10:13" ht="14.25" customHeight="1" x14ac:dyDescent="0.3">
      <c r="J375" s="14"/>
      <c r="M375" s="14"/>
    </row>
    <row r="376" spans="10:13" ht="14.25" customHeight="1" x14ac:dyDescent="0.3">
      <c r="J376" s="14"/>
      <c r="M376" s="14"/>
    </row>
    <row r="377" spans="10:13" ht="14.25" customHeight="1" x14ac:dyDescent="0.3">
      <c r="J377" s="14"/>
      <c r="M377" s="14"/>
    </row>
    <row r="378" spans="10:13" ht="14.25" customHeight="1" x14ac:dyDescent="0.3">
      <c r="J378" s="14"/>
      <c r="M378" s="14"/>
    </row>
    <row r="379" spans="10:13" ht="14.25" customHeight="1" x14ac:dyDescent="0.3">
      <c r="J379" s="14"/>
      <c r="M379" s="14"/>
    </row>
    <row r="380" spans="10:13" ht="14.25" customHeight="1" x14ac:dyDescent="0.3">
      <c r="J380" s="14"/>
      <c r="M380" s="14"/>
    </row>
    <row r="381" spans="10:13" ht="14.25" customHeight="1" x14ac:dyDescent="0.3">
      <c r="J381" s="14"/>
      <c r="M381" s="14"/>
    </row>
    <row r="382" spans="10:13" ht="14.25" customHeight="1" x14ac:dyDescent="0.3">
      <c r="J382" s="14"/>
      <c r="M382" s="14"/>
    </row>
    <row r="383" spans="10:13" ht="14.25" customHeight="1" x14ac:dyDescent="0.3">
      <c r="J383" s="14"/>
      <c r="M383" s="14"/>
    </row>
    <row r="384" spans="10:13" ht="14.25" customHeight="1" x14ac:dyDescent="0.3">
      <c r="J384" s="14"/>
      <c r="M384" s="14"/>
    </row>
    <row r="385" spans="10:13" ht="14.25" customHeight="1" x14ac:dyDescent="0.3">
      <c r="J385" s="14"/>
      <c r="M385" s="14"/>
    </row>
    <row r="386" spans="10:13" ht="14.25" customHeight="1" x14ac:dyDescent="0.3">
      <c r="J386" s="14"/>
      <c r="M386" s="14"/>
    </row>
    <row r="387" spans="10:13" ht="14.25" customHeight="1" x14ac:dyDescent="0.3">
      <c r="J387" s="14"/>
      <c r="M387" s="14"/>
    </row>
    <row r="388" spans="10:13" ht="14.25" customHeight="1" x14ac:dyDescent="0.3">
      <c r="J388" s="14"/>
      <c r="M388" s="14"/>
    </row>
    <row r="389" spans="10:13" ht="14.25" customHeight="1" x14ac:dyDescent="0.3">
      <c r="J389" s="14"/>
      <c r="M389" s="14"/>
    </row>
    <row r="390" spans="10:13" ht="14.25" customHeight="1" x14ac:dyDescent="0.3">
      <c r="J390" s="14"/>
      <c r="M390" s="14"/>
    </row>
    <row r="391" spans="10:13" ht="14.25" customHeight="1" x14ac:dyDescent="0.3">
      <c r="J391" s="14"/>
      <c r="M391" s="14"/>
    </row>
    <row r="392" spans="10:13" ht="14.25" customHeight="1" x14ac:dyDescent="0.3">
      <c r="J392" s="14"/>
      <c r="M392" s="14"/>
    </row>
    <row r="393" spans="10:13" ht="14.25" customHeight="1" x14ac:dyDescent="0.3">
      <c r="J393" s="14"/>
      <c r="M393" s="14"/>
    </row>
    <row r="394" spans="10:13" ht="14.25" customHeight="1" x14ac:dyDescent="0.3">
      <c r="J394" s="14"/>
      <c r="M394" s="14"/>
    </row>
    <row r="395" spans="10:13" ht="14.25" customHeight="1" x14ac:dyDescent="0.3">
      <c r="J395" s="14"/>
      <c r="M395" s="14"/>
    </row>
    <row r="396" spans="10:13" ht="14.25" customHeight="1" x14ac:dyDescent="0.3">
      <c r="J396" s="14"/>
      <c r="M396" s="14"/>
    </row>
    <row r="397" spans="10:13" ht="14.25" customHeight="1" x14ac:dyDescent="0.3">
      <c r="J397" s="14"/>
      <c r="M397" s="14"/>
    </row>
    <row r="398" spans="10:13" ht="14.25" customHeight="1" x14ac:dyDescent="0.3">
      <c r="J398" s="14"/>
      <c r="M398" s="14"/>
    </row>
    <row r="399" spans="10:13" ht="14.25" customHeight="1" x14ac:dyDescent="0.3">
      <c r="J399" s="14"/>
      <c r="M399" s="14"/>
    </row>
    <row r="400" spans="10:13" ht="14.25" customHeight="1" x14ac:dyDescent="0.3">
      <c r="J400" s="14"/>
      <c r="M400" s="14"/>
    </row>
    <row r="401" spans="10:13" ht="14.25" customHeight="1" x14ac:dyDescent="0.3">
      <c r="J401" s="14"/>
      <c r="M401" s="14"/>
    </row>
    <row r="402" spans="10:13" ht="14.25" customHeight="1" x14ac:dyDescent="0.3">
      <c r="J402" s="14"/>
      <c r="M402" s="14"/>
    </row>
    <row r="403" spans="10:13" ht="14.25" customHeight="1" x14ac:dyDescent="0.3">
      <c r="J403" s="14"/>
      <c r="M403" s="14"/>
    </row>
    <row r="404" spans="10:13" ht="14.25" customHeight="1" x14ac:dyDescent="0.3">
      <c r="J404" s="14"/>
      <c r="M404" s="14"/>
    </row>
    <row r="405" spans="10:13" ht="14.25" customHeight="1" x14ac:dyDescent="0.3">
      <c r="J405" s="14"/>
      <c r="M405" s="14"/>
    </row>
    <row r="406" spans="10:13" ht="14.25" customHeight="1" x14ac:dyDescent="0.3">
      <c r="J406" s="14"/>
      <c r="M406" s="14"/>
    </row>
    <row r="407" spans="10:13" ht="14.25" customHeight="1" x14ac:dyDescent="0.3">
      <c r="J407" s="14"/>
      <c r="M407" s="14"/>
    </row>
    <row r="408" spans="10:13" ht="14.25" customHeight="1" x14ac:dyDescent="0.3">
      <c r="J408" s="14"/>
      <c r="M408" s="14"/>
    </row>
    <row r="409" spans="10:13" ht="14.25" customHeight="1" x14ac:dyDescent="0.3">
      <c r="J409" s="14"/>
      <c r="M409" s="14"/>
    </row>
    <row r="410" spans="10:13" ht="14.25" customHeight="1" x14ac:dyDescent="0.3">
      <c r="J410" s="14"/>
      <c r="M410" s="14"/>
    </row>
    <row r="411" spans="10:13" ht="14.25" customHeight="1" x14ac:dyDescent="0.3">
      <c r="J411" s="14"/>
      <c r="M411" s="14"/>
    </row>
    <row r="412" spans="10:13" ht="14.25" customHeight="1" x14ac:dyDescent="0.3">
      <c r="J412" s="14"/>
      <c r="M412" s="14"/>
    </row>
    <row r="413" spans="10:13" ht="14.25" customHeight="1" x14ac:dyDescent="0.3">
      <c r="J413" s="14"/>
      <c r="M413" s="14"/>
    </row>
    <row r="414" spans="10:13" ht="14.25" customHeight="1" x14ac:dyDescent="0.3">
      <c r="J414" s="14"/>
      <c r="M414" s="14"/>
    </row>
    <row r="415" spans="10:13" ht="14.25" customHeight="1" x14ac:dyDescent="0.3">
      <c r="J415" s="14"/>
      <c r="M415" s="14"/>
    </row>
    <row r="416" spans="10:13" ht="14.25" customHeight="1" x14ac:dyDescent="0.3">
      <c r="J416" s="14"/>
      <c r="M416" s="14"/>
    </row>
    <row r="417" spans="10:13" ht="14.25" customHeight="1" x14ac:dyDescent="0.3">
      <c r="J417" s="14"/>
      <c r="M417" s="14"/>
    </row>
    <row r="418" spans="10:13" ht="14.25" customHeight="1" x14ac:dyDescent="0.3">
      <c r="J418" s="14"/>
      <c r="M418" s="14"/>
    </row>
    <row r="419" spans="10:13" ht="14.25" customHeight="1" x14ac:dyDescent="0.3">
      <c r="J419" s="14"/>
      <c r="M419" s="14"/>
    </row>
    <row r="420" spans="10:13" ht="14.25" customHeight="1" x14ac:dyDescent="0.3">
      <c r="J420" s="14"/>
      <c r="M420" s="14"/>
    </row>
    <row r="421" spans="10:13" ht="14.25" customHeight="1" x14ac:dyDescent="0.3">
      <c r="J421" s="14"/>
      <c r="M421" s="14"/>
    </row>
    <row r="422" spans="10:13" ht="14.25" customHeight="1" x14ac:dyDescent="0.3">
      <c r="J422" s="14"/>
      <c r="M422" s="14"/>
    </row>
    <row r="423" spans="10:13" ht="14.25" customHeight="1" x14ac:dyDescent="0.3">
      <c r="J423" s="14"/>
      <c r="M423" s="14"/>
    </row>
    <row r="424" spans="10:13" ht="14.25" customHeight="1" x14ac:dyDescent="0.3">
      <c r="J424" s="14"/>
      <c r="M424" s="14"/>
    </row>
    <row r="425" spans="10:13" ht="14.25" customHeight="1" x14ac:dyDescent="0.3">
      <c r="J425" s="14"/>
      <c r="M425" s="14"/>
    </row>
    <row r="426" spans="10:13" ht="14.25" customHeight="1" x14ac:dyDescent="0.3">
      <c r="J426" s="14"/>
      <c r="M426" s="14"/>
    </row>
    <row r="427" spans="10:13" ht="14.25" customHeight="1" x14ac:dyDescent="0.3">
      <c r="J427" s="14"/>
      <c r="M427" s="14"/>
    </row>
    <row r="428" spans="10:13" ht="14.25" customHeight="1" x14ac:dyDescent="0.3">
      <c r="J428" s="14"/>
      <c r="M428" s="14"/>
    </row>
    <row r="429" spans="10:13" ht="14.25" customHeight="1" x14ac:dyDescent="0.3">
      <c r="J429" s="14"/>
      <c r="M429" s="14"/>
    </row>
    <row r="430" spans="10:13" ht="14.25" customHeight="1" x14ac:dyDescent="0.3">
      <c r="J430" s="14"/>
      <c r="M430" s="14"/>
    </row>
    <row r="431" spans="10:13" ht="14.25" customHeight="1" x14ac:dyDescent="0.3">
      <c r="J431" s="14"/>
      <c r="M431" s="14"/>
    </row>
    <row r="432" spans="10:13" ht="14.25" customHeight="1" x14ac:dyDescent="0.3">
      <c r="J432" s="14"/>
      <c r="M432" s="14"/>
    </row>
    <row r="433" spans="10:13" ht="14.25" customHeight="1" x14ac:dyDescent="0.3">
      <c r="J433" s="14"/>
      <c r="M433" s="14"/>
    </row>
    <row r="434" spans="10:13" ht="14.25" customHeight="1" x14ac:dyDescent="0.3">
      <c r="J434" s="14"/>
      <c r="M434" s="14"/>
    </row>
    <row r="435" spans="10:13" ht="14.25" customHeight="1" x14ac:dyDescent="0.3">
      <c r="J435" s="14"/>
      <c r="M435" s="14"/>
    </row>
    <row r="436" spans="10:13" ht="14.25" customHeight="1" x14ac:dyDescent="0.3">
      <c r="J436" s="14"/>
      <c r="M436" s="14"/>
    </row>
    <row r="437" spans="10:13" ht="14.25" customHeight="1" x14ac:dyDescent="0.3">
      <c r="J437" s="14"/>
      <c r="M437" s="14"/>
    </row>
    <row r="438" spans="10:13" ht="14.25" customHeight="1" x14ac:dyDescent="0.3">
      <c r="J438" s="14"/>
      <c r="M438" s="14"/>
    </row>
    <row r="439" spans="10:13" ht="14.25" customHeight="1" x14ac:dyDescent="0.3">
      <c r="J439" s="14"/>
      <c r="M439" s="14"/>
    </row>
    <row r="440" spans="10:13" ht="14.25" customHeight="1" x14ac:dyDescent="0.3">
      <c r="J440" s="14"/>
      <c r="M440" s="14"/>
    </row>
    <row r="441" spans="10:13" ht="14.25" customHeight="1" x14ac:dyDescent="0.3">
      <c r="J441" s="14"/>
      <c r="M441" s="14"/>
    </row>
    <row r="442" spans="10:13" ht="14.25" customHeight="1" x14ac:dyDescent="0.3">
      <c r="J442" s="14"/>
      <c r="M442" s="14"/>
    </row>
    <row r="443" spans="10:13" ht="14.25" customHeight="1" x14ac:dyDescent="0.3">
      <c r="J443" s="14"/>
      <c r="M443" s="14"/>
    </row>
    <row r="444" spans="10:13" ht="14.25" customHeight="1" x14ac:dyDescent="0.3">
      <c r="J444" s="14"/>
      <c r="M444" s="14"/>
    </row>
    <row r="445" spans="10:13" ht="14.25" customHeight="1" x14ac:dyDescent="0.3">
      <c r="J445" s="14"/>
      <c r="M445" s="14"/>
    </row>
    <row r="446" spans="10:13" ht="14.25" customHeight="1" x14ac:dyDescent="0.3">
      <c r="J446" s="14"/>
      <c r="M446" s="14"/>
    </row>
    <row r="447" spans="10:13" ht="14.25" customHeight="1" x14ac:dyDescent="0.3">
      <c r="J447" s="14"/>
      <c r="M447" s="14"/>
    </row>
    <row r="448" spans="10:13" ht="14.25" customHeight="1" x14ac:dyDescent="0.3">
      <c r="J448" s="14"/>
      <c r="M448" s="14"/>
    </row>
    <row r="449" spans="10:13" ht="14.25" customHeight="1" x14ac:dyDescent="0.3">
      <c r="J449" s="14"/>
      <c r="M449" s="14"/>
    </row>
    <row r="450" spans="10:13" ht="14.25" customHeight="1" x14ac:dyDescent="0.3">
      <c r="J450" s="14"/>
      <c r="M450" s="14"/>
    </row>
    <row r="451" spans="10:13" ht="14.25" customHeight="1" x14ac:dyDescent="0.3">
      <c r="J451" s="14"/>
      <c r="M451" s="14"/>
    </row>
    <row r="452" spans="10:13" ht="14.25" customHeight="1" x14ac:dyDescent="0.3">
      <c r="J452" s="14"/>
      <c r="M452" s="14"/>
    </row>
    <row r="453" spans="10:13" ht="14.25" customHeight="1" x14ac:dyDescent="0.3">
      <c r="J453" s="14"/>
      <c r="M453" s="14"/>
    </row>
    <row r="454" spans="10:13" ht="14.25" customHeight="1" x14ac:dyDescent="0.3">
      <c r="J454" s="14"/>
      <c r="M454" s="14"/>
    </row>
    <row r="455" spans="10:13" ht="14.25" customHeight="1" x14ac:dyDescent="0.3">
      <c r="J455" s="14"/>
      <c r="M455" s="14"/>
    </row>
    <row r="456" spans="10:13" ht="14.25" customHeight="1" x14ac:dyDescent="0.3">
      <c r="J456" s="14"/>
      <c r="M456" s="14"/>
    </row>
    <row r="457" spans="10:13" ht="14.25" customHeight="1" x14ac:dyDescent="0.3">
      <c r="J457" s="14"/>
      <c r="M457" s="14"/>
    </row>
    <row r="458" spans="10:13" ht="14.25" customHeight="1" x14ac:dyDescent="0.3">
      <c r="J458" s="14"/>
      <c r="M458" s="14"/>
    </row>
    <row r="459" spans="10:13" ht="14.25" customHeight="1" x14ac:dyDescent="0.3">
      <c r="J459" s="14"/>
      <c r="M459" s="14"/>
    </row>
    <row r="460" spans="10:13" ht="14.25" customHeight="1" x14ac:dyDescent="0.3">
      <c r="J460" s="14"/>
      <c r="M460" s="14"/>
    </row>
    <row r="461" spans="10:13" ht="14.25" customHeight="1" x14ac:dyDescent="0.3">
      <c r="J461" s="14"/>
      <c r="M461" s="14"/>
    </row>
    <row r="462" spans="10:13" ht="14.25" customHeight="1" x14ac:dyDescent="0.3">
      <c r="J462" s="14"/>
      <c r="M462" s="14"/>
    </row>
    <row r="463" spans="10:13" ht="14.25" customHeight="1" x14ac:dyDescent="0.3">
      <c r="J463" s="14"/>
      <c r="M463" s="14"/>
    </row>
    <row r="464" spans="10:13" ht="14.25" customHeight="1" x14ac:dyDescent="0.3">
      <c r="J464" s="14"/>
      <c r="M464" s="14"/>
    </row>
    <row r="465" spans="10:13" ht="14.25" customHeight="1" x14ac:dyDescent="0.3">
      <c r="J465" s="14"/>
      <c r="M465" s="14"/>
    </row>
    <row r="466" spans="10:13" ht="14.25" customHeight="1" x14ac:dyDescent="0.3">
      <c r="J466" s="14"/>
      <c r="M466" s="14"/>
    </row>
    <row r="467" spans="10:13" ht="14.25" customHeight="1" x14ac:dyDescent="0.3">
      <c r="J467" s="14"/>
      <c r="M467" s="14"/>
    </row>
    <row r="468" spans="10:13" ht="14.25" customHeight="1" x14ac:dyDescent="0.3">
      <c r="J468" s="14"/>
      <c r="M468" s="14"/>
    </row>
    <row r="469" spans="10:13" ht="14.25" customHeight="1" x14ac:dyDescent="0.3">
      <c r="J469" s="14"/>
      <c r="M469" s="14"/>
    </row>
    <row r="470" spans="10:13" ht="14.25" customHeight="1" x14ac:dyDescent="0.3">
      <c r="J470" s="14"/>
      <c r="M470" s="14"/>
    </row>
    <row r="471" spans="10:13" ht="14.25" customHeight="1" x14ac:dyDescent="0.3">
      <c r="J471" s="14"/>
      <c r="M471" s="14"/>
    </row>
    <row r="472" spans="10:13" ht="14.25" customHeight="1" x14ac:dyDescent="0.3">
      <c r="J472" s="14"/>
      <c r="M472" s="14"/>
    </row>
    <row r="473" spans="10:13" ht="14.25" customHeight="1" x14ac:dyDescent="0.3">
      <c r="J473" s="14"/>
      <c r="M473" s="14"/>
    </row>
    <row r="474" spans="10:13" ht="14.25" customHeight="1" x14ac:dyDescent="0.3">
      <c r="J474" s="14"/>
      <c r="M474" s="14"/>
    </row>
    <row r="475" spans="10:13" ht="14.25" customHeight="1" x14ac:dyDescent="0.3">
      <c r="J475" s="14"/>
      <c r="M475" s="14"/>
    </row>
    <row r="476" spans="10:13" ht="14.25" customHeight="1" x14ac:dyDescent="0.3">
      <c r="J476" s="14"/>
      <c r="M476" s="14"/>
    </row>
    <row r="477" spans="10:13" ht="14.25" customHeight="1" x14ac:dyDescent="0.3">
      <c r="J477" s="14"/>
      <c r="M477" s="14"/>
    </row>
    <row r="478" spans="10:13" ht="14.25" customHeight="1" x14ac:dyDescent="0.3">
      <c r="J478" s="14"/>
      <c r="M478" s="14"/>
    </row>
    <row r="479" spans="10:13" ht="14.25" customHeight="1" x14ac:dyDescent="0.3">
      <c r="J479" s="14"/>
      <c r="M479" s="14"/>
    </row>
    <row r="480" spans="10:13" ht="14.25" customHeight="1" x14ac:dyDescent="0.3">
      <c r="J480" s="14"/>
      <c r="M480" s="14"/>
    </row>
    <row r="481" spans="10:13" ht="14.25" customHeight="1" x14ac:dyDescent="0.3">
      <c r="J481" s="14"/>
      <c r="M481" s="14"/>
    </row>
    <row r="482" spans="10:13" ht="14.25" customHeight="1" x14ac:dyDescent="0.3">
      <c r="J482" s="14"/>
      <c r="M482" s="14"/>
    </row>
    <row r="483" spans="10:13" ht="14.25" customHeight="1" x14ac:dyDescent="0.3">
      <c r="J483" s="14"/>
      <c r="M483" s="14"/>
    </row>
    <row r="484" spans="10:13" ht="14.25" customHeight="1" x14ac:dyDescent="0.3">
      <c r="J484" s="14"/>
      <c r="M484" s="14"/>
    </row>
    <row r="485" spans="10:13" ht="14.25" customHeight="1" x14ac:dyDescent="0.3">
      <c r="J485" s="14"/>
      <c r="M485" s="14"/>
    </row>
    <row r="486" spans="10:13" ht="14.25" customHeight="1" x14ac:dyDescent="0.3">
      <c r="J486" s="14"/>
      <c r="M486" s="14"/>
    </row>
    <row r="487" spans="10:13" ht="14.25" customHeight="1" x14ac:dyDescent="0.3">
      <c r="J487" s="14"/>
      <c r="M487" s="14"/>
    </row>
    <row r="488" spans="10:13" ht="14.25" customHeight="1" x14ac:dyDescent="0.3">
      <c r="J488" s="14"/>
      <c r="M488" s="14"/>
    </row>
    <row r="489" spans="10:13" ht="14.25" customHeight="1" x14ac:dyDescent="0.3">
      <c r="J489" s="14"/>
      <c r="M489" s="14"/>
    </row>
    <row r="490" spans="10:13" ht="14.25" customHeight="1" x14ac:dyDescent="0.3">
      <c r="J490" s="14"/>
      <c r="M490" s="14"/>
    </row>
    <row r="491" spans="10:13" ht="14.25" customHeight="1" x14ac:dyDescent="0.3">
      <c r="J491" s="14"/>
      <c r="M491" s="14"/>
    </row>
    <row r="492" spans="10:13" ht="14.25" customHeight="1" x14ac:dyDescent="0.3">
      <c r="J492" s="14"/>
      <c r="M492" s="14"/>
    </row>
    <row r="493" spans="10:13" ht="14.25" customHeight="1" x14ac:dyDescent="0.3">
      <c r="J493" s="14"/>
      <c r="M493" s="14"/>
    </row>
    <row r="494" spans="10:13" ht="14.25" customHeight="1" x14ac:dyDescent="0.3">
      <c r="J494" s="14"/>
      <c r="M494" s="14"/>
    </row>
    <row r="495" spans="10:13" ht="14.25" customHeight="1" x14ac:dyDescent="0.3">
      <c r="J495" s="14"/>
      <c r="M495" s="14"/>
    </row>
    <row r="496" spans="10:13" ht="14.25" customHeight="1" x14ac:dyDescent="0.3">
      <c r="J496" s="14"/>
      <c r="M496" s="14"/>
    </row>
    <row r="497" spans="10:13" ht="14.25" customHeight="1" x14ac:dyDescent="0.3">
      <c r="J497" s="14"/>
      <c r="M497" s="14"/>
    </row>
    <row r="498" spans="10:13" ht="14.25" customHeight="1" x14ac:dyDescent="0.3">
      <c r="J498" s="14"/>
      <c r="M498" s="14"/>
    </row>
    <row r="499" spans="10:13" ht="14.25" customHeight="1" x14ac:dyDescent="0.3">
      <c r="J499" s="14"/>
      <c r="M499" s="14"/>
    </row>
    <row r="500" spans="10:13" ht="14.25" customHeight="1" x14ac:dyDescent="0.3">
      <c r="J500" s="14"/>
      <c r="M500" s="14"/>
    </row>
    <row r="501" spans="10:13" ht="14.25" customHeight="1" x14ac:dyDescent="0.3">
      <c r="J501" s="14"/>
      <c r="M501" s="14"/>
    </row>
    <row r="502" spans="10:13" ht="14.25" customHeight="1" x14ac:dyDescent="0.3">
      <c r="J502" s="14"/>
      <c r="M502" s="14"/>
    </row>
    <row r="503" spans="10:13" ht="14.25" customHeight="1" x14ac:dyDescent="0.3">
      <c r="J503" s="14"/>
      <c r="M503" s="14"/>
    </row>
    <row r="504" spans="10:13" ht="14.25" customHeight="1" x14ac:dyDescent="0.3">
      <c r="J504" s="14"/>
      <c r="M504" s="14"/>
    </row>
    <row r="505" spans="10:13" ht="14.25" customHeight="1" x14ac:dyDescent="0.3">
      <c r="J505" s="14"/>
      <c r="M505" s="14"/>
    </row>
    <row r="506" spans="10:13" ht="14.25" customHeight="1" x14ac:dyDescent="0.3">
      <c r="J506" s="14"/>
      <c r="M506" s="14"/>
    </row>
    <row r="507" spans="10:13" ht="14.25" customHeight="1" x14ac:dyDescent="0.3">
      <c r="J507" s="14"/>
      <c r="M507" s="14"/>
    </row>
    <row r="508" spans="10:13" ht="14.25" customHeight="1" x14ac:dyDescent="0.3">
      <c r="J508" s="14"/>
      <c r="M508" s="14"/>
    </row>
    <row r="509" spans="10:13" ht="14.25" customHeight="1" x14ac:dyDescent="0.3">
      <c r="J509" s="14"/>
      <c r="M509" s="14"/>
    </row>
    <row r="510" spans="10:13" ht="14.25" customHeight="1" x14ac:dyDescent="0.3">
      <c r="J510" s="14"/>
      <c r="M510" s="14"/>
    </row>
    <row r="511" spans="10:13" ht="14.25" customHeight="1" x14ac:dyDescent="0.3">
      <c r="J511" s="14"/>
      <c r="M511" s="14"/>
    </row>
    <row r="512" spans="10:13" ht="14.25" customHeight="1" x14ac:dyDescent="0.3">
      <c r="J512" s="14"/>
      <c r="M512" s="14"/>
    </row>
    <row r="513" spans="10:13" ht="14.25" customHeight="1" x14ac:dyDescent="0.3">
      <c r="J513" s="14"/>
      <c r="M513" s="14"/>
    </row>
    <row r="514" spans="10:13" ht="14.25" customHeight="1" x14ac:dyDescent="0.3">
      <c r="J514" s="14"/>
      <c r="M514" s="14"/>
    </row>
    <row r="515" spans="10:13" ht="14.25" customHeight="1" x14ac:dyDescent="0.3">
      <c r="J515" s="14"/>
      <c r="M515" s="14"/>
    </row>
    <row r="516" spans="10:13" ht="14.25" customHeight="1" x14ac:dyDescent="0.3">
      <c r="J516" s="14"/>
      <c r="M516" s="14"/>
    </row>
    <row r="517" spans="10:13" ht="14.25" customHeight="1" x14ac:dyDescent="0.3">
      <c r="J517" s="14"/>
      <c r="M517" s="14"/>
    </row>
    <row r="518" spans="10:13" ht="14.25" customHeight="1" x14ac:dyDescent="0.3">
      <c r="J518" s="14"/>
      <c r="M518" s="14"/>
    </row>
    <row r="519" spans="10:13" ht="14.25" customHeight="1" x14ac:dyDescent="0.3">
      <c r="J519" s="14"/>
      <c r="M519" s="14"/>
    </row>
    <row r="520" spans="10:13" ht="14.25" customHeight="1" x14ac:dyDescent="0.3">
      <c r="J520" s="14"/>
      <c r="M520" s="14"/>
    </row>
    <row r="521" spans="10:13" ht="14.25" customHeight="1" x14ac:dyDescent="0.3">
      <c r="J521" s="14"/>
      <c r="M521" s="14"/>
    </row>
    <row r="522" spans="10:13" ht="14.25" customHeight="1" x14ac:dyDescent="0.3">
      <c r="J522" s="14"/>
      <c r="M522" s="14"/>
    </row>
    <row r="523" spans="10:13" ht="14.25" customHeight="1" x14ac:dyDescent="0.3">
      <c r="J523" s="14"/>
      <c r="M523" s="14"/>
    </row>
    <row r="524" spans="10:13" ht="14.25" customHeight="1" x14ac:dyDescent="0.3">
      <c r="J524" s="14"/>
      <c r="M524" s="14"/>
    </row>
    <row r="525" spans="10:13" ht="14.25" customHeight="1" x14ac:dyDescent="0.3">
      <c r="J525" s="14"/>
      <c r="M525" s="14"/>
    </row>
    <row r="526" spans="10:13" ht="14.25" customHeight="1" x14ac:dyDescent="0.3">
      <c r="J526" s="14"/>
      <c r="M526" s="14"/>
    </row>
    <row r="527" spans="10:13" ht="14.25" customHeight="1" x14ac:dyDescent="0.3">
      <c r="J527" s="14"/>
      <c r="M527" s="14"/>
    </row>
    <row r="528" spans="10:13" ht="14.25" customHeight="1" x14ac:dyDescent="0.3">
      <c r="J528" s="14"/>
      <c r="M528" s="14"/>
    </row>
    <row r="529" spans="10:13" ht="14.25" customHeight="1" x14ac:dyDescent="0.3">
      <c r="J529" s="14"/>
      <c r="M529" s="14"/>
    </row>
    <row r="530" spans="10:13" ht="14.25" customHeight="1" x14ac:dyDescent="0.3">
      <c r="J530" s="14"/>
      <c r="M530" s="14"/>
    </row>
    <row r="531" spans="10:13" ht="14.25" customHeight="1" x14ac:dyDescent="0.3">
      <c r="J531" s="14"/>
      <c r="M531" s="14"/>
    </row>
    <row r="532" spans="10:13" ht="14.25" customHeight="1" x14ac:dyDescent="0.3">
      <c r="J532" s="14"/>
      <c r="M532" s="14"/>
    </row>
    <row r="533" spans="10:13" ht="14.25" customHeight="1" x14ac:dyDescent="0.3">
      <c r="J533" s="14"/>
      <c r="M533" s="14"/>
    </row>
    <row r="534" spans="10:13" ht="14.25" customHeight="1" x14ac:dyDescent="0.3">
      <c r="J534" s="14"/>
      <c r="M534" s="14"/>
    </row>
    <row r="535" spans="10:13" ht="14.25" customHeight="1" x14ac:dyDescent="0.3">
      <c r="J535" s="14"/>
      <c r="M535" s="14"/>
    </row>
    <row r="536" spans="10:13" ht="14.25" customHeight="1" x14ac:dyDescent="0.3">
      <c r="J536" s="14"/>
      <c r="M536" s="14"/>
    </row>
    <row r="537" spans="10:13" ht="14.25" customHeight="1" x14ac:dyDescent="0.3">
      <c r="J537" s="14"/>
      <c r="M537" s="14"/>
    </row>
    <row r="538" spans="10:13" ht="14.25" customHeight="1" x14ac:dyDescent="0.3">
      <c r="J538" s="14"/>
      <c r="M538" s="14"/>
    </row>
    <row r="539" spans="10:13" ht="14.25" customHeight="1" x14ac:dyDescent="0.3">
      <c r="J539" s="14"/>
      <c r="M539" s="14"/>
    </row>
    <row r="540" spans="10:13" ht="14.25" customHeight="1" x14ac:dyDescent="0.3">
      <c r="J540" s="14"/>
      <c r="M540" s="14"/>
    </row>
    <row r="541" spans="10:13" ht="14.25" customHeight="1" x14ac:dyDescent="0.3">
      <c r="J541" s="14"/>
      <c r="M541" s="14"/>
    </row>
    <row r="542" spans="10:13" ht="14.25" customHeight="1" x14ac:dyDescent="0.3">
      <c r="J542" s="14"/>
      <c r="M542" s="14"/>
    </row>
    <row r="543" spans="10:13" ht="14.25" customHeight="1" x14ac:dyDescent="0.3">
      <c r="J543" s="14"/>
      <c r="M543" s="14"/>
    </row>
    <row r="544" spans="10:13" ht="14.25" customHeight="1" x14ac:dyDescent="0.3">
      <c r="J544" s="14"/>
      <c r="M544" s="14"/>
    </row>
    <row r="545" spans="10:13" ht="14.25" customHeight="1" x14ac:dyDescent="0.3">
      <c r="J545" s="14"/>
      <c r="M545" s="14"/>
    </row>
    <row r="546" spans="10:13" ht="14.25" customHeight="1" x14ac:dyDescent="0.3">
      <c r="J546" s="14"/>
      <c r="M546" s="14"/>
    </row>
    <row r="547" spans="10:13" ht="14.25" customHeight="1" x14ac:dyDescent="0.3">
      <c r="J547" s="14"/>
      <c r="M547" s="14"/>
    </row>
    <row r="548" spans="10:13" ht="14.25" customHeight="1" x14ac:dyDescent="0.3">
      <c r="J548" s="14"/>
      <c r="M548" s="14"/>
    </row>
    <row r="549" spans="10:13" ht="14.25" customHeight="1" x14ac:dyDescent="0.3">
      <c r="J549" s="14"/>
      <c r="M549" s="14"/>
    </row>
    <row r="550" spans="10:13" ht="14.25" customHeight="1" x14ac:dyDescent="0.3">
      <c r="J550" s="14"/>
      <c r="M550" s="14"/>
    </row>
    <row r="551" spans="10:13" ht="14.25" customHeight="1" x14ac:dyDescent="0.3">
      <c r="J551" s="14"/>
      <c r="M551" s="14"/>
    </row>
    <row r="552" spans="10:13" ht="14.25" customHeight="1" x14ac:dyDescent="0.3">
      <c r="J552" s="14"/>
      <c r="M552" s="14"/>
    </row>
    <row r="553" spans="10:13" ht="14.25" customHeight="1" x14ac:dyDescent="0.3">
      <c r="J553" s="14"/>
      <c r="M553" s="14"/>
    </row>
    <row r="554" spans="10:13" ht="14.25" customHeight="1" x14ac:dyDescent="0.3">
      <c r="J554" s="14"/>
      <c r="M554" s="14"/>
    </row>
    <row r="555" spans="10:13" ht="14.25" customHeight="1" x14ac:dyDescent="0.3">
      <c r="J555" s="14"/>
      <c r="M555" s="14"/>
    </row>
    <row r="556" spans="10:13" ht="14.25" customHeight="1" x14ac:dyDescent="0.3">
      <c r="J556" s="14"/>
      <c r="M556" s="14"/>
    </row>
    <row r="557" spans="10:13" ht="14.25" customHeight="1" x14ac:dyDescent="0.3">
      <c r="J557" s="14"/>
      <c r="M557" s="14"/>
    </row>
    <row r="558" spans="10:13" ht="14.25" customHeight="1" x14ac:dyDescent="0.3">
      <c r="J558" s="14"/>
      <c r="M558" s="14"/>
    </row>
    <row r="559" spans="10:13" ht="14.25" customHeight="1" x14ac:dyDescent="0.3">
      <c r="J559" s="14"/>
      <c r="M559" s="14"/>
    </row>
    <row r="560" spans="10:13" ht="14.25" customHeight="1" x14ac:dyDescent="0.3">
      <c r="J560" s="14"/>
      <c r="M560" s="14"/>
    </row>
    <row r="561" spans="10:13" ht="14.25" customHeight="1" x14ac:dyDescent="0.3">
      <c r="J561" s="14"/>
      <c r="M561" s="14"/>
    </row>
    <row r="562" spans="10:13" ht="14.25" customHeight="1" x14ac:dyDescent="0.3">
      <c r="J562" s="14"/>
      <c r="M562" s="14"/>
    </row>
    <row r="563" spans="10:13" ht="14.25" customHeight="1" x14ac:dyDescent="0.3">
      <c r="J563" s="14"/>
      <c r="M563" s="14"/>
    </row>
    <row r="564" spans="10:13" ht="14.25" customHeight="1" x14ac:dyDescent="0.3">
      <c r="J564" s="14"/>
      <c r="M564" s="14"/>
    </row>
    <row r="565" spans="10:13" ht="14.25" customHeight="1" x14ac:dyDescent="0.3">
      <c r="J565" s="14"/>
      <c r="M565" s="14"/>
    </row>
    <row r="566" spans="10:13" ht="14.25" customHeight="1" x14ac:dyDescent="0.3">
      <c r="J566" s="14"/>
      <c r="M566" s="14"/>
    </row>
    <row r="567" spans="10:13" ht="14.25" customHeight="1" x14ac:dyDescent="0.3">
      <c r="J567" s="14"/>
      <c r="M567" s="14"/>
    </row>
    <row r="568" spans="10:13" ht="14.25" customHeight="1" x14ac:dyDescent="0.3">
      <c r="J568" s="14"/>
      <c r="M568" s="14"/>
    </row>
    <row r="569" spans="10:13" ht="14.25" customHeight="1" x14ac:dyDescent="0.3">
      <c r="J569" s="14"/>
      <c r="M569" s="14"/>
    </row>
    <row r="570" spans="10:13" ht="14.25" customHeight="1" x14ac:dyDescent="0.3">
      <c r="J570" s="14"/>
      <c r="M570" s="14"/>
    </row>
    <row r="571" spans="10:13" ht="14.25" customHeight="1" x14ac:dyDescent="0.3">
      <c r="J571" s="14"/>
      <c r="M571" s="14"/>
    </row>
    <row r="572" spans="10:13" ht="14.25" customHeight="1" x14ac:dyDescent="0.3">
      <c r="J572" s="14"/>
      <c r="M572" s="14"/>
    </row>
    <row r="573" spans="10:13" ht="14.25" customHeight="1" x14ac:dyDescent="0.3">
      <c r="J573" s="14"/>
      <c r="M573" s="14"/>
    </row>
    <row r="574" spans="10:13" ht="14.25" customHeight="1" x14ac:dyDescent="0.3">
      <c r="J574" s="14"/>
      <c r="M574" s="14"/>
    </row>
    <row r="575" spans="10:13" ht="14.25" customHeight="1" x14ac:dyDescent="0.3">
      <c r="J575" s="14"/>
      <c r="M575" s="14"/>
    </row>
    <row r="576" spans="10:13" ht="14.25" customHeight="1" x14ac:dyDescent="0.3">
      <c r="J576" s="14"/>
      <c r="M576" s="14"/>
    </row>
    <row r="577" spans="10:13" ht="14.25" customHeight="1" x14ac:dyDescent="0.3">
      <c r="J577" s="14"/>
      <c r="M577" s="14"/>
    </row>
    <row r="578" spans="10:13" ht="14.25" customHeight="1" x14ac:dyDescent="0.3">
      <c r="J578" s="14"/>
      <c r="M578" s="14"/>
    </row>
    <row r="579" spans="10:13" ht="14.25" customHeight="1" x14ac:dyDescent="0.3">
      <c r="J579" s="14"/>
      <c r="M579" s="14"/>
    </row>
    <row r="580" spans="10:13" ht="14.25" customHeight="1" x14ac:dyDescent="0.3">
      <c r="J580" s="14"/>
      <c r="M580" s="14"/>
    </row>
    <row r="581" spans="10:13" ht="14.25" customHeight="1" x14ac:dyDescent="0.3">
      <c r="J581" s="14"/>
      <c r="M581" s="14"/>
    </row>
    <row r="582" spans="10:13" ht="14.25" customHeight="1" x14ac:dyDescent="0.3">
      <c r="J582" s="14"/>
      <c r="M582" s="14"/>
    </row>
    <row r="583" spans="10:13" ht="14.25" customHeight="1" x14ac:dyDescent="0.3">
      <c r="J583" s="14"/>
      <c r="M583" s="14"/>
    </row>
    <row r="584" spans="10:13" ht="14.25" customHeight="1" x14ac:dyDescent="0.3">
      <c r="J584" s="14"/>
      <c r="M584" s="14"/>
    </row>
    <row r="585" spans="10:13" ht="14.25" customHeight="1" x14ac:dyDescent="0.3">
      <c r="J585" s="14"/>
      <c r="M585" s="14"/>
    </row>
    <row r="586" spans="10:13" ht="14.25" customHeight="1" x14ac:dyDescent="0.3">
      <c r="J586" s="14"/>
      <c r="M586" s="14"/>
    </row>
    <row r="587" spans="10:13" ht="14.25" customHeight="1" x14ac:dyDescent="0.3">
      <c r="J587" s="14"/>
      <c r="M587" s="14"/>
    </row>
    <row r="588" spans="10:13" ht="14.25" customHeight="1" x14ac:dyDescent="0.3">
      <c r="J588" s="14"/>
      <c r="M588" s="14"/>
    </row>
    <row r="589" spans="10:13" ht="14.25" customHeight="1" x14ac:dyDescent="0.3">
      <c r="J589" s="14"/>
      <c r="M589" s="14"/>
    </row>
    <row r="590" spans="10:13" ht="14.25" customHeight="1" x14ac:dyDescent="0.3">
      <c r="J590" s="14"/>
      <c r="M590" s="14"/>
    </row>
    <row r="591" spans="10:13" ht="14.25" customHeight="1" x14ac:dyDescent="0.3">
      <c r="J591" s="14"/>
      <c r="M591" s="14"/>
    </row>
    <row r="592" spans="10:13" ht="14.25" customHeight="1" x14ac:dyDescent="0.3">
      <c r="J592" s="14"/>
      <c r="M592" s="14"/>
    </row>
    <row r="593" spans="10:13" ht="14.25" customHeight="1" x14ac:dyDescent="0.3">
      <c r="J593" s="14"/>
      <c r="M593" s="14"/>
    </row>
    <row r="594" spans="10:13" ht="14.25" customHeight="1" x14ac:dyDescent="0.3">
      <c r="J594" s="14"/>
      <c r="M594" s="14"/>
    </row>
    <row r="595" spans="10:13" ht="14.25" customHeight="1" x14ac:dyDescent="0.3">
      <c r="J595" s="14"/>
      <c r="M595" s="14"/>
    </row>
    <row r="596" spans="10:13" ht="14.25" customHeight="1" x14ac:dyDescent="0.3">
      <c r="J596" s="14"/>
      <c r="M596" s="14"/>
    </row>
    <row r="597" spans="10:13" ht="14.25" customHeight="1" x14ac:dyDescent="0.3">
      <c r="J597" s="14"/>
      <c r="M597" s="14"/>
    </row>
    <row r="598" spans="10:13" ht="14.25" customHeight="1" x14ac:dyDescent="0.3">
      <c r="J598" s="14"/>
      <c r="M598" s="14"/>
    </row>
    <row r="599" spans="10:13" ht="14.25" customHeight="1" x14ac:dyDescent="0.3">
      <c r="J599" s="14"/>
      <c r="M599" s="14"/>
    </row>
    <row r="600" spans="10:13" ht="14.25" customHeight="1" x14ac:dyDescent="0.3">
      <c r="J600" s="14"/>
      <c r="M600" s="14"/>
    </row>
    <row r="601" spans="10:13" ht="14.25" customHeight="1" x14ac:dyDescent="0.3">
      <c r="J601" s="14"/>
      <c r="M601" s="14"/>
    </row>
    <row r="602" spans="10:13" ht="14.25" customHeight="1" x14ac:dyDescent="0.3">
      <c r="J602" s="14"/>
      <c r="M602" s="14"/>
    </row>
    <row r="603" spans="10:13" ht="14.25" customHeight="1" x14ac:dyDescent="0.3">
      <c r="J603" s="14"/>
      <c r="M603" s="14"/>
    </row>
    <row r="604" spans="10:13" ht="14.25" customHeight="1" x14ac:dyDescent="0.3">
      <c r="J604" s="14"/>
      <c r="M604" s="14"/>
    </row>
    <row r="605" spans="10:13" ht="14.25" customHeight="1" x14ac:dyDescent="0.3">
      <c r="J605" s="14"/>
      <c r="M605" s="14"/>
    </row>
    <row r="606" spans="10:13" ht="14.25" customHeight="1" x14ac:dyDescent="0.3">
      <c r="J606" s="14"/>
      <c r="M606" s="14"/>
    </row>
    <row r="607" spans="10:13" ht="14.25" customHeight="1" x14ac:dyDescent="0.3">
      <c r="J607" s="14"/>
      <c r="M607" s="14"/>
    </row>
    <row r="608" spans="10:13" ht="14.25" customHeight="1" x14ac:dyDescent="0.3">
      <c r="J608" s="14"/>
      <c r="M608" s="14"/>
    </row>
    <row r="609" spans="10:13" ht="14.25" customHeight="1" x14ac:dyDescent="0.3">
      <c r="J609" s="14"/>
      <c r="M609" s="14"/>
    </row>
    <row r="610" spans="10:13" ht="14.25" customHeight="1" x14ac:dyDescent="0.3">
      <c r="J610" s="14"/>
      <c r="M610" s="14"/>
    </row>
    <row r="611" spans="10:13" ht="14.25" customHeight="1" x14ac:dyDescent="0.3">
      <c r="J611" s="14"/>
      <c r="M611" s="14"/>
    </row>
    <row r="612" spans="10:13" ht="14.25" customHeight="1" x14ac:dyDescent="0.3">
      <c r="J612" s="14"/>
      <c r="M612" s="14"/>
    </row>
    <row r="613" spans="10:13" ht="14.25" customHeight="1" x14ac:dyDescent="0.3">
      <c r="J613" s="14"/>
      <c r="M613" s="14"/>
    </row>
    <row r="614" spans="10:13" ht="14.25" customHeight="1" x14ac:dyDescent="0.3">
      <c r="J614" s="14"/>
      <c r="M614" s="14"/>
    </row>
    <row r="615" spans="10:13" ht="14.25" customHeight="1" x14ac:dyDescent="0.3">
      <c r="J615" s="14"/>
      <c r="M615" s="14"/>
    </row>
    <row r="616" spans="10:13" ht="14.25" customHeight="1" x14ac:dyDescent="0.3">
      <c r="J616" s="14"/>
      <c r="M616" s="14"/>
    </row>
    <row r="617" spans="10:13" ht="14.25" customHeight="1" x14ac:dyDescent="0.3">
      <c r="J617" s="14"/>
      <c r="M617" s="14"/>
    </row>
    <row r="618" spans="10:13" ht="14.25" customHeight="1" x14ac:dyDescent="0.3">
      <c r="J618" s="14"/>
      <c r="M618" s="14"/>
    </row>
    <row r="619" spans="10:13" ht="14.25" customHeight="1" x14ac:dyDescent="0.3">
      <c r="J619" s="14"/>
      <c r="M619" s="14"/>
    </row>
    <row r="620" spans="10:13" ht="14.25" customHeight="1" x14ac:dyDescent="0.3">
      <c r="J620" s="14"/>
      <c r="M620" s="14"/>
    </row>
    <row r="621" spans="10:13" ht="14.25" customHeight="1" x14ac:dyDescent="0.3">
      <c r="J621" s="14"/>
      <c r="M621" s="14"/>
    </row>
    <row r="622" spans="10:13" ht="14.25" customHeight="1" x14ac:dyDescent="0.3">
      <c r="J622" s="14"/>
      <c r="M622" s="14"/>
    </row>
    <row r="623" spans="10:13" ht="14.25" customHeight="1" x14ac:dyDescent="0.3">
      <c r="J623" s="14"/>
      <c r="M623" s="14"/>
    </row>
    <row r="624" spans="10:13" ht="14.25" customHeight="1" x14ac:dyDescent="0.3">
      <c r="J624" s="14"/>
      <c r="M624" s="14"/>
    </row>
    <row r="625" spans="10:13" ht="14.25" customHeight="1" x14ac:dyDescent="0.3">
      <c r="J625" s="14"/>
      <c r="M625" s="14"/>
    </row>
    <row r="626" spans="10:13" ht="14.25" customHeight="1" x14ac:dyDescent="0.3">
      <c r="J626" s="14"/>
      <c r="M626" s="14"/>
    </row>
    <row r="627" spans="10:13" ht="14.25" customHeight="1" x14ac:dyDescent="0.3">
      <c r="J627" s="14"/>
      <c r="M627" s="14"/>
    </row>
    <row r="628" spans="10:13" ht="14.25" customHeight="1" x14ac:dyDescent="0.3">
      <c r="J628" s="14"/>
      <c r="M628" s="14"/>
    </row>
    <row r="629" spans="10:13" ht="14.25" customHeight="1" x14ac:dyDescent="0.3">
      <c r="J629" s="14"/>
      <c r="M629" s="14"/>
    </row>
    <row r="630" spans="10:13" ht="14.25" customHeight="1" x14ac:dyDescent="0.3">
      <c r="J630" s="14"/>
      <c r="M630" s="14"/>
    </row>
    <row r="631" spans="10:13" ht="14.25" customHeight="1" x14ac:dyDescent="0.3">
      <c r="J631" s="14"/>
      <c r="M631" s="14"/>
    </row>
    <row r="632" spans="10:13" ht="14.25" customHeight="1" x14ac:dyDescent="0.3">
      <c r="J632" s="14"/>
      <c r="M632" s="14"/>
    </row>
    <row r="633" spans="10:13" ht="14.25" customHeight="1" x14ac:dyDescent="0.3">
      <c r="J633" s="14"/>
      <c r="M633" s="14"/>
    </row>
    <row r="634" spans="10:13" ht="14.25" customHeight="1" x14ac:dyDescent="0.3">
      <c r="J634" s="14"/>
      <c r="M634" s="14"/>
    </row>
    <row r="635" spans="10:13" ht="14.25" customHeight="1" x14ac:dyDescent="0.3">
      <c r="J635" s="14"/>
      <c r="M635" s="14"/>
    </row>
    <row r="636" spans="10:13" ht="14.25" customHeight="1" x14ac:dyDescent="0.3">
      <c r="J636" s="14"/>
      <c r="M636" s="14"/>
    </row>
    <row r="637" spans="10:13" ht="14.25" customHeight="1" x14ac:dyDescent="0.3">
      <c r="J637" s="14"/>
      <c r="M637" s="14"/>
    </row>
    <row r="638" spans="10:13" ht="14.25" customHeight="1" x14ac:dyDescent="0.3">
      <c r="J638" s="14"/>
      <c r="M638" s="14"/>
    </row>
    <row r="639" spans="10:13" ht="14.25" customHeight="1" x14ac:dyDescent="0.3">
      <c r="J639" s="14"/>
      <c r="M639" s="14"/>
    </row>
    <row r="640" spans="10:13" ht="14.25" customHeight="1" x14ac:dyDescent="0.3">
      <c r="J640" s="14"/>
      <c r="M640" s="14"/>
    </row>
    <row r="641" spans="10:13" ht="14.25" customHeight="1" x14ac:dyDescent="0.3">
      <c r="J641" s="14"/>
      <c r="M641" s="14"/>
    </row>
    <row r="642" spans="10:13" ht="14.25" customHeight="1" x14ac:dyDescent="0.3">
      <c r="J642" s="14"/>
      <c r="M642" s="14"/>
    </row>
    <row r="643" spans="10:13" ht="14.25" customHeight="1" x14ac:dyDescent="0.3">
      <c r="J643" s="14"/>
      <c r="M643" s="14"/>
    </row>
    <row r="644" spans="10:13" ht="14.25" customHeight="1" x14ac:dyDescent="0.3">
      <c r="J644" s="14"/>
      <c r="M644" s="14"/>
    </row>
    <row r="645" spans="10:13" ht="14.25" customHeight="1" x14ac:dyDescent="0.3">
      <c r="J645" s="14"/>
      <c r="M645" s="14"/>
    </row>
    <row r="646" spans="10:13" ht="14.25" customHeight="1" x14ac:dyDescent="0.3">
      <c r="J646" s="14"/>
      <c r="M646" s="14"/>
    </row>
    <row r="647" spans="10:13" ht="14.25" customHeight="1" x14ac:dyDescent="0.3">
      <c r="J647" s="14"/>
      <c r="M647" s="14"/>
    </row>
    <row r="648" spans="10:13" ht="14.25" customHeight="1" x14ac:dyDescent="0.3">
      <c r="J648" s="14"/>
      <c r="M648" s="14"/>
    </row>
    <row r="649" spans="10:13" ht="14.25" customHeight="1" x14ac:dyDescent="0.3">
      <c r="J649" s="14"/>
      <c r="M649" s="14"/>
    </row>
    <row r="650" spans="10:13" ht="14.25" customHeight="1" x14ac:dyDescent="0.3">
      <c r="J650" s="14"/>
      <c r="M650" s="14"/>
    </row>
    <row r="651" spans="10:13" ht="14.25" customHeight="1" x14ac:dyDescent="0.3">
      <c r="J651" s="14"/>
      <c r="M651" s="14"/>
    </row>
    <row r="652" spans="10:13" ht="14.25" customHeight="1" x14ac:dyDescent="0.3">
      <c r="J652" s="14"/>
      <c r="M652" s="14"/>
    </row>
    <row r="653" spans="10:13" ht="14.25" customHeight="1" x14ac:dyDescent="0.3">
      <c r="J653" s="14"/>
      <c r="M653" s="14"/>
    </row>
    <row r="654" spans="10:13" ht="14.25" customHeight="1" x14ac:dyDescent="0.3">
      <c r="J654" s="14"/>
      <c r="M654" s="14"/>
    </row>
    <row r="655" spans="10:13" ht="14.25" customHeight="1" x14ac:dyDescent="0.3">
      <c r="J655" s="14"/>
      <c r="M655" s="14"/>
    </row>
    <row r="656" spans="10:13" ht="14.25" customHeight="1" x14ac:dyDescent="0.3">
      <c r="J656" s="14"/>
      <c r="M656" s="14"/>
    </row>
    <row r="657" spans="10:13" ht="14.25" customHeight="1" x14ac:dyDescent="0.3">
      <c r="J657" s="14"/>
      <c r="M657" s="14"/>
    </row>
    <row r="658" spans="10:13" ht="14.25" customHeight="1" x14ac:dyDescent="0.3">
      <c r="J658" s="14"/>
      <c r="M658" s="14"/>
    </row>
    <row r="659" spans="10:13" ht="14.25" customHeight="1" x14ac:dyDescent="0.3">
      <c r="J659" s="14"/>
      <c r="M659" s="14"/>
    </row>
    <row r="660" spans="10:13" ht="14.25" customHeight="1" x14ac:dyDescent="0.3">
      <c r="J660" s="14"/>
      <c r="M660" s="14"/>
    </row>
    <row r="661" spans="10:13" ht="14.25" customHeight="1" x14ac:dyDescent="0.3">
      <c r="J661" s="14"/>
      <c r="M661" s="14"/>
    </row>
    <row r="662" spans="10:13" ht="14.25" customHeight="1" x14ac:dyDescent="0.3">
      <c r="J662" s="14"/>
      <c r="M662" s="14"/>
    </row>
    <row r="663" spans="10:13" ht="14.25" customHeight="1" x14ac:dyDescent="0.3">
      <c r="J663" s="14"/>
      <c r="M663" s="14"/>
    </row>
    <row r="664" spans="10:13" ht="14.25" customHeight="1" x14ac:dyDescent="0.3">
      <c r="J664" s="14"/>
      <c r="M664" s="14"/>
    </row>
    <row r="665" spans="10:13" ht="14.25" customHeight="1" x14ac:dyDescent="0.3">
      <c r="J665" s="14"/>
      <c r="M665" s="14"/>
    </row>
    <row r="666" spans="10:13" ht="14.25" customHeight="1" x14ac:dyDescent="0.3">
      <c r="J666" s="14"/>
      <c r="M666" s="14"/>
    </row>
    <row r="667" spans="10:13" ht="14.25" customHeight="1" x14ac:dyDescent="0.3">
      <c r="J667" s="14"/>
      <c r="M667" s="14"/>
    </row>
    <row r="668" spans="10:13" ht="14.25" customHeight="1" x14ac:dyDescent="0.3">
      <c r="J668" s="14"/>
      <c r="M668" s="14"/>
    </row>
    <row r="669" spans="10:13" ht="14.25" customHeight="1" x14ac:dyDescent="0.3">
      <c r="J669" s="14"/>
      <c r="M669" s="14"/>
    </row>
    <row r="670" spans="10:13" ht="14.25" customHeight="1" x14ac:dyDescent="0.3">
      <c r="J670" s="14"/>
      <c r="M670" s="14"/>
    </row>
    <row r="671" spans="10:13" ht="14.25" customHeight="1" x14ac:dyDescent="0.3">
      <c r="J671" s="14"/>
      <c r="M671" s="14"/>
    </row>
    <row r="672" spans="10:13" ht="14.25" customHeight="1" x14ac:dyDescent="0.3">
      <c r="J672" s="14"/>
      <c r="M672" s="14"/>
    </row>
    <row r="673" spans="10:13" ht="14.25" customHeight="1" x14ac:dyDescent="0.3">
      <c r="J673" s="14"/>
      <c r="M673" s="14"/>
    </row>
    <row r="674" spans="10:13" ht="14.25" customHeight="1" x14ac:dyDescent="0.3">
      <c r="J674" s="14"/>
      <c r="M674" s="14"/>
    </row>
    <row r="675" spans="10:13" ht="14.25" customHeight="1" x14ac:dyDescent="0.3">
      <c r="J675" s="14"/>
      <c r="M675" s="14"/>
    </row>
    <row r="676" spans="10:13" ht="14.25" customHeight="1" x14ac:dyDescent="0.3">
      <c r="J676" s="14"/>
      <c r="M676" s="14"/>
    </row>
    <row r="677" spans="10:13" ht="14.25" customHeight="1" x14ac:dyDescent="0.3">
      <c r="J677" s="14"/>
      <c r="M677" s="14"/>
    </row>
    <row r="678" spans="10:13" ht="14.25" customHeight="1" x14ac:dyDescent="0.3">
      <c r="J678" s="14"/>
      <c r="M678" s="14"/>
    </row>
    <row r="679" spans="10:13" ht="14.25" customHeight="1" x14ac:dyDescent="0.3">
      <c r="J679" s="14"/>
      <c r="M679" s="14"/>
    </row>
    <row r="680" spans="10:13" ht="14.25" customHeight="1" x14ac:dyDescent="0.3">
      <c r="J680" s="14"/>
      <c r="M680" s="14"/>
    </row>
    <row r="681" spans="10:13" ht="14.25" customHeight="1" x14ac:dyDescent="0.3">
      <c r="J681" s="14"/>
      <c r="M681" s="14"/>
    </row>
    <row r="682" spans="10:13" ht="14.25" customHeight="1" x14ac:dyDescent="0.3">
      <c r="J682" s="14"/>
      <c r="M682" s="14"/>
    </row>
    <row r="683" spans="10:13" ht="14.25" customHeight="1" x14ac:dyDescent="0.3">
      <c r="J683" s="14"/>
      <c r="M683" s="14"/>
    </row>
    <row r="684" spans="10:13" ht="14.25" customHeight="1" x14ac:dyDescent="0.3">
      <c r="J684" s="14"/>
      <c r="M684" s="14"/>
    </row>
    <row r="685" spans="10:13" ht="14.25" customHeight="1" x14ac:dyDescent="0.3">
      <c r="J685" s="14"/>
      <c r="M685" s="14"/>
    </row>
    <row r="686" spans="10:13" ht="14.25" customHeight="1" x14ac:dyDescent="0.3">
      <c r="J686" s="14"/>
      <c r="M686" s="14"/>
    </row>
    <row r="687" spans="10:13" ht="14.25" customHeight="1" x14ac:dyDescent="0.3">
      <c r="J687" s="14"/>
      <c r="M687" s="14"/>
    </row>
    <row r="688" spans="10:13" ht="14.25" customHeight="1" x14ac:dyDescent="0.3">
      <c r="J688" s="14"/>
      <c r="M688" s="14"/>
    </row>
    <row r="689" spans="10:13" ht="14.25" customHeight="1" x14ac:dyDescent="0.3">
      <c r="J689" s="14"/>
      <c r="M689" s="14"/>
    </row>
    <row r="690" spans="10:13" ht="14.25" customHeight="1" x14ac:dyDescent="0.3">
      <c r="J690" s="14"/>
      <c r="M690" s="14"/>
    </row>
    <row r="691" spans="10:13" ht="14.25" customHeight="1" x14ac:dyDescent="0.3">
      <c r="J691" s="14"/>
      <c r="M691" s="14"/>
    </row>
    <row r="692" spans="10:13" ht="14.25" customHeight="1" x14ac:dyDescent="0.3">
      <c r="J692" s="14"/>
      <c r="M692" s="14"/>
    </row>
    <row r="693" spans="10:13" ht="14.25" customHeight="1" x14ac:dyDescent="0.3">
      <c r="J693" s="14"/>
      <c r="M693" s="14"/>
    </row>
    <row r="694" spans="10:13" ht="14.25" customHeight="1" x14ac:dyDescent="0.3">
      <c r="J694" s="14"/>
      <c r="M694" s="14"/>
    </row>
    <row r="695" spans="10:13" ht="14.25" customHeight="1" x14ac:dyDescent="0.3">
      <c r="J695" s="14"/>
      <c r="M695" s="14"/>
    </row>
    <row r="696" spans="10:13" ht="14.25" customHeight="1" x14ac:dyDescent="0.3">
      <c r="J696" s="14"/>
      <c r="M696" s="14"/>
    </row>
    <row r="697" spans="10:13" ht="14.25" customHeight="1" x14ac:dyDescent="0.3">
      <c r="J697" s="14"/>
      <c r="M697" s="14"/>
    </row>
    <row r="698" spans="10:13" ht="14.25" customHeight="1" x14ac:dyDescent="0.3">
      <c r="J698" s="14"/>
      <c r="M698" s="14"/>
    </row>
    <row r="699" spans="10:13" ht="14.25" customHeight="1" x14ac:dyDescent="0.3">
      <c r="J699" s="14"/>
      <c r="M699" s="14"/>
    </row>
    <row r="700" spans="10:13" ht="14.25" customHeight="1" x14ac:dyDescent="0.3">
      <c r="J700" s="14"/>
      <c r="M700" s="14"/>
    </row>
    <row r="701" spans="10:13" ht="14.25" customHeight="1" x14ac:dyDescent="0.3">
      <c r="J701" s="14"/>
      <c r="M701" s="14"/>
    </row>
    <row r="702" spans="10:13" ht="14.25" customHeight="1" x14ac:dyDescent="0.3">
      <c r="J702" s="14"/>
      <c r="M702" s="14"/>
    </row>
    <row r="703" spans="10:13" ht="14.25" customHeight="1" x14ac:dyDescent="0.3">
      <c r="J703" s="14"/>
      <c r="M703" s="14"/>
    </row>
    <row r="704" spans="10:13" ht="14.25" customHeight="1" x14ac:dyDescent="0.3">
      <c r="J704" s="14"/>
      <c r="M704" s="14"/>
    </row>
    <row r="705" spans="10:13" ht="14.25" customHeight="1" x14ac:dyDescent="0.3">
      <c r="J705" s="14"/>
      <c r="M705" s="14"/>
    </row>
    <row r="706" spans="10:13" ht="14.25" customHeight="1" x14ac:dyDescent="0.3">
      <c r="J706" s="14"/>
      <c r="M706" s="14"/>
    </row>
    <row r="707" spans="10:13" ht="14.25" customHeight="1" x14ac:dyDescent="0.3">
      <c r="J707" s="14"/>
      <c r="M707" s="14"/>
    </row>
    <row r="708" spans="10:13" ht="14.25" customHeight="1" x14ac:dyDescent="0.3">
      <c r="J708" s="14"/>
      <c r="M708" s="14"/>
    </row>
    <row r="709" spans="10:13" ht="14.25" customHeight="1" x14ac:dyDescent="0.3">
      <c r="J709" s="14"/>
      <c r="M709" s="14"/>
    </row>
    <row r="710" spans="10:13" ht="14.25" customHeight="1" x14ac:dyDescent="0.3">
      <c r="J710" s="14"/>
      <c r="M710" s="14"/>
    </row>
    <row r="711" spans="10:13" ht="14.25" customHeight="1" x14ac:dyDescent="0.3">
      <c r="J711" s="14"/>
      <c r="M711" s="14"/>
    </row>
    <row r="712" spans="10:13" ht="14.25" customHeight="1" x14ac:dyDescent="0.3">
      <c r="J712" s="14"/>
      <c r="M712" s="14"/>
    </row>
    <row r="713" spans="10:13" ht="14.25" customHeight="1" x14ac:dyDescent="0.3">
      <c r="J713" s="14"/>
      <c r="M713" s="14"/>
    </row>
    <row r="714" spans="10:13" ht="14.25" customHeight="1" x14ac:dyDescent="0.3">
      <c r="J714" s="14"/>
      <c r="M714" s="14"/>
    </row>
    <row r="715" spans="10:13" ht="14.25" customHeight="1" x14ac:dyDescent="0.3">
      <c r="J715" s="14"/>
      <c r="M715" s="14"/>
    </row>
    <row r="716" spans="10:13" ht="14.25" customHeight="1" x14ac:dyDescent="0.3">
      <c r="J716" s="14"/>
      <c r="M716" s="14"/>
    </row>
    <row r="717" spans="10:13" ht="14.25" customHeight="1" x14ac:dyDescent="0.3">
      <c r="J717" s="14"/>
      <c r="M717" s="14"/>
    </row>
    <row r="718" spans="10:13" ht="14.25" customHeight="1" x14ac:dyDescent="0.3">
      <c r="J718" s="14"/>
      <c r="M718" s="14"/>
    </row>
    <row r="719" spans="10:13" ht="14.25" customHeight="1" x14ac:dyDescent="0.3">
      <c r="J719" s="14"/>
      <c r="M719" s="14"/>
    </row>
    <row r="720" spans="10:13" ht="14.25" customHeight="1" x14ac:dyDescent="0.3">
      <c r="J720" s="14"/>
      <c r="M720" s="14"/>
    </row>
    <row r="721" spans="10:13" ht="14.25" customHeight="1" x14ac:dyDescent="0.3">
      <c r="J721" s="14"/>
      <c r="M721" s="14"/>
    </row>
    <row r="722" spans="10:13" ht="14.25" customHeight="1" x14ac:dyDescent="0.3">
      <c r="J722" s="14"/>
      <c r="M722" s="14"/>
    </row>
    <row r="723" spans="10:13" ht="14.25" customHeight="1" x14ac:dyDescent="0.3">
      <c r="J723" s="14"/>
      <c r="M723" s="14"/>
    </row>
    <row r="724" spans="10:13" ht="14.25" customHeight="1" x14ac:dyDescent="0.3">
      <c r="J724" s="14"/>
      <c r="M724" s="14"/>
    </row>
    <row r="725" spans="10:13" ht="14.25" customHeight="1" x14ac:dyDescent="0.3">
      <c r="J725" s="14"/>
      <c r="M725" s="14"/>
    </row>
    <row r="726" spans="10:13" ht="14.25" customHeight="1" x14ac:dyDescent="0.3">
      <c r="J726" s="14"/>
      <c r="M726" s="14"/>
    </row>
    <row r="727" spans="10:13" ht="14.25" customHeight="1" x14ac:dyDescent="0.3">
      <c r="J727" s="14"/>
      <c r="M727" s="14"/>
    </row>
    <row r="728" spans="10:13" ht="14.25" customHeight="1" x14ac:dyDescent="0.3">
      <c r="J728" s="14"/>
      <c r="M728" s="14"/>
    </row>
    <row r="729" spans="10:13" ht="14.25" customHeight="1" x14ac:dyDescent="0.3">
      <c r="J729" s="14"/>
      <c r="M729" s="14"/>
    </row>
    <row r="730" spans="10:13" ht="14.25" customHeight="1" x14ac:dyDescent="0.3">
      <c r="J730" s="14"/>
      <c r="M730" s="14"/>
    </row>
    <row r="731" spans="10:13" ht="14.25" customHeight="1" x14ac:dyDescent="0.3">
      <c r="J731" s="14"/>
      <c r="M731" s="14"/>
    </row>
    <row r="732" spans="10:13" ht="14.25" customHeight="1" x14ac:dyDescent="0.3">
      <c r="J732" s="14"/>
      <c r="M732" s="14"/>
    </row>
    <row r="733" spans="10:13" ht="14.25" customHeight="1" x14ac:dyDescent="0.3">
      <c r="J733" s="14"/>
      <c r="M733" s="14"/>
    </row>
    <row r="734" spans="10:13" ht="14.25" customHeight="1" x14ac:dyDescent="0.3">
      <c r="J734" s="14"/>
      <c r="M734" s="14"/>
    </row>
    <row r="735" spans="10:13" ht="14.25" customHeight="1" x14ac:dyDescent="0.3">
      <c r="J735" s="14"/>
      <c r="M735" s="14"/>
    </row>
    <row r="736" spans="10:13" ht="14.25" customHeight="1" x14ac:dyDescent="0.3">
      <c r="J736" s="14"/>
      <c r="M736" s="14"/>
    </row>
    <row r="737" spans="10:13" ht="14.25" customHeight="1" x14ac:dyDescent="0.3">
      <c r="J737" s="14"/>
      <c r="M737" s="14"/>
    </row>
    <row r="738" spans="10:13" ht="14.25" customHeight="1" x14ac:dyDescent="0.3">
      <c r="J738" s="14"/>
      <c r="M738" s="14"/>
    </row>
    <row r="739" spans="10:13" ht="14.25" customHeight="1" x14ac:dyDescent="0.3">
      <c r="J739" s="14"/>
      <c r="M739" s="14"/>
    </row>
    <row r="740" spans="10:13" ht="14.25" customHeight="1" x14ac:dyDescent="0.3">
      <c r="J740" s="14"/>
      <c r="M740" s="14"/>
    </row>
    <row r="741" spans="10:13" ht="14.25" customHeight="1" x14ac:dyDescent="0.3">
      <c r="J741" s="14"/>
      <c r="M741" s="14"/>
    </row>
    <row r="742" spans="10:13" ht="14.25" customHeight="1" x14ac:dyDescent="0.3">
      <c r="J742" s="14"/>
      <c r="M742" s="14"/>
    </row>
    <row r="743" spans="10:13" ht="14.25" customHeight="1" x14ac:dyDescent="0.3">
      <c r="J743" s="14"/>
      <c r="M743" s="14"/>
    </row>
    <row r="744" spans="10:13" ht="14.25" customHeight="1" x14ac:dyDescent="0.3">
      <c r="J744" s="14"/>
      <c r="M744" s="14"/>
    </row>
    <row r="745" spans="10:13" ht="14.25" customHeight="1" x14ac:dyDescent="0.3">
      <c r="J745" s="14"/>
      <c r="M745" s="14"/>
    </row>
    <row r="746" spans="10:13" ht="14.25" customHeight="1" x14ac:dyDescent="0.3">
      <c r="J746" s="14"/>
      <c r="M746" s="14"/>
    </row>
    <row r="747" spans="10:13" ht="14.25" customHeight="1" x14ac:dyDescent="0.3">
      <c r="J747" s="14"/>
      <c r="M747" s="14"/>
    </row>
    <row r="748" spans="10:13" ht="14.25" customHeight="1" x14ac:dyDescent="0.3">
      <c r="J748" s="14"/>
      <c r="M748" s="14"/>
    </row>
    <row r="749" spans="10:13" ht="14.25" customHeight="1" x14ac:dyDescent="0.3">
      <c r="J749" s="14"/>
      <c r="M749" s="14"/>
    </row>
    <row r="750" spans="10:13" ht="14.25" customHeight="1" x14ac:dyDescent="0.3">
      <c r="J750" s="14"/>
      <c r="M750" s="14"/>
    </row>
    <row r="751" spans="10:13" ht="14.25" customHeight="1" x14ac:dyDescent="0.3">
      <c r="J751" s="14"/>
      <c r="M751" s="14"/>
    </row>
    <row r="752" spans="10:13" ht="14.25" customHeight="1" x14ac:dyDescent="0.3">
      <c r="J752" s="14"/>
      <c r="M752" s="14"/>
    </row>
    <row r="753" spans="10:13" ht="14.25" customHeight="1" x14ac:dyDescent="0.3">
      <c r="J753" s="14"/>
      <c r="M753" s="14"/>
    </row>
    <row r="754" spans="10:13" ht="14.25" customHeight="1" x14ac:dyDescent="0.3">
      <c r="J754" s="14"/>
      <c r="M754" s="14"/>
    </row>
    <row r="755" spans="10:13" ht="14.25" customHeight="1" x14ac:dyDescent="0.3">
      <c r="J755" s="14"/>
      <c r="M755" s="14"/>
    </row>
    <row r="756" spans="10:13" ht="14.25" customHeight="1" x14ac:dyDescent="0.3">
      <c r="J756" s="14"/>
      <c r="M756" s="14"/>
    </row>
    <row r="757" spans="10:13" ht="14.25" customHeight="1" x14ac:dyDescent="0.3">
      <c r="J757" s="14"/>
      <c r="M757" s="14"/>
    </row>
    <row r="758" spans="10:13" ht="14.25" customHeight="1" x14ac:dyDescent="0.3">
      <c r="J758" s="14"/>
      <c r="M758" s="14"/>
    </row>
    <row r="759" spans="10:13" ht="14.25" customHeight="1" x14ac:dyDescent="0.3">
      <c r="J759" s="14"/>
      <c r="M759" s="14"/>
    </row>
    <row r="760" spans="10:13" ht="14.25" customHeight="1" x14ac:dyDescent="0.3">
      <c r="J760" s="14"/>
      <c r="M760" s="14"/>
    </row>
    <row r="761" spans="10:13" ht="14.25" customHeight="1" x14ac:dyDescent="0.3">
      <c r="J761" s="14"/>
      <c r="M761" s="14"/>
    </row>
    <row r="762" spans="10:13" ht="14.25" customHeight="1" x14ac:dyDescent="0.3">
      <c r="J762" s="14"/>
      <c r="M762" s="14"/>
    </row>
    <row r="763" spans="10:13" ht="14.25" customHeight="1" x14ac:dyDescent="0.3">
      <c r="J763" s="14"/>
      <c r="M763" s="14"/>
    </row>
    <row r="764" spans="10:13" ht="14.25" customHeight="1" x14ac:dyDescent="0.3">
      <c r="J764" s="14"/>
      <c r="M764" s="14"/>
    </row>
    <row r="765" spans="10:13" ht="14.25" customHeight="1" x14ac:dyDescent="0.3">
      <c r="J765" s="14"/>
      <c r="M765" s="14"/>
    </row>
    <row r="766" spans="10:13" ht="14.25" customHeight="1" x14ac:dyDescent="0.3">
      <c r="J766" s="14"/>
      <c r="M766" s="14"/>
    </row>
    <row r="767" spans="10:13" ht="14.25" customHeight="1" x14ac:dyDescent="0.3">
      <c r="J767" s="14"/>
      <c r="M767" s="14"/>
    </row>
    <row r="768" spans="10:13" ht="14.25" customHeight="1" x14ac:dyDescent="0.3">
      <c r="J768" s="14"/>
      <c r="M768" s="14"/>
    </row>
    <row r="769" spans="10:13" ht="14.25" customHeight="1" x14ac:dyDescent="0.3">
      <c r="J769" s="14"/>
      <c r="M769" s="14"/>
    </row>
    <row r="770" spans="10:13" ht="14.25" customHeight="1" x14ac:dyDescent="0.3">
      <c r="J770" s="14"/>
      <c r="M770" s="14"/>
    </row>
    <row r="771" spans="10:13" ht="14.25" customHeight="1" x14ac:dyDescent="0.3">
      <c r="J771" s="14"/>
      <c r="M771" s="14"/>
    </row>
    <row r="772" spans="10:13" ht="14.25" customHeight="1" x14ac:dyDescent="0.3">
      <c r="J772" s="14"/>
      <c r="M772" s="14"/>
    </row>
    <row r="773" spans="10:13" ht="14.25" customHeight="1" x14ac:dyDescent="0.3">
      <c r="J773" s="14"/>
      <c r="M773" s="14"/>
    </row>
    <row r="774" spans="10:13" ht="14.25" customHeight="1" x14ac:dyDescent="0.3">
      <c r="J774" s="14"/>
      <c r="M774" s="14"/>
    </row>
    <row r="775" spans="10:13" ht="14.25" customHeight="1" x14ac:dyDescent="0.3">
      <c r="J775" s="14"/>
      <c r="M775" s="14"/>
    </row>
    <row r="776" spans="10:13" ht="14.25" customHeight="1" x14ac:dyDescent="0.3">
      <c r="J776" s="14"/>
      <c r="M776" s="14"/>
    </row>
    <row r="777" spans="10:13" ht="14.25" customHeight="1" x14ac:dyDescent="0.3">
      <c r="J777" s="14"/>
      <c r="M777" s="14"/>
    </row>
    <row r="778" spans="10:13" ht="14.25" customHeight="1" x14ac:dyDescent="0.3">
      <c r="J778" s="14"/>
      <c r="M778" s="14"/>
    </row>
    <row r="779" spans="10:13" ht="14.25" customHeight="1" x14ac:dyDescent="0.3">
      <c r="J779" s="14"/>
      <c r="M779" s="14"/>
    </row>
    <row r="780" spans="10:13" ht="14.25" customHeight="1" x14ac:dyDescent="0.3">
      <c r="J780" s="14"/>
      <c r="M780" s="14"/>
    </row>
    <row r="781" spans="10:13" ht="14.25" customHeight="1" x14ac:dyDescent="0.3">
      <c r="J781" s="14"/>
      <c r="M781" s="14"/>
    </row>
    <row r="782" spans="10:13" ht="14.25" customHeight="1" x14ac:dyDescent="0.3">
      <c r="J782" s="14"/>
      <c r="M782" s="14"/>
    </row>
    <row r="783" spans="10:13" ht="14.25" customHeight="1" x14ac:dyDescent="0.3">
      <c r="J783" s="14"/>
      <c r="M783" s="14"/>
    </row>
    <row r="784" spans="10:13" ht="14.25" customHeight="1" x14ac:dyDescent="0.3">
      <c r="J784" s="14"/>
      <c r="M784" s="14"/>
    </row>
    <row r="785" spans="10:13" ht="14.25" customHeight="1" x14ac:dyDescent="0.3">
      <c r="J785" s="14"/>
      <c r="M785" s="14"/>
    </row>
    <row r="786" spans="10:13" ht="14.25" customHeight="1" x14ac:dyDescent="0.3">
      <c r="J786" s="14"/>
      <c r="M786" s="14"/>
    </row>
    <row r="787" spans="10:13" ht="14.25" customHeight="1" x14ac:dyDescent="0.3">
      <c r="J787" s="14"/>
      <c r="M787" s="14"/>
    </row>
    <row r="788" spans="10:13" ht="14.25" customHeight="1" x14ac:dyDescent="0.3">
      <c r="J788" s="14"/>
      <c r="M788" s="14"/>
    </row>
    <row r="789" spans="10:13" ht="14.25" customHeight="1" x14ac:dyDescent="0.3">
      <c r="J789" s="14"/>
      <c r="M789" s="14"/>
    </row>
    <row r="790" spans="10:13" ht="14.25" customHeight="1" x14ac:dyDescent="0.3">
      <c r="J790" s="14"/>
      <c r="M790" s="14"/>
    </row>
    <row r="791" spans="10:13" ht="14.25" customHeight="1" x14ac:dyDescent="0.3">
      <c r="J791" s="14"/>
      <c r="M791" s="14"/>
    </row>
    <row r="792" spans="10:13" ht="14.25" customHeight="1" x14ac:dyDescent="0.3">
      <c r="J792" s="14"/>
      <c r="M792" s="14"/>
    </row>
    <row r="793" spans="10:13" ht="14.25" customHeight="1" x14ac:dyDescent="0.3">
      <c r="J793" s="14"/>
      <c r="M793" s="14"/>
    </row>
    <row r="794" spans="10:13" ht="14.25" customHeight="1" x14ac:dyDescent="0.3">
      <c r="J794" s="14"/>
      <c r="M794" s="14"/>
    </row>
    <row r="795" spans="10:13" ht="14.25" customHeight="1" x14ac:dyDescent="0.3">
      <c r="J795" s="14"/>
      <c r="M795" s="14"/>
    </row>
    <row r="796" spans="10:13" ht="14.25" customHeight="1" x14ac:dyDescent="0.3">
      <c r="J796" s="14"/>
      <c r="M796" s="14"/>
    </row>
    <row r="797" spans="10:13" ht="14.25" customHeight="1" x14ac:dyDescent="0.3">
      <c r="J797" s="14"/>
      <c r="M797" s="14"/>
    </row>
    <row r="798" spans="10:13" ht="14.25" customHeight="1" x14ac:dyDescent="0.3">
      <c r="J798" s="14"/>
      <c r="M798" s="14"/>
    </row>
    <row r="799" spans="10:13" ht="14.25" customHeight="1" x14ac:dyDescent="0.3">
      <c r="J799" s="14"/>
      <c r="M799" s="14"/>
    </row>
    <row r="800" spans="10:13" ht="14.25" customHeight="1" x14ac:dyDescent="0.3">
      <c r="J800" s="14"/>
      <c r="M800" s="14"/>
    </row>
    <row r="801" spans="10:13" ht="14.25" customHeight="1" x14ac:dyDescent="0.3">
      <c r="J801" s="14"/>
      <c r="M801" s="14"/>
    </row>
    <row r="802" spans="10:13" ht="14.25" customHeight="1" x14ac:dyDescent="0.3">
      <c r="J802" s="14"/>
      <c r="M802" s="14"/>
    </row>
    <row r="803" spans="10:13" ht="14.25" customHeight="1" x14ac:dyDescent="0.3">
      <c r="J803" s="14"/>
      <c r="M803" s="14"/>
    </row>
    <row r="804" spans="10:13" ht="14.25" customHeight="1" x14ac:dyDescent="0.3">
      <c r="J804" s="14"/>
      <c r="M804" s="14"/>
    </row>
    <row r="805" spans="10:13" ht="14.25" customHeight="1" x14ac:dyDescent="0.3">
      <c r="J805" s="14"/>
      <c r="M805" s="14"/>
    </row>
    <row r="806" spans="10:13" ht="14.25" customHeight="1" x14ac:dyDescent="0.3">
      <c r="J806" s="14"/>
      <c r="M806" s="14"/>
    </row>
    <row r="807" spans="10:13" ht="14.25" customHeight="1" x14ac:dyDescent="0.3">
      <c r="J807" s="14"/>
      <c r="M807" s="14"/>
    </row>
    <row r="808" spans="10:13" ht="14.25" customHeight="1" x14ac:dyDescent="0.3">
      <c r="J808" s="14"/>
      <c r="M808" s="14"/>
    </row>
    <row r="809" spans="10:13" ht="14.25" customHeight="1" x14ac:dyDescent="0.3">
      <c r="J809" s="14"/>
      <c r="M809" s="14"/>
    </row>
    <row r="810" spans="10:13" ht="14.25" customHeight="1" x14ac:dyDescent="0.3">
      <c r="J810" s="14"/>
      <c r="M810" s="14"/>
    </row>
    <row r="811" spans="10:13" ht="14.25" customHeight="1" x14ac:dyDescent="0.3">
      <c r="J811" s="14"/>
      <c r="M811" s="14"/>
    </row>
    <row r="812" spans="10:13" ht="14.25" customHeight="1" x14ac:dyDescent="0.3">
      <c r="J812" s="14"/>
      <c r="M812" s="14"/>
    </row>
    <row r="813" spans="10:13" ht="14.25" customHeight="1" x14ac:dyDescent="0.3">
      <c r="J813" s="14"/>
      <c r="M813" s="14"/>
    </row>
    <row r="814" spans="10:13" ht="14.25" customHeight="1" x14ac:dyDescent="0.3">
      <c r="J814" s="14"/>
      <c r="M814" s="14"/>
    </row>
    <row r="815" spans="10:13" ht="14.25" customHeight="1" x14ac:dyDescent="0.3">
      <c r="J815" s="14"/>
      <c r="M815" s="14"/>
    </row>
    <row r="816" spans="10:13" ht="14.25" customHeight="1" x14ac:dyDescent="0.3">
      <c r="J816" s="14"/>
      <c r="M816" s="14"/>
    </row>
    <row r="817" spans="10:13" ht="14.25" customHeight="1" x14ac:dyDescent="0.3">
      <c r="J817" s="14"/>
      <c r="M817" s="14"/>
    </row>
    <row r="818" spans="10:13" ht="14.25" customHeight="1" x14ac:dyDescent="0.3">
      <c r="J818" s="14"/>
      <c r="M818" s="14"/>
    </row>
    <row r="819" spans="10:13" ht="14.25" customHeight="1" x14ac:dyDescent="0.3">
      <c r="J819" s="14"/>
      <c r="M819" s="14"/>
    </row>
    <row r="820" spans="10:13" ht="14.25" customHeight="1" x14ac:dyDescent="0.3">
      <c r="J820" s="14"/>
      <c r="M820" s="14"/>
    </row>
    <row r="821" spans="10:13" ht="14.25" customHeight="1" x14ac:dyDescent="0.3">
      <c r="J821" s="14"/>
      <c r="M821" s="14"/>
    </row>
    <row r="822" spans="10:13" ht="14.25" customHeight="1" x14ac:dyDescent="0.3">
      <c r="J822" s="14"/>
      <c r="M822" s="14"/>
    </row>
    <row r="823" spans="10:13" ht="14.25" customHeight="1" x14ac:dyDescent="0.3">
      <c r="J823" s="14"/>
      <c r="M823" s="14"/>
    </row>
    <row r="824" spans="10:13" ht="14.25" customHeight="1" x14ac:dyDescent="0.3">
      <c r="J824" s="14"/>
      <c r="M824" s="14"/>
    </row>
    <row r="825" spans="10:13" ht="14.25" customHeight="1" x14ac:dyDescent="0.3">
      <c r="J825" s="14"/>
      <c r="M825" s="14"/>
    </row>
    <row r="826" spans="10:13" ht="14.25" customHeight="1" x14ac:dyDescent="0.3">
      <c r="J826" s="14"/>
      <c r="M826" s="14"/>
    </row>
    <row r="827" spans="10:13" ht="14.25" customHeight="1" x14ac:dyDescent="0.3">
      <c r="J827" s="14"/>
      <c r="M827" s="14"/>
    </row>
    <row r="828" spans="10:13" ht="14.25" customHeight="1" x14ac:dyDescent="0.3">
      <c r="J828" s="14"/>
      <c r="M828" s="14"/>
    </row>
    <row r="829" spans="10:13" ht="14.25" customHeight="1" x14ac:dyDescent="0.3">
      <c r="J829" s="14"/>
      <c r="M829" s="14"/>
    </row>
    <row r="830" spans="10:13" ht="14.25" customHeight="1" x14ac:dyDescent="0.3">
      <c r="J830" s="14"/>
      <c r="M830" s="14"/>
    </row>
    <row r="831" spans="10:13" ht="14.25" customHeight="1" x14ac:dyDescent="0.3">
      <c r="J831" s="14"/>
      <c r="M831" s="14"/>
    </row>
    <row r="832" spans="10:13" ht="14.25" customHeight="1" x14ac:dyDescent="0.3">
      <c r="J832" s="14"/>
      <c r="M832" s="14"/>
    </row>
    <row r="833" spans="10:13" ht="14.25" customHeight="1" x14ac:dyDescent="0.3">
      <c r="J833" s="14"/>
      <c r="M833" s="14"/>
    </row>
    <row r="834" spans="10:13" ht="14.25" customHeight="1" x14ac:dyDescent="0.3">
      <c r="J834" s="14"/>
      <c r="M834" s="14"/>
    </row>
    <row r="835" spans="10:13" ht="14.25" customHeight="1" x14ac:dyDescent="0.3">
      <c r="J835" s="14"/>
      <c r="M835" s="14"/>
    </row>
    <row r="836" spans="10:13" ht="14.25" customHeight="1" x14ac:dyDescent="0.3">
      <c r="J836" s="14"/>
      <c r="M836" s="14"/>
    </row>
    <row r="837" spans="10:13" ht="14.25" customHeight="1" x14ac:dyDescent="0.3">
      <c r="J837" s="14"/>
      <c r="M837" s="14"/>
    </row>
    <row r="838" spans="10:13" ht="14.25" customHeight="1" x14ac:dyDescent="0.3">
      <c r="J838" s="14"/>
      <c r="M838" s="14"/>
    </row>
    <row r="839" spans="10:13" ht="14.25" customHeight="1" x14ac:dyDescent="0.3">
      <c r="J839" s="14"/>
      <c r="M839" s="14"/>
    </row>
    <row r="840" spans="10:13" ht="14.25" customHeight="1" x14ac:dyDescent="0.3">
      <c r="J840" s="14"/>
      <c r="M840" s="14"/>
    </row>
    <row r="841" spans="10:13" ht="14.25" customHeight="1" x14ac:dyDescent="0.3">
      <c r="J841" s="14"/>
      <c r="M841" s="14"/>
    </row>
    <row r="842" spans="10:13" ht="14.25" customHeight="1" x14ac:dyDescent="0.3">
      <c r="J842" s="14"/>
      <c r="M842" s="14"/>
    </row>
    <row r="843" spans="10:13" ht="14.25" customHeight="1" x14ac:dyDescent="0.3">
      <c r="J843" s="14"/>
      <c r="M843" s="14"/>
    </row>
    <row r="844" spans="10:13" ht="14.25" customHeight="1" x14ac:dyDescent="0.3">
      <c r="J844" s="14"/>
      <c r="M844" s="14"/>
    </row>
    <row r="845" spans="10:13" ht="14.25" customHeight="1" x14ac:dyDescent="0.3">
      <c r="J845" s="14"/>
      <c r="M845" s="14"/>
    </row>
    <row r="846" spans="10:13" ht="14.25" customHeight="1" x14ac:dyDescent="0.3">
      <c r="J846" s="14"/>
      <c r="M846" s="14"/>
    </row>
    <row r="847" spans="10:13" ht="14.25" customHeight="1" x14ac:dyDescent="0.3">
      <c r="J847" s="14"/>
      <c r="M847" s="14"/>
    </row>
    <row r="848" spans="10:13" ht="14.25" customHeight="1" x14ac:dyDescent="0.3">
      <c r="J848" s="14"/>
      <c r="M848" s="14"/>
    </row>
    <row r="849" spans="10:13" ht="14.25" customHeight="1" x14ac:dyDescent="0.3">
      <c r="J849" s="14"/>
      <c r="M849" s="14"/>
    </row>
    <row r="850" spans="10:13" ht="14.25" customHeight="1" x14ac:dyDescent="0.3">
      <c r="J850" s="14"/>
      <c r="M850" s="14"/>
    </row>
    <row r="851" spans="10:13" ht="14.25" customHeight="1" x14ac:dyDescent="0.3">
      <c r="J851" s="14"/>
      <c r="M851" s="14"/>
    </row>
    <row r="852" spans="10:13" ht="14.25" customHeight="1" x14ac:dyDescent="0.3">
      <c r="J852" s="14"/>
      <c r="M852" s="14"/>
    </row>
    <row r="853" spans="10:13" ht="14.25" customHeight="1" x14ac:dyDescent="0.3">
      <c r="J853" s="14"/>
      <c r="M853" s="14"/>
    </row>
    <row r="854" spans="10:13" ht="14.25" customHeight="1" x14ac:dyDescent="0.3">
      <c r="J854" s="14"/>
      <c r="M854" s="14"/>
    </row>
    <row r="855" spans="10:13" ht="14.25" customHeight="1" x14ac:dyDescent="0.3">
      <c r="J855" s="14"/>
      <c r="M855" s="14"/>
    </row>
    <row r="856" spans="10:13" ht="14.25" customHeight="1" x14ac:dyDescent="0.3">
      <c r="J856" s="14"/>
      <c r="M856" s="14"/>
    </row>
    <row r="857" spans="10:13" ht="14.25" customHeight="1" x14ac:dyDescent="0.3">
      <c r="J857" s="14"/>
      <c r="M857" s="14"/>
    </row>
    <row r="858" spans="10:13" ht="14.25" customHeight="1" x14ac:dyDescent="0.3">
      <c r="J858" s="14"/>
      <c r="M858" s="14"/>
    </row>
    <row r="859" spans="10:13" ht="14.25" customHeight="1" x14ac:dyDescent="0.3">
      <c r="J859" s="14"/>
      <c r="M859" s="14"/>
    </row>
    <row r="860" spans="10:13" ht="14.25" customHeight="1" x14ac:dyDescent="0.3">
      <c r="J860" s="14"/>
      <c r="M860" s="14"/>
    </row>
    <row r="861" spans="10:13" ht="14.25" customHeight="1" x14ac:dyDescent="0.3">
      <c r="J861" s="14"/>
      <c r="M861" s="14"/>
    </row>
    <row r="862" spans="10:13" ht="14.25" customHeight="1" x14ac:dyDescent="0.3">
      <c r="J862" s="14"/>
      <c r="M862" s="14"/>
    </row>
    <row r="863" spans="10:13" ht="14.25" customHeight="1" x14ac:dyDescent="0.3">
      <c r="J863" s="14"/>
      <c r="M863" s="14"/>
    </row>
    <row r="864" spans="10:13" ht="14.25" customHeight="1" x14ac:dyDescent="0.3">
      <c r="J864" s="14"/>
      <c r="M864" s="14"/>
    </row>
    <row r="865" spans="10:13" ht="14.25" customHeight="1" x14ac:dyDescent="0.3">
      <c r="J865" s="14"/>
      <c r="M865" s="14"/>
    </row>
    <row r="866" spans="10:13" ht="14.25" customHeight="1" x14ac:dyDescent="0.3">
      <c r="J866" s="14"/>
      <c r="M866" s="14"/>
    </row>
    <row r="867" spans="10:13" ht="14.25" customHeight="1" x14ac:dyDescent="0.3">
      <c r="J867" s="14"/>
      <c r="M867" s="14"/>
    </row>
    <row r="868" spans="10:13" ht="14.25" customHeight="1" x14ac:dyDescent="0.3">
      <c r="J868" s="14"/>
      <c r="M868" s="14"/>
    </row>
    <row r="869" spans="10:13" ht="14.25" customHeight="1" x14ac:dyDescent="0.3">
      <c r="J869" s="14"/>
      <c r="M869" s="14"/>
    </row>
    <row r="870" spans="10:13" ht="14.25" customHeight="1" x14ac:dyDescent="0.3">
      <c r="J870" s="14"/>
      <c r="M870" s="14"/>
    </row>
    <row r="871" spans="10:13" ht="14.25" customHeight="1" x14ac:dyDescent="0.3">
      <c r="J871" s="14"/>
      <c r="M871" s="14"/>
    </row>
    <row r="872" spans="10:13" ht="14.25" customHeight="1" x14ac:dyDescent="0.3">
      <c r="J872" s="14"/>
      <c r="M872" s="14"/>
    </row>
    <row r="873" spans="10:13" ht="14.25" customHeight="1" x14ac:dyDescent="0.3">
      <c r="J873" s="14"/>
      <c r="M873" s="14"/>
    </row>
    <row r="874" spans="10:13" ht="14.25" customHeight="1" x14ac:dyDescent="0.3">
      <c r="J874" s="14"/>
      <c r="M874" s="14"/>
    </row>
    <row r="875" spans="10:13" ht="14.25" customHeight="1" x14ac:dyDescent="0.3">
      <c r="J875" s="14"/>
      <c r="M875" s="14"/>
    </row>
    <row r="876" spans="10:13" ht="14.25" customHeight="1" x14ac:dyDescent="0.3">
      <c r="J876" s="14"/>
      <c r="M876" s="14"/>
    </row>
    <row r="877" spans="10:13" ht="14.25" customHeight="1" x14ac:dyDescent="0.3">
      <c r="J877" s="14"/>
      <c r="M877" s="14"/>
    </row>
    <row r="878" spans="10:13" ht="14.25" customHeight="1" x14ac:dyDescent="0.3">
      <c r="J878" s="14"/>
      <c r="M878" s="14"/>
    </row>
    <row r="879" spans="10:13" ht="14.25" customHeight="1" x14ac:dyDescent="0.3">
      <c r="J879" s="14"/>
      <c r="M879" s="14"/>
    </row>
    <row r="880" spans="10:13" ht="14.25" customHeight="1" x14ac:dyDescent="0.3">
      <c r="J880" s="14"/>
      <c r="M880" s="14"/>
    </row>
    <row r="881" spans="10:13" ht="14.25" customHeight="1" x14ac:dyDescent="0.3">
      <c r="J881" s="14"/>
      <c r="M881" s="14"/>
    </row>
    <row r="882" spans="10:13" ht="14.25" customHeight="1" x14ac:dyDescent="0.3">
      <c r="J882" s="14"/>
      <c r="M882" s="14"/>
    </row>
    <row r="883" spans="10:13" ht="14.25" customHeight="1" x14ac:dyDescent="0.3">
      <c r="J883" s="14"/>
      <c r="M883" s="14"/>
    </row>
    <row r="884" spans="10:13" ht="14.25" customHeight="1" x14ac:dyDescent="0.3">
      <c r="J884" s="14"/>
      <c r="M884" s="14"/>
    </row>
    <row r="885" spans="10:13" ht="14.25" customHeight="1" x14ac:dyDescent="0.3">
      <c r="J885" s="14"/>
      <c r="M885" s="14"/>
    </row>
    <row r="886" spans="10:13" ht="14.25" customHeight="1" x14ac:dyDescent="0.3">
      <c r="J886" s="14"/>
      <c r="M886" s="14"/>
    </row>
    <row r="887" spans="10:13" ht="14.25" customHeight="1" x14ac:dyDescent="0.3">
      <c r="J887" s="14"/>
      <c r="M887" s="14"/>
    </row>
    <row r="888" spans="10:13" ht="14.25" customHeight="1" x14ac:dyDescent="0.3">
      <c r="J888" s="14"/>
      <c r="M888" s="14"/>
    </row>
    <row r="889" spans="10:13" ht="14.25" customHeight="1" x14ac:dyDescent="0.3">
      <c r="J889" s="14"/>
      <c r="M889" s="14"/>
    </row>
    <row r="890" spans="10:13" ht="14.25" customHeight="1" x14ac:dyDescent="0.3">
      <c r="J890" s="14"/>
      <c r="M890" s="14"/>
    </row>
    <row r="891" spans="10:13" ht="14.25" customHeight="1" x14ac:dyDescent="0.3">
      <c r="J891" s="14"/>
      <c r="M891" s="14"/>
    </row>
    <row r="892" spans="10:13" ht="14.25" customHeight="1" x14ac:dyDescent="0.3">
      <c r="J892" s="14"/>
      <c r="M892" s="14"/>
    </row>
    <row r="893" spans="10:13" ht="14.25" customHeight="1" x14ac:dyDescent="0.3">
      <c r="J893" s="14"/>
      <c r="M893" s="14"/>
    </row>
    <row r="894" spans="10:13" ht="14.25" customHeight="1" x14ac:dyDescent="0.3">
      <c r="J894" s="14"/>
      <c r="M894" s="14"/>
    </row>
    <row r="895" spans="10:13" ht="14.25" customHeight="1" x14ac:dyDescent="0.3">
      <c r="J895" s="14"/>
      <c r="M895" s="14"/>
    </row>
    <row r="896" spans="10:13" ht="14.25" customHeight="1" x14ac:dyDescent="0.3">
      <c r="J896" s="14"/>
      <c r="M896" s="14"/>
    </row>
    <row r="897" spans="10:13" ht="14.25" customHeight="1" x14ac:dyDescent="0.3">
      <c r="J897" s="14"/>
      <c r="M897" s="14"/>
    </row>
    <row r="898" spans="10:13" ht="14.25" customHeight="1" x14ac:dyDescent="0.3">
      <c r="J898" s="14"/>
      <c r="M898" s="14"/>
    </row>
    <row r="899" spans="10:13" ht="14.25" customHeight="1" x14ac:dyDescent="0.3">
      <c r="J899" s="14"/>
      <c r="M899" s="14"/>
    </row>
    <row r="900" spans="10:13" ht="14.25" customHeight="1" x14ac:dyDescent="0.3">
      <c r="J900" s="14"/>
      <c r="M900" s="14"/>
    </row>
    <row r="901" spans="10:13" ht="14.25" customHeight="1" x14ac:dyDescent="0.3">
      <c r="J901" s="14"/>
      <c r="M901" s="14"/>
    </row>
    <row r="902" spans="10:13" ht="14.25" customHeight="1" x14ac:dyDescent="0.3">
      <c r="J902" s="14"/>
      <c r="M902" s="14"/>
    </row>
    <row r="903" spans="10:13" ht="14.25" customHeight="1" x14ac:dyDescent="0.3">
      <c r="J903" s="14"/>
      <c r="M903" s="14"/>
    </row>
    <row r="904" spans="10:13" ht="14.25" customHeight="1" x14ac:dyDescent="0.3">
      <c r="J904" s="14"/>
      <c r="M904" s="14"/>
    </row>
    <row r="905" spans="10:13" ht="14.25" customHeight="1" x14ac:dyDescent="0.3">
      <c r="J905" s="14"/>
      <c r="M905" s="14"/>
    </row>
    <row r="906" spans="10:13" ht="14.25" customHeight="1" x14ac:dyDescent="0.3">
      <c r="J906" s="14"/>
      <c r="M906" s="14"/>
    </row>
    <row r="907" spans="10:13" ht="14.25" customHeight="1" x14ac:dyDescent="0.3">
      <c r="J907" s="14"/>
      <c r="M907" s="14"/>
    </row>
    <row r="908" spans="10:13" ht="14.25" customHeight="1" x14ac:dyDescent="0.3">
      <c r="J908" s="14"/>
      <c r="M908" s="14"/>
    </row>
    <row r="909" spans="10:13" ht="14.25" customHeight="1" x14ac:dyDescent="0.3">
      <c r="J909" s="14"/>
      <c r="M909" s="14"/>
    </row>
    <row r="910" spans="10:13" ht="14.25" customHeight="1" x14ac:dyDescent="0.3">
      <c r="J910" s="14"/>
      <c r="M910" s="14"/>
    </row>
    <row r="911" spans="10:13" ht="14.25" customHeight="1" x14ac:dyDescent="0.3">
      <c r="J911" s="14"/>
      <c r="M911" s="14"/>
    </row>
    <row r="912" spans="10:13" ht="14.25" customHeight="1" x14ac:dyDescent="0.3">
      <c r="J912" s="14"/>
      <c r="M912" s="14"/>
    </row>
    <row r="913" spans="10:13" ht="14.25" customHeight="1" x14ac:dyDescent="0.3">
      <c r="J913" s="14"/>
      <c r="M913" s="14"/>
    </row>
    <row r="914" spans="10:13" ht="14.25" customHeight="1" x14ac:dyDescent="0.3">
      <c r="J914" s="14"/>
      <c r="M914" s="14"/>
    </row>
    <row r="915" spans="10:13" ht="14.25" customHeight="1" x14ac:dyDescent="0.3">
      <c r="J915" s="14"/>
      <c r="M915" s="14"/>
    </row>
    <row r="916" spans="10:13" ht="14.25" customHeight="1" x14ac:dyDescent="0.3">
      <c r="J916" s="14"/>
      <c r="M916" s="14"/>
    </row>
    <row r="917" spans="10:13" ht="14.25" customHeight="1" x14ac:dyDescent="0.3">
      <c r="J917" s="14"/>
      <c r="M917" s="14"/>
    </row>
    <row r="918" spans="10:13" ht="14.25" customHeight="1" x14ac:dyDescent="0.3">
      <c r="J918" s="14"/>
      <c r="M918" s="14"/>
    </row>
    <row r="919" spans="10:13" ht="14.25" customHeight="1" x14ac:dyDescent="0.3">
      <c r="J919" s="14"/>
      <c r="M919" s="14"/>
    </row>
    <row r="920" spans="10:13" ht="14.25" customHeight="1" x14ac:dyDescent="0.3">
      <c r="J920" s="14"/>
      <c r="M920" s="14"/>
    </row>
    <row r="921" spans="10:13" ht="14.25" customHeight="1" x14ac:dyDescent="0.3">
      <c r="J921" s="14"/>
      <c r="M921" s="14"/>
    </row>
    <row r="922" spans="10:13" ht="14.25" customHeight="1" x14ac:dyDescent="0.3">
      <c r="J922" s="14"/>
      <c r="M922" s="14"/>
    </row>
    <row r="923" spans="10:13" ht="14.25" customHeight="1" x14ac:dyDescent="0.3">
      <c r="J923" s="14"/>
      <c r="M923" s="14"/>
    </row>
    <row r="924" spans="10:13" ht="14.25" customHeight="1" x14ac:dyDescent="0.3">
      <c r="J924" s="14"/>
      <c r="M924" s="14"/>
    </row>
    <row r="925" spans="10:13" ht="14.25" customHeight="1" x14ac:dyDescent="0.3">
      <c r="J925" s="14"/>
      <c r="M925" s="14"/>
    </row>
    <row r="926" spans="10:13" ht="14.25" customHeight="1" x14ac:dyDescent="0.3">
      <c r="J926" s="14"/>
      <c r="M926" s="14"/>
    </row>
    <row r="927" spans="10:13" ht="14.25" customHeight="1" x14ac:dyDescent="0.3">
      <c r="J927" s="14"/>
      <c r="M927" s="14"/>
    </row>
    <row r="928" spans="10:13" ht="14.25" customHeight="1" x14ac:dyDescent="0.3">
      <c r="J928" s="14"/>
      <c r="M928" s="14"/>
    </row>
    <row r="929" spans="10:13" ht="14.25" customHeight="1" x14ac:dyDescent="0.3">
      <c r="J929" s="14"/>
      <c r="M929" s="14"/>
    </row>
    <row r="930" spans="10:13" ht="14.25" customHeight="1" x14ac:dyDescent="0.3">
      <c r="J930" s="14"/>
      <c r="M930" s="14"/>
    </row>
    <row r="931" spans="10:13" ht="14.25" customHeight="1" x14ac:dyDescent="0.3">
      <c r="J931" s="14"/>
      <c r="M931" s="14"/>
    </row>
    <row r="932" spans="10:13" ht="14.25" customHeight="1" x14ac:dyDescent="0.3">
      <c r="J932" s="14"/>
      <c r="M932" s="14"/>
    </row>
    <row r="933" spans="10:13" ht="14.25" customHeight="1" x14ac:dyDescent="0.3">
      <c r="J933" s="14"/>
      <c r="M933" s="14"/>
    </row>
    <row r="934" spans="10:13" ht="14.25" customHeight="1" x14ac:dyDescent="0.3">
      <c r="J934" s="14"/>
      <c r="M934" s="14"/>
    </row>
    <row r="935" spans="10:13" ht="14.25" customHeight="1" x14ac:dyDescent="0.3">
      <c r="J935" s="14"/>
      <c r="M935" s="14"/>
    </row>
    <row r="936" spans="10:13" ht="14.25" customHeight="1" x14ac:dyDescent="0.3">
      <c r="J936" s="14"/>
      <c r="M936" s="14"/>
    </row>
    <row r="937" spans="10:13" ht="14.25" customHeight="1" x14ac:dyDescent="0.3">
      <c r="J937" s="14"/>
      <c r="M937" s="14"/>
    </row>
    <row r="938" spans="10:13" ht="14.25" customHeight="1" x14ac:dyDescent="0.3">
      <c r="J938" s="14"/>
      <c r="M938" s="14"/>
    </row>
    <row r="939" spans="10:13" ht="14.25" customHeight="1" x14ac:dyDescent="0.3">
      <c r="J939" s="14"/>
      <c r="M939" s="14"/>
    </row>
    <row r="940" spans="10:13" ht="14.25" customHeight="1" x14ac:dyDescent="0.3">
      <c r="J940" s="14"/>
      <c r="M940" s="14"/>
    </row>
    <row r="941" spans="10:13" ht="14.25" customHeight="1" x14ac:dyDescent="0.3">
      <c r="J941" s="14"/>
      <c r="M941" s="14"/>
    </row>
    <row r="942" spans="10:13" ht="14.25" customHeight="1" x14ac:dyDescent="0.3">
      <c r="J942" s="14"/>
      <c r="M942" s="14"/>
    </row>
    <row r="943" spans="10:13" ht="14.25" customHeight="1" x14ac:dyDescent="0.3">
      <c r="J943" s="14"/>
      <c r="M943" s="14"/>
    </row>
    <row r="944" spans="10:13" ht="14.25" customHeight="1" x14ac:dyDescent="0.3">
      <c r="J944" s="14"/>
      <c r="M944" s="14"/>
    </row>
    <row r="945" spans="10:13" ht="14.25" customHeight="1" x14ac:dyDescent="0.3">
      <c r="J945" s="14"/>
      <c r="M945" s="14"/>
    </row>
    <row r="946" spans="10:13" ht="14.25" customHeight="1" x14ac:dyDescent="0.3">
      <c r="J946" s="14"/>
      <c r="M946" s="14"/>
    </row>
    <row r="947" spans="10:13" ht="14.25" customHeight="1" x14ac:dyDescent="0.3">
      <c r="J947" s="14"/>
      <c r="M947" s="14"/>
    </row>
    <row r="948" spans="10:13" ht="14.25" customHeight="1" x14ac:dyDescent="0.3">
      <c r="J948" s="14"/>
      <c r="M948" s="14"/>
    </row>
    <row r="949" spans="10:13" ht="14.25" customHeight="1" x14ac:dyDescent="0.3">
      <c r="J949" s="14"/>
      <c r="M949" s="14"/>
    </row>
    <row r="950" spans="10:13" ht="14.25" customHeight="1" x14ac:dyDescent="0.3">
      <c r="J950" s="14"/>
      <c r="M950" s="14"/>
    </row>
    <row r="951" spans="10:13" ht="14.25" customHeight="1" x14ac:dyDescent="0.3">
      <c r="J951" s="14"/>
      <c r="M951" s="14"/>
    </row>
    <row r="952" spans="10:13" ht="14.25" customHeight="1" x14ac:dyDescent="0.3">
      <c r="J952" s="14"/>
      <c r="M952" s="14"/>
    </row>
    <row r="953" spans="10:13" ht="14.25" customHeight="1" x14ac:dyDescent="0.3">
      <c r="J953" s="14"/>
      <c r="M953" s="14"/>
    </row>
    <row r="954" spans="10:13" ht="14.25" customHeight="1" x14ac:dyDescent="0.3">
      <c r="J954" s="14"/>
      <c r="M954" s="14"/>
    </row>
    <row r="955" spans="10:13" ht="14.25" customHeight="1" x14ac:dyDescent="0.3">
      <c r="J955" s="14"/>
      <c r="M955" s="14"/>
    </row>
    <row r="956" spans="10:13" ht="14.25" customHeight="1" x14ac:dyDescent="0.3">
      <c r="J956" s="14"/>
      <c r="M956" s="14"/>
    </row>
    <row r="957" spans="10:13" ht="14.25" customHeight="1" x14ac:dyDescent="0.3">
      <c r="J957" s="14"/>
      <c r="M957" s="14"/>
    </row>
    <row r="958" spans="10:13" ht="14.25" customHeight="1" x14ac:dyDescent="0.3">
      <c r="J958" s="14"/>
      <c r="M958" s="14"/>
    </row>
    <row r="959" spans="10:13" ht="14.25" customHeight="1" x14ac:dyDescent="0.3">
      <c r="J959" s="14"/>
      <c r="M959" s="14"/>
    </row>
    <row r="960" spans="10:13" ht="14.25" customHeight="1" x14ac:dyDescent="0.3">
      <c r="J960" s="14"/>
      <c r="M960" s="14"/>
    </row>
    <row r="961" spans="10:13" ht="14.25" customHeight="1" x14ac:dyDescent="0.3">
      <c r="J961" s="14"/>
      <c r="M961" s="14"/>
    </row>
    <row r="962" spans="10:13" ht="14.25" customHeight="1" x14ac:dyDescent="0.3">
      <c r="J962" s="14"/>
      <c r="M962" s="14"/>
    </row>
    <row r="963" spans="10:13" ht="14.25" customHeight="1" x14ac:dyDescent="0.3">
      <c r="J963" s="14"/>
      <c r="M963" s="14"/>
    </row>
    <row r="964" spans="10:13" ht="14.25" customHeight="1" x14ac:dyDescent="0.3">
      <c r="J964" s="14"/>
      <c r="M964" s="14"/>
    </row>
    <row r="965" spans="10:13" ht="14.25" customHeight="1" x14ac:dyDescent="0.3">
      <c r="J965" s="14"/>
      <c r="M965" s="14"/>
    </row>
    <row r="966" spans="10:13" ht="14.25" customHeight="1" x14ac:dyDescent="0.3">
      <c r="J966" s="14"/>
      <c r="M966" s="14"/>
    </row>
    <row r="967" spans="10:13" ht="14.25" customHeight="1" x14ac:dyDescent="0.3">
      <c r="J967" s="14"/>
      <c r="M967" s="14"/>
    </row>
    <row r="968" spans="10:13" ht="14.25" customHeight="1" x14ac:dyDescent="0.3">
      <c r="J968" s="14"/>
      <c r="M968" s="14"/>
    </row>
    <row r="969" spans="10:13" ht="14.25" customHeight="1" x14ac:dyDescent="0.3">
      <c r="J969" s="14"/>
      <c r="M969" s="14"/>
    </row>
    <row r="970" spans="10:13" ht="14.25" customHeight="1" x14ac:dyDescent="0.3">
      <c r="J970" s="14"/>
      <c r="M970" s="14"/>
    </row>
    <row r="971" spans="10:13" ht="14.25" customHeight="1" x14ac:dyDescent="0.3">
      <c r="J971" s="14"/>
      <c r="M971" s="14"/>
    </row>
    <row r="972" spans="10:13" ht="14.25" customHeight="1" x14ac:dyDescent="0.3">
      <c r="J972" s="14"/>
      <c r="M972" s="14"/>
    </row>
    <row r="973" spans="10:13" ht="14.25" customHeight="1" x14ac:dyDescent="0.3">
      <c r="J973" s="14"/>
      <c r="M973" s="14"/>
    </row>
    <row r="974" spans="10:13" ht="14.25" customHeight="1" x14ac:dyDescent="0.3">
      <c r="J974" s="14"/>
      <c r="M974" s="14"/>
    </row>
    <row r="975" spans="10:13" ht="14.25" customHeight="1" x14ac:dyDescent="0.3">
      <c r="J975" s="14"/>
      <c r="M975" s="14"/>
    </row>
    <row r="976" spans="10:13" ht="14.25" customHeight="1" x14ac:dyDescent="0.3">
      <c r="J976" s="14"/>
      <c r="M976" s="14"/>
    </row>
    <row r="977" spans="10:13" ht="14.25" customHeight="1" x14ac:dyDescent="0.3">
      <c r="J977" s="14"/>
      <c r="M977" s="14"/>
    </row>
    <row r="978" spans="10:13" ht="14.25" customHeight="1" x14ac:dyDescent="0.3">
      <c r="J978" s="14"/>
      <c r="M978" s="14"/>
    </row>
    <row r="979" spans="10:13" ht="14.25" customHeight="1" x14ac:dyDescent="0.3">
      <c r="J979" s="14"/>
      <c r="M979" s="14"/>
    </row>
    <row r="980" spans="10:13" ht="14.25" customHeight="1" x14ac:dyDescent="0.3">
      <c r="J980" s="14"/>
      <c r="M980" s="14"/>
    </row>
    <row r="981" spans="10:13" ht="14.25" customHeight="1" x14ac:dyDescent="0.3">
      <c r="J981" s="14"/>
      <c r="M981" s="14"/>
    </row>
    <row r="982" spans="10:13" ht="14.25" customHeight="1" x14ac:dyDescent="0.3">
      <c r="J982" s="14"/>
      <c r="M982" s="14"/>
    </row>
    <row r="983" spans="10:13" ht="14.25" customHeight="1" x14ac:dyDescent="0.3">
      <c r="J983" s="14"/>
      <c r="M983" s="14"/>
    </row>
    <row r="984" spans="10:13" ht="14.25" customHeight="1" x14ac:dyDescent="0.3">
      <c r="J984" s="14"/>
      <c r="M984" s="14"/>
    </row>
    <row r="985" spans="10:13" ht="14.25" customHeight="1" x14ac:dyDescent="0.3">
      <c r="J985" s="14"/>
      <c r="M985" s="14"/>
    </row>
    <row r="986" spans="10:13" ht="14.25" customHeight="1" x14ac:dyDescent="0.3">
      <c r="J986" s="14"/>
      <c r="M986" s="14"/>
    </row>
    <row r="987" spans="10:13" ht="14.25" customHeight="1" x14ac:dyDescent="0.3">
      <c r="J987" s="14"/>
      <c r="M987" s="14"/>
    </row>
    <row r="988" spans="10:13" ht="14.25" customHeight="1" x14ac:dyDescent="0.3">
      <c r="J988" s="14"/>
      <c r="M988" s="14"/>
    </row>
    <row r="989" spans="10:13" ht="14.25" customHeight="1" x14ac:dyDescent="0.3">
      <c r="J989" s="14"/>
      <c r="M989" s="14"/>
    </row>
    <row r="990" spans="10:13" ht="14.25" customHeight="1" x14ac:dyDescent="0.3">
      <c r="J990" s="14"/>
      <c r="M990" s="14"/>
    </row>
    <row r="991" spans="10:13" ht="14.25" customHeight="1" x14ac:dyDescent="0.3">
      <c r="J991" s="14"/>
      <c r="M991" s="14"/>
    </row>
    <row r="992" spans="10:13" ht="14.25" customHeight="1" x14ac:dyDescent="0.3">
      <c r="J992" s="14"/>
      <c r="M992" s="14"/>
    </row>
    <row r="993" spans="10:13" ht="14.25" customHeight="1" x14ac:dyDescent="0.3">
      <c r="J993" s="14"/>
      <c r="M993" s="14"/>
    </row>
    <row r="994" spans="10:13" ht="14.25" customHeight="1" x14ac:dyDescent="0.3">
      <c r="J994" s="14"/>
      <c r="M994" s="14"/>
    </row>
    <row r="995" spans="10:13" ht="14.25" customHeight="1" x14ac:dyDescent="0.3">
      <c r="J995" s="14"/>
      <c r="M995" s="14"/>
    </row>
    <row r="996" spans="10:13" ht="14.25" customHeight="1" x14ac:dyDescent="0.3">
      <c r="J996" s="14"/>
      <c r="M996" s="14"/>
    </row>
    <row r="997" spans="10:13" ht="14.25" customHeight="1" x14ac:dyDescent="0.3">
      <c r="J997" s="14"/>
      <c r="M997" s="14"/>
    </row>
    <row r="998" spans="10:13" ht="14.25" customHeight="1" x14ac:dyDescent="0.3">
      <c r="J998" s="14"/>
      <c r="M998" s="14"/>
    </row>
    <row r="999" spans="10:13" ht="14.25" customHeight="1" x14ac:dyDescent="0.3">
      <c r="J999" s="14"/>
      <c r="M999" s="14"/>
    </row>
    <row r="1000" spans="10:13" ht="14.25" customHeight="1" x14ac:dyDescent="0.3">
      <c r="J1000" s="14"/>
      <c r="M1000" s="14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1" width="11.44140625" customWidth="1"/>
    <col min="2" max="26" width="8.6640625" customWidth="1"/>
  </cols>
  <sheetData>
    <row r="1" spans="1:11" ht="14.25" customHeight="1" x14ac:dyDescent="0.3">
      <c r="A1" s="67" t="s">
        <v>0</v>
      </c>
      <c r="B1" s="67">
        <v>400</v>
      </c>
      <c r="C1" s="67">
        <v>430</v>
      </c>
      <c r="D1" s="67">
        <v>460</v>
      </c>
      <c r="E1" s="68">
        <v>490</v>
      </c>
      <c r="F1" s="67">
        <v>520</v>
      </c>
      <c r="G1" s="67">
        <v>550</v>
      </c>
      <c r="H1" s="68">
        <v>580</v>
      </c>
      <c r="I1" s="35"/>
      <c r="J1" s="69" t="s">
        <v>40</v>
      </c>
    </row>
    <row r="2" spans="1:11" ht="14.25" customHeight="1" x14ac:dyDescent="0.3">
      <c r="A2" s="56" t="s">
        <v>41</v>
      </c>
      <c r="B2" s="57">
        <v>0</v>
      </c>
      <c r="C2" s="57">
        <v>0</v>
      </c>
      <c r="D2" s="57">
        <v>0</v>
      </c>
      <c r="E2" s="58">
        <v>0</v>
      </c>
      <c r="F2" s="57">
        <v>0</v>
      </c>
      <c r="G2" s="57">
        <v>0</v>
      </c>
      <c r="H2" s="58">
        <v>0</v>
      </c>
      <c r="I2" s="59"/>
      <c r="J2" s="70">
        <f>EXP(E2)/EXP(H2)</f>
        <v>1</v>
      </c>
      <c r="K2" s="35"/>
    </row>
    <row r="3" spans="1:11" ht="14.25" customHeight="1" x14ac:dyDescent="0.3">
      <c r="A3" s="60" t="s">
        <v>42</v>
      </c>
      <c r="B3" s="61">
        <v>1.4999999999999999E-2</v>
      </c>
      <c r="C3" s="61">
        <v>1.0999999999999999E-2</v>
      </c>
      <c r="D3" s="61">
        <v>8.9999999999999993E-3</v>
      </c>
      <c r="E3" s="62">
        <v>7.0000000000000001E-3</v>
      </c>
      <c r="F3" s="61">
        <v>7.0000000000000001E-3</v>
      </c>
      <c r="G3" s="61">
        <v>6.0000000000000001E-3</v>
      </c>
      <c r="H3" s="62">
        <v>6.0000000000000001E-3</v>
      </c>
      <c r="I3" s="35"/>
      <c r="J3" s="71">
        <f t="shared" ref="J3:J21" si="0">EXP(E3)/EXP(H3)</f>
        <v>1.0010005001667084</v>
      </c>
      <c r="K3" s="35"/>
    </row>
    <row r="4" spans="1:11" ht="14.25" customHeight="1" x14ac:dyDescent="0.3">
      <c r="A4" s="60" t="s">
        <v>43</v>
      </c>
      <c r="B4" s="61">
        <v>1.4999999999999999E-2</v>
      </c>
      <c r="C4" s="61">
        <v>1.4E-2</v>
      </c>
      <c r="D4" s="61">
        <v>1.2999999999999999E-2</v>
      </c>
      <c r="E4" s="62">
        <v>1.2E-2</v>
      </c>
      <c r="F4" s="61">
        <v>1.0999999999999999E-2</v>
      </c>
      <c r="G4" s="61">
        <v>0.01</v>
      </c>
      <c r="H4" s="62">
        <v>0.01</v>
      </c>
      <c r="I4" s="35"/>
      <c r="J4" s="71">
        <f t="shared" si="0"/>
        <v>1.0020020013340005</v>
      </c>
      <c r="K4" s="35"/>
    </row>
    <row r="5" spans="1:11" ht="14.25" customHeight="1" x14ac:dyDescent="0.3">
      <c r="A5" s="60" t="s">
        <v>44</v>
      </c>
      <c r="B5" s="61">
        <v>4.1000000000000002E-2</v>
      </c>
      <c r="C5" s="61">
        <v>6.4000000000000001E-2</v>
      </c>
      <c r="D5" s="61">
        <v>0.21</v>
      </c>
      <c r="E5" s="62">
        <v>0.55700000000000005</v>
      </c>
      <c r="F5" s="61">
        <v>4.1000000000000002E-2</v>
      </c>
      <c r="G5" s="61">
        <v>2.1000000000000001E-2</v>
      </c>
      <c r="H5" s="62">
        <v>2.1000000000000001E-2</v>
      </c>
      <c r="I5" s="35"/>
      <c r="J5" s="71">
        <f t="shared" si="0"/>
        <v>1.709156544505233</v>
      </c>
      <c r="K5" s="35"/>
    </row>
    <row r="6" spans="1:11" ht="14.25" customHeight="1" x14ac:dyDescent="0.3">
      <c r="A6" s="60" t="s">
        <v>45</v>
      </c>
      <c r="B6" s="61">
        <v>2.8000000000000001E-2</v>
      </c>
      <c r="C6" s="61">
        <v>5.1999999999999998E-2</v>
      </c>
      <c r="D6" s="61">
        <v>0.17899999999999999</v>
      </c>
      <c r="E6" s="62">
        <v>0.53900000000000003</v>
      </c>
      <c r="F6" s="61">
        <v>0.03</v>
      </c>
      <c r="G6" s="61">
        <v>0.01</v>
      </c>
      <c r="H6" s="62">
        <v>0.01</v>
      </c>
      <c r="I6" s="35"/>
      <c r="J6" s="71">
        <f t="shared" si="0"/>
        <v>1.6972342254930022</v>
      </c>
      <c r="K6" s="35"/>
    </row>
    <row r="7" spans="1:11" ht="14.25" customHeight="1" x14ac:dyDescent="0.3">
      <c r="A7" s="60" t="s">
        <v>46</v>
      </c>
      <c r="B7" s="61">
        <v>2.9000000000000001E-2</v>
      </c>
      <c r="C7" s="61">
        <v>5.2999999999999999E-2</v>
      </c>
      <c r="D7" s="61">
        <v>0.19900000000000001</v>
      </c>
      <c r="E7" s="62">
        <v>0.54400000000000004</v>
      </c>
      <c r="F7" s="61">
        <v>3.1E-2</v>
      </c>
      <c r="G7" s="61">
        <v>1.0999999999999999E-2</v>
      </c>
      <c r="H7" s="62">
        <v>0.01</v>
      </c>
      <c r="I7" s="35"/>
      <c r="J7" s="71">
        <f t="shared" si="0"/>
        <v>1.7057416474515752</v>
      </c>
      <c r="K7" s="35"/>
    </row>
    <row r="8" spans="1:11" ht="14.25" customHeight="1" x14ac:dyDescent="0.3">
      <c r="A8" s="63" t="s">
        <v>47</v>
      </c>
      <c r="B8" s="64">
        <v>1.6E-2</v>
      </c>
      <c r="C8" s="64">
        <v>1.0999999999999999E-2</v>
      </c>
      <c r="D8" s="64">
        <v>8.0000000000000002E-3</v>
      </c>
      <c r="E8" s="65">
        <v>7.0000000000000001E-3</v>
      </c>
      <c r="F8" s="64">
        <v>5.0000000000000001E-3</v>
      </c>
      <c r="G8" s="64">
        <v>6.0000000000000001E-3</v>
      </c>
      <c r="H8" s="65">
        <v>5.0000000000000001E-3</v>
      </c>
      <c r="I8" s="66"/>
      <c r="J8" s="72">
        <f t="shared" si="0"/>
        <v>1.0020020013340003</v>
      </c>
      <c r="K8" s="35"/>
    </row>
    <row r="9" spans="1:11" ht="14.25" customHeight="1" x14ac:dyDescent="0.3">
      <c r="A9" s="60" t="s">
        <v>48</v>
      </c>
      <c r="B9" s="61">
        <v>2.1999999999999999E-2</v>
      </c>
      <c r="C9" s="61">
        <v>1.2999999999999999E-2</v>
      </c>
      <c r="D9" s="61">
        <v>8.9999999999999993E-3</v>
      </c>
      <c r="E9" s="62">
        <v>8.0000000000000002E-3</v>
      </c>
      <c r="F9" s="61">
        <v>4.0000000000000001E-3</v>
      </c>
      <c r="G9" s="61">
        <v>4.0000000000000001E-3</v>
      </c>
      <c r="H9" s="62">
        <v>3.0000000000000001E-3</v>
      </c>
      <c r="I9" s="35"/>
      <c r="J9" s="71">
        <f t="shared" si="0"/>
        <v>1.005012520859401</v>
      </c>
      <c r="K9" s="35"/>
    </row>
    <row r="10" spans="1:11" ht="14.25" customHeight="1" x14ac:dyDescent="0.3">
      <c r="A10" s="60" t="s">
        <v>49</v>
      </c>
      <c r="B10" s="61">
        <v>2.1000000000000001E-2</v>
      </c>
      <c r="C10" s="61">
        <v>1.2999999999999999E-2</v>
      </c>
      <c r="D10" s="61">
        <v>8.0000000000000002E-3</v>
      </c>
      <c r="E10" s="62">
        <v>5.0000000000000001E-3</v>
      </c>
      <c r="F10" s="61">
        <v>4.0000000000000001E-3</v>
      </c>
      <c r="G10" s="61">
        <v>4.0000000000000001E-3</v>
      </c>
      <c r="H10" s="62">
        <v>4.0000000000000001E-3</v>
      </c>
      <c r="I10" s="35"/>
      <c r="J10" s="71">
        <f t="shared" si="0"/>
        <v>1.0010005001667082</v>
      </c>
      <c r="K10" s="35"/>
    </row>
    <row r="11" spans="1:11" ht="14.25" customHeight="1" x14ac:dyDescent="0.3">
      <c r="A11" s="60" t="s">
        <v>50</v>
      </c>
      <c r="B11" s="61">
        <v>2.1000000000000001E-2</v>
      </c>
      <c r="C11" s="61">
        <v>1.4E-2</v>
      </c>
      <c r="D11" s="61">
        <v>0.01</v>
      </c>
      <c r="E11" s="62">
        <v>8.0000000000000002E-3</v>
      </c>
      <c r="F11" s="61">
        <v>7.0000000000000001E-3</v>
      </c>
      <c r="G11" s="61">
        <v>7.0000000000000001E-3</v>
      </c>
      <c r="H11" s="62">
        <v>7.0000000000000001E-3</v>
      </c>
      <c r="I11" s="35"/>
      <c r="J11" s="71">
        <f t="shared" si="0"/>
        <v>1.0010005001667084</v>
      </c>
      <c r="K11" s="35"/>
    </row>
    <row r="12" spans="1:11" ht="14.25" customHeight="1" x14ac:dyDescent="0.3">
      <c r="A12" s="60" t="s">
        <v>51</v>
      </c>
      <c r="B12" s="61">
        <v>1.7999999999999999E-2</v>
      </c>
      <c r="C12" s="61">
        <v>0.01</v>
      </c>
      <c r="D12" s="61">
        <v>6.0000000000000001E-3</v>
      </c>
      <c r="E12" s="62">
        <v>4.0000000000000001E-3</v>
      </c>
      <c r="F12" s="61">
        <v>2E-3</v>
      </c>
      <c r="G12" s="61">
        <v>2E-3</v>
      </c>
      <c r="H12" s="62">
        <v>2E-3</v>
      </c>
      <c r="I12" s="35"/>
      <c r="J12" s="71">
        <f t="shared" si="0"/>
        <v>1.0020020013340003</v>
      </c>
      <c r="K12" s="35"/>
    </row>
    <row r="13" spans="1:11" ht="14.25" customHeight="1" x14ac:dyDescent="0.3">
      <c r="A13" s="60" t="s">
        <v>52</v>
      </c>
      <c r="B13" s="61">
        <v>0.02</v>
      </c>
      <c r="C13" s="61">
        <v>1.2E-2</v>
      </c>
      <c r="D13" s="61">
        <v>7.0000000000000001E-3</v>
      </c>
      <c r="E13" s="62">
        <v>5.0000000000000001E-3</v>
      </c>
      <c r="F13" s="61">
        <v>3.0000000000000001E-3</v>
      </c>
      <c r="G13" s="61">
        <v>3.0000000000000001E-3</v>
      </c>
      <c r="H13" s="62">
        <v>2E-3</v>
      </c>
      <c r="I13" s="35"/>
      <c r="J13" s="71">
        <f t="shared" si="0"/>
        <v>1.0030045045033769</v>
      </c>
      <c r="K13" s="35"/>
    </row>
    <row r="14" spans="1:11" ht="14.25" customHeight="1" x14ac:dyDescent="0.3">
      <c r="A14" s="60" t="s">
        <v>53</v>
      </c>
      <c r="B14" s="61">
        <v>1.9E-2</v>
      </c>
      <c r="C14" s="61">
        <v>1.2E-2</v>
      </c>
      <c r="D14" s="61">
        <v>7.0000000000000001E-3</v>
      </c>
      <c r="E14" s="62">
        <v>5.0000000000000001E-3</v>
      </c>
      <c r="F14" s="61">
        <v>4.0000000000000001E-3</v>
      </c>
      <c r="G14" s="61">
        <v>3.0000000000000001E-3</v>
      </c>
      <c r="H14" s="62">
        <v>3.0000000000000001E-3</v>
      </c>
      <c r="I14" s="35"/>
      <c r="J14" s="71">
        <f t="shared" si="0"/>
        <v>1.0020020013340001</v>
      </c>
      <c r="K14" s="35"/>
    </row>
    <row r="15" spans="1:11" ht="14.25" customHeight="1" x14ac:dyDescent="0.3">
      <c r="A15" s="60" t="s">
        <v>54</v>
      </c>
      <c r="B15" s="61">
        <v>1.9E-2</v>
      </c>
      <c r="C15" s="61">
        <v>1.2E-2</v>
      </c>
      <c r="D15" s="61">
        <v>8.0000000000000002E-3</v>
      </c>
      <c r="E15" s="62">
        <v>5.0000000000000001E-3</v>
      </c>
      <c r="F15" s="61">
        <v>4.0000000000000001E-3</v>
      </c>
      <c r="G15" s="61">
        <v>4.0000000000000001E-3</v>
      </c>
      <c r="H15" s="62">
        <v>4.0000000000000001E-3</v>
      </c>
      <c r="I15" s="35"/>
      <c r="J15" s="71">
        <f t="shared" si="0"/>
        <v>1.0010005001667082</v>
      </c>
      <c r="K15" s="35"/>
    </row>
    <row r="16" spans="1:11" ht="14.25" customHeight="1" x14ac:dyDescent="0.3">
      <c r="A16" s="60" t="s">
        <v>55</v>
      </c>
      <c r="B16" s="61">
        <v>1.7000000000000001E-2</v>
      </c>
      <c r="C16" s="61">
        <v>0.01</v>
      </c>
      <c r="D16" s="61">
        <v>7.0000000000000001E-3</v>
      </c>
      <c r="E16" s="62">
        <v>5.0000000000000001E-3</v>
      </c>
      <c r="F16" s="61">
        <v>3.0000000000000001E-3</v>
      </c>
      <c r="G16" s="61">
        <v>4.0000000000000001E-3</v>
      </c>
      <c r="H16" s="62">
        <v>3.0000000000000001E-3</v>
      </c>
      <c r="I16" s="35"/>
      <c r="J16" s="71">
        <f t="shared" si="0"/>
        <v>1.0020020013340001</v>
      </c>
      <c r="K16" s="35"/>
    </row>
    <row r="17" spans="1:11" ht="14.25" customHeight="1" x14ac:dyDescent="0.3">
      <c r="A17" s="60" t="s">
        <v>56</v>
      </c>
      <c r="B17" s="61">
        <v>2.7E-2</v>
      </c>
      <c r="C17" s="61">
        <v>0.02</v>
      </c>
      <c r="D17" s="61">
        <v>1.7000000000000001E-2</v>
      </c>
      <c r="E17" s="62">
        <v>1.4999999999999999E-2</v>
      </c>
      <c r="F17" s="61">
        <v>1.4E-2</v>
      </c>
      <c r="G17" s="61">
        <v>1.2999999999999999E-2</v>
      </c>
      <c r="H17" s="62">
        <v>1.2999999999999999E-2</v>
      </c>
      <c r="I17" s="35"/>
      <c r="J17" s="71">
        <f t="shared" si="0"/>
        <v>1.0020020013340003</v>
      </c>
      <c r="K17" s="35"/>
    </row>
    <row r="18" spans="1:11" ht="14.25" customHeight="1" x14ac:dyDescent="0.3">
      <c r="A18" s="56" t="s">
        <v>57</v>
      </c>
      <c r="B18" s="57">
        <v>2.1999999999999999E-2</v>
      </c>
      <c r="C18" s="57">
        <v>4.4999999999999998E-2</v>
      </c>
      <c r="D18" s="57">
        <v>0.184</v>
      </c>
      <c r="E18" s="58">
        <v>0.50900000000000001</v>
      </c>
      <c r="F18" s="57">
        <v>2.1999999999999999E-2</v>
      </c>
      <c r="G18" s="57">
        <v>4.0000000000000001E-3</v>
      </c>
      <c r="H18" s="58">
        <v>3.0000000000000001E-3</v>
      </c>
      <c r="I18" s="59"/>
      <c r="J18" s="70">
        <f t="shared" si="0"/>
        <v>1.6586433347503049</v>
      </c>
      <c r="K18" s="35"/>
    </row>
    <row r="19" spans="1:11" ht="14.25" customHeight="1" x14ac:dyDescent="0.3">
      <c r="A19" s="60" t="s">
        <v>58</v>
      </c>
      <c r="B19" s="61">
        <v>1.9E-2</v>
      </c>
      <c r="C19" s="61">
        <v>4.3999999999999997E-2</v>
      </c>
      <c r="D19" s="61">
        <v>0.193</v>
      </c>
      <c r="E19" s="62">
        <v>0.54300000000000004</v>
      </c>
      <c r="F19" s="61">
        <v>2.1000000000000001E-2</v>
      </c>
      <c r="G19" s="61">
        <v>1E-3</v>
      </c>
      <c r="H19" s="62">
        <v>1E-3</v>
      </c>
      <c r="I19" s="35"/>
      <c r="J19" s="71">
        <f t="shared" si="0"/>
        <v>1.7194423102121061</v>
      </c>
      <c r="K19" s="35"/>
    </row>
    <row r="20" spans="1:11" ht="14.25" customHeight="1" x14ac:dyDescent="0.3">
      <c r="A20" s="60" t="s">
        <v>59</v>
      </c>
      <c r="B20" s="61">
        <v>2.1000000000000001E-2</v>
      </c>
      <c r="C20" s="61">
        <v>4.3999999999999997E-2</v>
      </c>
      <c r="D20" s="61">
        <v>0.186</v>
      </c>
      <c r="E20" s="62">
        <v>0.52500000000000002</v>
      </c>
      <c r="F20" s="61">
        <v>2.1999999999999999E-2</v>
      </c>
      <c r="G20" s="61">
        <v>2E-3</v>
      </c>
      <c r="H20" s="62">
        <v>2E-3</v>
      </c>
      <c r="I20" s="35"/>
      <c r="J20" s="71">
        <f t="shared" si="0"/>
        <v>1.6870813093472112</v>
      </c>
      <c r="K20" s="35"/>
    </row>
    <row r="21" spans="1:11" ht="14.25" customHeight="1" x14ac:dyDescent="0.3">
      <c r="A21" s="63" t="s">
        <v>60</v>
      </c>
      <c r="B21" s="64">
        <v>3.4000000000000002E-2</v>
      </c>
      <c r="C21" s="64">
        <v>0.03</v>
      </c>
      <c r="D21" s="64">
        <v>2.5999999999999999E-2</v>
      </c>
      <c r="E21" s="65">
        <v>2.3E-2</v>
      </c>
      <c r="F21" s="64">
        <v>2.1000000000000001E-2</v>
      </c>
      <c r="G21" s="64">
        <v>1.9E-2</v>
      </c>
      <c r="H21" s="65">
        <v>1.7000000000000001E-2</v>
      </c>
      <c r="I21" s="66"/>
      <c r="J21" s="72">
        <f t="shared" si="0"/>
        <v>1.0060180360540649</v>
      </c>
      <c r="K21" s="35"/>
    </row>
    <row r="22" spans="1:11" ht="14.25" customHeight="1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</row>
    <row r="23" spans="1:11" ht="14.25" customHeight="1" x14ac:dyDescent="0.3"/>
    <row r="24" spans="1:11" ht="14.25" customHeight="1" x14ac:dyDescent="0.3"/>
    <row r="25" spans="1:11" ht="14.25" customHeight="1" x14ac:dyDescent="0.3"/>
    <row r="26" spans="1:11" ht="14.25" customHeight="1" x14ac:dyDescent="0.3"/>
    <row r="27" spans="1:11" ht="14.25" customHeight="1" x14ac:dyDescent="0.3"/>
    <row r="28" spans="1:11" ht="14.25" customHeight="1" x14ac:dyDescent="0.3"/>
    <row r="29" spans="1:11" ht="14.25" customHeight="1" x14ac:dyDescent="0.3"/>
    <row r="30" spans="1:11" ht="14.25" customHeight="1" x14ac:dyDescent="0.3"/>
    <row r="31" spans="1:11" ht="14.25" customHeight="1" x14ac:dyDescent="0.3"/>
    <row r="32" spans="1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workbookViewId="0"/>
  </sheetViews>
  <sheetFormatPr defaultColWidth="14.44140625" defaultRowHeight="15" customHeight="1" x14ac:dyDescent="0.3"/>
  <cols>
    <col min="1" max="1" width="10.88671875" customWidth="1"/>
    <col min="2" max="26" width="8.6640625" customWidth="1"/>
  </cols>
  <sheetData>
    <row r="1" spans="1:12" ht="14.25" customHeight="1" x14ac:dyDescent="0.3">
      <c r="A1" s="67" t="s">
        <v>0</v>
      </c>
      <c r="B1" s="67">
        <v>400</v>
      </c>
      <c r="C1" s="67">
        <v>430</v>
      </c>
      <c r="D1" s="67">
        <v>460</v>
      </c>
      <c r="E1" s="68">
        <v>490</v>
      </c>
      <c r="F1" s="67">
        <v>520</v>
      </c>
      <c r="G1" s="67">
        <v>550</v>
      </c>
      <c r="H1" s="68">
        <v>580</v>
      </c>
      <c r="I1" s="67">
        <v>610</v>
      </c>
      <c r="J1" s="35"/>
      <c r="K1" s="69" t="s">
        <v>40</v>
      </c>
    </row>
    <row r="2" spans="1:12" ht="14.25" customHeight="1" x14ac:dyDescent="0.3">
      <c r="A2" s="56" t="s">
        <v>41</v>
      </c>
      <c r="B2" s="57">
        <v>0</v>
      </c>
      <c r="C2" s="57">
        <v>0</v>
      </c>
      <c r="D2" s="57">
        <v>0</v>
      </c>
      <c r="E2" s="58">
        <v>0</v>
      </c>
      <c r="F2" s="57">
        <v>0</v>
      </c>
      <c r="G2" s="57">
        <v>0</v>
      </c>
      <c r="H2" s="58">
        <v>0</v>
      </c>
      <c r="I2" s="57">
        <v>0</v>
      </c>
      <c r="J2" s="59"/>
      <c r="K2" s="70">
        <f>EXP(E2)/EXP(H2)</f>
        <v>1</v>
      </c>
      <c r="L2" s="35"/>
    </row>
    <row r="3" spans="1:12" ht="14.25" customHeight="1" x14ac:dyDescent="0.3">
      <c r="A3" s="60" t="s">
        <v>42</v>
      </c>
      <c r="B3" s="61">
        <v>1.0999999999999999E-2</v>
      </c>
      <c r="C3" s="61">
        <v>8.9999999999999993E-3</v>
      </c>
      <c r="D3" s="61">
        <v>7.0000000000000001E-3</v>
      </c>
      <c r="E3" s="62">
        <v>6.0000000000000001E-3</v>
      </c>
      <c r="F3" s="61">
        <v>5.0000000000000001E-3</v>
      </c>
      <c r="G3" s="61">
        <v>4.0000000000000001E-3</v>
      </c>
      <c r="H3" s="62">
        <v>4.0000000000000001E-3</v>
      </c>
      <c r="I3" s="61">
        <v>3.0000000000000001E-3</v>
      </c>
      <c r="J3" s="35"/>
      <c r="K3" s="71">
        <f t="shared" ref="K3:K21" si="0">EXP(E3)/EXP(H3)</f>
        <v>1.0020020013340003</v>
      </c>
      <c r="L3" s="35"/>
    </row>
    <row r="4" spans="1:12" ht="14.25" customHeight="1" x14ac:dyDescent="0.3">
      <c r="A4" s="60" t="s">
        <v>43</v>
      </c>
      <c r="B4" s="61">
        <v>2E-3</v>
      </c>
      <c r="C4" s="61">
        <v>2E-3</v>
      </c>
      <c r="D4" s="61">
        <v>2E-3</v>
      </c>
      <c r="E4" s="62">
        <v>2E-3</v>
      </c>
      <c r="F4" s="61">
        <v>2E-3</v>
      </c>
      <c r="G4" s="61">
        <v>1E-3</v>
      </c>
      <c r="H4" s="62">
        <v>2E-3</v>
      </c>
      <c r="I4" s="61">
        <v>1E-3</v>
      </c>
      <c r="J4" s="35"/>
      <c r="K4" s="71">
        <f t="shared" si="0"/>
        <v>1</v>
      </c>
      <c r="L4" s="35"/>
    </row>
    <row r="5" spans="1:12" ht="14.25" customHeight="1" x14ac:dyDescent="0.3">
      <c r="A5" s="60" t="s">
        <v>44</v>
      </c>
      <c r="B5" s="61">
        <v>2.4E-2</v>
      </c>
      <c r="C5" s="61">
        <v>5.1999999999999998E-2</v>
      </c>
      <c r="D5" s="61">
        <v>0.20399999999999999</v>
      </c>
      <c r="E5" s="62">
        <v>0.55800000000000005</v>
      </c>
      <c r="F5" s="61">
        <v>3.5999999999999997E-2</v>
      </c>
      <c r="G5" s="61">
        <v>6.0000000000000001E-3</v>
      </c>
      <c r="H5" s="62">
        <v>6.0000000000000001E-3</v>
      </c>
      <c r="I5" s="61">
        <v>7.0000000000000001E-3</v>
      </c>
      <c r="J5" s="35"/>
      <c r="K5" s="71">
        <f t="shared" si="0"/>
        <v>1.7367229927213257</v>
      </c>
      <c r="L5" s="35"/>
    </row>
    <row r="6" spans="1:12" ht="14.25" customHeight="1" x14ac:dyDescent="0.3">
      <c r="A6" s="60" t="s">
        <v>45</v>
      </c>
      <c r="B6" s="61">
        <v>2.5000000000000001E-2</v>
      </c>
      <c r="C6" s="61">
        <v>5.2999999999999999E-2</v>
      </c>
      <c r="D6" s="61">
        <v>0.20699999999999999</v>
      </c>
      <c r="E6" s="62">
        <v>0.56699999999999995</v>
      </c>
      <c r="F6" s="61">
        <v>3.6999999999999998E-2</v>
      </c>
      <c r="G6" s="61">
        <v>6.0000000000000001E-3</v>
      </c>
      <c r="H6" s="62">
        <v>6.0000000000000001E-3</v>
      </c>
      <c r="I6" s="61">
        <v>5.0000000000000001E-3</v>
      </c>
      <c r="J6" s="35"/>
      <c r="K6" s="71">
        <f t="shared" si="0"/>
        <v>1.7524240484244988</v>
      </c>
      <c r="L6" s="35"/>
    </row>
    <row r="7" spans="1:12" ht="14.25" customHeight="1" x14ac:dyDescent="0.3">
      <c r="A7" s="60" t="s">
        <v>46</v>
      </c>
      <c r="B7" s="61">
        <v>3.1E-2</v>
      </c>
      <c r="C7" s="61">
        <v>5.8000000000000003E-2</v>
      </c>
      <c r="D7" s="61">
        <v>0.21199999999999999</v>
      </c>
      <c r="E7" s="62">
        <v>0.56999999999999995</v>
      </c>
      <c r="F7" s="61">
        <v>4.1000000000000002E-2</v>
      </c>
      <c r="G7" s="61">
        <v>1.2E-2</v>
      </c>
      <c r="H7" s="62">
        <v>1.0999999999999999E-2</v>
      </c>
      <c r="I7" s="61">
        <v>1.0999999999999999E-2</v>
      </c>
      <c r="J7" s="35"/>
      <c r="K7" s="71">
        <f t="shared" si="0"/>
        <v>1.7489227028403493</v>
      </c>
      <c r="L7" s="35"/>
    </row>
    <row r="8" spans="1:12" ht="14.25" customHeight="1" x14ac:dyDescent="0.3">
      <c r="A8" s="60" t="s">
        <v>47</v>
      </c>
      <c r="B8" s="61">
        <v>6.0000000000000001E-3</v>
      </c>
      <c r="C8" s="61">
        <v>4.0000000000000001E-3</v>
      </c>
      <c r="D8" s="61">
        <v>2E-3</v>
      </c>
      <c r="E8" s="62">
        <v>2E-3</v>
      </c>
      <c r="F8" s="61">
        <v>1E-3</v>
      </c>
      <c r="G8" s="61">
        <v>1E-3</v>
      </c>
      <c r="H8" s="62">
        <v>1E-3</v>
      </c>
      <c r="I8" s="61">
        <v>0</v>
      </c>
      <c r="J8" s="35"/>
      <c r="K8" s="71">
        <f t="shared" si="0"/>
        <v>1.0010005001667084</v>
      </c>
      <c r="L8" s="35"/>
    </row>
    <row r="9" spans="1:12" ht="14.25" customHeight="1" x14ac:dyDescent="0.3">
      <c r="A9" s="56" t="s">
        <v>48</v>
      </c>
      <c r="B9" s="57">
        <v>1.9E-2</v>
      </c>
      <c r="C9" s="57">
        <v>1.2E-2</v>
      </c>
      <c r="D9" s="57">
        <v>8.0000000000000002E-3</v>
      </c>
      <c r="E9" s="58">
        <v>7.0000000000000001E-3</v>
      </c>
      <c r="F9" s="57">
        <v>4.0000000000000001E-3</v>
      </c>
      <c r="G9" s="57">
        <v>3.0000000000000001E-3</v>
      </c>
      <c r="H9" s="58">
        <v>3.0000000000000001E-3</v>
      </c>
      <c r="I9" s="57">
        <v>4.0000000000000001E-3</v>
      </c>
      <c r="J9" s="59"/>
      <c r="K9" s="70">
        <f t="shared" si="0"/>
        <v>1.0040080106773419</v>
      </c>
      <c r="L9" s="35"/>
    </row>
    <row r="10" spans="1:12" ht="14.25" customHeight="1" x14ac:dyDescent="0.3">
      <c r="A10" s="60" t="s">
        <v>49</v>
      </c>
      <c r="B10" s="61">
        <v>1.7000000000000001E-2</v>
      </c>
      <c r="C10" s="61">
        <v>0.01</v>
      </c>
      <c r="D10" s="61">
        <v>6.0000000000000001E-3</v>
      </c>
      <c r="E10" s="62">
        <v>5.0000000000000001E-3</v>
      </c>
      <c r="F10" s="61">
        <v>2E-3</v>
      </c>
      <c r="G10" s="61">
        <v>1E-3</v>
      </c>
      <c r="H10" s="62">
        <v>2E-3</v>
      </c>
      <c r="I10" s="61">
        <v>1E-3</v>
      </c>
      <c r="J10" s="35"/>
      <c r="K10" s="71">
        <f t="shared" si="0"/>
        <v>1.0030045045033769</v>
      </c>
      <c r="L10" s="35"/>
    </row>
    <row r="11" spans="1:12" ht="14.25" customHeight="1" x14ac:dyDescent="0.3">
      <c r="A11" s="60" t="s">
        <v>50</v>
      </c>
      <c r="B11" s="61">
        <v>1.9E-2</v>
      </c>
      <c r="C11" s="61">
        <v>1.2E-2</v>
      </c>
      <c r="D11" s="61">
        <v>8.0000000000000002E-3</v>
      </c>
      <c r="E11" s="62">
        <v>8.0000000000000002E-3</v>
      </c>
      <c r="F11" s="61">
        <v>4.0000000000000001E-3</v>
      </c>
      <c r="G11" s="61">
        <v>2E-3</v>
      </c>
      <c r="H11" s="62">
        <v>3.0000000000000001E-3</v>
      </c>
      <c r="I11" s="61">
        <v>2E-3</v>
      </c>
      <c r="J11" s="35"/>
      <c r="K11" s="71">
        <f t="shared" si="0"/>
        <v>1.005012520859401</v>
      </c>
      <c r="L11" s="35"/>
    </row>
    <row r="12" spans="1:12" ht="14.25" customHeight="1" x14ac:dyDescent="0.3">
      <c r="A12" s="60" t="s">
        <v>51</v>
      </c>
      <c r="B12" s="61">
        <v>1.6E-2</v>
      </c>
      <c r="C12" s="61">
        <v>8.0000000000000002E-3</v>
      </c>
      <c r="D12" s="61">
        <v>5.0000000000000001E-3</v>
      </c>
      <c r="E12" s="62">
        <v>5.0000000000000001E-3</v>
      </c>
      <c r="F12" s="61">
        <v>0</v>
      </c>
      <c r="G12" s="61">
        <v>0</v>
      </c>
      <c r="H12" s="62">
        <v>0</v>
      </c>
      <c r="I12" s="61">
        <v>0</v>
      </c>
      <c r="J12" s="35"/>
      <c r="K12" s="71">
        <f t="shared" si="0"/>
        <v>1.005012520859401</v>
      </c>
      <c r="L12" s="35"/>
    </row>
    <row r="13" spans="1:12" ht="14.25" customHeight="1" x14ac:dyDescent="0.3">
      <c r="A13" s="60" t="s">
        <v>52</v>
      </c>
      <c r="B13" s="61">
        <v>1.9E-2</v>
      </c>
      <c r="C13" s="61">
        <v>1.2E-2</v>
      </c>
      <c r="D13" s="61">
        <v>8.9999999999999993E-3</v>
      </c>
      <c r="E13" s="62">
        <v>8.9999999999999993E-3</v>
      </c>
      <c r="F13" s="61">
        <v>4.0000000000000001E-3</v>
      </c>
      <c r="G13" s="61">
        <v>4.0000000000000001E-3</v>
      </c>
      <c r="H13" s="62">
        <v>3.0000000000000001E-3</v>
      </c>
      <c r="I13" s="61">
        <v>3.0000000000000001E-3</v>
      </c>
      <c r="J13" s="35"/>
      <c r="K13" s="71">
        <f t="shared" si="0"/>
        <v>1.0060180360540649</v>
      </c>
      <c r="L13" s="35"/>
    </row>
    <row r="14" spans="1:12" ht="14.25" customHeight="1" x14ac:dyDescent="0.3">
      <c r="A14" s="60" t="s">
        <v>53</v>
      </c>
      <c r="B14" s="61">
        <v>0.02</v>
      </c>
      <c r="C14" s="61">
        <v>1.2999999999999999E-2</v>
      </c>
      <c r="D14" s="61">
        <v>0.01</v>
      </c>
      <c r="E14" s="62">
        <v>0.01</v>
      </c>
      <c r="F14" s="61">
        <v>5.0000000000000001E-3</v>
      </c>
      <c r="G14" s="61">
        <v>4.0000000000000001E-3</v>
      </c>
      <c r="H14" s="62">
        <v>4.0000000000000001E-3</v>
      </c>
      <c r="I14" s="61">
        <v>4.0000000000000001E-3</v>
      </c>
      <c r="J14" s="35"/>
      <c r="K14" s="71">
        <f t="shared" si="0"/>
        <v>1.0060180360540647</v>
      </c>
      <c r="L14" s="35"/>
    </row>
    <row r="15" spans="1:12" ht="14.25" customHeight="1" x14ac:dyDescent="0.3">
      <c r="A15" s="60" t="s">
        <v>54</v>
      </c>
      <c r="B15" s="61">
        <v>1.4999999999999999E-2</v>
      </c>
      <c r="C15" s="61">
        <v>8.0000000000000002E-3</v>
      </c>
      <c r="D15" s="61">
        <v>5.0000000000000001E-3</v>
      </c>
      <c r="E15" s="62">
        <v>5.0000000000000001E-3</v>
      </c>
      <c r="F15" s="61">
        <v>0</v>
      </c>
      <c r="G15" s="61">
        <v>-1E-3</v>
      </c>
      <c r="H15" s="62">
        <v>-1E-3</v>
      </c>
      <c r="I15" s="61">
        <v>-1E-3</v>
      </c>
      <c r="J15" s="35"/>
      <c r="K15" s="71">
        <f t="shared" si="0"/>
        <v>1.0060180360540647</v>
      </c>
      <c r="L15" s="35"/>
    </row>
    <row r="16" spans="1:12" ht="14.25" customHeight="1" x14ac:dyDescent="0.3">
      <c r="A16" s="60" t="s">
        <v>55</v>
      </c>
      <c r="B16" s="61">
        <v>1.7999999999999999E-2</v>
      </c>
      <c r="C16" s="61">
        <v>0.01</v>
      </c>
      <c r="D16" s="61">
        <v>7.0000000000000001E-3</v>
      </c>
      <c r="E16" s="62">
        <v>8.9999999999999993E-3</v>
      </c>
      <c r="F16" s="61">
        <v>2E-3</v>
      </c>
      <c r="G16" s="61">
        <v>1E-3</v>
      </c>
      <c r="H16" s="62">
        <v>1E-3</v>
      </c>
      <c r="I16" s="61">
        <v>1E-3</v>
      </c>
      <c r="J16" s="35"/>
      <c r="K16" s="71">
        <f t="shared" si="0"/>
        <v>1.0080320855042735</v>
      </c>
      <c r="L16" s="35"/>
    </row>
    <row r="17" spans="1:12" ht="14.25" customHeight="1" x14ac:dyDescent="0.3">
      <c r="A17" s="60" t="s">
        <v>56</v>
      </c>
      <c r="B17" s="61">
        <v>1.7000000000000001E-2</v>
      </c>
      <c r="C17" s="61">
        <v>0.01</v>
      </c>
      <c r="D17" s="61">
        <v>7.0000000000000001E-3</v>
      </c>
      <c r="E17" s="62">
        <v>8.0000000000000002E-3</v>
      </c>
      <c r="F17" s="61">
        <v>2E-3</v>
      </c>
      <c r="G17" s="61">
        <v>1E-3</v>
      </c>
      <c r="H17" s="62">
        <v>1E-3</v>
      </c>
      <c r="I17" s="61">
        <v>1E-3</v>
      </c>
      <c r="J17" s="35"/>
      <c r="K17" s="71">
        <f t="shared" si="0"/>
        <v>1.0070245572668486</v>
      </c>
      <c r="L17" s="35"/>
    </row>
    <row r="18" spans="1:12" ht="14.25" customHeight="1" x14ac:dyDescent="0.3">
      <c r="A18" s="56" t="s">
        <v>57</v>
      </c>
      <c r="B18" s="57">
        <v>1.7000000000000001E-2</v>
      </c>
      <c r="C18" s="57">
        <v>4.2999999999999997E-2</v>
      </c>
      <c r="D18" s="57">
        <v>0.18</v>
      </c>
      <c r="E18" s="58">
        <v>0.495</v>
      </c>
      <c r="F18" s="57">
        <v>2.1999999999999999E-2</v>
      </c>
      <c r="G18" s="57">
        <v>0</v>
      </c>
      <c r="H18" s="58">
        <v>1E-3</v>
      </c>
      <c r="I18" s="57">
        <v>0</v>
      </c>
      <c r="J18" s="59"/>
      <c r="K18" s="70">
        <f t="shared" si="0"/>
        <v>1.6388585607937582</v>
      </c>
      <c r="L18" s="35"/>
    </row>
    <row r="19" spans="1:12" ht="14.25" customHeight="1" x14ac:dyDescent="0.3">
      <c r="A19" s="60" t="s">
        <v>58</v>
      </c>
      <c r="B19" s="61">
        <v>2.5000000000000001E-2</v>
      </c>
      <c r="C19" s="61">
        <v>0.05</v>
      </c>
      <c r="D19" s="61">
        <v>0.184</v>
      </c>
      <c r="E19" s="62">
        <v>0.495</v>
      </c>
      <c r="F19" s="61">
        <v>2.8000000000000001E-2</v>
      </c>
      <c r="G19" s="61">
        <v>6.0000000000000001E-3</v>
      </c>
      <c r="H19" s="62">
        <v>6.0000000000000001E-3</v>
      </c>
      <c r="I19" s="61">
        <v>5.0000000000000001E-3</v>
      </c>
      <c r="J19" s="35"/>
      <c r="K19" s="71">
        <f t="shared" si="0"/>
        <v>1.6306847196215488</v>
      </c>
      <c r="L19" s="35"/>
    </row>
    <row r="20" spans="1:12" ht="14.25" customHeight="1" x14ac:dyDescent="0.3">
      <c r="A20" s="60" t="s">
        <v>59</v>
      </c>
      <c r="B20" s="61">
        <v>1.6E-2</v>
      </c>
      <c r="C20" s="61">
        <v>4.2999999999999997E-2</v>
      </c>
      <c r="D20" s="61">
        <v>0.18099999999999999</v>
      </c>
      <c r="E20" s="62">
        <v>0.499</v>
      </c>
      <c r="F20" s="61">
        <v>2.3E-2</v>
      </c>
      <c r="G20" s="61">
        <v>-1E-3</v>
      </c>
      <c r="H20" s="62">
        <v>-1E-3</v>
      </c>
      <c r="I20" s="61">
        <v>-1E-3</v>
      </c>
      <c r="J20" s="35"/>
      <c r="K20" s="71">
        <f t="shared" si="0"/>
        <v>1.648721270700128</v>
      </c>
      <c r="L20" s="35"/>
    </row>
    <row r="21" spans="1:12" ht="14.25" customHeight="1" x14ac:dyDescent="0.3">
      <c r="A21" s="63" t="s">
        <v>60</v>
      </c>
      <c r="B21" s="64">
        <v>3.0000000000000001E-3</v>
      </c>
      <c r="C21" s="64">
        <v>3.0000000000000001E-3</v>
      </c>
      <c r="D21" s="64">
        <v>3.0000000000000001E-3</v>
      </c>
      <c r="E21" s="65">
        <v>2E-3</v>
      </c>
      <c r="F21" s="64">
        <v>2E-3</v>
      </c>
      <c r="G21" s="64">
        <v>2E-3</v>
      </c>
      <c r="H21" s="65">
        <v>2E-3</v>
      </c>
      <c r="I21" s="64">
        <v>2E-3</v>
      </c>
      <c r="J21" s="66"/>
      <c r="K21" s="72">
        <f t="shared" si="0"/>
        <v>1</v>
      </c>
      <c r="L21" s="35"/>
    </row>
    <row r="22" spans="1:12" ht="14.25" customHeight="1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</row>
    <row r="23" spans="1:12" ht="14.25" customHeight="1" x14ac:dyDescent="0.3"/>
    <row r="24" spans="1:12" ht="14.25" customHeight="1" x14ac:dyDescent="0.3"/>
    <row r="25" spans="1:12" ht="14.25" customHeight="1" x14ac:dyDescent="0.3"/>
    <row r="26" spans="1:12" ht="14.25" customHeight="1" x14ac:dyDescent="0.3"/>
    <row r="27" spans="1:12" ht="14.25" customHeight="1" x14ac:dyDescent="0.3"/>
    <row r="28" spans="1:12" ht="14.25" customHeight="1" x14ac:dyDescent="0.3"/>
    <row r="29" spans="1:12" ht="14.25" customHeight="1" x14ac:dyDescent="0.3"/>
    <row r="30" spans="1:12" ht="14.25" customHeight="1" x14ac:dyDescent="0.3"/>
    <row r="31" spans="1:12" ht="14.25" customHeight="1" x14ac:dyDescent="0.3"/>
    <row r="32" spans="1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0.88671875" customWidth="1"/>
    <col min="2" max="26" width="8.6640625" customWidth="1"/>
  </cols>
  <sheetData>
    <row r="1" spans="1:14" ht="14.25" customHeight="1" x14ac:dyDescent="0.3">
      <c r="A1" s="1" t="s">
        <v>0</v>
      </c>
      <c r="B1" s="1">
        <v>310</v>
      </c>
      <c r="C1" s="1">
        <v>340</v>
      </c>
      <c r="D1" s="1">
        <v>370</v>
      </c>
      <c r="E1" s="1">
        <v>400</v>
      </c>
      <c r="F1" s="1">
        <v>430</v>
      </c>
      <c r="G1" s="1">
        <v>460</v>
      </c>
      <c r="H1" s="1">
        <v>490</v>
      </c>
      <c r="I1" s="1">
        <v>520</v>
      </c>
      <c r="J1" s="1">
        <v>550</v>
      </c>
      <c r="K1" s="1">
        <v>580</v>
      </c>
      <c r="L1" s="1">
        <v>610</v>
      </c>
      <c r="N1" s="36" t="s">
        <v>40</v>
      </c>
    </row>
    <row r="2" spans="1:14" ht="14.25" customHeight="1" x14ac:dyDescent="0.3">
      <c r="A2" s="1" t="s">
        <v>41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N2">
        <f>EXP(H2)/EXP(K2)</f>
        <v>1</v>
      </c>
    </row>
    <row r="3" spans="1:14" ht="14.25" customHeight="1" x14ac:dyDescent="0.3">
      <c r="A3" s="1" t="s">
        <v>42</v>
      </c>
      <c r="B3" s="1">
        <v>3.5000000000000003E-2</v>
      </c>
      <c r="C3" s="1">
        <v>2.3E-2</v>
      </c>
      <c r="D3" s="1">
        <v>1.7000000000000001E-2</v>
      </c>
      <c r="E3" s="1">
        <v>1.2E-2</v>
      </c>
      <c r="F3" s="1">
        <v>8.9999999999999993E-3</v>
      </c>
      <c r="G3" s="1">
        <v>7.0000000000000001E-3</v>
      </c>
      <c r="H3" s="1">
        <v>6.0000000000000001E-3</v>
      </c>
      <c r="I3" s="1">
        <v>5.0000000000000001E-3</v>
      </c>
      <c r="J3" s="1">
        <v>5.0000000000000001E-3</v>
      </c>
      <c r="K3" s="1">
        <v>5.0000000000000001E-3</v>
      </c>
      <c r="L3" s="1">
        <v>4.0000000000000001E-3</v>
      </c>
      <c r="N3">
        <f t="shared" ref="N3:N20" si="0">EXP(H3)/EXP(K3)</f>
        <v>1.0010005001667086</v>
      </c>
    </row>
    <row r="4" spans="1:14" ht="14.25" customHeight="1" x14ac:dyDescent="0.3">
      <c r="A4" s="1" t="s">
        <v>43</v>
      </c>
      <c r="B4" s="1">
        <v>1E-3</v>
      </c>
      <c r="C4" s="1">
        <v>0</v>
      </c>
      <c r="D4" s="1">
        <v>0</v>
      </c>
      <c r="E4" s="1">
        <v>0</v>
      </c>
      <c r="F4" s="1">
        <v>0</v>
      </c>
      <c r="G4" s="1">
        <v>-1E-3</v>
      </c>
      <c r="H4" s="1">
        <v>-1E-3</v>
      </c>
      <c r="I4" s="1">
        <v>-1E-3</v>
      </c>
      <c r="J4" s="1">
        <v>-1E-3</v>
      </c>
      <c r="K4" s="1">
        <v>-1E-3</v>
      </c>
      <c r="L4" s="1">
        <v>-1E-3</v>
      </c>
      <c r="N4">
        <f t="shared" si="0"/>
        <v>1</v>
      </c>
    </row>
    <row r="5" spans="1:14" ht="14.25" customHeight="1" x14ac:dyDescent="0.3">
      <c r="A5" s="1" t="s">
        <v>44</v>
      </c>
      <c r="B5" s="1">
        <v>6.5000000000000002E-2</v>
      </c>
      <c r="C5" s="1">
        <v>4.7E-2</v>
      </c>
      <c r="D5" s="1">
        <v>3.4000000000000002E-2</v>
      </c>
      <c r="E5" s="1">
        <v>3.3000000000000002E-2</v>
      </c>
      <c r="F5" s="1">
        <v>5.6000000000000001E-2</v>
      </c>
      <c r="G5" s="1">
        <v>0.182</v>
      </c>
      <c r="H5" s="1">
        <v>0.47699999999999998</v>
      </c>
      <c r="I5" s="1">
        <v>3.7699999999999997E-2</v>
      </c>
      <c r="J5" s="1">
        <v>1.2999999999999999E-2</v>
      </c>
      <c r="K5" s="1">
        <v>1.2999999999999999E-2</v>
      </c>
      <c r="L5" s="1">
        <v>1.2E-2</v>
      </c>
      <c r="N5">
        <f t="shared" si="0"/>
        <v>1.590422970440039</v>
      </c>
    </row>
    <row r="6" spans="1:14" ht="14.25" customHeight="1" x14ac:dyDescent="0.3">
      <c r="A6" s="1" t="s">
        <v>45</v>
      </c>
      <c r="B6" s="1">
        <v>8.4000000000000005E-2</v>
      </c>
      <c r="C6" s="1">
        <v>6.6000000000000003E-2</v>
      </c>
      <c r="D6" s="1">
        <v>5.0999999999999997E-2</v>
      </c>
      <c r="E6" s="1">
        <v>4.9000000000000002E-2</v>
      </c>
      <c r="F6" s="1">
        <v>7.0999999999999994E-2</v>
      </c>
      <c r="G6" s="1">
        <v>0.20300000000000001</v>
      </c>
      <c r="H6" s="1">
        <v>0.51200000000000001</v>
      </c>
      <c r="I6" s="1">
        <v>4.9000000000000002E-2</v>
      </c>
      <c r="J6" s="1">
        <v>2.8000000000000001E-2</v>
      </c>
      <c r="K6" s="1">
        <v>2.8000000000000001E-2</v>
      </c>
      <c r="L6" s="1">
        <v>2.7E-2</v>
      </c>
      <c r="N6">
        <f t="shared" si="0"/>
        <v>1.6225516456522615</v>
      </c>
    </row>
    <row r="7" spans="1:14" ht="14.25" customHeight="1" x14ac:dyDescent="0.3">
      <c r="A7" s="1" t="s">
        <v>46</v>
      </c>
      <c r="B7" s="1">
        <v>5.2999999999999999E-2</v>
      </c>
      <c r="C7" s="1">
        <v>3.9E-2</v>
      </c>
      <c r="D7" s="1">
        <v>2.7E-2</v>
      </c>
      <c r="E7" s="1">
        <v>2.7E-2</v>
      </c>
      <c r="F7" s="1">
        <v>0.05</v>
      </c>
      <c r="G7" s="1">
        <v>0.17599999999999999</v>
      </c>
      <c r="H7" s="1">
        <v>0.46899999999999997</v>
      </c>
      <c r="I7" s="1">
        <v>3.4000000000000002E-2</v>
      </c>
      <c r="J7" s="1">
        <v>1.0999999999999999E-2</v>
      </c>
      <c r="K7" s="1">
        <v>1.0999999999999999E-2</v>
      </c>
      <c r="L7" s="1">
        <v>0.01</v>
      </c>
      <c r="N7">
        <f t="shared" si="0"/>
        <v>1.5809090030614199</v>
      </c>
    </row>
    <row r="8" spans="1:14" ht="14.25" customHeight="1" x14ac:dyDescent="0.3">
      <c r="A8" s="1" t="s">
        <v>47</v>
      </c>
      <c r="B8" s="1">
        <v>3.9E-2</v>
      </c>
      <c r="C8" s="1">
        <v>2.5999999999999999E-2</v>
      </c>
      <c r="D8" s="1">
        <v>0.02</v>
      </c>
      <c r="E8" s="1">
        <v>1.2999999999999999E-2</v>
      </c>
      <c r="F8" s="1">
        <v>0.01</v>
      </c>
      <c r="G8" s="1">
        <v>8.0000000000000002E-3</v>
      </c>
      <c r="H8" s="1">
        <v>6.0000000000000001E-3</v>
      </c>
      <c r="I8" s="1">
        <v>6.0000000000000001E-3</v>
      </c>
      <c r="J8" s="1">
        <v>5.0000000000000001E-3</v>
      </c>
      <c r="K8" s="1">
        <v>4.0000000000000001E-3</v>
      </c>
      <c r="L8" s="1">
        <v>4.0000000000000001E-3</v>
      </c>
      <c r="N8">
        <f t="shared" si="0"/>
        <v>1.0020020013340003</v>
      </c>
    </row>
    <row r="9" spans="1:14" ht="14.25" customHeight="1" x14ac:dyDescent="0.3">
      <c r="A9" s="1" t="s">
        <v>48</v>
      </c>
      <c r="B9" s="1">
        <v>5.7000000000000002E-2</v>
      </c>
      <c r="C9" s="1">
        <v>3.6999999999999998E-2</v>
      </c>
      <c r="D9" s="1">
        <v>2.8000000000000001E-2</v>
      </c>
      <c r="E9" s="1">
        <v>1.4999999999999999E-2</v>
      </c>
      <c r="F9" s="1">
        <v>8.9999999999999993E-3</v>
      </c>
      <c r="G9" s="1">
        <v>1.4999999999999999E-2</v>
      </c>
      <c r="H9" s="1">
        <v>3.6999999999999998E-2</v>
      </c>
      <c r="I9" s="1">
        <v>3.0000000000000001E-3</v>
      </c>
      <c r="J9" s="1">
        <v>1E-3</v>
      </c>
      <c r="K9" s="1">
        <v>0</v>
      </c>
      <c r="L9" s="1">
        <v>0</v>
      </c>
      <c r="N9">
        <f t="shared" si="0"/>
        <v>1.0376930208381572</v>
      </c>
    </row>
    <row r="10" spans="1:14" ht="14.25" customHeight="1" x14ac:dyDescent="0.3">
      <c r="A10" s="1" t="s">
        <v>49</v>
      </c>
      <c r="B10" s="1">
        <v>6.7000000000000004E-2</v>
      </c>
      <c r="C10" s="1">
        <v>4.9000000000000002E-2</v>
      </c>
      <c r="D10" s="1">
        <v>0.04</v>
      </c>
      <c r="E10" s="1">
        <v>0.02</v>
      </c>
      <c r="F10" s="1">
        <v>2.3E-2</v>
      </c>
      <c r="G10" s="1">
        <v>0.03</v>
      </c>
      <c r="H10" s="1">
        <v>5.5E-2</v>
      </c>
      <c r="I10" s="1">
        <v>1.6E-2</v>
      </c>
      <c r="J10" s="1">
        <v>1.4E-2</v>
      </c>
      <c r="K10" s="1">
        <v>1.4E-2</v>
      </c>
      <c r="L10" s="1">
        <v>1.4E-2</v>
      </c>
      <c r="N10">
        <f t="shared" si="0"/>
        <v>1.0418521055454797</v>
      </c>
    </row>
    <row r="11" spans="1:14" ht="14.25" customHeight="1" x14ac:dyDescent="0.3">
      <c r="A11" s="1" t="s">
        <v>51</v>
      </c>
      <c r="B11" s="1">
        <v>6.6000000000000003E-2</v>
      </c>
      <c r="C11" s="1">
        <v>4.3999999999999997E-2</v>
      </c>
      <c r="D11" s="1">
        <v>3.3000000000000002E-2</v>
      </c>
      <c r="E11" s="1">
        <v>1.9E-2</v>
      </c>
      <c r="F11" s="1">
        <v>1.2999999999999999E-2</v>
      </c>
      <c r="G11" s="1">
        <v>2.3E-2</v>
      </c>
      <c r="H11" s="1">
        <v>5.2999999999999999E-2</v>
      </c>
      <c r="I11" s="1">
        <v>5.0000000000000001E-3</v>
      </c>
      <c r="J11" s="1">
        <v>2E-3</v>
      </c>
      <c r="K11" s="1">
        <v>2E-3</v>
      </c>
      <c r="L11" s="1">
        <v>2E-3</v>
      </c>
      <c r="N11">
        <f t="shared" si="0"/>
        <v>1.0523228932832041</v>
      </c>
    </row>
    <row r="12" spans="1:14" ht="14.25" customHeight="1" x14ac:dyDescent="0.3">
      <c r="A12" s="1" t="s">
        <v>52</v>
      </c>
      <c r="B12" s="1">
        <v>6.0999999999999999E-2</v>
      </c>
      <c r="C12" s="1">
        <v>4.1000000000000002E-2</v>
      </c>
      <c r="D12" s="1">
        <v>3.1E-2</v>
      </c>
      <c r="E12" s="1">
        <v>0.01</v>
      </c>
      <c r="F12" s="1">
        <v>1.4E-2</v>
      </c>
      <c r="G12" s="1">
        <v>2.5000000000000001E-2</v>
      </c>
      <c r="H12" s="1">
        <v>0.06</v>
      </c>
      <c r="I12" s="1">
        <v>7.0000000000000001E-3</v>
      </c>
      <c r="J12" s="1">
        <v>4.0000000000000001E-3</v>
      </c>
      <c r="K12" s="1">
        <v>4.0000000000000001E-3</v>
      </c>
      <c r="L12" s="1">
        <v>3.0000000000000001E-3</v>
      </c>
      <c r="N12">
        <f t="shared" si="0"/>
        <v>1.0575976837366112</v>
      </c>
    </row>
    <row r="13" spans="1:14" ht="14.25" customHeight="1" x14ac:dyDescent="0.3">
      <c r="A13" s="1" t="s">
        <v>53</v>
      </c>
      <c r="B13" s="1">
        <v>6.8000000000000005E-2</v>
      </c>
      <c r="C13" s="1">
        <v>4.5999999999999999E-2</v>
      </c>
      <c r="D13" s="1">
        <v>3.5000000000000003E-2</v>
      </c>
      <c r="E13" s="1">
        <v>2.1000000000000001E-2</v>
      </c>
      <c r="F13" s="1">
        <v>1.7000000000000001E-2</v>
      </c>
      <c r="G13" s="1">
        <v>0.03</v>
      </c>
      <c r="H13" s="1">
        <v>6.9000000000000006E-2</v>
      </c>
      <c r="I13" s="1">
        <v>8.9999999999999993E-3</v>
      </c>
      <c r="J13" s="1">
        <v>6.0000000000000001E-3</v>
      </c>
      <c r="K13" s="1">
        <v>6.0000000000000001E-3</v>
      </c>
      <c r="L13" s="1">
        <v>6.0000000000000001E-3</v>
      </c>
      <c r="N13">
        <f t="shared" si="0"/>
        <v>1.0650268392313054</v>
      </c>
    </row>
    <row r="14" spans="1:14" ht="14.25" customHeight="1" x14ac:dyDescent="0.3">
      <c r="A14" s="1" t="s">
        <v>54</v>
      </c>
      <c r="B14" s="1">
        <v>7.0000000000000007E-2</v>
      </c>
      <c r="C14" s="1">
        <v>0.05</v>
      </c>
      <c r="D14" s="1">
        <v>3.9E-2</v>
      </c>
      <c r="E14" s="1">
        <v>2.5999999999999999E-2</v>
      </c>
      <c r="F14" s="1">
        <v>2.3E-2</v>
      </c>
      <c r="G14" s="1">
        <v>3.7999999999999999E-2</v>
      </c>
      <c r="H14" s="1">
        <v>0.08</v>
      </c>
      <c r="I14" s="1">
        <v>1.4E-2</v>
      </c>
      <c r="J14" s="1">
        <v>1.0999999999999999E-2</v>
      </c>
      <c r="K14" s="1">
        <v>1.0999999999999999E-2</v>
      </c>
      <c r="L14" s="1">
        <v>1.0999999999999999E-2</v>
      </c>
      <c r="N14">
        <f t="shared" si="0"/>
        <v>1.0714362091483465</v>
      </c>
    </row>
    <row r="15" spans="1:14" ht="14.25" customHeight="1" x14ac:dyDescent="0.3">
      <c r="A15" s="1" t="s">
        <v>55</v>
      </c>
      <c r="B15" s="1">
        <v>6.3E-2</v>
      </c>
      <c r="C15" s="1">
        <v>4.2000000000000003E-2</v>
      </c>
      <c r="D15" s="1">
        <v>3.1E-2</v>
      </c>
      <c r="E15" s="1">
        <v>1.7000000000000001E-2</v>
      </c>
      <c r="F15" s="1">
        <v>1.4E-2</v>
      </c>
      <c r="G15" s="1">
        <v>3.1E-2</v>
      </c>
      <c r="H15" s="1">
        <v>7.8E-2</v>
      </c>
      <c r="I15" s="1">
        <v>5.0000000000000001E-3</v>
      </c>
      <c r="J15" s="1">
        <v>1E-3</v>
      </c>
      <c r="K15" s="1">
        <v>1E-3</v>
      </c>
      <c r="L15" s="1">
        <v>2E-3</v>
      </c>
      <c r="N15">
        <f t="shared" si="0"/>
        <v>1.0800420763926002</v>
      </c>
    </row>
    <row r="16" spans="1:14" ht="14.25" customHeight="1" x14ac:dyDescent="0.3">
      <c r="A16" s="1" t="s">
        <v>56</v>
      </c>
      <c r="B16" s="1">
        <v>6.5000000000000002E-2</v>
      </c>
      <c r="C16" s="1">
        <v>4.2000000000000003E-2</v>
      </c>
      <c r="D16" s="1">
        <v>2.9000000000000001E-2</v>
      </c>
      <c r="E16" s="1">
        <v>1.6E-2</v>
      </c>
      <c r="F16" s="1">
        <v>1.2E-2</v>
      </c>
      <c r="G16" s="1">
        <v>0.03</v>
      </c>
      <c r="H16" s="1">
        <v>0.08</v>
      </c>
      <c r="I16" s="1">
        <v>4.0000000000000001E-3</v>
      </c>
      <c r="J16" s="1">
        <v>0</v>
      </c>
      <c r="K16" s="1">
        <v>0</v>
      </c>
      <c r="L16" s="1">
        <v>-1E-3</v>
      </c>
      <c r="N16">
        <f t="shared" si="0"/>
        <v>1.0832870676749586</v>
      </c>
    </row>
    <row r="17" spans="1:14" ht="14.25" customHeight="1" x14ac:dyDescent="0.3">
      <c r="A17" s="1" t="s">
        <v>57</v>
      </c>
      <c r="B17" s="1">
        <v>5.8999999999999997E-2</v>
      </c>
      <c r="C17" s="1">
        <v>0.04</v>
      </c>
      <c r="D17" s="1">
        <v>2.5999999999999999E-2</v>
      </c>
      <c r="E17" s="1">
        <v>2.5000000000000001E-2</v>
      </c>
      <c r="F17" s="1">
        <v>4.7E-2</v>
      </c>
      <c r="G17" s="1">
        <v>0.16800000000000001</v>
      </c>
      <c r="H17" s="1">
        <v>0.44700000000000001</v>
      </c>
      <c r="I17" s="1">
        <v>2.5999999999999999E-2</v>
      </c>
      <c r="J17" s="1">
        <v>5.0000000000000001E-3</v>
      </c>
      <c r="K17" s="1">
        <v>5.0000000000000001E-3</v>
      </c>
      <c r="L17" s="1">
        <v>3.0000000000000001E-3</v>
      </c>
      <c r="N17">
        <f t="shared" si="0"/>
        <v>1.5558157404341078</v>
      </c>
    </row>
    <row r="18" spans="1:14" ht="14.25" customHeight="1" x14ac:dyDescent="0.3">
      <c r="A18" s="1" t="s">
        <v>58</v>
      </c>
      <c r="B18" s="1">
        <v>4.9000000000000002E-2</v>
      </c>
      <c r="C18" s="1">
        <v>3.1E-2</v>
      </c>
      <c r="D18" s="1">
        <v>1.9E-2</v>
      </c>
      <c r="E18" s="1">
        <v>1.7999999999999999E-2</v>
      </c>
      <c r="F18" s="1">
        <v>3.9E-2</v>
      </c>
      <c r="G18" s="1">
        <v>0.156</v>
      </c>
      <c r="H18" s="1">
        <v>0.42499999999999999</v>
      </c>
      <c r="I18" s="1">
        <v>0.02</v>
      </c>
      <c r="J18" s="1">
        <v>1E-3</v>
      </c>
      <c r="K18" s="1">
        <v>1E-3</v>
      </c>
      <c r="L18" s="1">
        <v>0</v>
      </c>
      <c r="N18">
        <f t="shared" si="0"/>
        <v>1.5280615937840571</v>
      </c>
    </row>
    <row r="19" spans="1:14" ht="14.25" customHeight="1" x14ac:dyDescent="0.3">
      <c r="A19" s="1" t="s">
        <v>59</v>
      </c>
      <c r="B19" s="1">
        <v>5.1999999999999998E-2</v>
      </c>
      <c r="C19" s="1">
        <v>3.5999999999999997E-2</v>
      </c>
      <c r="D19" s="1">
        <v>2.4E-2</v>
      </c>
      <c r="E19" s="1">
        <v>2.3E-2</v>
      </c>
      <c r="F19" s="1">
        <v>4.7E-2</v>
      </c>
      <c r="G19" s="1">
        <v>0.17</v>
      </c>
      <c r="H19" s="1">
        <v>0.45500000000000002</v>
      </c>
      <c r="I19" s="1">
        <v>2.5999999999999999E-2</v>
      </c>
      <c r="J19" s="1">
        <v>5.0000000000000001E-3</v>
      </c>
      <c r="K19" s="1">
        <v>5.0000000000000001E-3</v>
      </c>
      <c r="L19" s="1">
        <v>5.0000000000000001E-3</v>
      </c>
      <c r="N19">
        <f t="shared" si="0"/>
        <v>1.5683121854901692</v>
      </c>
    </row>
    <row r="20" spans="1:14" ht="14.25" customHeight="1" x14ac:dyDescent="0.3">
      <c r="A20" s="1" t="s">
        <v>60</v>
      </c>
      <c r="B20" s="1">
        <v>5.0000000000000001E-3</v>
      </c>
      <c r="C20" s="1">
        <v>3.0000000000000001E-3</v>
      </c>
      <c r="D20" s="1">
        <v>2E-3</v>
      </c>
      <c r="E20" s="1">
        <v>2E-3</v>
      </c>
      <c r="F20" s="1">
        <v>2E-3</v>
      </c>
      <c r="G20" s="1">
        <v>2E-3</v>
      </c>
      <c r="H20" s="1">
        <v>1E-3</v>
      </c>
      <c r="I20" s="1">
        <v>2E-3</v>
      </c>
      <c r="J20" s="1">
        <v>2E-3</v>
      </c>
      <c r="K20" s="1">
        <v>1E-3</v>
      </c>
      <c r="L20" s="1">
        <v>1E-3</v>
      </c>
      <c r="N20">
        <f t="shared" si="0"/>
        <v>1</v>
      </c>
    </row>
    <row r="21" spans="1:14" ht="14.25" customHeight="1" x14ac:dyDescent="0.3"/>
    <row r="22" spans="1:14" ht="14.25" customHeight="1" x14ac:dyDescent="0.3"/>
    <row r="23" spans="1:14" ht="14.25" customHeight="1" x14ac:dyDescent="0.3"/>
    <row r="24" spans="1:14" ht="14.25" customHeight="1" x14ac:dyDescent="0.3"/>
    <row r="25" spans="1:14" ht="14.25" customHeight="1" x14ac:dyDescent="0.3"/>
    <row r="26" spans="1:14" ht="14.25" customHeight="1" x14ac:dyDescent="0.3"/>
    <row r="27" spans="1:14" ht="14.25" customHeight="1" x14ac:dyDescent="0.3"/>
    <row r="28" spans="1:14" ht="14.25" customHeight="1" x14ac:dyDescent="0.3"/>
    <row r="29" spans="1:14" ht="14.25" customHeight="1" x14ac:dyDescent="0.3"/>
    <row r="30" spans="1:14" ht="14.25" customHeight="1" x14ac:dyDescent="0.3"/>
    <row r="31" spans="1:14" ht="14.25" customHeight="1" x14ac:dyDescent="0.3"/>
    <row r="32" spans="1:1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13" ht="14.25" customHeight="1" x14ac:dyDescent="0.3">
      <c r="A1" s="15"/>
      <c r="B1" s="16"/>
      <c r="C1" s="17" t="s">
        <v>61</v>
      </c>
      <c r="D1" s="17" t="s">
        <v>62</v>
      </c>
      <c r="E1" s="17" t="s">
        <v>63</v>
      </c>
      <c r="F1" s="17" t="s">
        <v>64</v>
      </c>
      <c r="G1" s="17" t="s">
        <v>65</v>
      </c>
      <c r="H1" s="17" t="s">
        <v>66</v>
      </c>
      <c r="K1" s="18" t="s">
        <v>67</v>
      </c>
      <c r="M1" s="1" t="s">
        <v>68</v>
      </c>
    </row>
    <row r="2" spans="1:13" ht="14.25" customHeight="1" x14ac:dyDescent="0.3">
      <c r="A2" s="19">
        <v>310</v>
      </c>
      <c r="B2" s="20">
        <v>0</v>
      </c>
      <c r="C2" s="20">
        <v>0.41</v>
      </c>
      <c r="D2" s="20">
        <v>0.39700000000000002</v>
      </c>
      <c r="E2" s="20">
        <v>0.39</v>
      </c>
      <c r="F2" s="20">
        <v>0.376</v>
      </c>
      <c r="G2" s="20">
        <v>0.38600000000000001</v>
      </c>
      <c r="H2" s="20">
        <v>0.38200000000000001</v>
      </c>
      <c r="J2" s="21" t="s">
        <v>61</v>
      </c>
      <c r="K2" s="1">
        <f>(C5+C8)/2</f>
        <v>0.61749999999999994</v>
      </c>
      <c r="M2" s="1">
        <f>(K2-K3)/ (75-37.5)</f>
        <v>3.7066666666666654E-3</v>
      </c>
    </row>
    <row r="3" spans="1:13" ht="14.25" customHeight="1" x14ac:dyDescent="0.3">
      <c r="A3" s="19">
        <v>340</v>
      </c>
      <c r="B3" s="20">
        <v>0</v>
      </c>
      <c r="C3" s="20">
        <v>0.38300000000000001</v>
      </c>
      <c r="D3" s="20">
        <v>0.377</v>
      </c>
      <c r="E3" s="20">
        <v>0.376</v>
      </c>
      <c r="F3" s="20">
        <v>0.36199999999999999</v>
      </c>
      <c r="G3" s="20">
        <v>0.373</v>
      </c>
      <c r="H3" s="20">
        <v>0.37</v>
      </c>
      <c r="J3" s="21" t="s">
        <v>62</v>
      </c>
      <c r="K3" s="1">
        <f>(D5+D8)/2</f>
        <v>0.47849999999999998</v>
      </c>
      <c r="M3" s="1">
        <f>(K3-K4)/(37.5-18.75)</f>
        <v>3.5999999999999973E-3</v>
      </c>
    </row>
    <row r="4" spans="1:13" ht="14.25" customHeight="1" x14ac:dyDescent="0.3">
      <c r="A4" s="19">
        <v>370</v>
      </c>
      <c r="B4" s="20">
        <v>0</v>
      </c>
      <c r="C4" s="20">
        <v>0.36299999999999999</v>
      </c>
      <c r="D4" s="20">
        <v>0.36299999999999999</v>
      </c>
      <c r="E4" s="20">
        <v>0.36699999999999999</v>
      </c>
      <c r="F4" s="20">
        <v>0.35299999999999998</v>
      </c>
      <c r="G4" s="20">
        <v>0.36499999999999999</v>
      </c>
      <c r="H4" s="20">
        <v>0.36199999999999999</v>
      </c>
      <c r="J4" s="21" t="s">
        <v>63</v>
      </c>
      <c r="K4" s="1">
        <f>(E5+E8)/2</f>
        <v>0.41100000000000003</v>
      </c>
      <c r="M4" s="1">
        <f>(K4-K5)/(18.75-9.375)</f>
        <v>5.4933333333333327E-3</v>
      </c>
    </row>
    <row r="5" spans="1:13" ht="14.25" customHeight="1" x14ac:dyDescent="0.3">
      <c r="A5" s="22">
        <v>400</v>
      </c>
      <c r="B5" s="22">
        <v>0</v>
      </c>
      <c r="C5" s="22">
        <v>0.35199999999999998</v>
      </c>
      <c r="D5" s="22">
        <v>0.35199999999999998</v>
      </c>
      <c r="E5" s="22">
        <v>0.35499999999999998</v>
      </c>
      <c r="F5" s="22">
        <v>0.34100000000000003</v>
      </c>
      <c r="G5" s="22">
        <v>0.35299999999999998</v>
      </c>
      <c r="H5" s="22">
        <v>0.35099999999999998</v>
      </c>
      <c r="J5" s="21" t="s">
        <v>64</v>
      </c>
      <c r="K5" s="1">
        <f>(F5+F8)/2</f>
        <v>0.35950000000000004</v>
      </c>
      <c r="M5" s="1">
        <f>(K5-K6)/(9.375-4.69)</f>
        <v>9.6051227321239277E-4</v>
      </c>
    </row>
    <row r="6" spans="1:13" ht="14.25" customHeight="1" x14ac:dyDescent="0.3">
      <c r="A6" s="19">
        <v>430</v>
      </c>
      <c r="B6" s="20">
        <v>0</v>
      </c>
      <c r="C6" s="20">
        <v>0.36899999999999999</v>
      </c>
      <c r="D6" s="20">
        <v>0.35499999999999998</v>
      </c>
      <c r="E6" s="20">
        <v>0.35099999999999998</v>
      </c>
      <c r="F6" s="20">
        <v>0.33400000000000002</v>
      </c>
      <c r="G6" s="20">
        <v>0.34300000000000003</v>
      </c>
      <c r="H6" s="20">
        <v>0.34100000000000003</v>
      </c>
      <c r="J6" s="21" t="s">
        <v>65</v>
      </c>
      <c r="K6" s="1">
        <f>(G5+G8)/2</f>
        <v>0.35499999999999998</v>
      </c>
      <c r="M6" s="1">
        <f>(K6-K7)/(4.69-2.34)</f>
        <v>4.0425531914893408E-3</v>
      </c>
    </row>
    <row r="7" spans="1:13" ht="14.25" customHeight="1" x14ac:dyDescent="0.3">
      <c r="A7" s="19">
        <v>460</v>
      </c>
      <c r="B7" s="20">
        <v>0</v>
      </c>
      <c r="C7" s="20">
        <v>0.51800000000000002</v>
      </c>
      <c r="D7" s="20">
        <v>0.42399999999999999</v>
      </c>
      <c r="E7" s="20">
        <v>0.38</v>
      </c>
      <c r="F7" s="20">
        <v>0.34200000000000003</v>
      </c>
      <c r="G7" s="20">
        <v>0.34200000000000003</v>
      </c>
      <c r="H7" s="20">
        <v>0.33500000000000002</v>
      </c>
      <c r="J7" s="21" t="s">
        <v>66</v>
      </c>
      <c r="K7" s="1">
        <f>(H5+H8)/2</f>
        <v>0.34550000000000003</v>
      </c>
    </row>
    <row r="8" spans="1:13" ht="14.25" customHeight="1" x14ac:dyDescent="0.3">
      <c r="A8" s="22">
        <v>490</v>
      </c>
      <c r="B8" s="22">
        <v>0</v>
      </c>
      <c r="C8" s="22">
        <v>0.88300000000000001</v>
      </c>
      <c r="D8" s="22">
        <v>0.60499999999999998</v>
      </c>
      <c r="E8" s="22">
        <v>0.46700000000000003</v>
      </c>
      <c r="F8" s="22">
        <v>0.378</v>
      </c>
      <c r="G8" s="22">
        <v>0.35699999999999998</v>
      </c>
      <c r="H8" s="22">
        <v>0.34</v>
      </c>
    </row>
    <row r="9" spans="1:13" ht="14.25" customHeight="1" x14ac:dyDescent="0.3">
      <c r="A9" s="19">
        <v>520</v>
      </c>
      <c r="B9" s="20">
        <v>0</v>
      </c>
      <c r="C9" s="20">
        <v>0.32400000000000001</v>
      </c>
      <c r="D9" s="20">
        <v>0.31900000000000001</v>
      </c>
      <c r="E9" s="20">
        <v>0.318</v>
      </c>
      <c r="F9" s="20">
        <v>0.30299999999999999</v>
      </c>
      <c r="G9" s="20">
        <v>0.314</v>
      </c>
      <c r="H9" s="20">
        <v>0.311</v>
      </c>
    </row>
    <row r="10" spans="1:13" ht="14.25" customHeight="1" x14ac:dyDescent="0.3">
      <c r="A10" s="19">
        <v>550</v>
      </c>
      <c r="B10" s="20">
        <v>0</v>
      </c>
      <c r="C10" s="20">
        <v>0.29499999999999998</v>
      </c>
      <c r="D10" s="20">
        <v>0.3</v>
      </c>
      <c r="E10" s="20">
        <v>0.30499999999999999</v>
      </c>
      <c r="F10" s="20">
        <v>0.29199999999999998</v>
      </c>
      <c r="G10" s="20">
        <v>0.30499999999999999</v>
      </c>
      <c r="H10" s="20">
        <v>0.30099999999999999</v>
      </c>
    </row>
    <row r="11" spans="1:13" ht="14.25" customHeight="1" x14ac:dyDescent="0.3">
      <c r="A11" s="19">
        <v>580</v>
      </c>
      <c r="B11" s="20">
        <v>0</v>
      </c>
      <c r="C11" s="20">
        <v>0.28699999999999998</v>
      </c>
      <c r="D11" s="20">
        <v>0.29199999999999998</v>
      </c>
      <c r="E11" s="20">
        <v>0.28000000000000003</v>
      </c>
      <c r="F11" s="20">
        <v>0.28399999999999997</v>
      </c>
      <c r="G11" s="20">
        <v>0.29699999999999999</v>
      </c>
      <c r="H11" s="20">
        <v>0.29399999999999998</v>
      </c>
    </row>
    <row r="12" spans="1:13" ht="14.25" customHeight="1" x14ac:dyDescent="0.3">
      <c r="A12" s="19">
        <v>610</v>
      </c>
      <c r="B12" s="20">
        <v>0</v>
      </c>
      <c r="C12" s="20">
        <v>0.28000000000000003</v>
      </c>
      <c r="D12" s="20">
        <v>0.28499999999999998</v>
      </c>
      <c r="E12" s="20">
        <v>0.28999999999999998</v>
      </c>
      <c r="F12" s="20">
        <v>0.27600000000000002</v>
      </c>
      <c r="G12" s="20">
        <v>0.28899999999999998</v>
      </c>
      <c r="H12" s="20">
        <v>0.28699999999999998</v>
      </c>
    </row>
    <row r="13" spans="1:13" ht="14.25" customHeight="1" x14ac:dyDescent="0.3"/>
    <row r="14" spans="1:13" ht="14.25" customHeight="1" x14ac:dyDescent="0.3"/>
    <row r="15" spans="1:13" ht="14.25" customHeight="1" x14ac:dyDescent="0.3">
      <c r="A15" s="15"/>
      <c r="B15" s="17" t="s">
        <v>61</v>
      </c>
    </row>
    <row r="16" spans="1:13" ht="14.25" customHeight="1" x14ac:dyDescent="0.3">
      <c r="A16" s="19">
        <v>310</v>
      </c>
      <c r="B16" s="20">
        <v>0.41</v>
      </c>
    </row>
    <row r="17" spans="1:2" ht="14.25" customHeight="1" x14ac:dyDescent="0.3">
      <c r="A17" s="19">
        <v>340</v>
      </c>
      <c r="B17" s="20">
        <v>0.38300000000000001</v>
      </c>
    </row>
    <row r="18" spans="1:2" ht="14.25" customHeight="1" x14ac:dyDescent="0.3">
      <c r="A18" s="19">
        <v>370</v>
      </c>
      <c r="B18" s="20">
        <v>0.36299999999999999</v>
      </c>
    </row>
    <row r="19" spans="1:2" ht="14.25" customHeight="1" x14ac:dyDescent="0.3">
      <c r="A19" s="19">
        <v>400</v>
      </c>
      <c r="B19" s="20">
        <v>0.35199999999999998</v>
      </c>
    </row>
    <row r="20" spans="1:2" ht="14.25" customHeight="1" x14ac:dyDescent="0.3">
      <c r="A20" s="19">
        <v>430</v>
      </c>
      <c r="B20" s="20">
        <v>0.36899999999999999</v>
      </c>
    </row>
    <row r="21" spans="1:2" ht="14.25" customHeight="1" x14ac:dyDescent="0.3">
      <c r="A21" s="19">
        <v>460</v>
      </c>
      <c r="B21" s="20">
        <v>0.51800000000000002</v>
      </c>
    </row>
    <row r="22" spans="1:2" ht="14.25" customHeight="1" x14ac:dyDescent="0.3">
      <c r="A22" s="19">
        <v>490</v>
      </c>
      <c r="B22" s="20">
        <v>0.88300000000000001</v>
      </c>
    </row>
    <row r="23" spans="1:2" ht="14.25" customHeight="1" x14ac:dyDescent="0.3">
      <c r="A23" s="19">
        <v>520</v>
      </c>
      <c r="B23" s="20">
        <v>0.32400000000000001</v>
      </c>
    </row>
    <row r="24" spans="1:2" ht="14.25" customHeight="1" x14ac:dyDescent="0.3">
      <c r="A24" s="19">
        <v>550</v>
      </c>
      <c r="B24" s="20">
        <v>0.29499999999999998</v>
      </c>
    </row>
    <row r="25" spans="1:2" ht="14.25" customHeight="1" x14ac:dyDescent="0.3">
      <c r="A25" s="19">
        <v>580</v>
      </c>
      <c r="B25" s="20">
        <v>0.28699999999999998</v>
      </c>
    </row>
    <row r="26" spans="1:2" ht="14.25" customHeight="1" x14ac:dyDescent="0.3">
      <c r="A26" s="19">
        <v>610</v>
      </c>
      <c r="B26" s="20">
        <v>0.28000000000000003</v>
      </c>
    </row>
    <row r="27" spans="1:2" ht="14.25" customHeight="1" x14ac:dyDescent="0.3"/>
    <row r="28" spans="1:2" ht="14.25" customHeight="1" x14ac:dyDescent="0.3"/>
    <row r="29" spans="1:2" ht="14.25" customHeight="1" x14ac:dyDescent="0.3">
      <c r="A29" s="15"/>
      <c r="B29" s="17" t="s">
        <v>62</v>
      </c>
    </row>
    <row r="30" spans="1:2" ht="14.25" customHeight="1" x14ac:dyDescent="0.3">
      <c r="A30" s="19">
        <v>310</v>
      </c>
      <c r="B30" s="20">
        <v>0.39700000000000002</v>
      </c>
    </row>
    <row r="31" spans="1:2" ht="14.25" customHeight="1" x14ac:dyDescent="0.3">
      <c r="A31" s="19">
        <v>340</v>
      </c>
      <c r="B31" s="20">
        <v>0.377</v>
      </c>
    </row>
    <row r="32" spans="1:2" ht="14.25" customHeight="1" x14ac:dyDescent="0.3">
      <c r="A32" s="19">
        <v>370</v>
      </c>
      <c r="B32" s="20">
        <v>0.36299999999999999</v>
      </c>
    </row>
    <row r="33" spans="1:2" ht="14.25" customHeight="1" x14ac:dyDescent="0.3">
      <c r="A33" s="19">
        <v>400</v>
      </c>
      <c r="B33" s="20">
        <v>0.35199999999999998</v>
      </c>
    </row>
    <row r="34" spans="1:2" ht="14.25" customHeight="1" x14ac:dyDescent="0.3">
      <c r="A34" s="19">
        <v>430</v>
      </c>
      <c r="B34" s="20">
        <v>0.35499999999999998</v>
      </c>
    </row>
    <row r="35" spans="1:2" ht="14.25" customHeight="1" x14ac:dyDescent="0.3">
      <c r="A35" s="19">
        <v>460</v>
      </c>
      <c r="B35" s="20">
        <v>0.42399999999999999</v>
      </c>
    </row>
    <row r="36" spans="1:2" ht="14.25" customHeight="1" x14ac:dyDescent="0.3">
      <c r="A36" s="19">
        <v>490</v>
      </c>
      <c r="B36" s="20">
        <v>0.60499999999999998</v>
      </c>
    </row>
    <row r="37" spans="1:2" ht="14.25" customHeight="1" x14ac:dyDescent="0.3">
      <c r="A37" s="19">
        <v>520</v>
      </c>
      <c r="B37" s="20">
        <v>0.31900000000000001</v>
      </c>
    </row>
    <row r="38" spans="1:2" ht="14.25" customHeight="1" x14ac:dyDescent="0.3">
      <c r="A38" s="19">
        <v>550</v>
      </c>
      <c r="B38" s="20">
        <v>0.3</v>
      </c>
    </row>
    <row r="39" spans="1:2" ht="14.25" customHeight="1" x14ac:dyDescent="0.3">
      <c r="A39" s="19">
        <v>580</v>
      </c>
      <c r="B39" s="20">
        <v>0.29199999999999998</v>
      </c>
    </row>
    <row r="40" spans="1:2" ht="14.25" customHeight="1" x14ac:dyDescent="0.3">
      <c r="A40" s="19">
        <v>610</v>
      </c>
      <c r="B40" s="20">
        <v>0.28499999999999998</v>
      </c>
    </row>
    <row r="41" spans="1:2" ht="14.25" customHeight="1" x14ac:dyDescent="0.3"/>
    <row r="42" spans="1:2" ht="14.25" customHeight="1" x14ac:dyDescent="0.3"/>
    <row r="43" spans="1:2" ht="14.25" customHeight="1" x14ac:dyDescent="0.3"/>
    <row r="44" spans="1:2" ht="14.25" customHeight="1" x14ac:dyDescent="0.3">
      <c r="B44" s="17" t="s">
        <v>63</v>
      </c>
    </row>
    <row r="45" spans="1:2" ht="14.25" customHeight="1" x14ac:dyDescent="0.3">
      <c r="A45" s="19">
        <v>310</v>
      </c>
      <c r="B45" s="20">
        <v>0.39</v>
      </c>
    </row>
    <row r="46" spans="1:2" ht="14.25" customHeight="1" x14ac:dyDescent="0.3">
      <c r="A46" s="19">
        <v>340</v>
      </c>
      <c r="B46" s="20">
        <v>0.376</v>
      </c>
    </row>
    <row r="47" spans="1:2" ht="14.25" customHeight="1" x14ac:dyDescent="0.3">
      <c r="A47" s="19">
        <v>370</v>
      </c>
      <c r="B47" s="20">
        <v>0.36699999999999999</v>
      </c>
    </row>
    <row r="48" spans="1:2" ht="14.25" customHeight="1" x14ac:dyDescent="0.3">
      <c r="A48" s="19">
        <v>400</v>
      </c>
      <c r="B48" s="20">
        <v>0.35499999999999998</v>
      </c>
    </row>
    <row r="49" spans="1:2" ht="14.25" customHeight="1" x14ac:dyDescent="0.3">
      <c r="A49" s="19">
        <v>430</v>
      </c>
      <c r="B49" s="20">
        <v>0.35099999999999998</v>
      </c>
    </row>
    <row r="50" spans="1:2" ht="14.25" customHeight="1" x14ac:dyDescent="0.3">
      <c r="A50" s="19">
        <v>460</v>
      </c>
      <c r="B50" s="20">
        <v>0.38</v>
      </c>
    </row>
    <row r="51" spans="1:2" ht="14.25" customHeight="1" x14ac:dyDescent="0.3">
      <c r="A51" s="19">
        <v>490</v>
      </c>
      <c r="B51" s="20">
        <v>0.46700000000000003</v>
      </c>
    </row>
    <row r="52" spans="1:2" ht="14.25" customHeight="1" x14ac:dyDescent="0.3">
      <c r="A52" s="19">
        <v>520</v>
      </c>
      <c r="B52" s="20">
        <v>0.318</v>
      </c>
    </row>
    <row r="53" spans="1:2" ht="14.25" customHeight="1" x14ac:dyDescent="0.3">
      <c r="A53" s="19">
        <v>550</v>
      </c>
      <c r="B53" s="20">
        <v>0.30499999999999999</v>
      </c>
    </row>
    <row r="54" spans="1:2" ht="14.25" customHeight="1" x14ac:dyDescent="0.3">
      <c r="A54" s="19">
        <v>580</v>
      </c>
      <c r="B54" s="20">
        <v>0.28000000000000003</v>
      </c>
    </row>
    <row r="55" spans="1:2" ht="14.25" customHeight="1" x14ac:dyDescent="0.3">
      <c r="A55" s="19">
        <v>610</v>
      </c>
      <c r="B55" s="20">
        <v>0.28999999999999998</v>
      </c>
    </row>
    <row r="56" spans="1:2" ht="14.25" customHeight="1" x14ac:dyDescent="0.3"/>
    <row r="57" spans="1:2" ht="14.25" customHeight="1" x14ac:dyDescent="0.3"/>
    <row r="58" spans="1:2" ht="14.25" customHeight="1" x14ac:dyDescent="0.3">
      <c r="B58" s="17" t="s">
        <v>64</v>
      </c>
    </row>
    <row r="59" spans="1:2" ht="14.25" customHeight="1" x14ac:dyDescent="0.3">
      <c r="A59" s="19">
        <v>310</v>
      </c>
      <c r="B59" s="20">
        <v>0.376</v>
      </c>
    </row>
    <row r="60" spans="1:2" ht="14.25" customHeight="1" x14ac:dyDescent="0.3">
      <c r="A60" s="19">
        <v>340</v>
      </c>
      <c r="B60" s="20">
        <v>0.36199999999999999</v>
      </c>
    </row>
    <row r="61" spans="1:2" ht="14.25" customHeight="1" x14ac:dyDescent="0.3">
      <c r="A61" s="19">
        <v>370</v>
      </c>
      <c r="B61" s="20">
        <v>0.35299999999999998</v>
      </c>
    </row>
    <row r="62" spans="1:2" ht="14.25" customHeight="1" x14ac:dyDescent="0.3">
      <c r="A62" s="19">
        <v>400</v>
      </c>
      <c r="B62" s="20">
        <v>0.34100000000000003</v>
      </c>
    </row>
    <row r="63" spans="1:2" ht="14.25" customHeight="1" x14ac:dyDescent="0.3">
      <c r="A63" s="19">
        <v>430</v>
      </c>
      <c r="B63" s="20">
        <v>0.33400000000000002</v>
      </c>
    </row>
    <row r="64" spans="1:2" ht="14.25" customHeight="1" x14ac:dyDescent="0.3">
      <c r="A64" s="19">
        <v>460</v>
      </c>
      <c r="B64" s="20">
        <v>0.34200000000000003</v>
      </c>
    </row>
    <row r="65" spans="1:2" ht="14.25" customHeight="1" x14ac:dyDescent="0.3">
      <c r="A65" s="19">
        <v>490</v>
      </c>
      <c r="B65" s="20">
        <v>0.378</v>
      </c>
    </row>
    <row r="66" spans="1:2" ht="14.25" customHeight="1" x14ac:dyDescent="0.3">
      <c r="A66" s="19">
        <v>520</v>
      </c>
      <c r="B66" s="20">
        <v>0.30299999999999999</v>
      </c>
    </row>
    <row r="67" spans="1:2" ht="14.25" customHeight="1" x14ac:dyDescent="0.3">
      <c r="A67" s="19">
        <v>550</v>
      </c>
      <c r="B67" s="20">
        <v>0.29199999999999998</v>
      </c>
    </row>
    <row r="68" spans="1:2" ht="14.25" customHeight="1" x14ac:dyDescent="0.3">
      <c r="A68" s="19">
        <v>580</v>
      </c>
      <c r="B68" s="20">
        <v>0.28399999999999997</v>
      </c>
    </row>
    <row r="69" spans="1:2" ht="14.25" customHeight="1" x14ac:dyDescent="0.3">
      <c r="A69" s="19">
        <v>610</v>
      </c>
      <c r="B69" s="20">
        <v>0.27600000000000002</v>
      </c>
    </row>
    <row r="70" spans="1:2" ht="14.25" customHeight="1" x14ac:dyDescent="0.3"/>
    <row r="71" spans="1:2" ht="14.25" customHeight="1" x14ac:dyDescent="0.3"/>
    <row r="72" spans="1:2" ht="14.25" customHeight="1" x14ac:dyDescent="0.3">
      <c r="B72" s="17" t="s">
        <v>65</v>
      </c>
    </row>
    <row r="73" spans="1:2" ht="14.25" customHeight="1" x14ac:dyDescent="0.3">
      <c r="A73" s="19">
        <v>310</v>
      </c>
      <c r="B73" s="20">
        <v>0.38600000000000001</v>
      </c>
    </row>
    <row r="74" spans="1:2" ht="14.25" customHeight="1" x14ac:dyDescent="0.3">
      <c r="A74" s="19">
        <v>340</v>
      </c>
      <c r="B74" s="20">
        <v>0.373</v>
      </c>
    </row>
    <row r="75" spans="1:2" ht="14.25" customHeight="1" x14ac:dyDescent="0.3">
      <c r="A75" s="19">
        <v>370</v>
      </c>
      <c r="B75" s="20">
        <v>0.36499999999999999</v>
      </c>
    </row>
    <row r="76" spans="1:2" ht="14.25" customHeight="1" x14ac:dyDescent="0.3">
      <c r="A76" s="19">
        <v>400</v>
      </c>
      <c r="B76" s="20">
        <v>0.35299999999999998</v>
      </c>
    </row>
    <row r="77" spans="1:2" ht="14.25" customHeight="1" x14ac:dyDescent="0.3">
      <c r="A77" s="19">
        <v>430</v>
      </c>
      <c r="B77" s="20">
        <v>0.34300000000000003</v>
      </c>
    </row>
    <row r="78" spans="1:2" ht="14.25" customHeight="1" x14ac:dyDescent="0.3">
      <c r="A78" s="19">
        <v>460</v>
      </c>
      <c r="B78" s="20">
        <v>0.34200000000000003</v>
      </c>
    </row>
    <row r="79" spans="1:2" ht="14.25" customHeight="1" x14ac:dyDescent="0.3">
      <c r="A79" s="19">
        <v>490</v>
      </c>
      <c r="B79" s="20">
        <v>0.35699999999999998</v>
      </c>
    </row>
    <row r="80" spans="1:2" ht="14.25" customHeight="1" x14ac:dyDescent="0.3">
      <c r="A80" s="19">
        <v>520</v>
      </c>
      <c r="B80" s="20">
        <v>0.314</v>
      </c>
    </row>
    <row r="81" spans="1:2" ht="14.25" customHeight="1" x14ac:dyDescent="0.3">
      <c r="A81" s="19">
        <v>550</v>
      </c>
      <c r="B81" s="20">
        <v>0.30499999999999999</v>
      </c>
    </row>
    <row r="82" spans="1:2" ht="14.25" customHeight="1" x14ac:dyDescent="0.3">
      <c r="A82" s="19">
        <v>580</v>
      </c>
      <c r="B82" s="20">
        <v>0.29699999999999999</v>
      </c>
    </row>
    <row r="83" spans="1:2" ht="14.25" customHeight="1" x14ac:dyDescent="0.3">
      <c r="A83" s="19">
        <v>610</v>
      </c>
      <c r="B83" s="20">
        <v>0.28899999999999998</v>
      </c>
    </row>
    <row r="84" spans="1:2" ht="14.25" customHeight="1" x14ac:dyDescent="0.3"/>
    <row r="85" spans="1:2" ht="14.25" customHeight="1" x14ac:dyDescent="0.3"/>
    <row r="86" spans="1:2" ht="14.25" customHeight="1" x14ac:dyDescent="0.3">
      <c r="B86" s="17" t="s">
        <v>66</v>
      </c>
    </row>
    <row r="87" spans="1:2" ht="14.25" customHeight="1" x14ac:dyDescent="0.3">
      <c r="A87" s="19">
        <v>310</v>
      </c>
      <c r="B87" s="20">
        <v>0.38200000000000001</v>
      </c>
    </row>
    <row r="88" spans="1:2" ht="14.25" customHeight="1" x14ac:dyDescent="0.3">
      <c r="A88" s="19">
        <v>340</v>
      </c>
      <c r="B88" s="20">
        <v>0.37</v>
      </c>
    </row>
    <row r="89" spans="1:2" ht="14.25" customHeight="1" x14ac:dyDescent="0.3">
      <c r="A89" s="19">
        <v>370</v>
      </c>
      <c r="B89" s="20">
        <v>0.36199999999999999</v>
      </c>
    </row>
    <row r="90" spans="1:2" ht="14.25" customHeight="1" x14ac:dyDescent="0.3">
      <c r="A90" s="19">
        <v>400</v>
      </c>
      <c r="B90" s="20">
        <v>0.35099999999999998</v>
      </c>
    </row>
    <row r="91" spans="1:2" ht="14.25" customHeight="1" x14ac:dyDescent="0.3">
      <c r="A91" s="19">
        <v>430</v>
      </c>
      <c r="B91" s="20">
        <v>0.34100000000000003</v>
      </c>
    </row>
    <row r="92" spans="1:2" ht="14.25" customHeight="1" x14ac:dyDescent="0.3">
      <c r="A92" s="19">
        <v>460</v>
      </c>
      <c r="B92" s="20">
        <v>0.33500000000000002</v>
      </c>
    </row>
    <row r="93" spans="1:2" ht="14.25" customHeight="1" x14ac:dyDescent="0.3">
      <c r="A93" s="19">
        <v>490</v>
      </c>
      <c r="B93" s="20">
        <v>0.34</v>
      </c>
    </row>
    <row r="94" spans="1:2" ht="14.25" customHeight="1" x14ac:dyDescent="0.3">
      <c r="A94" s="19">
        <v>520</v>
      </c>
      <c r="B94" s="20">
        <v>0.311</v>
      </c>
    </row>
    <row r="95" spans="1:2" ht="14.25" customHeight="1" x14ac:dyDescent="0.3">
      <c r="A95" s="19">
        <v>550</v>
      </c>
      <c r="B95" s="20">
        <v>0.30099999999999999</v>
      </c>
    </row>
    <row r="96" spans="1:2" ht="14.25" customHeight="1" x14ac:dyDescent="0.3">
      <c r="A96" s="19">
        <v>580</v>
      </c>
      <c r="B96" s="20">
        <v>0.29399999999999998</v>
      </c>
    </row>
    <row r="97" spans="1:2" ht="14.25" customHeight="1" x14ac:dyDescent="0.3">
      <c r="A97" s="19">
        <v>610</v>
      </c>
      <c r="B97" s="20">
        <v>0.28699999999999998</v>
      </c>
    </row>
    <row r="98" spans="1:2" ht="14.25" customHeight="1" x14ac:dyDescent="0.3"/>
    <row r="99" spans="1:2" ht="14.25" customHeight="1" x14ac:dyDescent="0.3"/>
    <row r="100" spans="1:2" ht="14.25" customHeight="1" x14ac:dyDescent="0.3"/>
    <row r="101" spans="1:2" ht="14.25" customHeight="1" x14ac:dyDescent="0.3"/>
    <row r="102" spans="1:2" ht="14.25" customHeight="1" x14ac:dyDescent="0.3"/>
    <row r="103" spans="1:2" ht="14.25" customHeight="1" x14ac:dyDescent="0.3"/>
    <row r="104" spans="1:2" ht="14.25" customHeight="1" x14ac:dyDescent="0.3"/>
    <row r="105" spans="1:2" ht="14.25" customHeight="1" x14ac:dyDescent="0.3"/>
    <row r="106" spans="1:2" ht="14.25" customHeight="1" x14ac:dyDescent="0.3"/>
    <row r="107" spans="1:2" ht="14.25" customHeight="1" x14ac:dyDescent="0.3"/>
    <row r="108" spans="1:2" ht="14.25" customHeight="1" x14ac:dyDescent="0.3"/>
    <row r="109" spans="1:2" ht="14.25" customHeight="1" x14ac:dyDescent="0.3"/>
    <row r="110" spans="1:2" ht="14.25" customHeight="1" x14ac:dyDescent="0.3"/>
    <row r="111" spans="1:2" ht="14.25" customHeight="1" x14ac:dyDescent="0.3"/>
    <row r="112" spans="1: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164E-6438-4E9B-8148-9A91B9372FEE}">
  <dimension ref="A1:H14"/>
  <sheetViews>
    <sheetView workbookViewId="0">
      <selection activeCell="R5" sqref="R5"/>
    </sheetView>
  </sheetViews>
  <sheetFormatPr defaultRowHeight="14.4" x14ac:dyDescent="0.3"/>
  <sheetData>
    <row r="1" spans="1:8" ht="15" thickBot="1" x14ac:dyDescent="0.35">
      <c r="A1" s="15" t="s">
        <v>69</v>
      </c>
      <c r="B1" s="16">
        <v>0</v>
      </c>
      <c r="C1" s="17">
        <v>75</v>
      </c>
      <c r="D1" s="17">
        <v>37.5</v>
      </c>
      <c r="E1" s="17">
        <v>18.75</v>
      </c>
      <c r="F1" s="17">
        <f>E1/2</f>
        <v>9.375</v>
      </c>
      <c r="G1" s="17">
        <f>F1/2</f>
        <v>4.6875</v>
      </c>
      <c r="H1" s="17">
        <f>G1/2</f>
        <v>2.34375</v>
      </c>
    </row>
    <row r="2" spans="1:8" ht="15" thickBot="1" x14ac:dyDescent="0.35">
      <c r="A2" s="19">
        <v>310</v>
      </c>
      <c r="B2" s="20">
        <v>0</v>
      </c>
      <c r="C2" s="20">
        <v>0.41</v>
      </c>
      <c r="D2" s="20">
        <v>0.39700000000000002</v>
      </c>
      <c r="E2" s="20">
        <v>0.39</v>
      </c>
      <c r="F2" s="20">
        <v>0.376</v>
      </c>
      <c r="G2" s="20">
        <v>0.38600000000000001</v>
      </c>
      <c r="H2" s="20">
        <v>0.38200000000000001</v>
      </c>
    </row>
    <row r="3" spans="1:8" ht="15" thickBot="1" x14ac:dyDescent="0.35">
      <c r="A3" s="19">
        <v>340</v>
      </c>
      <c r="B3" s="20">
        <v>0</v>
      </c>
      <c r="C3" s="20">
        <v>0.38300000000000001</v>
      </c>
      <c r="D3" s="20">
        <v>0.377</v>
      </c>
      <c r="E3" s="20">
        <v>0.376</v>
      </c>
      <c r="F3" s="20">
        <v>0.36199999999999999</v>
      </c>
      <c r="G3" s="20">
        <v>0.373</v>
      </c>
      <c r="H3" s="20">
        <v>0.37</v>
      </c>
    </row>
    <row r="4" spans="1:8" ht="15" thickBot="1" x14ac:dyDescent="0.35">
      <c r="A4" s="19">
        <v>370</v>
      </c>
      <c r="B4" s="20">
        <v>0</v>
      </c>
      <c r="C4" s="20">
        <v>0.36299999999999999</v>
      </c>
      <c r="D4" s="20">
        <v>0.36299999999999999</v>
      </c>
      <c r="E4" s="20">
        <v>0.36699999999999999</v>
      </c>
      <c r="F4" s="20">
        <v>0.35299999999999998</v>
      </c>
      <c r="G4" s="20">
        <v>0.36499999999999999</v>
      </c>
      <c r="H4" s="20">
        <v>0.36199999999999999</v>
      </c>
    </row>
    <row r="5" spans="1:8" ht="15" thickBot="1" x14ac:dyDescent="0.35">
      <c r="A5" s="32">
        <v>400</v>
      </c>
      <c r="B5" s="20">
        <v>0</v>
      </c>
      <c r="C5" s="20">
        <v>0.35199999999999998</v>
      </c>
      <c r="D5" s="20">
        <v>0.35199999999999998</v>
      </c>
      <c r="E5" s="20">
        <v>0.35499999999999998</v>
      </c>
      <c r="F5" s="20">
        <v>0.34100000000000003</v>
      </c>
      <c r="G5" s="20">
        <v>0.35299999999999998</v>
      </c>
      <c r="H5" s="20">
        <v>0.35099999999999998</v>
      </c>
    </row>
    <row r="6" spans="1:8" ht="15" thickBot="1" x14ac:dyDescent="0.35">
      <c r="A6" s="19">
        <v>430</v>
      </c>
      <c r="B6" s="20">
        <v>0</v>
      </c>
      <c r="C6" s="20">
        <v>0.36899999999999999</v>
      </c>
      <c r="D6" s="20">
        <v>0.35499999999999998</v>
      </c>
      <c r="E6" s="20">
        <v>0.35099999999999998</v>
      </c>
      <c r="F6" s="20">
        <v>0.33400000000000002</v>
      </c>
      <c r="G6" s="20">
        <v>0.34300000000000003</v>
      </c>
      <c r="H6" s="20">
        <v>0.34100000000000003</v>
      </c>
    </row>
    <row r="7" spans="1:8" ht="15" thickBot="1" x14ac:dyDescent="0.35">
      <c r="A7" s="19">
        <v>460</v>
      </c>
      <c r="B7" s="20">
        <v>0</v>
      </c>
      <c r="C7" s="20">
        <v>0.51800000000000002</v>
      </c>
      <c r="D7" s="20">
        <v>0.42399999999999999</v>
      </c>
      <c r="E7" s="20">
        <v>0.38</v>
      </c>
      <c r="F7" s="20">
        <v>0.34200000000000003</v>
      </c>
      <c r="G7" s="20">
        <v>0.34200000000000003</v>
      </c>
      <c r="H7" s="20">
        <v>0.33500000000000002</v>
      </c>
    </row>
    <row r="8" spans="1:8" ht="15" thickBot="1" x14ac:dyDescent="0.35">
      <c r="A8" s="22">
        <v>490</v>
      </c>
      <c r="B8" s="22">
        <v>0</v>
      </c>
      <c r="C8" s="22">
        <v>0.88300000000000001</v>
      </c>
      <c r="D8" s="22">
        <v>0.60499999999999998</v>
      </c>
      <c r="E8" s="22">
        <v>0.46700000000000003</v>
      </c>
      <c r="F8" s="22">
        <v>0.378</v>
      </c>
      <c r="G8" s="22">
        <v>0.35699999999999998</v>
      </c>
      <c r="H8" s="22">
        <v>0.34</v>
      </c>
    </row>
    <row r="9" spans="1:8" ht="15" thickBot="1" x14ac:dyDescent="0.35">
      <c r="A9" s="19">
        <v>520</v>
      </c>
      <c r="B9" s="20">
        <v>0</v>
      </c>
      <c r="C9" s="20">
        <v>0.32400000000000001</v>
      </c>
      <c r="D9" s="20">
        <v>0.31900000000000001</v>
      </c>
      <c r="E9" s="20">
        <v>0.318</v>
      </c>
      <c r="F9" s="20">
        <v>0.30299999999999999</v>
      </c>
      <c r="G9" s="20">
        <v>0.314</v>
      </c>
      <c r="H9" s="20">
        <v>0.311</v>
      </c>
    </row>
    <row r="10" spans="1:8" ht="15" thickBot="1" x14ac:dyDescent="0.35">
      <c r="A10" s="19">
        <v>550</v>
      </c>
      <c r="B10" s="20">
        <v>0</v>
      </c>
      <c r="C10" s="20">
        <v>0.29499999999999998</v>
      </c>
      <c r="D10" s="20">
        <v>0.3</v>
      </c>
      <c r="E10" s="20">
        <v>0.30499999999999999</v>
      </c>
      <c r="F10" s="20">
        <v>0.29199999999999998</v>
      </c>
      <c r="G10" s="20">
        <v>0.30499999999999999</v>
      </c>
      <c r="H10" s="20">
        <v>0.30099999999999999</v>
      </c>
    </row>
    <row r="11" spans="1:8" ht="15" thickBot="1" x14ac:dyDescent="0.35">
      <c r="A11" s="19">
        <v>580</v>
      </c>
      <c r="B11" s="20">
        <v>0</v>
      </c>
      <c r="C11" s="20">
        <v>0.28699999999999998</v>
      </c>
      <c r="D11" s="20">
        <v>0.29199999999999998</v>
      </c>
      <c r="E11" s="20">
        <v>0.28000000000000003</v>
      </c>
      <c r="F11" s="20">
        <v>0.28399999999999997</v>
      </c>
      <c r="G11" s="20">
        <v>0.29699999999999999</v>
      </c>
      <c r="H11" s="20">
        <v>0.29399999999999998</v>
      </c>
    </row>
    <row r="12" spans="1:8" ht="15" thickBot="1" x14ac:dyDescent="0.35">
      <c r="A12" s="19">
        <v>610</v>
      </c>
      <c r="B12" s="20">
        <v>0</v>
      </c>
      <c r="C12" s="20">
        <v>0.28000000000000003</v>
      </c>
      <c r="D12" s="20">
        <v>0.28499999999999998</v>
      </c>
      <c r="E12" s="20">
        <v>0.28999999999999998</v>
      </c>
      <c r="F12" s="20">
        <v>0.27600000000000002</v>
      </c>
      <c r="G12" s="20">
        <v>0.28899999999999998</v>
      </c>
      <c r="H12" s="20">
        <v>0.28699999999999998</v>
      </c>
    </row>
    <row r="14" spans="1:8" x14ac:dyDescent="0.3">
      <c r="A14" s="31" t="s">
        <v>39</v>
      </c>
      <c r="B14" s="31">
        <f>EXP(B8)/EXP(B11)</f>
        <v>1</v>
      </c>
      <c r="C14" s="31">
        <f>EXP(C8)/EXP(C11)</f>
        <v>1.8148448827228367</v>
      </c>
      <c r="D14" s="31">
        <f t="shared" ref="D14:H14" si="0">EXP(D8)/EXP(D11)</f>
        <v>1.3675215310276052</v>
      </c>
      <c r="E14" s="31">
        <f t="shared" si="0"/>
        <v>1.2056272850499248</v>
      </c>
      <c r="F14" s="31">
        <f t="shared" si="0"/>
        <v>1.0985597459171739</v>
      </c>
      <c r="G14" s="31">
        <f t="shared" si="0"/>
        <v>1.0618365465453596</v>
      </c>
      <c r="H14" s="31">
        <f t="shared" si="0"/>
        <v>1.0470744109569372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B0BD8-1698-4D36-83F1-0FFBF988B596}">
  <dimension ref="A1:Q14"/>
  <sheetViews>
    <sheetView topLeftCell="D1" workbookViewId="0">
      <selection activeCell="J19" sqref="J19"/>
    </sheetView>
  </sheetViews>
  <sheetFormatPr defaultRowHeight="14.4" x14ac:dyDescent="0.3"/>
  <sheetData>
    <row r="1" spans="1:17" x14ac:dyDescent="0.3">
      <c r="A1" s="23" t="s">
        <v>70</v>
      </c>
      <c r="B1" s="16">
        <v>0</v>
      </c>
      <c r="C1" s="17">
        <v>75</v>
      </c>
      <c r="D1" s="17">
        <v>37.5</v>
      </c>
      <c r="E1" s="17">
        <v>18.75</v>
      </c>
      <c r="F1" s="17">
        <f>E1/2</f>
        <v>9.375</v>
      </c>
      <c r="G1" s="17">
        <f>F1/2</f>
        <v>4.6875</v>
      </c>
      <c r="H1" s="17">
        <f>G1/2</f>
        <v>2.34375</v>
      </c>
      <c r="I1" s="24"/>
      <c r="K1" s="33">
        <v>0</v>
      </c>
      <c r="L1" s="33">
        <v>2.34375</v>
      </c>
      <c r="M1" s="33">
        <v>4.6875</v>
      </c>
      <c r="N1" s="33">
        <v>9.375</v>
      </c>
      <c r="O1" s="33">
        <v>18.75</v>
      </c>
      <c r="P1" s="33">
        <v>37.5</v>
      </c>
      <c r="Q1" s="33">
        <v>75</v>
      </c>
    </row>
    <row r="2" spans="1:17" x14ac:dyDescent="0.3">
      <c r="A2" s="25">
        <v>310</v>
      </c>
      <c r="B2" s="26">
        <v>0</v>
      </c>
      <c r="C2" s="24">
        <v>0.06</v>
      </c>
      <c r="D2" s="24">
        <v>3.3000000000000002E-2</v>
      </c>
      <c r="E2" s="24">
        <v>2.5999999999999999E-2</v>
      </c>
      <c r="F2" s="24">
        <v>1.4999999999999999E-2</v>
      </c>
      <c r="G2" s="24">
        <v>1.4E-2</v>
      </c>
      <c r="H2" s="24">
        <v>2.9000000000000001E-2</v>
      </c>
      <c r="I2" s="24"/>
      <c r="J2" t="s">
        <v>39</v>
      </c>
      <c r="K2">
        <f>B14</f>
        <v>1</v>
      </c>
      <c r="L2">
        <f>H14</f>
        <v>1.0070245572668486</v>
      </c>
      <c r="M2">
        <f>G14</f>
        <v>1.0090406217738679</v>
      </c>
      <c r="N2">
        <f>F14</f>
        <v>1.0222437844704382</v>
      </c>
      <c r="O2">
        <f>E14</f>
        <v>1.0908966797182775</v>
      </c>
      <c r="P2">
        <f>D14</f>
        <v>1.2128827935191195</v>
      </c>
      <c r="Q2">
        <f>C14</f>
        <v>1.59999419321736</v>
      </c>
    </row>
    <row r="3" spans="1:17" x14ac:dyDescent="0.3">
      <c r="A3" s="25">
        <v>340</v>
      </c>
      <c r="B3" s="26">
        <v>0</v>
      </c>
      <c r="C3" s="24">
        <v>4.2999999999999997E-2</v>
      </c>
      <c r="D3" s="24">
        <v>2.5000000000000001E-2</v>
      </c>
      <c r="E3" s="24">
        <v>2.4E-2</v>
      </c>
      <c r="F3" s="24">
        <v>1.0999999999999999E-2</v>
      </c>
      <c r="G3" s="24">
        <v>1.2E-2</v>
      </c>
      <c r="H3" s="24">
        <v>2.5999999999999999E-2</v>
      </c>
      <c r="I3" s="24"/>
    </row>
    <row r="4" spans="1:17" x14ac:dyDescent="0.3">
      <c r="A4" s="25">
        <v>370</v>
      </c>
      <c r="B4" s="26">
        <v>0</v>
      </c>
      <c r="C4" s="24">
        <v>3.1E-2</v>
      </c>
      <c r="D4" s="24">
        <v>1.9E-2</v>
      </c>
      <c r="E4" s="24">
        <v>2.1000000000000001E-2</v>
      </c>
      <c r="F4" s="24">
        <v>0.01</v>
      </c>
      <c r="G4" s="24">
        <v>1.0999999999999999E-2</v>
      </c>
      <c r="H4" s="24">
        <v>2.5000000000000001E-2</v>
      </c>
      <c r="I4" s="24"/>
    </row>
    <row r="5" spans="1:17" x14ac:dyDescent="0.3">
      <c r="A5" s="27">
        <v>400</v>
      </c>
      <c r="B5" s="26">
        <v>0</v>
      </c>
      <c r="C5" s="24">
        <v>3.3000000000000002E-2</v>
      </c>
      <c r="D5" s="24">
        <v>0.02</v>
      </c>
      <c r="E5" s="24">
        <v>0.02</v>
      </c>
      <c r="F5" s="24">
        <v>8.9999999999999993E-3</v>
      </c>
      <c r="G5" s="24">
        <v>8.9999999999999993E-3</v>
      </c>
      <c r="H5" s="24">
        <v>2.3E-2</v>
      </c>
      <c r="I5" s="24"/>
    </row>
    <row r="6" spans="1:17" x14ac:dyDescent="0.3">
      <c r="A6" s="25">
        <v>430</v>
      </c>
      <c r="B6" s="26">
        <v>0</v>
      </c>
      <c r="C6" s="24">
        <v>0.06</v>
      </c>
      <c r="D6" s="24">
        <v>3.3000000000000002E-2</v>
      </c>
      <c r="E6" s="24">
        <v>2.5000000000000001E-2</v>
      </c>
      <c r="F6" s="24">
        <v>0.01</v>
      </c>
      <c r="G6" s="24">
        <v>8.9999999999999993E-3</v>
      </c>
      <c r="H6" s="24">
        <v>2.3E-2</v>
      </c>
      <c r="I6" s="24"/>
    </row>
    <row r="7" spans="1:17" x14ac:dyDescent="0.3">
      <c r="A7" s="25">
        <v>460</v>
      </c>
      <c r="B7" s="26">
        <v>0</v>
      </c>
      <c r="C7" s="24">
        <v>0.187</v>
      </c>
      <c r="D7" s="24">
        <v>8.3000000000000004E-2</v>
      </c>
      <c r="E7" s="24">
        <v>4.7E-2</v>
      </c>
      <c r="F7" s="24">
        <v>1.4E-2</v>
      </c>
      <c r="G7" s="24">
        <v>1.0999999999999999E-2</v>
      </c>
      <c r="H7" s="24">
        <v>2.1999999999999999E-2</v>
      </c>
      <c r="I7" s="24"/>
    </row>
    <row r="8" spans="1:17" x14ac:dyDescent="0.3">
      <c r="A8" s="28">
        <v>490</v>
      </c>
      <c r="B8" s="29">
        <v>0</v>
      </c>
      <c r="C8" s="30">
        <v>0.47599999999999998</v>
      </c>
      <c r="D8" s="30">
        <v>0.19800000000000001</v>
      </c>
      <c r="E8" s="30">
        <v>9.6000000000000002E-2</v>
      </c>
      <c r="F8" s="30">
        <v>2.5999999999999999E-2</v>
      </c>
      <c r="G8" s="30">
        <v>1.4E-2</v>
      </c>
      <c r="H8" s="30">
        <v>2.4E-2</v>
      </c>
      <c r="I8" s="24"/>
    </row>
    <row r="9" spans="1:17" x14ac:dyDescent="0.3">
      <c r="A9" s="25">
        <v>520</v>
      </c>
      <c r="B9" s="26">
        <v>0</v>
      </c>
      <c r="C9" s="24">
        <v>2.7E-2</v>
      </c>
      <c r="D9" s="24">
        <v>1.4E-2</v>
      </c>
      <c r="E9" s="24">
        <v>1.4E-2</v>
      </c>
      <c r="F9" s="24">
        <v>6.0000000000000001E-3</v>
      </c>
      <c r="G9" s="24">
        <v>7.0000000000000001E-3</v>
      </c>
      <c r="H9" s="24">
        <v>0.02</v>
      </c>
      <c r="I9" s="24"/>
    </row>
    <row r="10" spans="1:17" x14ac:dyDescent="0.3">
      <c r="A10" s="25">
        <v>550</v>
      </c>
      <c r="B10" s="26">
        <v>0</v>
      </c>
      <c r="C10" s="24">
        <v>7.0000000000000001E-3</v>
      </c>
      <c r="D10" s="24">
        <v>6.0000000000000001E-3</v>
      </c>
      <c r="E10" s="24">
        <v>0.01</v>
      </c>
      <c r="F10" s="24">
        <v>4.0000000000000001E-3</v>
      </c>
      <c r="G10" s="24">
        <v>6.0000000000000001E-3</v>
      </c>
      <c r="H10" s="24">
        <v>1.7999999999999999E-2</v>
      </c>
      <c r="I10" s="24"/>
    </row>
    <row r="11" spans="1:17" x14ac:dyDescent="0.3">
      <c r="A11" s="25">
        <v>580</v>
      </c>
      <c r="B11" s="26">
        <v>0</v>
      </c>
      <c r="C11" s="24">
        <v>6.0000000000000001E-3</v>
      </c>
      <c r="D11" s="24">
        <v>5.0000000000000001E-3</v>
      </c>
      <c r="E11" s="24">
        <v>8.9999999999999993E-3</v>
      </c>
      <c r="F11" s="24">
        <v>4.0000000000000001E-3</v>
      </c>
      <c r="G11" s="24">
        <v>5.0000000000000001E-3</v>
      </c>
      <c r="H11" s="24">
        <v>1.7000000000000001E-2</v>
      </c>
      <c r="I11" s="24"/>
    </row>
    <row r="12" spans="1:17" x14ac:dyDescent="0.3">
      <c r="A12" s="25">
        <v>610</v>
      </c>
      <c r="B12" s="26">
        <v>0</v>
      </c>
      <c r="C12" s="24">
        <v>5.0000000000000001E-3</v>
      </c>
      <c r="D12" s="24">
        <v>5.0000000000000001E-3</v>
      </c>
      <c r="E12" s="24">
        <v>8.9999999999999993E-3</v>
      </c>
      <c r="F12" s="24">
        <v>3.0000000000000001E-3</v>
      </c>
      <c r="G12" s="24">
        <v>5.0000000000000001E-3</v>
      </c>
      <c r="H12" s="24">
        <v>1.7000000000000001E-2</v>
      </c>
      <c r="I12" s="24"/>
    </row>
    <row r="13" spans="1:17" x14ac:dyDescent="0.3">
      <c r="A13" s="24"/>
      <c r="B13" s="24"/>
      <c r="C13" s="24"/>
      <c r="D13" s="24"/>
      <c r="E13" s="24"/>
      <c r="F13" s="24"/>
      <c r="G13" s="24"/>
      <c r="H13" s="24"/>
      <c r="I13" s="24"/>
    </row>
    <row r="14" spans="1:17" x14ac:dyDescent="0.3">
      <c r="A14" s="44" t="s">
        <v>39</v>
      </c>
      <c r="B14">
        <f>EXP(B8)/EXP(B11)</f>
        <v>1</v>
      </c>
      <c r="C14">
        <f>EXP(C8)/EXP(C11)</f>
        <v>1.59999419321736</v>
      </c>
      <c r="D14">
        <f t="shared" ref="D14:H14" si="0">EXP(D8)/EXP(D11)</f>
        <v>1.2128827935191195</v>
      </c>
      <c r="E14">
        <f t="shared" si="0"/>
        <v>1.0908966797182775</v>
      </c>
      <c r="F14">
        <f t="shared" si="0"/>
        <v>1.0222437844704382</v>
      </c>
      <c r="G14">
        <f t="shared" si="0"/>
        <v>1.0090406217738679</v>
      </c>
      <c r="H14">
        <f t="shared" si="0"/>
        <v>1.0070245572668486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Old_Dye_Curve</vt:lpstr>
      <vt:lpstr>Table of Contents</vt:lpstr>
      <vt:lpstr>Run2_0306</vt:lpstr>
      <vt:lpstr>Run1_quarterinch</vt:lpstr>
      <vt:lpstr>Run2_quarterinch</vt:lpstr>
      <vt:lpstr>Run3_halfinch</vt:lpstr>
      <vt:lpstr>Dye+Sed_AbsPatterns</vt:lpstr>
      <vt:lpstr>Old_Dye_Curve_Unsettled</vt:lpstr>
      <vt:lpstr>Old_Dye_Curve_Settled</vt:lpstr>
      <vt:lpstr>Run4_Sand_Trident</vt:lpstr>
      <vt:lpstr>Run5_Sand_StopperAdjust(3in)</vt:lpstr>
      <vt:lpstr>Run6_Sand_StopperAdjust(3in)</vt:lpstr>
      <vt:lpstr>Dye_water_more</vt:lpstr>
      <vt:lpstr>SF_Run1(2in)</vt:lpstr>
      <vt:lpstr>SF_Run2(3in)</vt:lpstr>
      <vt:lpstr>SF_Run3(3in)</vt:lpstr>
      <vt:lpstr>NCC_Run1(3in)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Austin Crane</dc:creator>
  <cp:keywords/>
  <dc:description/>
  <cp:lastModifiedBy>Austin Crane</cp:lastModifiedBy>
  <cp:revision/>
  <dcterms:created xsi:type="dcterms:W3CDTF">2023-03-07T17:05:57Z</dcterms:created>
  <dcterms:modified xsi:type="dcterms:W3CDTF">2024-01-24T20:36:19Z</dcterms:modified>
  <cp:category/>
  <cp:contentStatus/>
</cp:coreProperties>
</file>