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st/Downloads/Howard Center/data-analysis/data/"/>
    </mc:Choice>
  </mc:AlternateContent>
  <xr:revisionPtr revIDLastSave="0" documentId="13_ncr:1_{8BA5C23F-FE54-3C4A-9D0D-A4C887ECE169}" xr6:coauthVersionLast="45" xr6:coauthVersionMax="45" xr10:uidLastSave="{00000000-0000-0000-0000-000000000000}"/>
  <bookViews>
    <workbookView xWindow="35540" yWindow="1460" windowWidth="28800" windowHeight="16340" xr2:uid="{BE03A2FB-A793-8B40-AF70-B88C92878FDC}"/>
  </bookViews>
  <sheets>
    <sheet name="2019" sheetId="1" r:id="rId1"/>
  </sheets>
  <definedNames>
    <definedName name="_xlnm.Print_Area" localSheetId="0">'2019'!$A$1:$L$398</definedName>
    <definedName name="_xlnm.Print_Titles" localSheetId="0">'2019'!$1:$1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L14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L110" i="1" s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L126" i="1" s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L158" i="1" s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L174" i="1" s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L190" i="1" s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L206" i="1" s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L222" i="1" s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L238" i="1" s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L254" i="1" s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L270" i="1" s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L286" i="1" s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L302" i="1" s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L318" i="1" s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L334" i="1" s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2" i="1"/>
  <c r="L10" i="1"/>
  <c r="L15" i="1"/>
  <c r="L26" i="1"/>
  <c r="L31" i="1"/>
  <c r="L42" i="1"/>
  <c r="L47" i="1"/>
  <c r="L58" i="1"/>
  <c r="L63" i="1"/>
  <c r="L74" i="1"/>
  <c r="L79" i="1"/>
  <c r="L90" i="1"/>
  <c r="L95" i="1"/>
  <c r="L106" i="1"/>
  <c r="L111" i="1"/>
  <c r="L122" i="1"/>
  <c r="L127" i="1"/>
  <c r="L138" i="1"/>
  <c r="L143" i="1"/>
  <c r="L154" i="1"/>
  <c r="L159" i="1"/>
  <c r="L170" i="1"/>
  <c r="L175" i="1"/>
  <c r="L186" i="1"/>
  <c r="L191" i="1"/>
  <c r="L202" i="1"/>
  <c r="L207" i="1"/>
  <c r="L218" i="1"/>
  <c r="L223" i="1"/>
  <c r="L234" i="1"/>
  <c r="L239" i="1"/>
  <c r="L250" i="1"/>
  <c r="L255" i="1"/>
  <c r="L266" i="1"/>
  <c r="L271" i="1"/>
  <c r="L282" i="1"/>
  <c r="L287" i="1"/>
  <c r="L298" i="1"/>
  <c r="L303" i="1"/>
  <c r="L314" i="1"/>
  <c r="L319" i="1"/>
  <c r="L330" i="1"/>
  <c r="L335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J11" i="1"/>
  <c r="L11" i="1" s="1"/>
  <c r="J12" i="1"/>
  <c r="L12" i="1" s="1"/>
  <c r="J13" i="1"/>
  <c r="L13" i="1" s="1"/>
  <c r="J14" i="1"/>
  <c r="J15" i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J27" i="1"/>
  <c r="L27" i="1" s="1"/>
  <c r="J28" i="1"/>
  <c r="L28" i="1" s="1"/>
  <c r="J29" i="1"/>
  <c r="L29" i="1" s="1"/>
  <c r="J30" i="1"/>
  <c r="J31" i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J43" i="1"/>
  <c r="L43" i="1" s="1"/>
  <c r="J44" i="1"/>
  <c r="L44" i="1" s="1"/>
  <c r="J45" i="1"/>
  <c r="L45" i="1" s="1"/>
  <c r="J46" i="1"/>
  <c r="J47" i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J63" i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J75" i="1"/>
  <c r="L75" i="1" s="1"/>
  <c r="J76" i="1"/>
  <c r="L76" i="1" s="1"/>
  <c r="J77" i="1"/>
  <c r="L77" i="1" s="1"/>
  <c r="J78" i="1"/>
  <c r="J79" i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J91" i="1"/>
  <c r="L91" i="1" s="1"/>
  <c r="J92" i="1"/>
  <c r="L92" i="1" s="1"/>
  <c r="J93" i="1"/>
  <c r="L93" i="1" s="1"/>
  <c r="J94" i="1"/>
  <c r="J95" i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J107" i="1"/>
  <c r="L107" i="1" s="1"/>
  <c r="J108" i="1"/>
  <c r="L108" i="1" s="1"/>
  <c r="J109" i="1"/>
  <c r="L109" i="1" s="1"/>
  <c r="J110" i="1"/>
  <c r="J111" i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J123" i="1"/>
  <c r="L123" i="1" s="1"/>
  <c r="J124" i="1"/>
  <c r="L124" i="1" s="1"/>
  <c r="J125" i="1"/>
  <c r="L125" i="1" s="1"/>
  <c r="J126" i="1"/>
  <c r="J127" i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J139" i="1"/>
  <c r="L139" i="1" s="1"/>
  <c r="J140" i="1"/>
  <c r="L140" i="1" s="1"/>
  <c r="J141" i="1"/>
  <c r="L141" i="1" s="1"/>
  <c r="J142" i="1"/>
  <c r="J143" i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J155" i="1"/>
  <c r="L155" i="1" s="1"/>
  <c r="J156" i="1"/>
  <c r="L156" i="1" s="1"/>
  <c r="J157" i="1"/>
  <c r="L157" i="1" s="1"/>
  <c r="J158" i="1"/>
  <c r="J159" i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J171" i="1"/>
  <c r="L171" i="1" s="1"/>
  <c r="J172" i="1"/>
  <c r="L172" i="1" s="1"/>
  <c r="J173" i="1"/>
  <c r="L173" i="1" s="1"/>
  <c r="J174" i="1"/>
  <c r="J175" i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J187" i="1"/>
  <c r="L187" i="1" s="1"/>
  <c r="J188" i="1"/>
  <c r="L188" i="1" s="1"/>
  <c r="J189" i="1"/>
  <c r="L189" i="1" s="1"/>
  <c r="J190" i="1"/>
  <c r="J191" i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J203" i="1"/>
  <c r="L203" i="1" s="1"/>
  <c r="J204" i="1"/>
  <c r="L204" i="1" s="1"/>
  <c r="J205" i="1"/>
  <c r="L205" i="1" s="1"/>
  <c r="J206" i="1"/>
  <c r="J207" i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J219" i="1"/>
  <c r="L219" i="1" s="1"/>
  <c r="J220" i="1"/>
  <c r="L220" i="1" s="1"/>
  <c r="J221" i="1"/>
  <c r="L221" i="1" s="1"/>
  <c r="J222" i="1"/>
  <c r="J223" i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J235" i="1"/>
  <c r="L235" i="1" s="1"/>
  <c r="J236" i="1"/>
  <c r="L236" i="1" s="1"/>
  <c r="J237" i="1"/>
  <c r="L237" i="1" s="1"/>
  <c r="J238" i="1"/>
  <c r="J239" i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J251" i="1"/>
  <c r="L251" i="1" s="1"/>
  <c r="J252" i="1"/>
  <c r="L252" i="1" s="1"/>
  <c r="J253" i="1"/>
  <c r="L253" i="1" s="1"/>
  <c r="J254" i="1"/>
  <c r="J255" i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J267" i="1"/>
  <c r="L267" i="1" s="1"/>
  <c r="J268" i="1"/>
  <c r="L268" i="1" s="1"/>
  <c r="J269" i="1"/>
  <c r="L269" i="1" s="1"/>
  <c r="J270" i="1"/>
  <c r="J271" i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J283" i="1"/>
  <c r="L283" i="1" s="1"/>
  <c r="J284" i="1"/>
  <c r="L284" i="1" s="1"/>
  <c r="J285" i="1"/>
  <c r="L285" i="1" s="1"/>
  <c r="J286" i="1"/>
  <c r="J287" i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J299" i="1"/>
  <c r="L299" i="1" s="1"/>
  <c r="J300" i="1"/>
  <c r="L300" i="1" s="1"/>
  <c r="J301" i="1"/>
  <c r="L301" i="1" s="1"/>
  <c r="J302" i="1"/>
  <c r="J303" i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J315" i="1"/>
  <c r="L315" i="1" s="1"/>
  <c r="J316" i="1"/>
  <c r="L316" i="1" s="1"/>
  <c r="J317" i="1"/>
  <c r="L317" i="1" s="1"/>
  <c r="J318" i="1"/>
  <c r="J319" i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J331" i="1"/>
  <c r="L331" i="1" s="1"/>
  <c r="J332" i="1"/>
  <c r="L332" i="1" s="1"/>
  <c r="J333" i="1"/>
  <c r="L333" i="1" s="1"/>
  <c r="J334" i="1"/>
  <c r="J335" i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J346" i="1"/>
  <c r="L346" i="1" s="1"/>
  <c r="J347" i="1"/>
  <c r="L347" i="1" s="1"/>
  <c r="J348" i="1"/>
  <c r="L348" i="1" s="1"/>
  <c r="J349" i="1"/>
  <c r="J350" i="1"/>
  <c r="L350" i="1" s="1"/>
  <c r="J351" i="1"/>
  <c r="L351" i="1" s="1"/>
  <c r="J352" i="1"/>
  <c r="L352" i="1" s="1"/>
  <c r="J353" i="1"/>
  <c r="J354" i="1"/>
  <c r="L354" i="1" s="1"/>
  <c r="J355" i="1"/>
  <c r="L355" i="1" s="1"/>
  <c r="J356" i="1"/>
  <c r="L356" i="1" s="1"/>
  <c r="J357" i="1"/>
  <c r="J358" i="1"/>
  <c r="L358" i="1" s="1"/>
  <c r="J359" i="1"/>
  <c r="L359" i="1" s="1"/>
  <c r="J360" i="1"/>
  <c r="L360" i="1" s="1"/>
  <c r="J361" i="1"/>
  <c r="J362" i="1"/>
  <c r="L362" i="1" s="1"/>
  <c r="J363" i="1"/>
  <c r="L363" i="1" s="1"/>
  <c r="J364" i="1"/>
  <c r="L364" i="1" s="1"/>
  <c r="J365" i="1"/>
  <c r="J366" i="1"/>
  <c r="L366" i="1" s="1"/>
  <c r="J367" i="1"/>
  <c r="L367" i="1" s="1"/>
  <c r="J368" i="1"/>
  <c r="L368" i="1" s="1"/>
  <c r="J369" i="1"/>
  <c r="J370" i="1"/>
  <c r="L370" i="1" s="1"/>
  <c r="J371" i="1"/>
  <c r="L371" i="1" s="1"/>
  <c r="J372" i="1"/>
  <c r="L372" i="1" s="1"/>
  <c r="J373" i="1"/>
  <c r="J374" i="1"/>
  <c r="L374" i="1" s="1"/>
  <c r="J375" i="1"/>
  <c r="L375" i="1" s="1"/>
  <c r="J376" i="1"/>
  <c r="L376" i="1" s="1"/>
  <c r="J377" i="1"/>
  <c r="J378" i="1"/>
  <c r="L378" i="1" s="1"/>
  <c r="J379" i="1"/>
  <c r="L379" i="1" s="1"/>
  <c r="J380" i="1"/>
  <c r="L380" i="1" s="1"/>
  <c r="J381" i="1"/>
  <c r="J382" i="1"/>
  <c r="L382" i="1" s="1"/>
  <c r="J383" i="1"/>
  <c r="L383" i="1" s="1"/>
  <c r="J384" i="1"/>
  <c r="L384" i="1" s="1"/>
  <c r="J385" i="1"/>
  <c r="J386" i="1"/>
  <c r="L386" i="1" s="1"/>
  <c r="J387" i="1"/>
  <c r="L387" i="1" s="1"/>
  <c r="J388" i="1"/>
  <c r="L388" i="1" s="1"/>
  <c r="J389" i="1"/>
  <c r="J390" i="1"/>
  <c r="L390" i="1" s="1"/>
  <c r="J391" i="1"/>
  <c r="L391" i="1" s="1"/>
  <c r="J392" i="1"/>
  <c r="L392" i="1" s="1"/>
  <c r="J393" i="1"/>
  <c r="J394" i="1"/>
  <c r="L394" i="1" s="1"/>
  <c r="J395" i="1"/>
  <c r="L395" i="1" s="1"/>
  <c r="J396" i="1"/>
  <c r="L396" i="1" s="1"/>
  <c r="J397" i="1"/>
  <c r="J398" i="1"/>
  <c r="L398" i="1" s="1"/>
  <c r="J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2" i="1"/>
</calcChain>
</file>

<file path=xl/sharedStrings.xml><?xml version="1.0" encoding="utf-8"?>
<sst xmlns="http://schemas.openxmlformats.org/spreadsheetml/2006/main" count="806" uniqueCount="806">
  <si>
    <t>AK-500</t>
  </si>
  <si>
    <t>AK-501</t>
  </si>
  <si>
    <t>AL-500</t>
  </si>
  <si>
    <t>AL-501</t>
  </si>
  <si>
    <t>AL-502</t>
  </si>
  <si>
    <t>AL-503</t>
  </si>
  <si>
    <t>AL-504</t>
  </si>
  <si>
    <t>AL-505</t>
  </si>
  <si>
    <t>AL-506</t>
  </si>
  <si>
    <t>AL-507</t>
  </si>
  <si>
    <t>AR-500</t>
  </si>
  <si>
    <t>AR-501</t>
  </si>
  <si>
    <t>AR-503</t>
  </si>
  <si>
    <t>AR-505</t>
  </si>
  <si>
    <t>AR-508</t>
  </si>
  <si>
    <t>AZ-500</t>
  </si>
  <si>
    <t>AZ-501</t>
  </si>
  <si>
    <t>AZ-502</t>
  </si>
  <si>
    <t>CA-500</t>
  </si>
  <si>
    <t>CA-501</t>
  </si>
  <si>
    <t>CA-502</t>
  </si>
  <si>
    <t>CA-503</t>
  </si>
  <si>
    <t>CA-504</t>
  </si>
  <si>
    <t>CA-505</t>
  </si>
  <si>
    <t>CA-506</t>
  </si>
  <si>
    <t>CA-507</t>
  </si>
  <si>
    <t>CA-508</t>
  </si>
  <si>
    <t>CA-509</t>
  </si>
  <si>
    <t>CA-510</t>
  </si>
  <si>
    <t>CA-511</t>
  </si>
  <si>
    <t>CA-512</t>
  </si>
  <si>
    <t>CA-513</t>
  </si>
  <si>
    <t>CA-514</t>
  </si>
  <si>
    <t>CA-515</t>
  </si>
  <si>
    <t>CA-516</t>
  </si>
  <si>
    <t>CA-517</t>
  </si>
  <si>
    <t>CA-518</t>
  </si>
  <si>
    <t>CA-519</t>
  </si>
  <si>
    <t>CA-520</t>
  </si>
  <si>
    <t>CA-521</t>
  </si>
  <si>
    <t>CA-522</t>
  </si>
  <si>
    <t>CA-523</t>
  </si>
  <si>
    <t>CA-524</t>
  </si>
  <si>
    <t>CA-525</t>
  </si>
  <si>
    <t>CA-526</t>
  </si>
  <si>
    <t>CA-527</t>
  </si>
  <si>
    <t>CA-529</t>
  </si>
  <si>
    <t>CA-530</t>
  </si>
  <si>
    <t>CA-531</t>
  </si>
  <si>
    <t>CA-600</t>
  </si>
  <si>
    <t>CA-601</t>
  </si>
  <si>
    <t>CA-602</t>
  </si>
  <si>
    <t>CA-603</t>
  </si>
  <si>
    <t>CA-604</t>
  </si>
  <si>
    <t>CA-606</t>
  </si>
  <si>
    <t>CA-607</t>
  </si>
  <si>
    <t>CA-608</t>
  </si>
  <si>
    <t>CA-609</t>
  </si>
  <si>
    <t>CA-611</t>
  </si>
  <si>
    <t>CA-612</t>
  </si>
  <si>
    <t>CA-613</t>
  </si>
  <si>
    <t>CA-614</t>
  </si>
  <si>
    <t>CO-500</t>
  </si>
  <si>
    <t>CO-503</t>
  </si>
  <si>
    <t>CO-504</t>
  </si>
  <si>
    <t>CT-503</t>
  </si>
  <si>
    <t>CT-505</t>
  </si>
  <si>
    <t>DC-500</t>
  </si>
  <si>
    <t>DE-500</t>
  </si>
  <si>
    <t>FL-500</t>
  </si>
  <si>
    <t>FL-501</t>
  </si>
  <si>
    <t>FL-502</t>
  </si>
  <si>
    <t>FL-503</t>
  </si>
  <si>
    <t>FL-504</t>
  </si>
  <si>
    <t>FL-505</t>
  </si>
  <si>
    <t>FL-506</t>
  </si>
  <si>
    <t>FL-507</t>
  </si>
  <si>
    <t>FL-508</t>
  </si>
  <si>
    <t>FL-509</t>
  </si>
  <si>
    <t>FL-510</t>
  </si>
  <si>
    <t>FL-511</t>
  </si>
  <si>
    <t>FL-512</t>
  </si>
  <si>
    <t>FL-513</t>
  </si>
  <si>
    <t>FL-514</t>
  </si>
  <si>
    <t>FL-515</t>
  </si>
  <si>
    <t>FL-517</t>
  </si>
  <si>
    <t>FL-518</t>
  </si>
  <si>
    <t>FL-519</t>
  </si>
  <si>
    <t>FL-520</t>
  </si>
  <si>
    <t>FL-600</t>
  </si>
  <si>
    <t>FL-601</t>
  </si>
  <si>
    <t>FL-602</t>
  </si>
  <si>
    <t>FL-603</t>
  </si>
  <si>
    <t>FL-604</t>
  </si>
  <si>
    <t>FL-605</t>
  </si>
  <si>
    <t>FL-606</t>
  </si>
  <si>
    <t>GA-500</t>
  </si>
  <si>
    <t>GA-501</t>
  </si>
  <si>
    <t>GA-502</t>
  </si>
  <si>
    <t>GA-503</t>
  </si>
  <si>
    <t>GA-504</t>
  </si>
  <si>
    <t>GA-505</t>
  </si>
  <si>
    <t>GA-506</t>
  </si>
  <si>
    <t>GA-507</t>
  </si>
  <si>
    <t>GA-508</t>
  </si>
  <si>
    <t>GU-500</t>
  </si>
  <si>
    <t>HI-500</t>
  </si>
  <si>
    <t>HI-501</t>
  </si>
  <si>
    <t>IA-500</t>
  </si>
  <si>
    <t>IA-501</t>
  </si>
  <si>
    <t>IA-502</t>
  </si>
  <si>
    <t>ID-500</t>
  </si>
  <si>
    <t>ID-501</t>
  </si>
  <si>
    <t>IL-500</t>
  </si>
  <si>
    <t>IL-501</t>
  </si>
  <si>
    <t>IL-502</t>
  </si>
  <si>
    <t>IL-503</t>
  </si>
  <si>
    <t>IL-504</t>
  </si>
  <si>
    <t>IL-506</t>
  </si>
  <si>
    <t>IL-507</t>
  </si>
  <si>
    <t>IL-508</t>
  </si>
  <si>
    <t>IL-510</t>
  </si>
  <si>
    <t>IL-511</t>
  </si>
  <si>
    <t>IL-512</t>
  </si>
  <si>
    <t>IL-513</t>
  </si>
  <si>
    <t>IL-514</t>
  </si>
  <si>
    <t>IL-515</t>
  </si>
  <si>
    <t>IL-516</t>
  </si>
  <si>
    <t>IL-517</t>
  </si>
  <si>
    <t>IL-518</t>
  </si>
  <si>
    <t>IL-519</t>
  </si>
  <si>
    <t>IL-520</t>
  </si>
  <si>
    <t>IN-502</t>
  </si>
  <si>
    <t>IN-503</t>
  </si>
  <si>
    <t>KS-502</t>
  </si>
  <si>
    <t>KS-503</t>
  </si>
  <si>
    <t>KS-505</t>
  </si>
  <si>
    <t>KS-507</t>
  </si>
  <si>
    <t>KY-500</t>
  </si>
  <si>
    <t>KY-501</t>
  </si>
  <si>
    <t>KY-502</t>
  </si>
  <si>
    <t>LA-500</t>
  </si>
  <si>
    <t>LA-502</t>
  </si>
  <si>
    <t>LA-503</t>
  </si>
  <si>
    <t>LA-505</t>
  </si>
  <si>
    <t>LA-506</t>
  </si>
  <si>
    <t>LA-507</t>
  </si>
  <si>
    <t>LA-509</t>
  </si>
  <si>
    <t>MA-500</t>
  </si>
  <si>
    <t>MA-502</t>
  </si>
  <si>
    <t>MA-503</t>
  </si>
  <si>
    <t>MA-504</t>
  </si>
  <si>
    <t>MA-505</t>
  </si>
  <si>
    <t>MA-506</t>
  </si>
  <si>
    <t>MA-507</t>
  </si>
  <si>
    <t>MA-508</t>
  </si>
  <si>
    <t>MA-509</t>
  </si>
  <si>
    <t>MA-510</t>
  </si>
  <si>
    <t>MA-511</t>
  </si>
  <si>
    <t>MA-515</t>
  </si>
  <si>
    <t>MA-516</t>
  </si>
  <si>
    <t>MA-517</t>
  </si>
  <si>
    <t>MA-519</t>
  </si>
  <si>
    <t>MD-500</t>
  </si>
  <si>
    <t>MD-501</t>
  </si>
  <si>
    <t>MD-502</t>
  </si>
  <si>
    <t>MD-503</t>
  </si>
  <si>
    <t>MD-504</t>
  </si>
  <si>
    <t>MD-505</t>
  </si>
  <si>
    <t>MD-506</t>
  </si>
  <si>
    <t>MD-507</t>
  </si>
  <si>
    <t>MD-508</t>
  </si>
  <si>
    <t>MD-509</t>
  </si>
  <si>
    <t>MD-510</t>
  </si>
  <si>
    <t>MD-511</t>
  </si>
  <si>
    <t>MD-512</t>
  </si>
  <si>
    <t>MD-513</t>
  </si>
  <si>
    <t>MD-600</t>
  </si>
  <si>
    <t>MD-601</t>
  </si>
  <si>
    <t>ME-500</t>
  </si>
  <si>
    <t>MI-500</t>
  </si>
  <si>
    <t>MI-501</t>
  </si>
  <si>
    <t>MI-502</t>
  </si>
  <si>
    <t>MI-503</t>
  </si>
  <si>
    <t>MI-504</t>
  </si>
  <si>
    <t>MI-505</t>
  </si>
  <si>
    <t>MI-506</t>
  </si>
  <si>
    <t>MI-507</t>
  </si>
  <si>
    <t>MI-508</t>
  </si>
  <si>
    <t>MI-509</t>
  </si>
  <si>
    <t>MI-510</t>
  </si>
  <si>
    <t>MI-511</t>
  </si>
  <si>
    <t>MI-512</t>
  </si>
  <si>
    <t>MI-513</t>
  </si>
  <si>
    <t>MI-514</t>
  </si>
  <si>
    <t>MI-515</t>
  </si>
  <si>
    <t>MI-516</t>
  </si>
  <si>
    <t>MI-517</t>
  </si>
  <si>
    <t>MI-518</t>
  </si>
  <si>
    <t>MI-519</t>
  </si>
  <si>
    <t>MI-523</t>
  </si>
  <si>
    <t>MN-500</t>
  </si>
  <si>
    <t>MN-501</t>
  </si>
  <si>
    <t>MN-502</t>
  </si>
  <si>
    <t>MN-503</t>
  </si>
  <si>
    <t>Dakota, Anoka, Washington, Scott, Carver Counties</t>
  </si>
  <si>
    <t>MN-504</t>
  </si>
  <si>
    <t>MN-505</t>
  </si>
  <si>
    <t>MN-506</t>
  </si>
  <si>
    <t>MN-508</t>
  </si>
  <si>
    <t>MN-509</t>
  </si>
  <si>
    <t>MN-511</t>
  </si>
  <si>
    <t>MO-500</t>
  </si>
  <si>
    <t>MO-501</t>
  </si>
  <si>
    <t>MO-503</t>
  </si>
  <si>
    <t>MO-600</t>
  </si>
  <si>
    <t>MO-602</t>
  </si>
  <si>
    <t>MO-603</t>
  </si>
  <si>
    <r>
      <t>MO-604</t>
    </r>
    <r>
      <rPr>
        <b/>
        <vertAlign val="superscript"/>
        <sz val="10"/>
        <rFont val="Arial"/>
        <family val="2"/>
      </rPr>
      <t>a</t>
    </r>
  </si>
  <si>
    <t>Kansas City, Independence, Lee’s Summit/Jackson, Wyandotte Counties, MO &amp; KS</t>
  </si>
  <si>
    <t>MO-606</t>
  </si>
  <si>
    <t>MP-500</t>
  </si>
  <si>
    <t>MS-500</t>
  </si>
  <si>
    <t>MS-501</t>
  </si>
  <si>
    <t>MS-503</t>
  </si>
  <si>
    <t>MT-500</t>
  </si>
  <si>
    <t>NC-500</t>
  </si>
  <si>
    <t>NC-501</t>
  </si>
  <si>
    <t>NC-502</t>
  </si>
  <si>
    <t>NC-503</t>
  </si>
  <si>
    <t>NC-504</t>
  </si>
  <si>
    <t>NC-505</t>
  </si>
  <si>
    <t>NC-506</t>
  </si>
  <si>
    <t>NC-507</t>
  </si>
  <si>
    <t>NC-509</t>
  </si>
  <si>
    <t>NC-511</t>
  </si>
  <si>
    <t>NC-513</t>
  </si>
  <si>
    <t>NC-516</t>
  </si>
  <si>
    <t>ND-500</t>
  </si>
  <si>
    <t>NE-500</t>
  </si>
  <si>
    <t>NE-501</t>
  </si>
  <si>
    <t>NE-502</t>
  </si>
  <si>
    <t>NH-500</t>
  </si>
  <si>
    <t>NH-501</t>
  </si>
  <si>
    <t>NH-502</t>
  </si>
  <si>
    <t>NJ-500</t>
  </si>
  <si>
    <t>NJ-501</t>
  </si>
  <si>
    <t>NJ-502</t>
  </si>
  <si>
    <t>NJ-503</t>
  </si>
  <si>
    <t>NJ-504</t>
  </si>
  <si>
    <t>NJ-506</t>
  </si>
  <si>
    <t>NJ-507</t>
  </si>
  <si>
    <t>NJ-508</t>
  </si>
  <si>
    <t>NJ-509</t>
  </si>
  <si>
    <t>NJ-510</t>
  </si>
  <si>
    <t>NJ-511</t>
  </si>
  <si>
    <t>NJ-512</t>
  </si>
  <si>
    <t>NJ-513</t>
  </si>
  <si>
    <t>NJ-514</t>
  </si>
  <si>
    <t>NJ-515</t>
  </si>
  <si>
    <t>NJ-516</t>
  </si>
  <si>
    <t>NM-500</t>
  </si>
  <si>
    <t>NM-501</t>
  </si>
  <si>
    <t>NV-500</t>
  </si>
  <si>
    <t>NV-501</t>
  </si>
  <si>
    <t>NV-502</t>
  </si>
  <si>
    <t>NY-500</t>
  </si>
  <si>
    <t>NY-501</t>
  </si>
  <si>
    <t>NY-503</t>
  </si>
  <si>
    <t>NY-504</t>
  </si>
  <si>
    <t>NY-505</t>
  </si>
  <si>
    <t>NY-507</t>
  </si>
  <si>
    <t>NY-508</t>
  </si>
  <si>
    <t>NY-510</t>
  </si>
  <si>
    <t>NY-511</t>
  </si>
  <si>
    <t>Binghamton, Union Town/Broome, Otsego, Chenango, Delaware, Cortland, Tioga Count</t>
  </si>
  <si>
    <t>NY-512</t>
  </si>
  <si>
    <t>NY-513</t>
  </si>
  <si>
    <t>NY-514</t>
  </si>
  <si>
    <t>NY-516</t>
  </si>
  <si>
    <t>NY-518</t>
  </si>
  <si>
    <t>NY-519</t>
  </si>
  <si>
    <t>NY-520</t>
  </si>
  <si>
    <t>NY-522</t>
  </si>
  <si>
    <t>NY-523</t>
  </si>
  <si>
    <t>Glens Falls, Saratoga Springs/Saratoga, Washington, Warren, Hamilton Counties Co</t>
  </si>
  <si>
    <t>NY-525</t>
  </si>
  <si>
    <t>New York Balance of State Continuum of Care</t>
  </si>
  <si>
    <t>NY-600</t>
  </si>
  <si>
    <t>NY-601</t>
  </si>
  <si>
    <t>NY-602</t>
  </si>
  <si>
    <t>NY-603</t>
  </si>
  <si>
    <t>NY-604</t>
  </si>
  <si>
    <t>NY-606</t>
  </si>
  <si>
    <t>NY-607</t>
  </si>
  <si>
    <t>NY-608</t>
  </si>
  <si>
    <t>OH-500</t>
  </si>
  <si>
    <t>OH-501</t>
  </si>
  <si>
    <t>OH-502</t>
  </si>
  <si>
    <t>OH-503</t>
  </si>
  <si>
    <t>OH-504</t>
  </si>
  <si>
    <t>OH-505</t>
  </si>
  <si>
    <t>OH-506</t>
  </si>
  <si>
    <t>OH-507</t>
  </si>
  <si>
    <t>OH-508</t>
  </si>
  <si>
    <t>OK-500</t>
  </si>
  <si>
    <t>OK-501</t>
  </si>
  <si>
    <t>OK-502</t>
  </si>
  <si>
    <t>OK-503</t>
  </si>
  <si>
    <t>OK-504</t>
  </si>
  <si>
    <t>OK-505</t>
  </si>
  <si>
    <t>OK-506</t>
  </si>
  <si>
    <t>OK-507</t>
  </si>
  <si>
    <t>OR-500</t>
  </si>
  <si>
    <t>OR-501</t>
  </si>
  <si>
    <t>OR-502</t>
  </si>
  <si>
    <t>OR-503</t>
  </si>
  <si>
    <t>OR-505</t>
  </si>
  <si>
    <t>OR-506</t>
  </si>
  <si>
    <t>OR-507</t>
  </si>
  <si>
    <t>PA-500</t>
  </si>
  <si>
    <t>PA-501</t>
  </si>
  <si>
    <t>PA-502</t>
  </si>
  <si>
    <t>PA-503</t>
  </si>
  <si>
    <t>PA-504</t>
  </si>
  <si>
    <t>PA-505</t>
  </si>
  <si>
    <t>PA-506</t>
  </si>
  <si>
    <t>PA-508</t>
  </si>
  <si>
    <t>PA-509</t>
  </si>
  <si>
    <t>PA-510</t>
  </si>
  <si>
    <t>PA-511</t>
  </si>
  <si>
    <t>PA-512</t>
  </si>
  <si>
    <t>PA-600</t>
  </si>
  <si>
    <t>PA-601</t>
  </si>
  <si>
    <t>PA-603</t>
  </si>
  <si>
    <t>PA-605</t>
  </si>
  <si>
    <t>PR-502</t>
  </si>
  <si>
    <t>PR-503</t>
  </si>
  <si>
    <t>RI-500</t>
  </si>
  <si>
    <t>SC-500</t>
  </si>
  <si>
    <t>SC-501</t>
  </si>
  <si>
    <t>SC-502</t>
  </si>
  <si>
    <t>SC-503</t>
  </si>
  <si>
    <t>SD-500</t>
  </si>
  <si>
    <t>TN-500</t>
  </si>
  <si>
    <t>TN-501</t>
  </si>
  <si>
    <t>TN-502</t>
  </si>
  <si>
    <t>TN-503</t>
  </si>
  <si>
    <t>TN-504</t>
  </si>
  <si>
    <t>TN-506</t>
  </si>
  <si>
    <t>TN-507</t>
  </si>
  <si>
    <t>TN-509</t>
  </si>
  <si>
    <t>TN-510</t>
  </si>
  <si>
    <t>TN-512</t>
  </si>
  <si>
    <t>TX-500</t>
  </si>
  <si>
    <t>TX-503</t>
  </si>
  <si>
    <t>TX-600</t>
  </si>
  <si>
    <t>TX-601</t>
  </si>
  <si>
    <t>TX-603</t>
  </si>
  <si>
    <t>TX-604</t>
  </si>
  <si>
    <t>TX-607</t>
  </si>
  <si>
    <t>TX-611</t>
  </si>
  <si>
    <t>TX-624</t>
  </si>
  <si>
    <t>TX-700</t>
  </si>
  <si>
    <t>TX-701</t>
  </si>
  <si>
    <t>UT-500</t>
  </si>
  <si>
    <t>UT-503</t>
  </si>
  <si>
    <t>UT-504</t>
  </si>
  <si>
    <t>VA-500</t>
  </si>
  <si>
    <t>VA-501</t>
  </si>
  <si>
    <t>VA-502</t>
  </si>
  <si>
    <t>VA-503</t>
  </si>
  <si>
    <t>VA-504</t>
  </si>
  <si>
    <t>VA-505</t>
  </si>
  <si>
    <t>VA-507</t>
  </si>
  <si>
    <t>VA-508</t>
  </si>
  <si>
    <t>VA-513</t>
  </si>
  <si>
    <t>VA-514</t>
  </si>
  <si>
    <t>VA-521</t>
  </si>
  <si>
    <t>VA-600</t>
  </si>
  <si>
    <t>VA-601</t>
  </si>
  <si>
    <t>VA-602</t>
  </si>
  <si>
    <t>VA-603</t>
  </si>
  <si>
    <t>VA-604</t>
  </si>
  <si>
    <t>VI-500</t>
  </si>
  <si>
    <t>VT-500</t>
  </si>
  <si>
    <t>VT-501</t>
  </si>
  <si>
    <t>WA-500</t>
  </si>
  <si>
    <t>WA-501</t>
  </si>
  <si>
    <t>WA-502</t>
  </si>
  <si>
    <t>WA-503</t>
  </si>
  <si>
    <t>WA-504</t>
  </si>
  <si>
    <t>WA-508</t>
  </si>
  <si>
    <t>WI-500</t>
  </si>
  <si>
    <t>WI-501</t>
  </si>
  <si>
    <t>WI-502</t>
  </si>
  <si>
    <t>WI-503</t>
  </si>
  <si>
    <t>WV-500</t>
  </si>
  <si>
    <t>WV-501</t>
  </si>
  <si>
    <t>WV-503</t>
  </si>
  <si>
    <t>WV-508</t>
  </si>
  <si>
    <t>WY-500</t>
  </si>
  <si>
    <t>CoC Number</t>
  </si>
  <si>
    <t>Sheltered Homeless Individuals</t>
  </si>
  <si>
    <t>Observed Unsheltered Homeless</t>
  </si>
  <si>
    <t>Total Beds Required</t>
  </si>
  <si>
    <t>Cost of New Capacity</t>
  </si>
  <si>
    <t>Total New Shelter Beds Required</t>
  </si>
  <si>
    <t>Total Additional Cost</t>
  </si>
  <si>
    <t xml:space="preserve">  Name</t>
  </si>
  <si>
    <t xml:space="preserve">Anchorage  </t>
  </si>
  <si>
    <t xml:space="preserve">Alaska Balance of State  </t>
  </si>
  <si>
    <t xml:space="preserve">Birmingham/Jefferson, St. Clair, Shelby Counties  </t>
  </si>
  <si>
    <t xml:space="preserve">Mobile City &amp; County/Baldwin County  </t>
  </si>
  <si>
    <t xml:space="preserve">Florence/Northwest Alabama  </t>
  </si>
  <si>
    <t xml:space="preserve">Huntsville/North Alabama  </t>
  </si>
  <si>
    <t xml:space="preserve">Montgomery City &amp; County  </t>
  </si>
  <si>
    <t xml:space="preserve">Gadsden/Northeast Alabama  </t>
  </si>
  <si>
    <t xml:space="preserve">Tuscaloosa City &amp; County  </t>
  </si>
  <si>
    <t xml:space="preserve">Alabama Balance of State  </t>
  </si>
  <si>
    <t xml:space="preserve">Little Rock/Central Arkansas  </t>
  </si>
  <si>
    <t xml:space="preserve">Fayetteville/Northwest Arkansas  </t>
  </si>
  <si>
    <t xml:space="preserve">Arkansas  Balance of State   </t>
  </si>
  <si>
    <t xml:space="preserve">Southeast Arkansas  </t>
  </si>
  <si>
    <t xml:space="preserve">Fort Smith  </t>
  </si>
  <si>
    <t xml:space="preserve">Arizona Balance of State  </t>
  </si>
  <si>
    <t xml:space="preserve">Tucson/Pima County  </t>
  </si>
  <si>
    <t xml:space="preserve">Phoenix, Mesa/Maricopa County  </t>
  </si>
  <si>
    <t xml:space="preserve">San Jose/Santa Clara City &amp; County  </t>
  </si>
  <si>
    <t xml:space="preserve">San Francisco  </t>
  </si>
  <si>
    <t xml:space="preserve">Oakland, Berkeley/Alameda County  </t>
  </si>
  <si>
    <t xml:space="preserve">Sacramento City &amp; County  </t>
  </si>
  <si>
    <t xml:space="preserve">Santa Rosa, Petaluma/Sonoma County  </t>
  </si>
  <si>
    <t xml:space="preserve">Richmond/Contra Costa County  </t>
  </si>
  <si>
    <t xml:space="preserve">Salinas/Monterey, San Benito Counties  </t>
  </si>
  <si>
    <t xml:space="preserve">Marin County  </t>
  </si>
  <si>
    <t xml:space="preserve">Watsonville/Santa Cruz City &amp; County  </t>
  </si>
  <si>
    <t xml:space="preserve">Mendocino County  </t>
  </si>
  <si>
    <t xml:space="preserve">Turlock, Modesto/Stanislaus County  </t>
  </si>
  <si>
    <t xml:space="preserve">Stockton/San Joaquin County  </t>
  </si>
  <si>
    <t xml:space="preserve">Daly/San Mateo County  </t>
  </si>
  <si>
    <t xml:space="preserve">Visalia/Kings, Tulare Counties  </t>
  </si>
  <si>
    <t xml:space="preserve">Fresno City &amp; County/Madera County  </t>
  </si>
  <si>
    <t xml:space="preserve">Roseville, Rocklin/Placer County  </t>
  </si>
  <si>
    <t xml:space="preserve">Redding/Shasta, Siskiyou, Lassen, Plumas, Del Norte, Modoc, Sierra Counties  </t>
  </si>
  <si>
    <t xml:space="preserve">Napa City &amp; County  </t>
  </si>
  <si>
    <t xml:space="preserve">Vallejo/Solano County  </t>
  </si>
  <si>
    <t xml:space="preserve">Chico, Paradise/Butte County  </t>
  </si>
  <si>
    <t xml:space="preserve">Merced City &amp; County  </t>
  </si>
  <si>
    <t xml:space="preserve">Davis, Woodland/Yolo County  </t>
  </si>
  <si>
    <t xml:space="preserve">Humboldt County  </t>
  </si>
  <si>
    <t xml:space="preserve">Colusa, Glenn, Trinity Counties  </t>
  </si>
  <si>
    <t xml:space="preserve">Yuba City &amp; County/Sutter County  </t>
  </si>
  <si>
    <t xml:space="preserve">El Dorado County  </t>
  </si>
  <si>
    <t xml:space="preserve">Amador, Calaveras, Mariposa, Tuolumne Counties  </t>
  </si>
  <si>
    <t xml:space="preserve">Tehama County  </t>
  </si>
  <si>
    <t xml:space="preserve">Lake County  </t>
  </si>
  <si>
    <t xml:space="preserve">Alpine, Inyo, Mono Counties  </t>
  </si>
  <si>
    <t xml:space="preserve">Nevada County  </t>
  </si>
  <si>
    <t xml:space="preserve">Los Angeles City &amp; County  </t>
  </si>
  <si>
    <t xml:space="preserve">San Diego City and County  </t>
  </si>
  <si>
    <t xml:space="preserve">Santa Ana, Anaheim/Orange County  </t>
  </si>
  <si>
    <t xml:space="preserve">Santa Maria/Santa Barbara County  </t>
  </si>
  <si>
    <t xml:space="preserve">Bakersfield/Kern County  </t>
  </si>
  <si>
    <t xml:space="preserve">Long Beach  </t>
  </si>
  <si>
    <t xml:space="preserve">Pasadena  </t>
  </si>
  <si>
    <t xml:space="preserve">Riverside City &amp; County  </t>
  </si>
  <si>
    <t xml:space="preserve">San Bernardino City &amp; County  </t>
  </si>
  <si>
    <t xml:space="preserve">Oxnard, San Buenaventura/Ventura County  </t>
  </si>
  <si>
    <t xml:space="preserve">Glendale  </t>
  </si>
  <si>
    <t xml:space="preserve">Imperial County  </t>
  </si>
  <si>
    <t xml:space="preserve">San Luis Obispo County  </t>
  </si>
  <si>
    <t xml:space="preserve">Colorado Balance of State  </t>
  </si>
  <si>
    <t xml:space="preserve">Metropolitan Denver  </t>
  </si>
  <si>
    <t xml:space="preserve">Colorado Springs/El Paso County  </t>
  </si>
  <si>
    <t xml:space="preserve">Bridgeport, Stamford, Norwalk, Danbury/Fairfield County  </t>
  </si>
  <si>
    <t xml:space="preserve">Connecticut Balance of State  </t>
  </si>
  <si>
    <t xml:space="preserve">District of Columbia  </t>
  </si>
  <si>
    <t xml:space="preserve">Delaware Statewide  </t>
  </si>
  <si>
    <t xml:space="preserve">Sarasota, Bradenton/Manatee, Sarasota Counties  </t>
  </si>
  <si>
    <t xml:space="preserve">Tampa/Hillsborough County  </t>
  </si>
  <si>
    <t xml:space="preserve">St. Petersburg, Clearwater, Largo/Pinellas County  </t>
  </si>
  <si>
    <t xml:space="preserve">Lakeland, Winterhaven/Polk County  </t>
  </si>
  <si>
    <t xml:space="preserve">Deltona, Daytona Beach/Volusia, Flagler Counties  </t>
  </si>
  <si>
    <t xml:space="preserve">Fort Walton Beach/Okaloosa, Walton Counties  </t>
  </si>
  <si>
    <t xml:space="preserve">Tallahassee/Leon County  </t>
  </si>
  <si>
    <t xml:space="preserve">Orlando/Orange, Osceola, Seminole Counties  </t>
  </si>
  <si>
    <t xml:space="preserve">Gainesville/Alachua, Putnam Counties  </t>
  </si>
  <si>
    <t xml:space="preserve">Fort Pierce/St. Lucie, Indian River, Martin Counties  </t>
  </si>
  <si>
    <t xml:space="preserve">Jacksonville-Duval, Clay Counties  </t>
  </si>
  <si>
    <t xml:space="preserve">Pensacola/Escambia, Santa Rosa Counties  </t>
  </si>
  <si>
    <t xml:space="preserve">St. Johns County  </t>
  </si>
  <si>
    <t xml:space="preserve">Palm Bay, Melbourne/Brevard County  </t>
  </si>
  <si>
    <t xml:space="preserve">Ocala/Marion County  </t>
  </si>
  <si>
    <t xml:space="preserve">Panama City/Bay, Jackson Counties  </t>
  </si>
  <si>
    <t xml:space="preserve">Hendry, Hardee, Highlands Counties  </t>
  </si>
  <si>
    <t xml:space="preserve">Columbia, Hamilton, Lafayette, Suwannee Counties  </t>
  </si>
  <si>
    <t xml:space="preserve">Pasco County  </t>
  </si>
  <si>
    <t xml:space="preserve">Citrus, Hernando, Lake, Sumter Counties  </t>
  </si>
  <si>
    <t xml:space="preserve">Miami-Dade County  </t>
  </si>
  <si>
    <t xml:space="preserve">Ft Lauderdale/Broward County  </t>
  </si>
  <si>
    <t xml:space="preserve">Punta Gorda/Charlotte County  </t>
  </si>
  <si>
    <t xml:space="preserve">Ft Myers, Cape Coral/Lee County  </t>
  </si>
  <si>
    <t xml:space="preserve">Monroe County  </t>
  </si>
  <si>
    <t xml:space="preserve">West Palm Beach/Palm Beach County  </t>
  </si>
  <si>
    <t xml:space="preserve">Naples/Collier County  </t>
  </si>
  <si>
    <t xml:space="preserve">Atlanta  </t>
  </si>
  <si>
    <t xml:space="preserve">Georgia Balance of State  </t>
  </si>
  <si>
    <t xml:space="preserve">Fulton County  </t>
  </si>
  <si>
    <t xml:space="preserve">Athens-Clarke County  </t>
  </si>
  <si>
    <t xml:space="preserve">Augusta-Richmond County  </t>
  </si>
  <si>
    <t xml:space="preserve">Columbus-Muscogee  </t>
  </si>
  <si>
    <t xml:space="preserve">Marietta/Cobb County  </t>
  </si>
  <si>
    <t xml:space="preserve">Savannah/Chatham County  </t>
  </si>
  <si>
    <t xml:space="preserve">DeKalb County  </t>
  </si>
  <si>
    <t xml:space="preserve">Guam  </t>
  </si>
  <si>
    <t xml:space="preserve">Hawaii Balance of State  </t>
  </si>
  <si>
    <t xml:space="preserve">Honolulu City and County  </t>
  </si>
  <si>
    <t xml:space="preserve">Sioux City/Dakota, Woodbury Counties  </t>
  </si>
  <si>
    <t xml:space="preserve">Iowa Balance of State  </t>
  </si>
  <si>
    <t xml:space="preserve">Des Moines/Polk County  </t>
  </si>
  <si>
    <t xml:space="preserve">Boise/Ada County  </t>
  </si>
  <si>
    <t xml:space="preserve">Idaho Balance of State  </t>
  </si>
  <si>
    <t xml:space="preserve">McHenry County  </t>
  </si>
  <si>
    <t xml:space="preserve">Rockford/DeKalb, Winnebago, Boone Counties  </t>
  </si>
  <si>
    <t xml:space="preserve">Waukegan, North Chicago/Lake County  </t>
  </si>
  <si>
    <t xml:space="preserve">Champaign, Urbana, Rantoul/Champaign County  </t>
  </si>
  <si>
    <t xml:space="preserve">Madison County  </t>
  </si>
  <si>
    <t xml:space="preserve">Joliet, Bolingbrook/Will County  </t>
  </si>
  <si>
    <t xml:space="preserve">Peoria, Pekin/Fulton, Tazewell, Peoria, Woodford Counties  </t>
  </si>
  <si>
    <t xml:space="preserve">East St. Louis, Belleville/St. Clair County  </t>
  </si>
  <si>
    <t xml:space="preserve">Chicago  </t>
  </si>
  <si>
    <t xml:space="preserve">Cook County  </t>
  </si>
  <si>
    <t xml:space="preserve">Bloomington/Central Illinois  </t>
  </si>
  <si>
    <t xml:space="preserve">Springfield/Sangamon County  </t>
  </si>
  <si>
    <t xml:space="preserve">DuPage County  </t>
  </si>
  <si>
    <t xml:space="preserve">South Central Illinois  </t>
  </si>
  <si>
    <t xml:space="preserve">Decatur/Macon County  </t>
  </si>
  <si>
    <t xml:space="preserve">Aurora, Elgin/Kane County  </t>
  </si>
  <si>
    <t xml:space="preserve">Rock Island, Moline/Northwestern Illinois  </t>
  </si>
  <si>
    <t xml:space="preserve">West Central Illinois  </t>
  </si>
  <si>
    <t xml:space="preserve">Southern Illinois  </t>
  </si>
  <si>
    <t xml:space="preserve">Indiana Balance of State  </t>
  </si>
  <si>
    <t xml:space="preserve">Indianapolis  </t>
  </si>
  <si>
    <t xml:space="preserve">Wichita/Sedgwick County  </t>
  </si>
  <si>
    <t xml:space="preserve">Topeka/Shawnee County  </t>
  </si>
  <si>
    <t xml:space="preserve">Overland Park, Shawnee/Johnson County  </t>
  </si>
  <si>
    <t xml:space="preserve">Kansas Balance of State  </t>
  </si>
  <si>
    <t xml:space="preserve">Kentucky Balance of State  </t>
  </si>
  <si>
    <t xml:space="preserve">Louisville-Jefferson County  </t>
  </si>
  <si>
    <t xml:space="preserve">Lexington-Fayette County  </t>
  </si>
  <si>
    <t xml:space="preserve">Lafayette/Acadiana  </t>
  </si>
  <si>
    <t xml:space="preserve">Shreveport, Bossier/Northwest Louisiana  </t>
  </si>
  <si>
    <t xml:space="preserve">New Orleans/Jefferson Parish  </t>
  </si>
  <si>
    <t xml:space="preserve">Monroe/Northeast Louisiana  </t>
  </si>
  <si>
    <t xml:space="preserve">Slidell/Southeast Louisiana  </t>
  </si>
  <si>
    <t xml:space="preserve">Alexandria/Central Louisiana  </t>
  </si>
  <si>
    <t xml:space="preserve">Louisiana Balance of State  </t>
  </si>
  <si>
    <t xml:space="preserve">Boston  </t>
  </si>
  <si>
    <t xml:space="preserve">Lynn  </t>
  </si>
  <si>
    <t xml:space="preserve">Cape Cod Islands  </t>
  </si>
  <si>
    <t xml:space="preserve">Springfield/Hampden County  </t>
  </si>
  <si>
    <t xml:space="preserve">New Bedford  </t>
  </si>
  <si>
    <t xml:space="preserve">Worcester City &amp; County  </t>
  </si>
  <si>
    <t xml:space="preserve">Pittsfield/Berkshire, Franklin, Hampshire Counties  </t>
  </si>
  <si>
    <t xml:space="preserve">Lowell  </t>
  </si>
  <si>
    <t xml:space="preserve">Cambridge  </t>
  </si>
  <si>
    <t xml:space="preserve">Gloucester, Haverhill, Salem/Essex County  </t>
  </si>
  <si>
    <t xml:space="preserve">Quincy, Brockton, Weymouth, Plymouth City and County  </t>
  </si>
  <si>
    <t xml:space="preserve">Fall River  </t>
  </si>
  <si>
    <t xml:space="preserve">Massachusetts Balance of State  </t>
  </si>
  <si>
    <t xml:space="preserve">Somerville  </t>
  </si>
  <si>
    <t xml:space="preserve">Attleboro, Taunton/Bristol County  </t>
  </si>
  <si>
    <t xml:space="preserve">Cumberland/Allegany County  </t>
  </si>
  <si>
    <t xml:space="preserve">Baltimore  </t>
  </si>
  <si>
    <t xml:space="preserve">Harford County  </t>
  </si>
  <si>
    <t xml:space="preserve">Annapolis/Anne Arundel County  </t>
  </si>
  <si>
    <t xml:space="preserve">Howard County  </t>
  </si>
  <si>
    <t xml:space="preserve">Baltimore County  </t>
  </si>
  <si>
    <t xml:space="preserve">Carroll County  </t>
  </si>
  <si>
    <t xml:space="preserve">Cecil County  </t>
  </si>
  <si>
    <t xml:space="preserve">Charles, Calvert, St.Mary's Counties  </t>
  </si>
  <si>
    <t xml:space="preserve">Frederick City &amp; County  </t>
  </si>
  <si>
    <t xml:space="preserve">Garrett County  </t>
  </si>
  <si>
    <t xml:space="preserve">Mid-Shore Regional  </t>
  </si>
  <si>
    <t xml:space="preserve">Hagerstown/Washington County  </t>
  </si>
  <si>
    <t xml:space="preserve">Wicomico, Somerset, Worcester Counties  </t>
  </si>
  <si>
    <t xml:space="preserve">Prince George's County  </t>
  </si>
  <si>
    <t xml:space="preserve">Montgomery County  </t>
  </si>
  <si>
    <t xml:space="preserve">Maine Statewide  </t>
  </si>
  <si>
    <t xml:space="preserve">Michigan Balance of State  </t>
  </si>
  <si>
    <t xml:space="preserve">Detroit  </t>
  </si>
  <si>
    <t xml:space="preserve">Dearborn, Dearborn Heights, Westland/Wayne County  </t>
  </si>
  <si>
    <t xml:space="preserve">St. Clair Shores, Warren/Macomb County  </t>
  </si>
  <si>
    <t xml:space="preserve">Pontiac, Royal Oak/Oakland County  </t>
  </si>
  <si>
    <t xml:space="preserve">Flint/Genesee County  </t>
  </si>
  <si>
    <t xml:space="preserve">Grand Rapids, Wyoming/Kent County  </t>
  </si>
  <si>
    <t xml:space="preserve">Portage, Kalamazoo City &amp; County  </t>
  </si>
  <si>
    <t xml:space="preserve">Lansing, East Lansing/Ingham County  </t>
  </si>
  <si>
    <t xml:space="preserve">Washtenaw County  </t>
  </si>
  <si>
    <t xml:space="preserve">Saginaw City &amp; County  </t>
  </si>
  <si>
    <t xml:space="preserve">Lenawee County  </t>
  </si>
  <si>
    <t xml:space="preserve">Grand Traverse, Antrim, Leelanau Counties  </t>
  </si>
  <si>
    <t xml:space="preserve">Marquette, Alger Counties  </t>
  </si>
  <si>
    <t xml:space="preserve">Battle Creek/Calhoun County  </t>
  </si>
  <si>
    <t xml:space="preserve">Monroe City &amp; County  </t>
  </si>
  <si>
    <t xml:space="preserve">Norton Shores, Muskegon City &amp; County  </t>
  </si>
  <si>
    <t xml:space="preserve">Jackson City &amp; County  </t>
  </si>
  <si>
    <t xml:space="preserve">Livingston County  </t>
  </si>
  <si>
    <t xml:space="preserve">Holland/Ottawa County  </t>
  </si>
  <si>
    <t xml:space="preserve">Eaton County  </t>
  </si>
  <si>
    <t xml:space="preserve">Minneapolis/Hennepin County  </t>
  </si>
  <si>
    <t xml:space="preserve">Saint Paul/Ramsey County  </t>
  </si>
  <si>
    <t xml:space="preserve">Rochester/Southeast Minnesota  </t>
  </si>
  <si>
    <t xml:space="preserve">Northeast Minnesota  </t>
  </si>
  <si>
    <t xml:space="preserve">St. Cloud/Central Minnesota  </t>
  </si>
  <si>
    <t xml:space="preserve">Northwest Minnesota  </t>
  </si>
  <si>
    <t xml:space="preserve">Moorhead/West Central Minnesota  </t>
  </si>
  <si>
    <t xml:space="preserve">Duluth/St.Louis County  </t>
  </si>
  <si>
    <t xml:space="preserve">Southwest Minnesota  </t>
  </si>
  <si>
    <t xml:space="preserve">St. Louis County  </t>
  </si>
  <si>
    <t xml:space="preserve">St.Louis City  </t>
  </si>
  <si>
    <t xml:space="preserve">St. Charles City &amp; County, Lincoln, Warren Counties  </t>
  </si>
  <si>
    <t xml:space="preserve">Springfield/Greene, Christian, Webster Counties  </t>
  </si>
  <si>
    <t xml:space="preserve">Joplin/Jasper, Newton Counties  </t>
  </si>
  <si>
    <t xml:space="preserve">St. Joseph/Andrew, Buchanan, DeKalb Counties  </t>
  </si>
  <si>
    <t xml:space="preserve">Missouri Balance of State  </t>
  </si>
  <si>
    <t xml:space="preserve">Northern Mariana Islands  </t>
  </si>
  <si>
    <t xml:space="preserve">Jackson/Rankin, Madison Counties  </t>
  </si>
  <si>
    <t xml:space="preserve">Mississippi Balance of State  </t>
  </si>
  <si>
    <t xml:space="preserve">Gulf Port/Gulf Coast Regional  </t>
  </si>
  <si>
    <t xml:space="preserve">Montana Statewide  </t>
  </si>
  <si>
    <t xml:space="preserve">Winston-Salem/Forsyth County  </t>
  </si>
  <si>
    <t xml:space="preserve">Asheville/Buncombe County  </t>
  </si>
  <si>
    <t xml:space="preserve">Durham City &amp; County  </t>
  </si>
  <si>
    <t xml:space="preserve">North Carolina Balance of State  </t>
  </si>
  <si>
    <t xml:space="preserve">Greensboro, High Point  </t>
  </si>
  <si>
    <t xml:space="preserve">Charlotte/Mecklenberg  </t>
  </si>
  <si>
    <t xml:space="preserve">Wilmington/Brunswick, New Hanover, Pender Counties  </t>
  </si>
  <si>
    <t xml:space="preserve">Raleigh/Wake County  </t>
  </si>
  <si>
    <t xml:space="preserve">Gastonia/Cleveland, Gaston, Lincoln Counties  </t>
  </si>
  <si>
    <t xml:space="preserve">Fayetteville/Cumberland County  </t>
  </si>
  <si>
    <t xml:space="preserve">Chapel Hill/Orange County  </t>
  </si>
  <si>
    <t xml:space="preserve">Northwest North Carolina  </t>
  </si>
  <si>
    <t xml:space="preserve">North Dakota Statewide  </t>
  </si>
  <si>
    <t xml:space="preserve">Nebraska Balance of State  </t>
  </si>
  <si>
    <t xml:space="preserve">Omaha, Council Bluffs  </t>
  </si>
  <si>
    <t xml:space="preserve">Lincoln  </t>
  </si>
  <si>
    <t xml:space="preserve">New Hampshire Balance of State  </t>
  </si>
  <si>
    <t xml:space="preserve">Manchester  </t>
  </si>
  <si>
    <t xml:space="preserve">Nashua/Hillsborough County  </t>
  </si>
  <si>
    <t xml:space="preserve">Atlantic City &amp; County  </t>
  </si>
  <si>
    <t xml:space="preserve">Bergen County  </t>
  </si>
  <si>
    <t xml:space="preserve">Burlington County  </t>
  </si>
  <si>
    <t xml:space="preserve">Camden City &amp; County/Gloucester, Cape May, Cumberland Counties  </t>
  </si>
  <si>
    <t xml:space="preserve">Newark/Essex County  </t>
  </si>
  <si>
    <t xml:space="preserve">Jersey City, Bayonne/Hudson County  </t>
  </si>
  <si>
    <t xml:space="preserve">New Brunswick/Middlesex County  </t>
  </si>
  <si>
    <t xml:space="preserve">Monmouth County  </t>
  </si>
  <si>
    <t xml:space="preserve">Morris County  </t>
  </si>
  <si>
    <t xml:space="preserve">Lakewood Township/Ocean County  </t>
  </si>
  <si>
    <t xml:space="preserve">Paterson/Passaic County  </t>
  </si>
  <si>
    <t xml:space="preserve">Salem County  </t>
  </si>
  <si>
    <t xml:space="preserve">Somerset County  </t>
  </si>
  <si>
    <t xml:space="preserve">Trenton/Mercer County  </t>
  </si>
  <si>
    <t xml:space="preserve">Elizabeth/Union County  </t>
  </si>
  <si>
    <t xml:space="preserve">Warren, Sussex, Hunterdon Counties  </t>
  </si>
  <si>
    <t xml:space="preserve">Albuquerque  </t>
  </si>
  <si>
    <t xml:space="preserve">New Mexico Balance of State  </t>
  </si>
  <si>
    <t xml:space="preserve">Las Vegas/Clark County  </t>
  </si>
  <si>
    <t xml:space="preserve">Reno, Sparks/Washoe County  </t>
  </si>
  <si>
    <t xml:space="preserve">Nevada Balance of State  </t>
  </si>
  <si>
    <t xml:space="preserve">Rochester, Irondequoit, Greece/Monroe County  </t>
  </si>
  <si>
    <t xml:space="preserve">Elmira/Steuben, Allegany, Livingston, Chemung, Schuyler Counties  </t>
  </si>
  <si>
    <t xml:space="preserve">Albany City &amp; County  </t>
  </si>
  <si>
    <t xml:space="preserve">Cattaragus County  </t>
  </si>
  <si>
    <t xml:space="preserve">Syracuse, Auburn/Onondaga, Oswego, Cayuga Counties  </t>
  </si>
  <si>
    <t xml:space="preserve">Schenectady City &amp; County  </t>
  </si>
  <si>
    <t xml:space="preserve">Buffalo, Niagara Falls/Erie, Niagara, Orleans, Genesee, Wyoming Counties  </t>
  </si>
  <si>
    <t xml:space="preserve">Ithaca/Tompkins County  </t>
  </si>
  <si>
    <t xml:space="preserve">Troy/Rensselaer County  </t>
  </si>
  <si>
    <t xml:space="preserve">Wayne, Ontario, Seneca, Yates Counties  </t>
  </si>
  <si>
    <t xml:space="preserve">Jamestown, Dunkirk/Chautauqua County  </t>
  </si>
  <si>
    <t xml:space="preserve">Clinton County  </t>
  </si>
  <si>
    <t xml:space="preserve">Utica, Rome/Oneida, Madison Counties  </t>
  </si>
  <si>
    <t xml:space="preserve">Columbia, Greene Counties  </t>
  </si>
  <si>
    <t xml:space="preserve">Franklin, Essex Counties  </t>
  </si>
  <si>
    <t xml:space="preserve">Jefferson, Lewis, St. Lawrence Counties  </t>
  </si>
  <si>
    <t xml:space="preserve">New York City  </t>
  </si>
  <si>
    <t xml:space="preserve">Poughkeepsie/Dutchess County  </t>
  </si>
  <si>
    <t xml:space="preserve">Newburgh, Middletown/Orange County  </t>
  </si>
  <si>
    <t xml:space="preserve">Nassau, Suffolk Counties  </t>
  </si>
  <si>
    <t xml:space="preserve">Yonkers, Mount Vernon/Westchester County  </t>
  </si>
  <si>
    <t xml:space="preserve">Rockland County  </t>
  </si>
  <si>
    <t xml:space="preserve">Sullivan County  </t>
  </si>
  <si>
    <t xml:space="preserve">Kingston/Ulster County  </t>
  </si>
  <si>
    <t xml:space="preserve">Cincinnati/Hamilton County  </t>
  </si>
  <si>
    <t xml:space="preserve">Toledo/Lucas County  </t>
  </si>
  <si>
    <t xml:space="preserve">Cleveland/Cuyahoga County  </t>
  </si>
  <si>
    <t xml:space="preserve">Columbus/Franklin County  </t>
  </si>
  <si>
    <t xml:space="preserve">Youngstown/Mahoning County  </t>
  </si>
  <si>
    <t xml:space="preserve">Dayton, Kettering/Montgomery County  </t>
  </si>
  <si>
    <t xml:space="preserve">Akron, Barberton/Summit County  </t>
  </si>
  <si>
    <t xml:space="preserve">Ohio Balance of State  </t>
  </si>
  <si>
    <t xml:space="preserve">Canton, Massillon, Alliance/Stark County  </t>
  </si>
  <si>
    <t xml:space="preserve">North Central Oklahoma  </t>
  </si>
  <si>
    <t xml:space="preserve">Tulsa City &amp; County  </t>
  </si>
  <si>
    <t xml:space="preserve">Oklahoma City  </t>
  </si>
  <si>
    <t xml:space="preserve">Oklahoma Balance of State  </t>
  </si>
  <si>
    <t xml:space="preserve">Norman/Cleveland County  </t>
  </si>
  <si>
    <t xml:space="preserve">Northeast Oklahoma  </t>
  </si>
  <si>
    <t xml:space="preserve">Southwest Oklahoma Regional  </t>
  </si>
  <si>
    <t xml:space="preserve">Southeastern Oklahoma Regional  </t>
  </si>
  <si>
    <t xml:space="preserve">Eugene, Springfield/Lane County  </t>
  </si>
  <si>
    <t xml:space="preserve">Portland, Gresham/Multnomah County  </t>
  </si>
  <si>
    <t xml:space="preserve">Medford, Ashland/Jackson County  </t>
  </si>
  <si>
    <t xml:space="preserve">Central Oregon  </t>
  </si>
  <si>
    <t xml:space="preserve">Oregon Balance of State  </t>
  </si>
  <si>
    <t xml:space="preserve">Hillsboro, Beaverton/Washington County  </t>
  </si>
  <si>
    <t xml:space="preserve">Clackamas County  </t>
  </si>
  <si>
    <t xml:space="preserve">Philadelphia  </t>
  </si>
  <si>
    <t xml:space="preserve">Harrisburg/Dauphin County  </t>
  </si>
  <si>
    <t xml:space="preserve">Upper Darby, Chester, Haverford/Delaware County  </t>
  </si>
  <si>
    <t xml:space="preserve">Wilkes-Barre, Hazleton/Luzerne County  </t>
  </si>
  <si>
    <t xml:space="preserve">Lower Merion, Norristown, Abington/Montgomery County  </t>
  </si>
  <si>
    <t xml:space="preserve">Chester County  </t>
  </si>
  <si>
    <t xml:space="preserve">Reading/Berks County  </t>
  </si>
  <si>
    <t xml:space="preserve">Scranton/Lackawanna County  </t>
  </si>
  <si>
    <t xml:space="preserve">Eastern Pennsylvania  </t>
  </si>
  <si>
    <t xml:space="preserve">Lancaster City &amp; County  </t>
  </si>
  <si>
    <t xml:space="preserve">Bristol, Bensalem/Bucks County  </t>
  </si>
  <si>
    <t xml:space="preserve">York City &amp; County  </t>
  </si>
  <si>
    <t xml:space="preserve">Pittsburgh, McKeesport, Penn Hills/Allegheny County  </t>
  </si>
  <si>
    <t xml:space="preserve">Western Pennsylvania  </t>
  </si>
  <si>
    <t xml:space="preserve">Beaver County  </t>
  </si>
  <si>
    <t xml:space="preserve">Erie City &amp; County  </t>
  </si>
  <si>
    <t xml:space="preserve">Puerto Rico Balance of Commonwealth  </t>
  </si>
  <si>
    <t xml:space="preserve">South-Southeast Puerto Rico  </t>
  </si>
  <si>
    <t xml:space="preserve">Rhode Island Statewide  </t>
  </si>
  <si>
    <t xml:space="preserve">Charleston/Low Country  </t>
  </si>
  <si>
    <t xml:space="preserve">Greenville, Anderson, Spartanburg/Upstate  </t>
  </si>
  <si>
    <t xml:space="preserve">Columbia/Midlands  </t>
  </si>
  <si>
    <t xml:space="preserve">Myrtle Beach, Sumter City &amp; County  </t>
  </si>
  <si>
    <t xml:space="preserve">South Dakota Statewide  </t>
  </si>
  <si>
    <t xml:space="preserve">Chattanooga/Southeast Tennessee  </t>
  </si>
  <si>
    <t xml:space="preserve">Memphis/Shelby County  </t>
  </si>
  <si>
    <t xml:space="preserve">Knoxville/Knox County  </t>
  </si>
  <si>
    <t xml:space="preserve">Central Tennessee  </t>
  </si>
  <si>
    <t xml:space="preserve">Nashville-Davidson County  </t>
  </si>
  <si>
    <t xml:space="preserve">Upper Cumberland  </t>
  </si>
  <si>
    <t xml:space="preserve">Jackson/West Tennessee  </t>
  </si>
  <si>
    <t xml:space="preserve">Appalachian Regional  </t>
  </si>
  <si>
    <t xml:space="preserve">Murfreesboro/Rutherford County  </t>
  </si>
  <si>
    <t xml:space="preserve">Morristown/Blount, Sevier, Campbell,  ke Counties  </t>
  </si>
  <si>
    <t xml:space="preserve">San Antonio/Bexar County  </t>
  </si>
  <si>
    <t xml:space="preserve">Austin/Travis County  </t>
  </si>
  <si>
    <t xml:space="preserve">Dallas City &amp; County, Irving  </t>
  </si>
  <si>
    <t xml:space="preserve">Fort Worth, Arlington/Tarrant County  </t>
  </si>
  <si>
    <t xml:space="preserve">El Paso City &amp; County  </t>
  </si>
  <si>
    <t xml:space="preserve">Waco/McLennan County  </t>
  </si>
  <si>
    <t xml:space="preserve">Texas Balance of State  </t>
  </si>
  <si>
    <t xml:space="preserve">Amarillo  </t>
  </si>
  <si>
    <t xml:space="preserve">Wichita Falls/Wise, Palo Pinto, Wichita, Archer Counties  </t>
  </si>
  <si>
    <t xml:space="preserve">Houston, Pasadena, Conroe/Harris, Ft. Bend, Montgomery, Counties  </t>
  </si>
  <si>
    <t xml:space="preserve">Bryan, College Station/Brazos Valley  </t>
  </si>
  <si>
    <t xml:space="preserve">Salt Lake City &amp; County  </t>
  </si>
  <si>
    <t xml:space="preserve">Utah Balance of State  </t>
  </si>
  <si>
    <t xml:space="preserve">Provo/Mountainland  </t>
  </si>
  <si>
    <t xml:space="preserve">Richmond/Henrico, Chesterfield, Hanover Counties  </t>
  </si>
  <si>
    <t xml:space="preserve">Norfolk, Chesapeake, Suffolk/Isle of Wight, Southampton Counties  </t>
  </si>
  <si>
    <t xml:space="preserve">Roanoke City &amp; County, Salem  </t>
  </si>
  <si>
    <t xml:space="preserve">Virginia Beach  </t>
  </si>
  <si>
    <t xml:space="preserve">Charlottesville  </t>
  </si>
  <si>
    <t xml:space="preserve">Newport News, Hampton/Virginia Peninsula  </t>
  </si>
  <si>
    <t xml:space="preserve">Portsmouth  </t>
  </si>
  <si>
    <t xml:space="preserve">Lynchburg  </t>
  </si>
  <si>
    <t xml:space="preserve">Harrisburg, Winchester/Western Virginia  </t>
  </si>
  <si>
    <t xml:space="preserve">Fredericksburg/Spotsylvania, Stafford Counties  </t>
  </si>
  <si>
    <t xml:space="preserve">Virginia Balance of State  </t>
  </si>
  <si>
    <t xml:space="preserve">Arlington County  </t>
  </si>
  <si>
    <t xml:space="preserve">Fairfax County  </t>
  </si>
  <si>
    <t xml:space="preserve">Loudoun County  </t>
  </si>
  <si>
    <t xml:space="preserve">Alexandria  </t>
  </si>
  <si>
    <t xml:space="preserve">Prince William County  </t>
  </si>
  <si>
    <t xml:space="preserve">Virgin Islands  </t>
  </si>
  <si>
    <t xml:space="preserve">Vermont Balance of State  </t>
  </si>
  <si>
    <t xml:space="preserve">Burlington/Chittenden County  </t>
  </si>
  <si>
    <t xml:space="preserve">Seattle/King County  </t>
  </si>
  <si>
    <t xml:space="preserve">Washington Balance of State  </t>
  </si>
  <si>
    <t xml:space="preserve">Spokane City &amp; County  </t>
  </si>
  <si>
    <t xml:space="preserve">Tacoma, Lakewood/Pierce County  </t>
  </si>
  <si>
    <t xml:space="preserve">Everett/Snohomish County  </t>
  </si>
  <si>
    <t xml:space="preserve">Vancouver/Clark County  </t>
  </si>
  <si>
    <t xml:space="preserve">Wisconsin Balance of State  </t>
  </si>
  <si>
    <t xml:space="preserve">Milwaukee City &amp; County  </t>
  </si>
  <si>
    <t xml:space="preserve">Racine City &amp; County  </t>
  </si>
  <si>
    <t xml:space="preserve">Madison/Dane County  </t>
  </si>
  <si>
    <t xml:space="preserve">Wheeling, Weirton Area  </t>
  </si>
  <si>
    <t xml:space="preserve">Huntington/Cabell, Wayne Counties  </t>
  </si>
  <si>
    <t xml:space="preserve">Charleston/Kanawha, Putnam, Boone, Clay Counties  </t>
  </si>
  <si>
    <t xml:space="preserve">West Virginia Balance of State  </t>
  </si>
  <si>
    <t xml:space="preserve">Wyoming Statewide  </t>
  </si>
  <si>
    <t>CoC Number and Name</t>
  </si>
  <si>
    <t>Estimated Total Unsheltered</t>
  </si>
  <si>
    <t>Density Reduction Bed Need</t>
  </si>
  <si>
    <t>Cost of Quarantine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</si>
</sst>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,###,##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BF3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  <border>
      <left style="thin">
        <color indexed="64"/>
      </left>
      <right style="thin">
        <color rgb="FF4F493B"/>
      </right>
      <top style="thin">
        <color indexed="64"/>
      </top>
      <bottom style="thin">
        <color rgb="FF4F493B"/>
      </bottom>
      <diagonal/>
    </border>
    <border>
      <left/>
      <right style="thin">
        <color rgb="FF4F493B"/>
      </right>
      <top style="thin">
        <color indexed="64"/>
      </top>
      <bottom style="thin">
        <color rgb="FF4F493B"/>
      </bottom>
      <diagonal/>
    </border>
    <border>
      <left/>
      <right style="thin">
        <color indexed="64"/>
      </right>
      <top style="thin">
        <color indexed="64"/>
      </top>
      <bottom style="thin">
        <color rgb="FF4F493B"/>
      </bottom>
      <diagonal/>
    </border>
    <border>
      <left style="thin">
        <color indexed="64"/>
      </left>
      <right style="thin">
        <color rgb="FF4F493B"/>
      </right>
      <top/>
      <bottom style="thin">
        <color rgb="FF4F493B"/>
      </bottom>
      <diagonal/>
    </border>
    <border>
      <left/>
      <right style="thin">
        <color indexed="64"/>
      </right>
      <top/>
      <bottom style="thin">
        <color rgb="FF4F493B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164" fontId="2" fillId="4" borderId="1" xfId="0" applyNumberFormat="1" applyFont="1" applyFill="1" applyBorder="1" applyAlignment="1">
      <alignment horizontal="right" wrapText="1"/>
    </xf>
    <xf numFmtId="0" fontId="1" fillId="5" borderId="0" xfId="0" applyFont="1" applyFill="1"/>
    <xf numFmtId="0" fontId="3" fillId="0" borderId="0" xfId="0" applyFont="1"/>
    <xf numFmtId="0" fontId="4" fillId="5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left" wrapText="1"/>
    </xf>
    <xf numFmtId="164" fontId="2" fillId="4" borderId="6" xfId="0" applyNumberFormat="1" applyFont="1" applyFill="1" applyBorder="1" applyAlignment="1">
      <alignment horizontal="right" wrapText="1"/>
    </xf>
    <xf numFmtId="165" fontId="0" fillId="3" borderId="0" xfId="1" applyNumberFormat="1" applyFont="1" applyFill="1"/>
    <xf numFmtId="165" fontId="1" fillId="2" borderId="4" xfId="1" applyNumberFormat="1" applyFont="1" applyFill="1" applyBorder="1" applyAlignment="1">
      <alignment horizontal="center" wrapText="1"/>
    </xf>
    <xf numFmtId="165" fontId="2" fillId="4" borderId="6" xfId="1" applyNumberFormat="1" applyFont="1" applyFill="1" applyBorder="1" applyAlignment="1">
      <alignment horizontal="right" wrapText="1"/>
    </xf>
    <xf numFmtId="165" fontId="4" fillId="5" borderId="0" xfId="1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C378-D406-F14C-A3FA-A664D075FB90}">
  <dimension ref="A1:L401"/>
  <sheetViews>
    <sheetView tabSelected="1" view="pageBreakPreview" topLeftCell="A390" zoomScale="89" zoomScaleNormal="100" workbookViewId="0">
      <selection activeCell="A396" sqref="A396"/>
    </sheetView>
  </sheetViews>
  <sheetFormatPr baseColWidth="10" defaultColWidth="9.1640625" defaultRowHeight="15" x14ac:dyDescent="0.2"/>
  <cols>
    <col min="1" max="1" width="25.33203125" style="1" customWidth="1"/>
    <col min="2" max="2" width="14.33203125" style="1" customWidth="1"/>
    <col min="3" max="3" width="28.5" style="1" customWidth="1"/>
    <col min="4" max="4" width="0.1640625" style="1" customWidth="1"/>
    <col min="5" max="5" width="15.1640625" style="1" customWidth="1"/>
    <col min="6" max="6" width="18.5" style="1" customWidth="1"/>
    <col min="7" max="7" width="16.83203125" style="1" customWidth="1"/>
    <col min="8" max="8" width="15.1640625" style="1" customWidth="1"/>
    <col min="9" max="9" width="17.1640625" style="1" customWidth="1"/>
    <col min="10" max="10" width="14.6640625" style="13" bestFit="1" customWidth="1"/>
    <col min="11" max="11" width="16.33203125" style="13" customWidth="1"/>
    <col min="12" max="12" width="15.33203125" style="13" customWidth="1"/>
    <col min="13" max="16384" width="9.1640625" style="1"/>
  </cols>
  <sheetData>
    <row r="1" spans="1:12" ht="42" customHeight="1" x14ac:dyDescent="0.2">
      <c r="A1" s="9" t="s">
        <v>802</v>
      </c>
      <c r="B1" s="7" t="s">
        <v>402</v>
      </c>
      <c r="C1" s="8" t="s">
        <v>409</v>
      </c>
      <c r="D1" s="9" t="s">
        <v>404</v>
      </c>
      <c r="E1" s="9" t="s">
        <v>803</v>
      </c>
      <c r="F1" s="9" t="s">
        <v>403</v>
      </c>
      <c r="G1" s="9" t="s">
        <v>804</v>
      </c>
      <c r="H1" s="10" t="s">
        <v>407</v>
      </c>
      <c r="I1" s="10" t="s">
        <v>405</v>
      </c>
      <c r="J1" s="14" t="s">
        <v>406</v>
      </c>
      <c r="K1" s="14" t="s">
        <v>805</v>
      </c>
      <c r="L1" s="14" t="s">
        <v>408</v>
      </c>
    </row>
    <row r="2" spans="1:12" x14ac:dyDescent="0.2">
      <c r="A2" s="3" t="str">
        <f>CONCATENATE(B2,", ",C2)</f>
        <v xml:space="preserve">AK-500, Anchorage  </v>
      </c>
      <c r="B2" s="11" t="s">
        <v>0</v>
      </c>
      <c r="C2" s="2" t="s">
        <v>410</v>
      </c>
      <c r="D2" s="3">
        <v>97</v>
      </c>
      <c r="E2" s="3">
        <v>135.79999999999998</v>
      </c>
      <c r="F2" s="3">
        <v>702</v>
      </c>
      <c r="G2" s="3">
        <v>351</v>
      </c>
      <c r="H2" s="12">
        <v>486.79999999999995</v>
      </c>
      <c r="I2" s="12">
        <f>H2+F2+E2</f>
        <v>1324.6</v>
      </c>
      <c r="J2" s="15">
        <f>H2*25000</f>
        <v>12169999.999999998</v>
      </c>
      <c r="K2" s="15">
        <f>SUM(E2,F2)*0.4*7500</f>
        <v>2513400</v>
      </c>
      <c r="L2" s="15">
        <f>SUM(J2:K2)</f>
        <v>14683399.999999998</v>
      </c>
    </row>
    <row r="3" spans="1:12" ht="29" x14ac:dyDescent="0.2">
      <c r="A3" s="3" t="str">
        <f t="shared" ref="A3:A4" si="0">CONCATENATE(B3,", ",C3)</f>
        <v xml:space="preserve">AK-501, Alaska Balance of State  </v>
      </c>
      <c r="B3" s="11" t="s">
        <v>1</v>
      </c>
      <c r="C3" s="2" t="s">
        <v>411</v>
      </c>
      <c r="D3" s="3">
        <v>176</v>
      </c>
      <c r="E3" s="3">
        <v>246.39999999999998</v>
      </c>
      <c r="F3" s="3">
        <v>416</v>
      </c>
      <c r="G3" s="3">
        <v>208</v>
      </c>
      <c r="H3" s="12">
        <v>454.4</v>
      </c>
      <c r="I3" s="12">
        <f t="shared" ref="I3:I66" si="1">H3+F3+E3</f>
        <v>1116.8</v>
      </c>
      <c r="J3" s="15">
        <f t="shared" ref="J3:J66" si="2">H3*25000</f>
        <v>11360000</v>
      </c>
      <c r="K3" s="15">
        <f t="shared" ref="K3:K66" si="3">SUM(E3,F3)*0.4*7500</f>
        <v>1987199.9999999998</v>
      </c>
      <c r="L3" s="15">
        <f t="shared" ref="L3:L66" si="4">SUM(J3:K3)</f>
        <v>13347200</v>
      </c>
    </row>
    <row r="4" spans="1:12" ht="43" x14ac:dyDescent="0.2">
      <c r="A4" s="3" t="str">
        <f t="shared" si="0"/>
        <v xml:space="preserve">AL-500, Birmingham/Jefferson, St. Clair, Shelby Counties  </v>
      </c>
      <c r="B4" s="11" t="s">
        <v>2</v>
      </c>
      <c r="C4" s="2" t="s">
        <v>412</v>
      </c>
      <c r="D4" s="3">
        <v>326</v>
      </c>
      <c r="E4" s="3">
        <v>456.4</v>
      </c>
      <c r="F4" s="3">
        <v>466</v>
      </c>
      <c r="G4" s="3">
        <v>233</v>
      </c>
      <c r="H4" s="12">
        <v>689.4</v>
      </c>
      <c r="I4" s="12">
        <f t="shared" si="1"/>
        <v>1611.8000000000002</v>
      </c>
      <c r="J4" s="15">
        <f t="shared" si="2"/>
        <v>17235000</v>
      </c>
      <c r="K4" s="15">
        <f t="shared" si="3"/>
        <v>2767200.0000000005</v>
      </c>
      <c r="L4" s="15">
        <f t="shared" si="4"/>
        <v>20002200</v>
      </c>
    </row>
    <row r="5" spans="1:12" ht="29" x14ac:dyDescent="0.2">
      <c r="A5" s="3" t="str">
        <f t="shared" ref="A5:A66" si="5">CONCATENATE(B5," ",C5)</f>
        <v xml:space="preserve">AL-501 Mobile City &amp; County/Baldwin County  </v>
      </c>
      <c r="B5" s="11" t="s">
        <v>3</v>
      </c>
      <c r="C5" s="2" t="s">
        <v>413</v>
      </c>
      <c r="D5" s="3">
        <v>202</v>
      </c>
      <c r="E5" s="3">
        <v>282.79999999999995</v>
      </c>
      <c r="F5" s="3">
        <v>150</v>
      </c>
      <c r="G5" s="3">
        <v>75</v>
      </c>
      <c r="H5" s="12">
        <v>357.79999999999995</v>
      </c>
      <c r="I5" s="12">
        <f t="shared" si="1"/>
        <v>790.59999999999991</v>
      </c>
      <c r="J5" s="15">
        <f t="shared" si="2"/>
        <v>8944999.9999999981</v>
      </c>
      <c r="K5" s="15">
        <f t="shared" si="3"/>
        <v>1298400</v>
      </c>
      <c r="L5" s="15">
        <f t="shared" si="4"/>
        <v>10243399.999999998</v>
      </c>
    </row>
    <row r="6" spans="1:12" ht="29" x14ac:dyDescent="0.2">
      <c r="A6" s="3" t="str">
        <f t="shared" si="5"/>
        <v xml:space="preserve">AL-502 Florence/Northwest Alabama  </v>
      </c>
      <c r="B6" s="11" t="s">
        <v>4</v>
      </c>
      <c r="C6" s="2" t="s">
        <v>414</v>
      </c>
      <c r="D6" s="3">
        <v>201</v>
      </c>
      <c r="E6" s="3">
        <v>281.39999999999998</v>
      </c>
      <c r="F6" s="3">
        <v>182</v>
      </c>
      <c r="G6" s="3">
        <v>91</v>
      </c>
      <c r="H6" s="12">
        <v>372.4</v>
      </c>
      <c r="I6" s="12">
        <f t="shared" si="1"/>
        <v>835.8</v>
      </c>
      <c r="J6" s="15">
        <f t="shared" si="2"/>
        <v>9310000</v>
      </c>
      <c r="K6" s="15">
        <f t="shared" si="3"/>
        <v>1390200</v>
      </c>
      <c r="L6" s="15">
        <f t="shared" si="4"/>
        <v>10700200</v>
      </c>
    </row>
    <row r="7" spans="1:12" ht="29" x14ac:dyDescent="0.2">
      <c r="A7" s="3" t="str">
        <f t="shared" si="5"/>
        <v xml:space="preserve">AL-503 Huntsville/North Alabama  </v>
      </c>
      <c r="B7" s="11" t="s">
        <v>5</v>
      </c>
      <c r="C7" s="2" t="s">
        <v>415</v>
      </c>
      <c r="D7" s="3">
        <v>87</v>
      </c>
      <c r="E7" s="3">
        <v>121.8</v>
      </c>
      <c r="F7" s="3">
        <v>253</v>
      </c>
      <c r="G7" s="3">
        <v>126.5</v>
      </c>
      <c r="H7" s="12">
        <v>248.3</v>
      </c>
      <c r="I7" s="12">
        <f t="shared" si="1"/>
        <v>623.1</v>
      </c>
      <c r="J7" s="15">
        <f t="shared" si="2"/>
        <v>6207500</v>
      </c>
      <c r="K7" s="15">
        <f t="shared" si="3"/>
        <v>1124400.0000000002</v>
      </c>
      <c r="L7" s="15">
        <f t="shared" si="4"/>
        <v>7331900</v>
      </c>
    </row>
    <row r="8" spans="1:12" ht="29" x14ac:dyDescent="0.2">
      <c r="A8" s="3" t="str">
        <f t="shared" si="5"/>
        <v xml:space="preserve">AL-504 Montgomery City &amp; County  </v>
      </c>
      <c r="B8" s="11" t="s">
        <v>6</v>
      </c>
      <c r="C8" s="2" t="s">
        <v>416</v>
      </c>
      <c r="D8" s="3">
        <v>57</v>
      </c>
      <c r="E8" s="3">
        <v>79.8</v>
      </c>
      <c r="F8" s="3">
        <v>171</v>
      </c>
      <c r="G8" s="3">
        <v>85.5</v>
      </c>
      <c r="H8" s="12">
        <v>165.3</v>
      </c>
      <c r="I8" s="12">
        <f t="shared" si="1"/>
        <v>416.1</v>
      </c>
      <c r="J8" s="15">
        <f t="shared" si="2"/>
        <v>4132500.0000000005</v>
      </c>
      <c r="K8" s="15">
        <f t="shared" si="3"/>
        <v>752400</v>
      </c>
      <c r="L8" s="15">
        <f t="shared" si="4"/>
        <v>4884900</v>
      </c>
    </row>
    <row r="9" spans="1:12" ht="29" x14ac:dyDescent="0.2">
      <c r="A9" s="3" t="str">
        <f t="shared" si="5"/>
        <v xml:space="preserve">AL-505 Gadsden/Northeast Alabama  </v>
      </c>
      <c r="B9" s="11" t="s">
        <v>7</v>
      </c>
      <c r="C9" s="2" t="s">
        <v>417</v>
      </c>
      <c r="D9" s="3">
        <v>149</v>
      </c>
      <c r="E9" s="3">
        <v>208.6</v>
      </c>
      <c r="F9" s="3">
        <v>62</v>
      </c>
      <c r="G9" s="3">
        <v>31</v>
      </c>
      <c r="H9" s="12">
        <v>239.6</v>
      </c>
      <c r="I9" s="12">
        <f t="shared" si="1"/>
        <v>510.20000000000005</v>
      </c>
      <c r="J9" s="15">
        <f t="shared" si="2"/>
        <v>5990000</v>
      </c>
      <c r="K9" s="15">
        <f t="shared" si="3"/>
        <v>811800.00000000012</v>
      </c>
      <c r="L9" s="15">
        <f t="shared" si="4"/>
        <v>6801800</v>
      </c>
    </row>
    <row r="10" spans="1:12" ht="29" x14ac:dyDescent="0.2">
      <c r="A10" s="3" t="str">
        <f t="shared" si="5"/>
        <v xml:space="preserve">AL-506 Tuscaloosa City &amp; County  </v>
      </c>
      <c r="B10" s="11" t="s">
        <v>8</v>
      </c>
      <c r="C10" s="2" t="s">
        <v>418</v>
      </c>
      <c r="D10" s="3">
        <v>0</v>
      </c>
      <c r="E10" s="3">
        <v>0</v>
      </c>
      <c r="F10" s="3">
        <v>27</v>
      </c>
      <c r="G10" s="3">
        <v>13.5</v>
      </c>
      <c r="H10" s="12">
        <v>13.5</v>
      </c>
      <c r="I10" s="12">
        <f t="shared" si="1"/>
        <v>40.5</v>
      </c>
      <c r="J10" s="15">
        <f t="shared" si="2"/>
        <v>337500</v>
      </c>
      <c r="K10" s="15">
        <f t="shared" si="3"/>
        <v>81000</v>
      </c>
      <c r="L10" s="15">
        <f t="shared" si="4"/>
        <v>418500</v>
      </c>
    </row>
    <row r="11" spans="1:12" ht="29" x14ac:dyDescent="0.2">
      <c r="A11" s="3" t="str">
        <f t="shared" si="5"/>
        <v xml:space="preserve">AL-507 Alabama Balance of State  </v>
      </c>
      <c r="B11" s="11" t="s">
        <v>9</v>
      </c>
      <c r="C11" s="2" t="s">
        <v>419</v>
      </c>
      <c r="D11" s="3">
        <v>169</v>
      </c>
      <c r="E11" s="3">
        <v>236.6</v>
      </c>
      <c r="F11" s="3">
        <v>89</v>
      </c>
      <c r="G11" s="3">
        <v>44.5</v>
      </c>
      <c r="H11" s="12">
        <v>281.10000000000002</v>
      </c>
      <c r="I11" s="12">
        <f t="shared" si="1"/>
        <v>606.70000000000005</v>
      </c>
      <c r="J11" s="15">
        <f t="shared" si="2"/>
        <v>7027500.0000000009</v>
      </c>
      <c r="K11" s="15">
        <f t="shared" si="3"/>
        <v>976800.00000000012</v>
      </c>
      <c r="L11" s="15">
        <f t="shared" si="4"/>
        <v>8004300.0000000009</v>
      </c>
    </row>
    <row r="12" spans="1:12" ht="29" x14ac:dyDescent="0.2">
      <c r="A12" s="3" t="str">
        <f t="shared" si="5"/>
        <v xml:space="preserve">AR-500 Little Rock/Central Arkansas  </v>
      </c>
      <c r="B12" s="11" t="s">
        <v>10</v>
      </c>
      <c r="C12" s="2" t="s">
        <v>420</v>
      </c>
      <c r="D12" s="3">
        <v>573</v>
      </c>
      <c r="E12" s="3">
        <v>802.19999999999993</v>
      </c>
      <c r="F12" s="3">
        <v>355</v>
      </c>
      <c r="G12" s="3">
        <v>177.5</v>
      </c>
      <c r="H12" s="12">
        <v>979.69999999999993</v>
      </c>
      <c r="I12" s="12">
        <f t="shared" si="1"/>
        <v>2136.8999999999996</v>
      </c>
      <c r="J12" s="15">
        <f t="shared" si="2"/>
        <v>24492500</v>
      </c>
      <c r="K12" s="15">
        <f t="shared" si="3"/>
        <v>3471599.9999999995</v>
      </c>
      <c r="L12" s="15">
        <f t="shared" si="4"/>
        <v>27964100</v>
      </c>
    </row>
    <row r="13" spans="1:12" ht="29" x14ac:dyDescent="0.2">
      <c r="A13" s="3" t="str">
        <f t="shared" si="5"/>
        <v xml:space="preserve">AR-501 Fayetteville/Northwest Arkansas  </v>
      </c>
      <c r="B13" s="11" t="s">
        <v>11</v>
      </c>
      <c r="C13" s="2" t="s">
        <v>421</v>
      </c>
      <c r="D13" s="3">
        <v>237</v>
      </c>
      <c r="E13" s="3">
        <v>331.79999999999995</v>
      </c>
      <c r="F13" s="3">
        <v>223</v>
      </c>
      <c r="G13" s="3">
        <v>111.5</v>
      </c>
      <c r="H13" s="12">
        <v>443.29999999999995</v>
      </c>
      <c r="I13" s="12">
        <f t="shared" si="1"/>
        <v>998.09999999999991</v>
      </c>
      <c r="J13" s="15">
        <f t="shared" si="2"/>
        <v>11082499.999999998</v>
      </c>
      <c r="K13" s="15">
        <f t="shared" si="3"/>
        <v>1664400</v>
      </c>
      <c r="L13" s="15">
        <f t="shared" si="4"/>
        <v>12746899.999999998</v>
      </c>
    </row>
    <row r="14" spans="1:12" ht="29" x14ac:dyDescent="0.2">
      <c r="A14" s="3" t="str">
        <f t="shared" si="5"/>
        <v xml:space="preserve">AR-503 Arkansas  Balance of State   </v>
      </c>
      <c r="B14" s="11" t="s">
        <v>12</v>
      </c>
      <c r="C14" s="2" t="s">
        <v>422</v>
      </c>
      <c r="D14" s="3">
        <v>545</v>
      </c>
      <c r="E14" s="3">
        <v>763</v>
      </c>
      <c r="F14" s="3">
        <v>232</v>
      </c>
      <c r="G14" s="3">
        <v>116</v>
      </c>
      <c r="H14" s="12">
        <v>879</v>
      </c>
      <c r="I14" s="12">
        <f t="shared" si="1"/>
        <v>1874</v>
      </c>
      <c r="J14" s="15">
        <f t="shared" si="2"/>
        <v>21975000</v>
      </c>
      <c r="K14" s="15">
        <f t="shared" si="3"/>
        <v>2985000</v>
      </c>
      <c r="L14" s="15">
        <f t="shared" si="4"/>
        <v>24960000</v>
      </c>
    </row>
    <row r="15" spans="1:12" x14ac:dyDescent="0.2">
      <c r="A15" s="3" t="str">
        <f t="shared" si="5"/>
        <v xml:space="preserve">AR-505 Southeast Arkansas  </v>
      </c>
      <c r="B15" s="11" t="s">
        <v>13</v>
      </c>
      <c r="C15" s="2" t="s">
        <v>423</v>
      </c>
      <c r="D15" s="3">
        <v>0</v>
      </c>
      <c r="E15" s="3">
        <v>0</v>
      </c>
      <c r="F15" s="3">
        <v>35</v>
      </c>
      <c r="G15" s="3">
        <v>17.5</v>
      </c>
      <c r="H15" s="12">
        <v>17.5</v>
      </c>
      <c r="I15" s="12">
        <f t="shared" si="1"/>
        <v>52.5</v>
      </c>
      <c r="J15" s="15">
        <f t="shared" si="2"/>
        <v>437500</v>
      </c>
      <c r="K15" s="15">
        <f t="shared" si="3"/>
        <v>105000</v>
      </c>
      <c r="L15" s="15">
        <f t="shared" si="4"/>
        <v>542500</v>
      </c>
    </row>
    <row r="16" spans="1:12" x14ac:dyDescent="0.2">
      <c r="A16" s="3" t="str">
        <f t="shared" si="5"/>
        <v xml:space="preserve">AR-508 Fort Smith  </v>
      </c>
      <c r="B16" s="11" t="s">
        <v>14</v>
      </c>
      <c r="C16" s="2" t="s">
        <v>424</v>
      </c>
      <c r="D16" s="3">
        <v>60</v>
      </c>
      <c r="E16" s="3">
        <v>84</v>
      </c>
      <c r="F16" s="3">
        <v>127</v>
      </c>
      <c r="G16" s="3">
        <v>63.5</v>
      </c>
      <c r="H16" s="12">
        <v>147.5</v>
      </c>
      <c r="I16" s="12">
        <f t="shared" si="1"/>
        <v>358.5</v>
      </c>
      <c r="J16" s="15">
        <f t="shared" si="2"/>
        <v>3687500</v>
      </c>
      <c r="K16" s="15">
        <f t="shared" si="3"/>
        <v>633000</v>
      </c>
      <c r="L16" s="15">
        <f t="shared" si="4"/>
        <v>4320500</v>
      </c>
    </row>
    <row r="17" spans="1:12" ht="29" x14ac:dyDescent="0.2">
      <c r="A17" s="3" t="str">
        <f t="shared" si="5"/>
        <v xml:space="preserve">AZ-500 Arizona Balance of State  </v>
      </c>
      <c r="B17" s="11" t="s">
        <v>15</v>
      </c>
      <c r="C17" s="2" t="s">
        <v>425</v>
      </c>
      <c r="D17" s="3">
        <v>983</v>
      </c>
      <c r="E17" s="3">
        <v>1376.1999999999998</v>
      </c>
      <c r="F17" s="3">
        <v>682</v>
      </c>
      <c r="G17" s="3">
        <v>341</v>
      </c>
      <c r="H17" s="12">
        <v>1717.1999999999998</v>
      </c>
      <c r="I17" s="12">
        <f t="shared" si="1"/>
        <v>3775.3999999999996</v>
      </c>
      <c r="J17" s="15">
        <f t="shared" si="2"/>
        <v>42929999.999999993</v>
      </c>
      <c r="K17" s="15">
        <f t="shared" si="3"/>
        <v>6174600</v>
      </c>
      <c r="L17" s="15">
        <f t="shared" si="4"/>
        <v>49104599.999999993</v>
      </c>
    </row>
    <row r="18" spans="1:12" x14ac:dyDescent="0.2">
      <c r="A18" s="3" t="str">
        <f t="shared" si="5"/>
        <v xml:space="preserve">AZ-501 Tucson/Pima County  </v>
      </c>
      <c r="B18" s="11" t="s">
        <v>16</v>
      </c>
      <c r="C18" s="2" t="s">
        <v>426</v>
      </c>
      <c r="D18" s="3">
        <v>361</v>
      </c>
      <c r="E18" s="3">
        <v>505.4</v>
      </c>
      <c r="F18" s="3">
        <v>639</v>
      </c>
      <c r="G18" s="3">
        <v>319.5</v>
      </c>
      <c r="H18" s="12">
        <v>824.9</v>
      </c>
      <c r="I18" s="12">
        <f t="shared" si="1"/>
        <v>1969.3000000000002</v>
      </c>
      <c r="J18" s="15">
        <f t="shared" si="2"/>
        <v>20622500</v>
      </c>
      <c r="K18" s="15">
        <f t="shared" si="3"/>
        <v>3433200.0000000005</v>
      </c>
      <c r="L18" s="15">
        <f t="shared" si="4"/>
        <v>24055700</v>
      </c>
    </row>
    <row r="19" spans="1:12" ht="29" x14ac:dyDescent="0.2">
      <c r="A19" s="3" t="str">
        <f t="shared" si="5"/>
        <v xml:space="preserve">AZ-502 Phoenix, Mesa/Maricopa County  </v>
      </c>
      <c r="B19" s="11" t="s">
        <v>17</v>
      </c>
      <c r="C19" s="2" t="s">
        <v>427</v>
      </c>
      <c r="D19" s="3">
        <v>3188</v>
      </c>
      <c r="E19" s="3">
        <v>4463.2</v>
      </c>
      <c r="F19" s="3">
        <v>1718</v>
      </c>
      <c r="G19" s="3">
        <v>859</v>
      </c>
      <c r="H19" s="12">
        <v>5322.2</v>
      </c>
      <c r="I19" s="12">
        <f t="shared" si="1"/>
        <v>11503.4</v>
      </c>
      <c r="J19" s="15">
        <f t="shared" si="2"/>
        <v>133055000</v>
      </c>
      <c r="K19" s="15">
        <f t="shared" si="3"/>
        <v>18543600</v>
      </c>
      <c r="L19" s="15">
        <f t="shared" si="4"/>
        <v>151598600</v>
      </c>
    </row>
    <row r="20" spans="1:12" ht="29" x14ac:dyDescent="0.2">
      <c r="A20" s="3" t="str">
        <f t="shared" si="5"/>
        <v xml:space="preserve">CA-500 San Jose/Santa Clara City &amp; County  </v>
      </c>
      <c r="B20" s="11" t="s">
        <v>18</v>
      </c>
      <c r="C20" s="2" t="s">
        <v>428</v>
      </c>
      <c r="D20" s="3">
        <v>7922</v>
      </c>
      <c r="E20" s="3">
        <v>11090.8</v>
      </c>
      <c r="F20" s="3">
        <v>1089</v>
      </c>
      <c r="G20" s="3">
        <v>544.5</v>
      </c>
      <c r="H20" s="12">
        <v>11635.3</v>
      </c>
      <c r="I20" s="12">
        <f t="shared" si="1"/>
        <v>23815.1</v>
      </c>
      <c r="J20" s="15">
        <f t="shared" si="2"/>
        <v>290882500</v>
      </c>
      <c r="K20" s="15">
        <f t="shared" si="3"/>
        <v>36539400</v>
      </c>
      <c r="L20" s="15">
        <f t="shared" si="4"/>
        <v>327421900</v>
      </c>
    </row>
    <row r="21" spans="1:12" x14ac:dyDescent="0.2">
      <c r="A21" s="3" t="str">
        <f t="shared" si="5"/>
        <v xml:space="preserve">CA-501 San Francisco  </v>
      </c>
      <c r="B21" s="11" t="s">
        <v>19</v>
      </c>
      <c r="C21" s="2" t="s">
        <v>429</v>
      </c>
      <c r="D21" s="3">
        <v>5180</v>
      </c>
      <c r="E21" s="3">
        <v>7251.9999999999991</v>
      </c>
      <c r="F21" s="3">
        <v>2232</v>
      </c>
      <c r="G21" s="3">
        <v>1116</v>
      </c>
      <c r="H21" s="12">
        <v>8368</v>
      </c>
      <c r="I21" s="12">
        <f t="shared" si="1"/>
        <v>17852</v>
      </c>
      <c r="J21" s="15">
        <f t="shared" si="2"/>
        <v>209200000</v>
      </c>
      <c r="K21" s="15">
        <f t="shared" si="3"/>
        <v>28452000.000000004</v>
      </c>
      <c r="L21" s="15">
        <f t="shared" si="4"/>
        <v>237652000</v>
      </c>
    </row>
    <row r="22" spans="1:12" ht="29" x14ac:dyDescent="0.2">
      <c r="A22" s="3" t="str">
        <f t="shared" si="5"/>
        <v xml:space="preserve">CA-502 Oakland, Berkeley/Alameda County  </v>
      </c>
      <c r="B22" s="11" t="s">
        <v>20</v>
      </c>
      <c r="C22" s="2" t="s">
        <v>430</v>
      </c>
      <c r="D22" s="3">
        <v>6312</v>
      </c>
      <c r="E22" s="3">
        <v>8836.7999999999993</v>
      </c>
      <c r="F22" s="3">
        <v>1185</v>
      </c>
      <c r="G22" s="3">
        <v>592.5</v>
      </c>
      <c r="H22" s="12">
        <v>9429.2999999999993</v>
      </c>
      <c r="I22" s="12">
        <f t="shared" si="1"/>
        <v>19451.099999999999</v>
      </c>
      <c r="J22" s="15">
        <f t="shared" si="2"/>
        <v>235732499.99999997</v>
      </c>
      <c r="K22" s="15">
        <f t="shared" si="3"/>
        <v>30065400</v>
      </c>
      <c r="L22" s="15">
        <f t="shared" si="4"/>
        <v>265797899.99999997</v>
      </c>
    </row>
    <row r="23" spans="1:12" ht="29" x14ac:dyDescent="0.2">
      <c r="A23" s="3" t="str">
        <f t="shared" si="5"/>
        <v xml:space="preserve">CA-503 Sacramento City &amp; County  </v>
      </c>
      <c r="B23" s="11" t="s">
        <v>21</v>
      </c>
      <c r="C23" s="2" t="s">
        <v>431</v>
      </c>
      <c r="D23" s="3">
        <v>3900</v>
      </c>
      <c r="E23" s="3">
        <v>5460</v>
      </c>
      <c r="F23" s="3">
        <v>1096</v>
      </c>
      <c r="G23" s="3">
        <v>548</v>
      </c>
      <c r="H23" s="12">
        <v>6008</v>
      </c>
      <c r="I23" s="12">
        <f t="shared" si="1"/>
        <v>12564</v>
      </c>
      <c r="J23" s="15">
        <f t="shared" si="2"/>
        <v>150200000</v>
      </c>
      <c r="K23" s="15">
        <f t="shared" si="3"/>
        <v>19668000</v>
      </c>
      <c r="L23" s="15">
        <f t="shared" si="4"/>
        <v>169868000</v>
      </c>
    </row>
    <row r="24" spans="1:12" ht="29" x14ac:dyDescent="0.2">
      <c r="A24" s="3" t="str">
        <f t="shared" si="5"/>
        <v xml:space="preserve">CA-504 Santa Rosa, Petaluma/Sonoma County  </v>
      </c>
      <c r="B24" s="11" t="s">
        <v>22</v>
      </c>
      <c r="C24" s="2" t="s">
        <v>432</v>
      </c>
      <c r="D24" s="3">
        <v>1957</v>
      </c>
      <c r="E24" s="3">
        <v>2739.7999999999997</v>
      </c>
      <c r="F24" s="3">
        <v>741</v>
      </c>
      <c r="G24" s="3">
        <v>370.5</v>
      </c>
      <c r="H24" s="12">
        <v>3110.2999999999997</v>
      </c>
      <c r="I24" s="12">
        <f t="shared" si="1"/>
        <v>6591.0999999999995</v>
      </c>
      <c r="J24" s="15">
        <f t="shared" si="2"/>
        <v>77757500</v>
      </c>
      <c r="K24" s="15">
        <f t="shared" si="3"/>
        <v>10442400</v>
      </c>
      <c r="L24" s="15">
        <f t="shared" si="4"/>
        <v>88199900</v>
      </c>
    </row>
    <row r="25" spans="1:12" ht="29" x14ac:dyDescent="0.2">
      <c r="A25" s="3" t="str">
        <f t="shared" si="5"/>
        <v xml:space="preserve">CA-505 Richmond/Contra Costa County  </v>
      </c>
      <c r="B25" s="11" t="s">
        <v>23</v>
      </c>
      <c r="C25" s="2" t="s">
        <v>433</v>
      </c>
      <c r="D25" s="3">
        <v>1627</v>
      </c>
      <c r="E25" s="3">
        <v>2277.7999999999997</v>
      </c>
      <c r="F25" s="3">
        <v>477</v>
      </c>
      <c r="G25" s="3">
        <v>238.5</v>
      </c>
      <c r="H25" s="12">
        <v>2516.2999999999997</v>
      </c>
      <c r="I25" s="12">
        <f t="shared" si="1"/>
        <v>5271.0999999999995</v>
      </c>
      <c r="J25" s="15">
        <f t="shared" si="2"/>
        <v>62907499.999999993</v>
      </c>
      <c r="K25" s="15">
        <f t="shared" si="3"/>
        <v>8264399.9999999991</v>
      </c>
      <c r="L25" s="15">
        <f t="shared" si="4"/>
        <v>71171899.999999985</v>
      </c>
    </row>
    <row r="26" spans="1:12" ht="29" x14ac:dyDescent="0.2">
      <c r="A26" s="3" t="str">
        <f t="shared" si="5"/>
        <v xml:space="preserve">CA-506 Salinas/Monterey, San Benito Counties  </v>
      </c>
      <c r="B26" s="11" t="s">
        <v>24</v>
      </c>
      <c r="C26" s="2" t="s">
        <v>434</v>
      </c>
      <c r="D26" s="3">
        <v>1998</v>
      </c>
      <c r="E26" s="3">
        <v>2797.2</v>
      </c>
      <c r="F26" s="3">
        <v>342</v>
      </c>
      <c r="G26" s="3">
        <v>171</v>
      </c>
      <c r="H26" s="12">
        <v>2968.2</v>
      </c>
      <c r="I26" s="12">
        <f t="shared" si="1"/>
        <v>6107.4</v>
      </c>
      <c r="J26" s="15">
        <f t="shared" si="2"/>
        <v>74205000</v>
      </c>
      <c r="K26" s="15">
        <f t="shared" si="3"/>
        <v>9417600</v>
      </c>
      <c r="L26" s="15">
        <f t="shared" si="4"/>
        <v>83622600</v>
      </c>
    </row>
    <row r="27" spans="1:12" x14ac:dyDescent="0.2">
      <c r="A27" s="3" t="str">
        <f t="shared" si="5"/>
        <v xml:space="preserve">CA-507 Marin County  </v>
      </c>
      <c r="B27" s="11" t="s">
        <v>25</v>
      </c>
      <c r="C27" s="2" t="s">
        <v>435</v>
      </c>
      <c r="D27" s="3">
        <v>708</v>
      </c>
      <c r="E27" s="3">
        <v>991.19999999999993</v>
      </c>
      <c r="F27" s="3">
        <v>196</v>
      </c>
      <c r="G27" s="3">
        <v>98</v>
      </c>
      <c r="H27" s="12">
        <v>1089.1999999999998</v>
      </c>
      <c r="I27" s="12">
        <f t="shared" si="1"/>
        <v>2276.3999999999996</v>
      </c>
      <c r="J27" s="15">
        <f t="shared" si="2"/>
        <v>27229999.999999996</v>
      </c>
      <c r="K27" s="15">
        <f t="shared" si="3"/>
        <v>3561599.9999999995</v>
      </c>
      <c r="L27" s="15">
        <f t="shared" si="4"/>
        <v>30791599.999999996</v>
      </c>
    </row>
    <row r="28" spans="1:12" ht="29" x14ac:dyDescent="0.2">
      <c r="A28" s="3" t="str">
        <f t="shared" si="5"/>
        <v xml:space="preserve">CA-508 Watsonville/Santa Cruz City &amp; County  </v>
      </c>
      <c r="B28" s="11" t="s">
        <v>26</v>
      </c>
      <c r="C28" s="2" t="s">
        <v>436</v>
      </c>
      <c r="D28" s="3">
        <v>1700</v>
      </c>
      <c r="E28" s="3">
        <v>2380</v>
      </c>
      <c r="F28" s="3">
        <v>271</v>
      </c>
      <c r="G28" s="3">
        <v>135.5</v>
      </c>
      <c r="H28" s="12">
        <v>2515.5</v>
      </c>
      <c r="I28" s="12">
        <f t="shared" si="1"/>
        <v>5166.5</v>
      </c>
      <c r="J28" s="15">
        <f t="shared" si="2"/>
        <v>62887500</v>
      </c>
      <c r="K28" s="15">
        <f t="shared" si="3"/>
        <v>7953000.0000000009</v>
      </c>
      <c r="L28" s="15">
        <f t="shared" si="4"/>
        <v>70840500</v>
      </c>
    </row>
    <row r="29" spans="1:12" x14ac:dyDescent="0.2">
      <c r="A29" s="3" t="str">
        <f t="shared" si="5"/>
        <v xml:space="preserve">CA-509 Mendocino County  </v>
      </c>
      <c r="B29" s="11" t="s">
        <v>27</v>
      </c>
      <c r="C29" s="2" t="s">
        <v>437</v>
      </c>
      <c r="D29" s="3">
        <v>538</v>
      </c>
      <c r="E29" s="3">
        <v>753.19999999999993</v>
      </c>
      <c r="F29" s="3">
        <v>152</v>
      </c>
      <c r="G29" s="3">
        <v>76</v>
      </c>
      <c r="H29" s="12">
        <v>829.19999999999993</v>
      </c>
      <c r="I29" s="12">
        <f t="shared" si="1"/>
        <v>1734.3999999999999</v>
      </c>
      <c r="J29" s="15">
        <f t="shared" si="2"/>
        <v>20730000</v>
      </c>
      <c r="K29" s="15">
        <f t="shared" si="3"/>
        <v>2715600</v>
      </c>
      <c r="L29" s="15">
        <f t="shared" si="4"/>
        <v>23445600</v>
      </c>
    </row>
    <row r="30" spans="1:12" ht="29" x14ac:dyDescent="0.2">
      <c r="A30" s="3" t="str">
        <f t="shared" si="5"/>
        <v xml:space="preserve">CA-510 Turlock, Modesto/Stanislaus County  </v>
      </c>
      <c r="B30" s="11" t="s">
        <v>28</v>
      </c>
      <c r="C30" s="2" t="s">
        <v>438</v>
      </c>
      <c r="D30" s="3">
        <v>1088</v>
      </c>
      <c r="E30" s="3">
        <v>1523.1999999999998</v>
      </c>
      <c r="F30" s="3">
        <v>499</v>
      </c>
      <c r="G30" s="3">
        <v>249.5</v>
      </c>
      <c r="H30" s="12">
        <v>1772.6999999999998</v>
      </c>
      <c r="I30" s="12">
        <f t="shared" si="1"/>
        <v>3794.8999999999996</v>
      </c>
      <c r="J30" s="15">
        <f t="shared" si="2"/>
        <v>44317499.999999993</v>
      </c>
      <c r="K30" s="15">
        <f t="shared" si="3"/>
        <v>6066600</v>
      </c>
      <c r="L30" s="15">
        <f t="shared" si="4"/>
        <v>50384099.999999993</v>
      </c>
    </row>
    <row r="31" spans="1:12" ht="29" x14ac:dyDescent="0.2">
      <c r="A31" s="3" t="str">
        <f t="shared" si="5"/>
        <v xml:space="preserve">CA-511 Stockton/San Joaquin County  </v>
      </c>
      <c r="B31" s="11" t="s">
        <v>29</v>
      </c>
      <c r="C31" s="2" t="s">
        <v>439</v>
      </c>
      <c r="D31" s="3">
        <v>1558</v>
      </c>
      <c r="E31" s="3">
        <v>2181.1999999999998</v>
      </c>
      <c r="F31" s="3">
        <v>554</v>
      </c>
      <c r="G31" s="3">
        <v>277</v>
      </c>
      <c r="H31" s="12">
        <v>2458.1999999999998</v>
      </c>
      <c r="I31" s="12">
        <f t="shared" si="1"/>
        <v>5193.3999999999996</v>
      </c>
      <c r="J31" s="15">
        <f t="shared" si="2"/>
        <v>61454999.999999993</v>
      </c>
      <c r="K31" s="15">
        <f t="shared" si="3"/>
        <v>8205599.9999999991</v>
      </c>
      <c r="L31" s="15">
        <f t="shared" si="4"/>
        <v>69660599.999999985</v>
      </c>
    </row>
    <row r="32" spans="1:12" ht="29" x14ac:dyDescent="0.2">
      <c r="A32" s="3" t="str">
        <f t="shared" si="5"/>
        <v xml:space="preserve">CA-512 Daly/San Mateo County  </v>
      </c>
      <c r="B32" s="11" t="s">
        <v>30</v>
      </c>
      <c r="C32" s="2" t="s">
        <v>440</v>
      </c>
      <c r="D32" s="3">
        <v>901</v>
      </c>
      <c r="E32" s="3">
        <v>1261.3999999999999</v>
      </c>
      <c r="F32" s="3">
        <v>272</v>
      </c>
      <c r="G32" s="3">
        <v>136</v>
      </c>
      <c r="H32" s="12">
        <v>1397.3999999999999</v>
      </c>
      <c r="I32" s="12">
        <f t="shared" si="1"/>
        <v>2930.7999999999997</v>
      </c>
      <c r="J32" s="15">
        <f t="shared" si="2"/>
        <v>34935000</v>
      </c>
      <c r="K32" s="15">
        <f t="shared" si="3"/>
        <v>4600200</v>
      </c>
      <c r="L32" s="15">
        <f t="shared" si="4"/>
        <v>39535200</v>
      </c>
    </row>
    <row r="33" spans="1:12" ht="29" x14ac:dyDescent="0.2">
      <c r="A33" s="3" t="str">
        <f t="shared" si="5"/>
        <v xml:space="preserve">CA-513 Visalia/Kings, Tulare Counties  </v>
      </c>
      <c r="B33" s="11" t="s">
        <v>31</v>
      </c>
      <c r="C33" s="2" t="s">
        <v>441</v>
      </c>
      <c r="D33" s="3">
        <v>775</v>
      </c>
      <c r="E33" s="3">
        <v>1085</v>
      </c>
      <c r="F33" s="3">
        <v>188</v>
      </c>
      <c r="G33" s="3">
        <v>94</v>
      </c>
      <c r="H33" s="12">
        <v>1179</v>
      </c>
      <c r="I33" s="12">
        <f t="shared" si="1"/>
        <v>2452</v>
      </c>
      <c r="J33" s="15">
        <f t="shared" si="2"/>
        <v>29475000</v>
      </c>
      <c r="K33" s="15">
        <f t="shared" si="3"/>
        <v>3819000.0000000005</v>
      </c>
      <c r="L33" s="15">
        <f t="shared" si="4"/>
        <v>33294000</v>
      </c>
    </row>
    <row r="34" spans="1:12" ht="29" x14ac:dyDescent="0.2">
      <c r="A34" s="3" t="str">
        <f t="shared" si="5"/>
        <v xml:space="preserve">CA-514 Fresno City &amp; County/Madera County  </v>
      </c>
      <c r="B34" s="11" t="s">
        <v>32</v>
      </c>
      <c r="C34" s="2" t="s">
        <v>442</v>
      </c>
      <c r="D34" s="3">
        <v>2069</v>
      </c>
      <c r="E34" s="3">
        <v>2896.6</v>
      </c>
      <c r="F34" s="3">
        <v>214</v>
      </c>
      <c r="G34" s="3">
        <v>107</v>
      </c>
      <c r="H34" s="12">
        <v>3003.6</v>
      </c>
      <c r="I34" s="12">
        <f t="shared" si="1"/>
        <v>6114.2</v>
      </c>
      <c r="J34" s="15">
        <f t="shared" si="2"/>
        <v>75090000</v>
      </c>
      <c r="K34" s="15">
        <f t="shared" si="3"/>
        <v>9331800</v>
      </c>
      <c r="L34" s="15">
        <f t="shared" si="4"/>
        <v>84421800</v>
      </c>
    </row>
    <row r="35" spans="1:12" ht="29" x14ac:dyDescent="0.2">
      <c r="A35" s="3" t="str">
        <f t="shared" si="5"/>
        <v xml:space="preserve">CA-515 Roseville, Rocklin/Placer County  </v>
      </c>
      <c r="B35" s="11" t="s">
        <v>33</v>
      </c>
      <c r="C35" s="2" t="s">
        <v>443</v>
      </c>
      <c r="D35" s="3">
        <v>296</v>
      </c>
      <c r="E35" s="3">
        <v>414.4</v>
      </c>
      <c r="F35" s="3">
        <v>202</v>
      </c>
      <c r="G35" s="3">
        <v>101</v>
      </c>
      <c r="H35" s="12">
        <v>515.4</v>
      </c>
      <c r="I35" s="12">
        <f t="shared" si="1"/>
        <v>1131.8</v>
      </c>
      <c r="J35" s="15">
        <f t="shared" si="2"/>
        <v>12885000</v>
      </c>
      <c r="K35" s="15">
        <f t="shared" si="3"/>
        <v>1849200</v>
      </c>
      <c r="L35" s="15">
        <f t="shared" si="4"/>
        <v>14734200</v>
      </c>
    </row>
    <row r="36" spans="1:12" ht="43" x14ac:dyDescent="0.2">
      <c r="A36" s="3" t="str">
        <f t="shared" si="5"/>
        <v xml:space="preserve">CA-516 Redding/Shasta, Siskiyou, Lassen, Plumas, Del Norte, Modoc, Sierra Counties  </v>
      </c>
      <c r="B36" s="11" t="s">
        <v>34</v>
      </c>
      <c r="C36" s="2" t="s">
        <v>444</v>
      </c>
      <c r="D36" s="3">
        <v>806</v>
      </c>
      <c r="E36" s="3">
        <v>1128.3999999999999</v>
      </c>
      <c r="F36" s="3">
        <v>363</v>
      </c>
      <c r="G36" s="3">
        <v>181.5</v>
      </c>
      <c r="H36" s="12">
        <v>1309.8999999999999</v>
      </c>
      <c r="I36" s="12">
        <f t="shared" si="1"/>
        <v>2801.2999999999997</v>
      </c>
      <c r="J36" s="15">
        <f t="shared" si="2"/>
        <v>32747499.999999996</v>
      </c>
      <c r="K36" s="15">
        <f t="shared" si="3"/>
        <v>4474200</v>
      </c>
      <c r="L36" s="15">
        <f t="shared" si="4"/>
        <v>37221700</v>
      </c>
    </row>
    <row r="37" spans="1:12" x14ac:dyDescent="0.2">
      <c r="A37" s="3" t="str">
        <f t="shared" si="5"/>
        <v xml:space="preserve">CA-517 Napa City &amp; County  </v>
      </c>
      <c r="B37" s="11" t="s">
        <v>35</v>
      </c>
      <c r="C37" s="2" t="s">
        <v>445</v>
      </c>
      <c r="D37" s="3">
        <v>150</v>
      </c>
      <c r="E37" s="3">
        <v>210</v>
      </c>
      <c r="F37" s="3">
        <v>125</v>
      </c>
      <c r="G37" s="3">
        <v>62.5</v>
      </c>
      <c r="H37" s="12">
        <v>272.5</v>
      </c>
      <c r="I37" s="12">
        <f t="shared" si="1"/>
        <v>607.5</v>
      </c>
      <c r="J37" s="15">
        <f t="shared" si="2"/>
        <v>6812500</v>
      </c>
      <c r="K37" s="15">
        <f t="shared" si="3"/>
        <v>1005000</v>
      </c>
      <c r="L37" s="15">
        <f t="shared" si="4"/>
        <v>7817500</v>
      </c>
    </row>
    <row r="38" spans="1:12" x14ac:dyDescent="0.2">
      <c r="A38" s="3" t="str">
        <f t="shared" si="5"/>
        <v xml:space="preserve">CA-518 Vallejo/Solano County  </v>
      </c>
      <c r="B38" s="11" t="s">
        <v>36</v>
      </c>
      <c r="C38" s="2" t="s">
        <v>446</v>
      </c>
      <c r="D38" s="3">
        <v>932</v>
      </c>
      <c r="E38" s="3">
        <v>1304.8</v>
      </c>
      <c r="F38" s="3">
        <v>148</v>
      </c>
      <c r="G38" s="3">
        <v>74</v>
      </c>
      <c r="H38" s="12">
        <v>1378.8</v>
      </c>
      <c r="I38" s="12">
        <f t="shared" si="1"/>
        <v>2831.6</v>
      </c>
      <c r="J38" s="15">
        <f t="shared" si="2"/>
        <v>34470000</v>
      </c>
      <c r="K38" s="15">
        <f t="shared" si="3"/>
        <v>4358400</v>
      </c>
      <c r="L38" s="15">
        <f t="shared" si="4"/>
        <v>38828400</v>
      </c>
    </row>
    <row r="39" spans="1:12" ht="29" x14ac:dyDescent="0.2">
      <c r="A39" s="3" t="str">
        <f t="shared" si="5"/>
        <v xml:space="preserve">CA-519 Chico, Paradise/Butte County  </v>
      </c>
      <c r="B39" s="11" t="s">
        <v>37</v>
      </c>
      <c r="C39" s="2" t="s">
        <v>447</v>
      </c>
      <c r="D39" s="3">
        <v>838</v>
      </c>
      <c r="E39" s="3">
        <v>1173.1999999999998</v>
      </c>
      <c r="F39" s="3">
        <v>247</v>
      </c>
      <c r="G39" s="3">
        <v>123.5</v>
      </c>
      <c r="H39" s="12">
        <v>1296.6999999999998</v>
      </c>
      <c r="I39" s="12">
        <f t="shared" si="1"/>
        <v>2716.8999999999996</v>
      </c>
      <c r="J39" s="15">
        <f t="shared" si="2"/>
        <v>32417499.999999996</v>
      </c>
      <c r="K39" s="15">
        <f t="shared" si="3"/>
        <v>4260599.9999999991</v>
      </c>
      <c r="L39" s="15">
        <f t="shared" si="4"/>
        <v>36678099.999999993</v>
      </c>
    </row>
    <row r="40" spans="1:12" x14ac:dyDescent="0.2">
      <c r="A40" s="3" t="str">
        <f t="shared" si="5"/>
        <v xml:space="preserve">CA-520 Merced City &amp; County  </v>
      </c>
      <c r="B40" s="11" t="s">
        <v>38</v>
      </c>
      <c r="C40" s="2" t="s">
        <v>448</v>
      </c>
      <c r="D40" s="3">
        <v>288</v>
      </c>
      <c r="E40" s="3">
        <v>403.2</v>
      </c>
      <c r="F40" s="3">
        <v>144</v>
      </c>
      <c r="G40" s="3">
        <v>72</v>
      </c>
      <c r="H40" s="12">
        <v>475.2</v>
      </c>
      <c r="I40" s="12">
        <f t="shared" si="1"/>
        <v>1022.4000000000001</v>
      </c>
      <c r="J40" s="15">
        <f t="shared" si="2"/>
        <v>11880000</v>
      </c>
      <c r="K40" s="15">
        <f t="shared" si="3"/>
        <v>1641600.0000000002</v>
      </c>
      <c r="L40" s="15">
        <f t="shared" si="4"/>
        <v>13521600</v>
      </c>
    </row>
    <row r="41" spans="1:12" ht="29" x14ac:dyDescent="0.2">
      <c r="A41" s="3" t="str">
        <f t="shared" si="5"/>
        <v xml:space="preserve">CA-521 Davis, Woodland/Yolo County  </v>
      </c>
      <c r="B41" s="11" t="s">
        <v>39</v>
      </c>
      <c r="C41" s="2" t="s">
        <v>449</v>
      </c>
      <c r="D41" s="3">
        <v>397</v>
      </c>
      <c r="E41" s="3">
        <v>555.79999999999995</v>
      </c>
      <c r="F41" s="3">
        <v>124</v>
      </c>
      <c r="G41" s="3">
        <v>62</v>
      </c>
      <c r="H41" s="12">
        <v>617.79999999999995</v>
      </c>
      <c r="I41" s="12">
        <f t="shared" si="1"/>
        <v>1297.5999999999999</v>
      </c>
      <c r="J41" s="15">
        <f t="shared" si="2"/>
        <v>15444999.999999998</v>
      </c>
      <c r="K41" s="15">
        <f t="shared" si="3"/>
        <v>2039400.0000000002</v>
      </c>
      <c r="L41" s="15">
        <f t="shared" si="4"/>
        <v>17484400</v>
      </c>
    </row>
    <row r="42" spans="1:12" x14ac:dyDescent="0.2">
      <c r="A42" s="3" t="str">
        <f t="shared" si="5"/>
        <v xml:space="preserve">CA-522 Humboldt County  </v>
      </c>
      <c r="B42" s="11" t="s">
        <v>40</v>
      </c>
      <c r="C42" s="2" t="s">
        <v>450</v>
      </c>
      <c r="D42" s="3">
        <v>1402</v>
      </c>
      <c r="E42" s="3">
        <v>1962.8</v>
      </c>
      <c r="F42" s="3">
        <v>190</v>
      </c>
      <c r="G42" s="3">
        <v>95</v>
      </c>
      <c r="H42" s="12">
        <v>2057.8000000000002</v>
      </c>
      <c r="I42" s="12">
        <f t="shared" si="1"/>
        <v>4210.6000000000004</v>
      </c>
      <c r="J42" s="15">
        <f t="shared" si="2"/>
        <v>51445000.000000007</v>
      </c>
      <c r="K42" s="15">
        <f t="shared" si="3"/>
        <v>6458400.0000000009</v>
      </c>
      <c r="L42" s="15">
        <f t="shared" si="4"/>
        <v>57903400.000000007</v>
      </c>
    </row>
    <row r="43" spans="1:12" ht="29" x14ac:dyDescent="0.2">
      <c r="A43" s="3" t="str">
        <f t="shared" si="5"/>
        <v xml:space="preserve">CA-523 Colusa, Glenn, Trinity Counties  </v>
      </c>
      <c r="B43" s="11" t="s">
        <v>41</v>
      </c>
      <c r="C43" s="2" t="s">
        <v>451</v>
      </c>
      <c r="D43" s="3">
        <v>150</v>
      </c>
      <c r="E43" s="3">
        <v>210</v>
      </c>
      <c r="F43" s="3">
        <v>3</v>
      </c>
      <c r="G43" s="3">
        <v>1.5</v>
      </c>
      <c r="H43" s="12">
        <v>211.5</v>
      </c>
      <c r="I43" s="12">
        <f t="shared" si="1"/>
        <v>424.5</v>
      </c>
      <c r="J43" s="15">
        <f t="shared" si="2"/>
        <v>5287500</v>
      </c>
      <c r="K43" s="15">
        <f t="shared" si="3"/>
        <v>639000</v>
      </c>
      <c r="L43" s="15">
        <f t="shared" si="4"/>
        <v>5926500</v>
      </c>
    </row>
    <row r="44" spans="1:12" ht="29" x14ac:dyDescent="0.2">
      <c r="A44" s="3" t="str">
        <f t="shared" si="5"/>
        <v xml:space="preserve">CA-524 Yuba City &amp; County/Sutter County  </v>
      </c>
      <c r="B44" s="11" t="s">
        <v>42</v>
      </c>
      <c r="C44" s="2" t="s">
        <v>452</v>
      </c>
      <c r="D44" s="3">
        <v>519</v>
      </c>
      <c r="E44" s="3">
        <v>726.59999999999991</v>
      </c>
      <c r="F44" s="3">
        <v>105</v>
      </c>
      <c r="G44" s="3">
        <v>52.5</v>
      </c>
      <c r="H44" s="12">
        <v>779.09999999999991</v>
      </c>
      <c r="I44" s="12">
        <f t="shared" si="1"/>
        <v>1610.6999999999998</v>
      </c>
      <c r="J44" s="15">
        <f t="shared" si="2"/>
        <v>19477499.999999996</v>
      </c>
      <c r="K44" s="15">
        <f t="shared" si="3"/>
        <v>2494800</v>
      </c>
      <c r="L44" s="15">
        <f t="shared" si="4"/>
        <v>21972299.999999996</v>
      </c>
    </row>
    <row r="45" spans="1:12" x14ac:dyDescent="0.2">
      <c r="A45" s="3" t="str">
        <f t="shared" si="5"/>
        <v xml:space="preserve">CA-525 El Dorado County  </v>
      </c>
      <c r="B45" s="11" t="s">
        <v>43</v>
      </c>
      <c r="C45" s="2" t="s">
        <v>453</v>
      </c>
      <c r="D45" s="3">
        <v>480</v>
      </c>
      <c r="E45" s="3">
        <v>672</v>
      </c>
      <c r="F45" s="3">
        <v>114</v>
      </c>
      <c r="G45" s="3">
        <v>57</v>
      </c>
      <c r="H45" s="12">
        <v>729</v>
      </c>
      <c r="I45" s="12">
        <f t="shared" si="1"/>
        <v>1515</v>
      </c>
      <c r="J45" s="15">
        <f t="shared" si="2"/>
        <v>18225000</v>
      </c>
      <c r="K45" s="15">
        <f t="shared" si="3"/>
        <v>2358000.0000000005</v>
      </c>
      <c r="L45" s="15">
        <f t="shared" si="4"/>
        <v>20583000</v>
      </c>
    </row>
    <row r="46" spans="1:12" ht="29" x14ac:dyDescent="0.2">
      <c r="A46" s="3" t="str">
        <f t="shared" si="5"/>
        <v xml:space="preserve">CA-526 Amador, Calaveras, Mariposa, Tuolumne Counties  </v>
      </c>
      <c r="B46" s="11" t="s">
        <v>44</v>
      </c>
      <c r="C46" s="2" t="s">
        <v>454</v>
      </c>
      <c r="D46" s="3">
        <v>687</v>
      </c>
      <c r="E46" s="3">
        <v>961.8</v>
      </c>
      <c r="F46" s="3">
        <v>56</v>
      </c>
      <c r="G46" s="3">
        <v>28</v>
      </c>
      <c r="H46" s="12">
        <v>989.8</v>
      </c>
      <c r="I46" s="12">
        <f t="shared" si="1"/>
        <v>2007.6</v>
      </c>
      <c r="J46" s="15">
        <f t="shared" si="2"/>
        <v>24745000</v>
      </c>
      <c r="K46" s="15">
        <f t="shared" si="3"/>
        <v>3053400</v>
      </c>
      <c r="L46" s="15">
        <f t="shared" si="4"/>
        <v>27798400</v>
      </c>
    </row>
    <row r="47" spans="1:12" x14ac:dyDescent="0.2">
      <c r="A47" s="3" t="str">
        <f t="shared" si="5"/>
        <v xml:space="preserve">CA-527 Tehama County  </v>
      </c>
      <c r="B47" s="11" t="s">
        <v>45</v>
      </c>
      <c r="C47" s="2" t="s">
        <v>455</v>
      </c>
      <c r="D47" s="3">
        <v>215</v>
      </c>
      <c r="E47" s="3">
        <v>301</v>
      </c>
      <c r="F47" s="3">
        <v>43</v>
      </c>
      <c r="G47" s="3">
        <v>21.5</v>
      </c>
      <c r="H47" s="12">
        <v>322.5</v>
      </c>
      <c r="I47" s="12">
        <f t="shared" si="1"/>
        <v>666.5</v>
      </c>
      <c r="J47" s="15">
        <f t="shared" si="2"/>
        <v>8062500</v>
      </c>
      <c r="K47" s="15">
        <f t="shared" si="3"/>
        <v>1032000</v>
      </c>
      <c r="L47" s="15">
        <f t="shared" si="4"/>
        <v>9094500</v>
      </c>
    </row>
    <row r="48" spans="1:12" x14ac:dyDescent="0.2">
      <c r="A48" s="3" t="str">
        <f t="shared" si="5"/>
        <v xml:space="preserve">CA-529 Lake County  </v>
      </c>
      <c r="B48" s="11" t="s">
        <v>46</v>
      </c>
      <c r="C48" s="2" t="s">
        <v>456</v>
      </c>
      <c r="D48" s="3">
        <v>382</v>
      </c>
      <c r="E48" s="3">
        <v>534.79999999999995</v>
      </c>
      <c r="F48" s="3">
        <v>10</v>
      </c>
      <c r="G48" s="3">
        <v>5</v>
      </c>
      <c r="H48" s="12">
        <v>539.79999999999995</v>
      </c>
      <c r="I48" s="12">
        <f t="shared" si="1"/>
        <v>1084.5999999999999</v>
      </c>
      <c r="J48" s="15">
        <f t="shared" si="2"/>
        <v>13494999.999999998</v>
      </c>
      <c r="K48" s="15">
        <f t="shared" si="3"/>
        <v>1634400</v>
      </c>
      <c r="L48" s="15">
        <f t="shared" si="4"/>
        <v>15129399.999999998</v>
      </c>
    </row>
    <row r="49" spans="1:12" ht="29" x14ac:dyDescent="0.2">
      <c r="A49" s="3" t="str">
        <f t="shared" si="5"/>
        <v xml:space="preserve">CA-530 Alpine, Inyo, Mono Counties  </v>
      </c>
      <c r="B49" s="11" t="s">
        <v>47</v>
      </c>
      <c r="C49" s="2" t="s">
        <v>457</v>
      </c>
      <c r="D49" s="3">
        <v>197</v>
      </c>
      <c r="E49" s="3">
        <v>275.79999999999995</v>
      </c>
      <c r="F49" s="3">
        <v>9</v>
      </c>
      <c r="G49" s="3">
        <v>4.5</v>
      </c>
      <c r="H49" s="12">
        <v>280.29999999999995</v>
      </c>
      <c r="I49" s="12">
        <f t="shared" si="1"/>
        <v>565.09999999999991</v>
      </c>
      <c r="J49" s="15">
        <f t="shared" si="2"/>
        <v>7007499.9999999991</v>
      </c>
      <c r="K49" s="15">
        <f t="shared" si="3"/>
        <v>854399.99999999988</v>
      </c>
      <c r="L49" s="15">
        <f t="shared" si="4"/>
        <v>7861899.9999999991</v>
      </c>
    </row>
    <row r="50" spans="1:12" x14ac:dyDescent="0.2">
      <c r="A50" s="3" t="str">
        <f t="shared" si="5"/>
        <v xml:space="preserve">CA-531 Nevada County  </v>
      </c>
      <c r="B50" s="11" t="s">
        <v>48</v>
      </c>
      <c r="C50" s="2" t="s">
        <v>458</v>
      </c>
      <c r="D50" s="3">
        <v>251</v>
      </c>
      <c r="E50" s="3">
        <v>351.4</v>
      </c>
      <c r="F50" s="3">
        <v>119</v>
      </c>
      <c r="G50" s="3">
        <v>59.5</v>
      </c>
      <c r="H50" s="12">
        <v>410.9</v>
      </c>
      <c r="I50" s="12">
        <f t="shared" si="1"/>
        <v>881.3</v>
      </c>
      <c r="J50" s="15">
        <f t="shared" si="2"/>
        <v>10272500</v>
      </c>
      <c r="K50" s="15">
        <f t="shared" si="3"/>
        <v>1411200</v>
      </c>
      <c r="L50" s="15">
        <f t="shared" si="4"/>
        <v>11683700</v>
      </c>
    </row>
    <row r="51" spans="1:12" ht="29" x14ac:dyDescent="0.2">
      <c r="A51" s="3" t="str">
        <f t="shared" si="5"/>
        <v xml:space="preserve">CA-600 Los Angeles City &amp; County  </v>
      </c>
      <c r="B51" s="11" t="s">
        <v>49</v>
      </c>
      <c r="C51" s="2" t="s">
        <v>459</v>
      </c>
      <c r="D51" s="3">
        <v>42471</v>
      </c>
      <c r="E51" s="3">
        <v>59459.399999999994</v>
      </c>
      <c r="F51" s="3">
        <v>6851</v>
      </c>
      <c r="G51" s="3">
        <v>3425.5</v>
      </c>
      <c r="H51" s="12">
        <v>62884.899999999994</v>
      </c>
      <c r="I51" s="12">
        <f t="shared" si="1"/>
        <v>129195.29999999999</v>
      </c>
      <c r="J51" s="15">
        <f t="shared" si="2"/>
        <v>1572122499.9999998</v>
      </c>
      <c r="K51" s="15">
        <f t="shared" si="3"/>
        <v>198931200</v>
      </c>
      <c r="L51" s="15">
        <f t="shared" si="4"/>
        <v>1771053699.9999998</v>
      </c>
    </row>
    <row r="52" spans="1:12" ht="29" x14ac:dyDescent="0.2">
      <c r="A52" s="3" t="str">
        <f t="shared" si="5"/>
        <v xml:space="preserve">CA-601 San Diego City and County  </v>
      </c>
      <c r="B52" s="11" t="s">
        <v>50</v>
      </c>
      <c r="C52" s="2" t="s">
        <v>460</v>
      </c>
      <c r="D52" s="3">
        <v>4476</v>
      </c>
      <c r="E52" s="3">
        <v>6266.4</v>
      </c>
      <c r="F52" s="3">
        <v>2361</v>
      </c>
      <c r="G52" s="3">
        <v>1180.5</v>
      </c>
      <c r="H52" s="12">
        <v>7446.9</v>
      </c>
      <c r="I52" s="12">
        <f t="shared" si="1"/>
        <v>16074.3</v>
      </c>
      <c r="J52" s="15">
        <f t="shared" si="2"/>
        <v>186172500</v>
      </c>
      <c r="K52" s="15">
        <f t="shared" si="3"/>
        <v>25882200</v>
      </c>
      <c r="L52" s="15">
        <f t="shared" si="4"/>
        <v>212054700</v>
      </c>
    </row>
    <row r="53" spans="1:12" ht="29" x14ac:dyDescent="0.2">
      <c r="A53" s="3" t="str">
        <f t="shared" si="5"/>
        <v xml:space="preserve">CA-602 Santa Ana, Anaheim/Orange County  </v>
      </c>
      <c r="B53" s="11" t="s">
        <v>51</v>
      </c>
      <c r="C53" s="2" t="s">
        <v>461</v>
      </c>
      <c r="D53" s="3">
        <v>3961</v>
      </c>
      <c r="E53" s="3">
        <v>5545.4</v>
      </c>
      <c r="F53" s="3">
        <v>1745</v>
      </c>
      <c r="G53" s="3">
        <v>872.5</v>
      </c>
      <c r="H53" s="12">
        <v>6417.9</v>
      </c>
      <c r="I53" s="12">
        <f t="shared" si="1"/>
        <v>13708.3</v>
      </c>
      <c r="J53" s="15">
        <f t="shared" si="2"/>
        <v>160447500</v>
      </c>
      <c r="K53" s="15">
        <f t="shared" si="3"/>
        <v>21871200</v>
      </c>
      <c r="L53" s="15">
        <f t="shared" si="4"/>
        <v>182318700</v>
      </c>
    </row>
    <row r="54" spans="1:12" ht="29" x14ac:dyDescent="0.2">
      <c r="A54" s="3" t="str">
        <f t="shared" si="5"/>
        <v xml:space="preserve">CA-603 Santa Maria/Santa Barbara County  </v>
      </c>
      <c r="B54" s="11" t="s">
        <v>52</v>
      </c>
      <c r="C54" s="2" t="s">
        <v>462</v>
      </c>
      <c r="D54" s="3">
        <v>1133</v>
      </c>
      <c r="E54" s="3">
        <v>1586.1999999999998</v>
      </c>
      <c r="F54" s="3">
        <v>344</v>
      </c>
      <c r="G54" s="3">
        <v>172</v>
      </c>
      <c r="H54" s="12">
        <v>1758.1999999999998</v>
      </c>
      <c r="I54" s="12">
        <f t="shared" si="1"/>
        <v>3688.3999999999996</v>
      </c>
      <c r="J54" s="15">
        <f t="shared" si="2"/>
        <v>43954999.999999993</v>
      </c>
      <c r="K54" s="15">
        <f t="shared" si="3"/>
        <v>5790599.9999999991</v>
      </c>
      <c r="L54" s="15">
        <f t="shared" si="4"/>
        <v>49745599.999999993</v>
      </c>
    </row>
    <row r="55" spans="1:12" ht="29" x14ac:dyDescent="0.2">
      <c r="A55" s="3" t="str">
        <f t="shared" si="5"/>
        <v xml:space="preserve">CA-604 Bakersfield/Kern County  </v>
      </c>
      <c r="B55" s="11" t="s">
        <v>53</v>
      </c>
      <c r="C55" s="2" t="s">
        <v>463</v>
      </c>
      <c r="D55" s="3">
        <v>805</v>
      </c>
      <c r="E55" s="3">
        <v>1127</v>
      </c>
      <c r="F55" s="3">
        <v>348</v>
      </c>
      <c r="G55" s="3">
        <v>174</v>
      </c>
      <c r="H55" s="12">
        <v>1301</v>
      </c>
      <c r="I55" s="12">
        <f t="shared" si="1"/>
        <v>2776</v>
      </c>
      <c r="J55" s="15">
        <f t="shared" si="2"/>
        <v>32525000</v>
      </c>
      <c r="K55" s="15">
        <f t="shared" si="3"/>
        <v>4425000</v>
      </c>
      <c r="L55" s="15">
        <f t="shared" si="4"/>
        <v>36950000</v>
      </c>
    </row>
    <row r="56" spans="1:12" x14ac:dyDescent="0.2">
      <c r="A56" s="3" t="str">
        <f t="shared" si="5"/>
        <v xml:space="preserve">CA-606 Long Beach  </v>
      </c>
      <c r="B56" s="11" t="s">
        <v>54</v>
      </c>
      <c r="C56" s="2" t="s">
        <v>464</v>
      </c>
      <c r="D56" s="3">
        <v>1275</v>
      </c>
      <c r="E56" s="3">
        <v>1785</v>
      </c>
      <c r="F56" s="3">
        <v>471</v>
      </c>
      <c r="G56" s="3">
        <v>235.5</v>
      </c>
      <c r="H56" s="12">
        <v>2020.5</v>
      </c>
      <c r="I56" s="12">
        <f t="shared" si="1"/>
        <v>4276.5</v>
      </c>
      <c r="J56" s="15">
        <f t="shared" si="2"/>
        <v>50512500</v>
      </c>
      <c r="K56" s="15">
        <f t="shared" si="3"/>
        <v>6768000.0000000009</v>
      </c>
      <c r="L56" s="15">
        <f t="shared" si="4"/>
        <v>57280500</v>
      </c>
    </row>
    <row r="57" spans="1:12" x14ac:dyDescent="0.2">
      <c r="A57" s="3" t="str">
        <f t="shared" si="5"/>
        <v xml:space="preserve">CA-607 Pasadena  </v>
      </c>
      <c r="B57" s="11" t="s">
        <v>55</v>
      </c>
      <c r="C57" s="2" t="s">
        <v>465</v>
      </c>
      <c r="D57" s="3">
        <v>321</v>
      </c>
      <c r="E57" s="3">
        <v>449.4</v>
      </c>
      <c r="F57" s="3">
        <v>144</v>
      </c>
      <c r="G57" s="3">
        <v>72</v>
      </c>
      <c r="H57" s="12">
        <v>521.4</v>
      </c>
      <c r="I57" s="12">
        <f t="shared" si="1"/>
        <v>1114.8</v>
      </c>
      <c r="J57" s="15">
        <f t="shared" si="2"/>
        <v>13035000</v>
      </c>
      <c r="K57" s="15">
        <f t="shared" si="3"/>
        <v>1780200</v>
      </c>
      <c r="L57" s="15">
        <f t="shared" si="4"/>
        <v>14815200</v>
      </c>
    </row>
    <row r="58" spans="1:12" ht="29" x14ac:dyDescent="0.2">
      <c r="A58" s="3" t="str">
        <f t="shared" si="5"/>
        <v xml:space="preserve">CA-608 Riverside City &amp; County  </v>
      </c>
      <c r="B58" s="11" t="s">
        <v>56</v>
      </c>
      <c r="C58" s="2" t="s">
        <v>466</v>
      </c>
      <c r="D58" s="3">
        <v>2045</v>
      </c>
      <c r="E58" s="3">
        <v>2863</v>
      </c>
      <c r="F58" s="3">
        <v>490</v>
      </c>
      <c r="G58" s="3">
        <v>245</v>
      </c>
      <c r="H58" s="12">
        <v>3108</v>
      </c>
      <c r="I58" s="12">
        <f t="shared" si="1"/>
        <v>6461</v>
      </c>
      <c r="J58" s="15">
        <f t="shared" si="2"/>
        <v>77700000</v>
      </c>
      <c r="K58" s="15">
        <f t="shared" si="3"/>
        <v>10059000</v>
      </c>
      <c r="L58" s="15">
        <f t="shared" si="4"/>
        <v>87759000</v>
      </c>
    </row>
    <row r="59" spans="1:12" ht="29" x14ac:dyDescent="0.2">
      <c r="A59" s="3" t="str">
        <f t="shared" si="5"/>
        <v xml:space="preserve">CA-609 San Bernardino City &amp; County  </v>
      </c>
      <c r="B59" s="11" t="s">
        <v>57</v>
      </c>
      <c r="C59" s="2" t="s">
        <v>467</v>
      </c>
      <c r="D59" s="3">
        <v>1920</v>
      </c>
      <c r="E59" s="3">
        <v>2688</v>
      </c>
      <c r="F59" s="3">
        <v>269</v>
      </c>
      <c r="G59" s="3">
        <v>134.5</v>
      </c>
      <c r="H59" s="12">
        <v>2822.5</v>
      </c>
      <c r="I59" s="12">
        <f t="shared" si="1"/>
        <v>5779.5</v>
      </c>
      <c r="J59" s="15">
        <f t="shared" si="2"/>
        <v>70562500</v>
      </c>
      <c r="K59" s="15">
        <f t="shared" si="3"/>
        <v>8871000</v>
      </c>
      <c r="L59" s="15">
        <f t="shared" si="4"/>
        <v>79433500</v>
      </c>
    </row>
    <row r="60" spans="1:12" ht="29" x14ac:dyDescent="0.2">
      <c r="A60" s="3" t="str">
        <f t="shared" si="5"/>
        <v xml:space="preserve">CA-611 Oxnard, San Buenaventura/Ventura County  </v>
      </c>
      <c r="B60" s="11" t="s">
        <v>58</v>
      </c>
      <c r="C60" s="2" t="s">
        <v>468</v>
      </c>
      <c r="D60" s="3">
        <v>1258</v>
      </c>
      <c r="E60" s="3">
        <v>1761.1999999999998</v>
      </c>
      <c r="F60" s="3">
        <v>221</v>
      </c>
      <c r="G60" s="3">
        <v>110.5</v>
      </c>
      <c r="H60" s="12">
        <v>1871.6999999999998</v>
      </c>
      <c r="I60" s="12">
        <f t="shared" si="1"/>
        <v>3853.8999999999996</v>
      </c>
      <c r="J60" s="15">
        <f t="shared" si="2"/>
        <v>46792499.999999993</v>
      </c>
      <c r="K60" s="15">
        <f t="shared" si="3"/>
        <v>5946600</v>
      </c>
      <c r="L60" s="15">
        <f t="shared" si="4"/>
        <v>52739099.999999993</v>
      </c>
    </row>
    <row r="61" spans="1:12" x14ac:dyDescent="0.2">
      <c r="A61" s="3" t="str">
        <f t="shared" si="5"/>
        <v xml:space="preserve">CA-612 Glendale  </v>
      </c>
      <c r="B61" s="11" t="s">
        <v>59</v>
      </c>
      <c r="C61" s="2" t="s">
        <v>469</v>
      </c>
      <c r="D61" s="3">
        <v>147</v>
      </c>
      <c r="E61" s="3">
        <v>205.79999999999998</v>
      </c>
      <c r="F61" s="3">
        <v>30</v>
      </c>
      <c r="G61" s="3">
        <v>15</v>
      </c>
      <c r="H61" s="12">
        <v>220.79999999999998</v>
      </c>
      <c r="I61" s="12">
        <f t="shared" si="1"/>
        <v>456.59999999999997</v>
      </c>
      <c r="J61" s="15">
        <f t="shared" si="2"/>
        <v>5520000</v>
      </c>
      <c r="K61" s="15">
        <f t="shared" si="3"/>
        <v>707400</v>
      </c>
      <c r="L61" s="15">
        <f t="shared" si="4"/>
        <v>6227400</v>
      </c>
    </row>
    <row r="62" spans="1:12" x14ac:dyDescent="0.2">
      <c r="A62" s="3" t="str">
        <f t="shared" si="5"/>
        <v xml:space="preserve">CA-613 Imperial County  </v>
      </c>
      <c r="B62" s="11" t="s">
        <v>60</v>
      </c>
      <c r="C62" s="2" t="s">
        <v>470</v>
      </c>
      <c r="D62" s="3">
        <v>1225</v>
      </c>
      <c r="E62" s="3">
        <v>1715</v>
      </c>
      <c r="F62" s="3">
        <v>96</v>
      </c>
      <c r="G62" s="3">
        <v>48</v>
      </c>
      <c r="H62" s="12">
        <v>1763</v>
      </c>
      <c r="I62" s="12">
        <f t="shared" si="1"/>
        <v>3574</v>
      </c>
      <c r="J62" s="15">
        <f t="shared" si="2"/>
        <v>44075000</v>
      </c>
      <c r="K62" s="15">
        <f t="shared" si="3"/>
        <v>5433000.0000000009</v>
      </c>
      <c r="L62" s="15">
        <f t="shared" si="4"/>
        <v>49508000</v>
      </c>
    </row>
    <row r="63" spans="1:12" ht="29" x14ac:dyDescent="0.2">
      <c r="A63" s="3" t="str">
        <f t="shared" si="5"/>
        <v xml:space="preserve">CA-614 San Luis Obispo County  </v>
      </c>
      <c r="B63" s="11" t="s">
        <v>61</v>
      </c>
      <c r="C63" s="2" t="s">
        <v>471</v>
      </c>
      <c r="D63" s="3">
        <v>1172</v>
      </c>
      <c r="E63" s="3">
        <v>1640.8</v>
      </c>
      <c r="F63" s="3">
        <v>173</v>
      </c>
      <c r="G63" s="3">
        <v>86.5</v>
      </c>
      <c r="H63" s="12">
        <v>1727.3</v>
      </c>
      <c r="I63" s="12">
        <f t="shared" si="1"/>
        <v>3541.1</v>
      </c>
      <c r="J63" s="15">
        <f t="shared" si="2"/>
        <v>43182500</v>
      </c>
      <c r="K63" s="15">
        <f t="shared" si="3"/>
        <v>5441400</v>
      </c>
      <c r="L63" s="15">
        <f t="shared" si="4"/>
        <v>48623900</v>
      </c>
    </row>
    <row r="64" spans="1:12" ht="29" x14ac:dyDescent="0.2">
      <c r="A64" s="3" t="str">
        <f t="shared" si="5"/>
        <v xml:space="preserve">CO-500 Colorado Balance of State  </v>
      </c>
      <c r="B64" s="11" t="s">
        <v>62</v>
      </c>
      <c r="C64" s="2" t="s">
        <v>472</v>
      </c>
      <c r="D64" s="3">
        <v>798</v>
      </c>
      <c r="E64" s="3">
        <v>1117.1999999999998</v>
      </c>
      <c r="F64" s="3">
        <v>1085</v>
      </c>
      <c r="G64" s="3">
        <v>542.5</v>
      </c>
      <c r="H64" s="12">
        <v>1659.6999999999998</v>
      </c>
      <c r="I64" s="12">
        <f t="shared" si="1"/>
        <v>3861.8999999999996</v>
      </c>
      <c r="J64" s="15">
        <f t="shared" si="2"/>
        <v>41492499.999999993</v>
      </c>
      <c r="K64" s="15">
        <f t="shared" si="3"/>
        <v>6606600</v>
      </c>
      <c r="L64" s="15">
        <f t="shared" si="4"/>
        <v>48099099.999999993</v>
      </c>
    </row>
    <row r="65" spans="1:12" x14ac:dyDescent="0.2">
      <c r="A65" s="3" t="str">
        <f t="shared" si="5"/>
        <v xml:space="preserve">CO-503 Metropolitan Denver  </v>
      </c>
      <c r="B65" s="11" t="s">
        <v>63</v>
      </c>
      <c r="C65" s="2" t="s">
        <v>473</v>
      </c>
      <c r="D65" s="3">
        <v>946</v>
      </c>
      <c r="E65" s="3">
        <v>1324.3999999999999</v>
      </c>
      <c r="F65" s="3">
        <v>3390</v>
      </c>
      <c r="G65" s="3">
        <v>1695</v>
      </c>
      <c r="H65" s="12">
        <v>3019.3999999999996</v>
      </c>
      <c r="I65" s="12">
        <f t="shared" si="1"/>
        <v>7733.7999999999993</v>
      </c>
      <c r="J65" s="15">
        <f t="shared" si="2"/>
        <v>75484999.999999985</v>
      </c>
      <c r="K65" s="15">
        <f t="shared" si="3"/>
        <v>14143200</v>
      </c>
      <c r="L65" s="15">
        <f t="shared" si="4"/>
        <v>89628199.999999985</v>
      </c>
    </row>
    <row r="66" spans="1:12" ht="29" x14ac:dyDescent="0.2">
      <c r="A66" s="3" t="str">
        <f t="shared" si="5"/>
        <v xml:space="preserve">CO-504 Colorado Springs/El Paso County  </v>
      </c>
      <c r="B66" s="11" t="s">
        <v>64</v>
      </c>
      <c r="C66" s="2" t="s">
        <v>474</v>
      </c>
      <c r="D66" s="3">
        <v>444</v>
      </c>
      <c r="E66" s="3">
        <v>621.59999999999991</v>
      </c>
      <c r="F66" s="3">
        <v>718</v>
      </c>
      <c r="G66" s="3">
        <v>359</v>
      </c>
      <c r="H66" s="12">
        <v>980.59999999999991</v>
      </c>
      <c r="I66" s="12">
        <f t="shared" si="1"/>
        <v>2320.1999999999998</v>
      </c>
      <c r="J66" s="15">
        <f t="shared" si="2"/>
        <v>24514999.999999996</v>
      </c>
      <c r="K66" s="15">
        <f t="shared" si="3"/>
        <v>4018800.0000000005</v>
      </c>
      <c r="L66" s="15">
        <f t="shared" si="4"/>
        <v>28533799.999999996</v>
      </c>
    </row>
    <row r="67" spans="1:12" ht="43" x14ac:dyDescent="0.2">
      <c r="A67" s="3" t="str">
        <f t="shared" ref="A67:A130" si="6">CONCATENATE(B67," ",C67)</f>
        <v xml:space="preserve">CT-503 Bridgeport, Stamford, Norwalk, Danbury/Fairfield County  </v>
      </c>
      <c r="B67" s="11" t="s">
        <v>65</v>
      </c>
      <c r="C67" s="2" t="s">
        <v>475</v>
      </c>
      <c r="D67" s="3">
        <v>98</v>
      </c>
      <c r="E67" s="3">
        <v>137.19999999999999</v>
      </c>
      <c r="F67" s="3">
        <v>378</v>
      </c>
      <c r="G67" s="3">
        <v>189</v>
      </c>
      <c r="H67" s="12">
        <v>326.2</v>
      </c>
      <c r="I67" s="12">
        <f t="shared" ref="I67:I130" si="7">H67+F67+E67</f>
        <v>841.40000000000009</v>
      </c>
      <c r="J67" s="15">
        <f t="shared" ref="J67:J130" si="8">H67*25000</f>
        <v>8155000</v>
      </c>
      <c r="K67" s="15">
        <f t="shared" ref="K67:K130" si="9">SUM(E67,F67)*0.4*7500</f>
        <v>1545600.0000000002</v>
      </c>
      <c r="L67" s="15">
        <f t="shared" ref="L67:L130" si="10">SUM(J67:K67)</f>
        <v>9700600</v>
      </c>
    </row>
    <row r="68" spans="1:12" ht="29" x14ac:dyDescent="0.2">
      <c r="A68" s="3" t="str">
        <f t="shared" si="6"/>
        <v xml:space="preserve">CT-505 Connecticut Balance of State  </v>
      </c>
      <c r="B68" s="11" t="s">
        <v>66</v>
      </c>
      <c r="C68" s="2" t="s">
        <v>476</v>
      </c>
      <c r="D68" s="3">
        <v>358</v>
      </c>
      <c r="E68" s="3">
        <v>501.2</v>
      </c>
      <c r="F68" s="3">
        <v>1265</v>
      </c>
      <c r="G68" s="3">
        <v>632.5</v>
      </c>
      <c r="H68" s="12">
        <v>1133.7</v>
      </c>
      <c r="I68" s="12">
        <f t="shared" si="7"/>
        <v>2899.8999999999996</v>
      </c>
      <c r="J68" s="15">
        <f t="shared" si="8"/>
        <v>28342500</v>
      </c>
      <c r="K68" s="15">
        <f t="shared" si="9"/>
        <v>5298600</v>
      </c>
      <c r="L68" s="15">
        <f t="shared" si="10"/>
        <v>33641100</v>
      </c>
    </row>
    <row r="69" spans="1:12" x14ac:dyDescent="0.2">
      <c r="A69" s="3" t="str">
        <f t="shared" si="6"/>
        <v xml:space="preserve">DC-500 District of Columbia  </v>
      </c>
      <c r="B69" s="11" t="s">
        <v>67</v>
      </c>
      <c r="C69" s="2" t="s">
        <v>477</v>
      </c>
      <c r="D69" s="3">
        <v>608</v>
      </c>
      <c r="E69" s="3">
        <v>851.19999999999993</v>
      </c>
      <c r="F69" s="3">
        <v>3267</v>
      </c>
      <c r="G69" s="3">
        <v>1633.5</v>
      </c>
      <c r="H69" s="12">
        <v>2484.6999999999998</v>
      </c>
      <c r="I69" s="12">
        <f t="shared" si="7"/>
        <v>6602.9</v>
      </c>
      <c r="J69" s="15">
        <f t="shared" si="8"/>
        <v>62117499.999999993</v>
      </c>
      <c r="K69" s="15">
        <f t="shared" si="9"/>
        <v>12354600</v>
      </c>
      <c r="L69" s="15">
        <f t="shared" si="10"/>
        <v>74472100</v>
      </c>
    </row>
    <row r="70" spans="1:12" x14ac:dyDescent="0.2">
      <c r="A70" s="3" t="str">
        <f t="shared" si="6"/>
        <v xml:space="preserve">DE-500 Delaware Statewide  </v>
      </c>
      <c r="B70" s="11" t="s">
        <v>68</v>
      </c>
      <c r="C70" s="2" t="s">
        <v>478</v>
      </c>
      <c r="D70" s="3">
        <v>95</v>
      </c>
      <c r="E70" s="3">
        <v>133</v>
      </c>
      <c r="F70" s="3">
        <v>489</v>
      </c>
      <c r="G70" s="3">
        <v>244.5</v>
      </c>
      <c r="H70" s="12">
        <v>377.5</v>
      </c>
      <c r="I70" s="12">
        <f t="shared" si="7"/>
        <v>999.5</v>
      </c>
      <c r="J70" s="15">
        <f t="shared" si="8"/>
        <v>9437500</v>
      </c>
      <c r="K70" s="15">
        <f t="shared" si="9"/>
        <v>1866000</v>
      </c>
      <c r="L70" s="15">
        <f t="shared" si="10"/>
        <v>11303500</v>
      </c>
    </row>
    <row r="71" spans="1:12" ht="43" x14ac:dyDescent="0.2">
      <c r="A71" s="3" t="str">
        <f t="shared" si="6"/>
        <v xml:space="preserve">FL-500 Sarasota, Bradenton/Manatee, Sarasota Counties  </v>
      </c>
      <c r="B71" s="11" t="s">
        <v>69</v>
      </c>
      <c r="C71" s="2" t="s">
        <v>479</v>
      </c>
      <c r="D71" s="3">
        <v>400</v>
      </c>
      <c r="E71" s="3">
        <v>560</v>
      </c>
      <c r="F71" s="3">
        <v>584</v>
      </c>
      <c r="G71" s="3">
        <v>292</v>
      </c>
      <c r="H71" s="12">
        <v>852</v>
      </c>
      <c r="I71" s="12">
        <f t="shared" si="7"/>
        <v>1996</v>
      </c>
      <c r="J71" s="15">
        <f t="shared" si="8"/>
        <v>21300000</v>
      </c>
      <c r="K71" s="15">
        <f t="shared" si="9"/>
        <v>3432000</v>
      </c>
      <c r="L71" s="15">
        <f t="shared" si="10"/>
        <v>24732000</v>
      </c>
    </row>
    <row r="72" spans="1:12" ht="29" x14ac:dyDescent="0.2">
      <c r="A72" s="3" t="str">
        <f t="shared" si="6"/>
        <v xml:space="preserve">FL-501 Tampa/Hillsborough County  </v>
      </c>
      <c r="B72" s="11" t="s">
        <v>70</v>
      </c>
      <c r="C72" s="2" t="s">
        <v>480</v>
      </c>
      <c r="D72" s="3">
        <v>672</v>
      </c>
      <c r="E72" s="3">
        <v>940.8</v>
      </c>
      <c r="F72" s="3">
        <v>508</v>
      </c>
      <c r="G72" s="3">
        <v>254</v>
      </c>
      <c r="H72" s="12">
        <v>1194.8</v>
      </c>
      <c r="I72" s="12">
        <f t="shared" si="7"/>
        <v>2643.6</v>
      </c>
      <c r="J72" s="15">
        <f t="shared" si="8"/>
        <v>29870000</v>
      </c>
      <c r="K72" s="15">
        <f t="shared" si="9"/>
        <v>4346400</v>
      </c>
      <c r="L72" s="15">
        <f t="shared" si="10"/>
        <v>34216400</v>
      </c>
    </row>
    <row r="73" spans="1:12" ht="43" x14ac:dyDescent="0.2">
      <c r="A73" s="3" t="str">
        <f t="shared" si="6"/>
        <v xml:space="preserve">FL-502 St. Petersburg, Clearwater, Largo/Pinellas County  </v>
      </c>
      <c r="B73" s="11" t="s">
        <v>71</v>
      </c>
      <c r="C73" s="2" t="s">
        <v>481</v>
      </c>
      <c r="D73" s="3">
        <v>834</v>
      </c>
      <c r="E73" s="3">
        <v>1167.5999999999999</v>
      </c>
      <c r="F73" s="3">
        <v>1133</v>
      </c>
      <c r="G73" s="3">
        <v>566.5</v>
      </c>
      <c r="H73" s="12">
        <v>1734.1</v>
      </c>
      <c r="I73" s="12">
        <f t="shared" si="7"/>
        <v>4034.7</v>
      </c>
      <c r="J73" s="15">
        <f t="shared" si="8"/>
        <v>43352500</v>
      </c>
      <c r="K73" s="15">
        <f t="shared" si="9"/>
        <v>6901800</v>
      </c>
      <c r="L73" s="15">
        <f t="shared" si="10"/>
        <v>50254300</v>
      </c>
    </row>
    <row r="74" spans="1:12" ht="29" x14ac:dyDescent="0.2">
      <c r="A74" s="3" t="str">
        <f t="shared" si="6"/>
        <v xml:space="preserve">FL-503 Lakeland, Winterhaven/Polk County  </v>
      </c>
      <c r="B74" s="11" t="s">
        <v>72</v>
      </c>
      <c r="C74" s="2" t="s">
        <v>482</v>
      </c>
      <c r="D74" s="3">
        <v>114</v>
      </c>
      <c r="E74" s="3">
        <v>159.6</v>
      </c>
      <c r="F74" s="3">
        <v>260</v>
      </c>
      <c r="G74" s="3">
        <v>130</v>
      </c>
      <c r="H74" s="12">
        <v>289.60000000000002</v>
      </c>
      <c r="I74" s="12">
        <f t="shared" si="7"/>
        <v>709.2</v>
      </c>
      <c r="J74" s="15">
        <f t="shared" si="8"/>
        <v>7240000.0000000009</v>
      </c>
      <c r="K74" s="15">
        <f t="shared" si="9"/>
        <v>1258800.0000000002</v>
      </c>
      <c r="L74" s="15">
        <f t="shared" si="10"/>
        <v>8498800.0000000019</v>
      </c>
    </row>
    <row r="75" spans="1:12" ht="43" x14ac:dyDescent="0.2">
      <c r="A75" s="3" t="str">
        <f t="shared" si="6"/>
        <v xml:space="preserve">FL-504 Deltona, Daytona Beach/Volusia, Flagler Counties  </v>
      </c>
      <c r="B75" s="11" t="s">
        <v>73</v>
      </c>
      <c r="C75" s="2" t="s">
        <v>483</v>
      </c>
      <c r="D75" s="3">
        <v>507</v>
      </c>
      <c r="E75" s="3">
        <v>709.8</v>
      </c>
      <c r="F75" s="3">
        <v>89</v>
      </c>
      <c r="G75" s="3">
        <v>44.5</v>
      </c>
      <c r="H75" s="12">
        <v>754.3</v>
      </c>
      <c r="I75" s="12">
        <f t="shared" si="7"/>
        <v>1553.1</v>
      </c>
      <c r="J75" s="15">
        <f t="shared" si="8"/>
        <v>18857500</v>
      </c>
      <c r="K75" s="15">
        <f t="shared" si="9"/>
        <v>2396400</v>
      </c>
      <c r="L75" s="15">
        <f t="shared" si="10"/>
        <v>21253900</v>
      </c>
    </row>
    <row r="76" spans="1:12" ht="43" x14ac:dyDescent="0.2">
      <c r="A76" s="3" t="str">
        <f t="shared" si="6"/>
        <v xml:space="preserve">FL-505 Fort Walton Beach/Okaloosa, Walton Counties  </v>
      </c>
      <c r="B76" s="11" t="s">
        <v>74</v>
      </c>
      <c r="C76" s="2" t="s">
        <v>484</v>
      </c>
      <c r="D76" s="3">
        <v>234</v>
      </c>
      <c r="E76" s="3">
        <v>327.59999999999997</v>
      </c>
      <c r="F76" s="3">
        <v>114</v>
      </c>
      <c r="G76" s="3">
        <v>57</v>
      </c>
      <c r="H76" s="12">
        <v>384.59999999999997</v>
      </c>
      <c r="I76" s="12">
        <f t="shared" si="7"/>
        <v>826.19999999999993</v>
      </c>
      <c r="J76" s="15">
        <f t="shared" si="8"/>
        <v>9615000</v>
      </c>
      <c r="K76" s="15">
        <f t="shared" si="9"/>
        <v>1324800</v>
      </c>
      <c r="L76" s="15">
        <f t="shared" si="10"/>
        <v>10939800</v>
      </c>
    </row>
    <row r="77" spans="1:12" ht="29" x14ac:dyDescent="0.2">
      <c r="A77" s="3" t="str">
        <f t="shared" si="6"/>
        <v xml:space="preserve">FL-506 Tallahassee/Leon County  </v>
      </c>
      <c r="B77" s="11" t="s">
        <v>75</v>
      </c>
      <c r="C77" s="2" t="s">
        <v>485</v>
      </c>
      <c r="D77" s="3">
        <v>91</v>
      </c>
      <c r="E77" s="3">
        <v>127.39999999999999</v>
      </c>
      <c r="F77" s="3">
        <v>669</v>
      </c>
      <c r="G77" s="3">
        <v>334.5</v>
      </c>
      <c r="H77" s="12">
        <v>461.9</v>
      </c>
      <c r="I77" s="12">
        <f t="shared" si="7"/>
        <v>1258.3000000000002</v>
      </c>
      <c r="J77" s="15">
        <f t="shared" si="8"/>
        <v>11547500</v>
      </c>
      <c r="K77" s="15">
        <f t="shared" si="9"/>
        <v>2389200</v>
      </c>
      <c r="L77" s="15">
        <f t="shared" si="10"/>
        <v>13936700</v>
      </c>
    </row>
    <row r="78" spans="1:12" ht="29" x14ac:dyDescent="0.2">
      <c r="A78" s="3" t="str">
        <f t="shared" si="6"/>
        <v xml:space="preserve">FL-507 Orlando/Orange, Osceola, Seminole Counties  </v>
      </c>
      <c r="B78" s="11" t="s">
        <v>76</v>
      </c>
      <c r="C78" s="2" t="s">
        <v>486</v>
      </c>
      <c r="D78" s="3">
        <v>336</v>
      </c>
      <c r="E78" s="3">
        <v>470.4</v>
      </c>
      <c r="F78" s="3">
        <v>932</v>
      </c>
      <c r="G78" s="3">
        <v>466</v>
      </c>
      <c r="H78" s="12">
        <v>936.4</v>
      </c>
      <c r="I78" s="12">
        <f t="shared" si="7"/>
        <v>2338.8000000000002</v>
      </c>
      <c r="J78" s="15">
        <f t="shared" si="8"/>
        <v>23410000</v>
      </c>
      <c r="K78" s="15">
        <f t="shared" si="9"/>
        <v>4207200</v>
      </c>
      <c r="L78" s="15">
        <f t="shared" si="10"/>
        <v>27617200</v>
      </c>
    </row>
    <row r="79" spans="1:12" ht="29" x14ac:dyDescent="0.2">
      <c r="A79" s="3" t="str">
        <f t="shared" si="6"/>
        <v xml:space="preserve">FL-508 Gainesville/Alachua, Putnam Counties  </v>
      </c>
      <c r="B79" s="11" t="s">
        <v>77</v>
      </c>
      <c r="C79" s="2" t="s">
        <v>487</v>
      </c>
      <c r="D79" s="3">
        <v>498</v>
      </c>
      <c r="E79" s="3">
        <v>697.19999999999993</v>
      </c>
      <c r="F79" s="3">
        <v>198</v>
      </c>
      <c r="G79" s="3">
        <v>99</v>
      </c>
      <c r="H79" s="12">
        <v>796.19999999999993</v>
      </c>
      <c r="I79" s="12">
        <f t="shared" si="7"/>
        <v>1691.3999999999999</v>
      </c>
      <c r="J79" s="15">
        <f t="shared" si="8"/>
        <v>19905000</v>
      </c>
      <c r="K79" s="15">
        <f t="shared" si="9"/>
        <v>2685600</v>
      </c>
      <c r="L79" s="15">
        <f t="shared" si="10"/>
        <v>22590600</v>
      </c>
    </row>
    <row r="80" spans="1:12" ht="29" x14ac:dyDescent="0.2">
      <c r="A80" s="3" t="str">
        <f t="shared" si="6"/>
        <v xml:space="preserve">FL-509 Fort Pierce/St. Lucie, Indian River, Martin Counties  </v>
      </c>
      <c r="B80" s="11" t="s">
        <v>78</v>
      </c>
      <c r="C80" s="2" t="s">
        <v>488</v>
      </c>
      <c r="D80" s="3">
        <v>1345</v>
      </c>
      <c r="E80" s="3">
        <v>1882.9999999999998</v>
      </c>
      <c r="F80" s="3">
        <v>52</v>
      </c>
      <c r="G80" s="3">
        <v>26</v>
      </c>
      <c r="H80" s="12">
        <v>1908.9999999999998</v>
      </c>
      <c r="I80" s="12">
        <f t="shared" si="7"/>
        <v>3843.9999999999995</v>
      </c>
      <c r="J80" s="15">
        <f t="shared" si="8"/>
        <v>47724999.999999993</v>
      </c>
      <c r="K80" s="15">
        <f t="shared" si="9"/>
        <v>5805000</v>
      </c>
      <c r="L80" s="15">
        <f t="shared" si="10"/>
        <v>53529999.999999993</v>
      </c>
    </row>
    <row r="81" spans="1:12" ht="29" x14ac:dyDescent="0.2">
      <c r="A81" s="3" t="str">
        <f t="shared" si="6"/>
        <v xml:space="preserve">FL-510 Jacksonville-Duval, Clay Counties  </v>
      </c>
      <c r="B81" s="11" t="s">
        <v>79</v>
      </c>
      <c r="C81" s="2" t="s">
        <v>489</v>
      </c>
      <c r="D81" s="3">
        <v>508</v>
      </c>
      <c r="E81" s="3">
        <v>711.19999999999993</v>
      </c>
      <c r="F81" s="3">
        <v>857</v>
      </c>
      <c r="G81" s="3">
        <v>428.5</v>
      </c>
      <c r="H81" s="12">
        <v>1139.6999999999998</v>
      </c>
      <c r="I81" s="12">
        <f t="shared" si="7"/>
        <v>2707.8999999999996</v>
      </c>
      <c r="J81" s="15">
        <f t="shared" si="8"/>
        <v>28492499.999999996</v>
      </c>
      <c r="K81" s="15">
        <f t="shared" si="9"/>
        <v>4704600</v>
      </c>
      <c r="L81" s="15">
        <f t="shared" si="10"/>
        <v>33197099.999999996</v>
      </c>
    </row>
    <row r="82" spans="1:12" ht="29" x14ac:dyDescent="0.2">
      <c r="A82" s="3" t="str">
        <f t="shared" si="6"/>
        <v xml:space="preserve">FL-511 Pensacola/Escambia, Santa Rosa Counties  </v>
      </c>
      <c r="B82" s="11" t="s">
        <v>80</v>
      </c>
      <c r="C82" s="2" t="s">
        <v>490</v>
      </c>
      <c r="D82" s="3">
        <v>177</v>
      </c>
      <c r="E82" s="3">
        <v>247.79999999999998</v>
      </c>
      <c r="F82" s="3">
        <v>304</v>
      </c>
      <c r="G82" s="3">
        <v>152</v>
      </c>
      <c r="H82" s="12">
        <v>399.79999999999995</v>
      </c>
      <c r="I82" s="12">
        <f t="shared" si="7"/>
        <v>951.59999999999991</v>
      </c>
      <c r="J82" s="15">
        <f t="shared" si="8"/>
        <v>9994999.9999999981</v>
      </c>
      <c r="K82" s="15">
        <f t="shared" si="9"/>
        <v>1655400</v>
      </c>
      <c r="L82" s="15">
        <f t="shared" si="10"/>
        <v>11650399.999999998</v>
      </c>
    </row>
    <row r="83" spans="1:12" x14ac:dyDescent="0.2">
      <c r="A83" s="3" t="str">
        <f t="shared" si="6"/>
        <v xml:space="preserve">FL-512 St. Johns County  </v>
      </c>
      <c r="B83" s="11" t="s">
        <v>81</v>
      </c>
      <c r="C83" s="2" t="s">
        <v>491</v>
      </c>
      <c r="D83" s="3">
        <v>200</v>
      </c>
      <c r="E83" s="3">
        <v>280</v>
      </c>
      <c r="F83" s="3">
        <v>52</v>
      </c>
      <c r="G83" s="3">
        <v>26</v>
      </c>
      <c r="H83" s="12">
        <v>306</v>
      </c>
      <c r="I83" s="12">
        <f t="shared" si="7"/>
        <v>638</v>
      </c>
      <c r="J83" s="15">
        <f t="shared" si="8"/>
        <v>7650000</v>
      </c>
      <c r="K83" s="15">
        <f t="shared" si="9"/>
        <v>996000.00000000012</v>
      </c>
      <c r="L83" s="15">
        <f t="shared" si="10"/>
        <v>8646000</v>
      </c>
    </row>
    <row r="84" spans="1:12" ht="29" x14ac:dyDescent="0.2">
      <c r="A84" s="3" t="str">
        <f t="shared" si="6"/>
        <v xml:space="preserve">FL-513 Palm Bay, Melbourne/Brevard County  </v>
      </c>
      <c r="B84" s="11" t="s">
        <v>82</v>
      </c>
      <c r="C84" s="2" t="s">
        <v>492</v>
      </c>
      <c r="D84" s="3">
        <v>397</v>
      </c>
      <c r="E84" s="3">
        <v>555.79999999999995</v>
      </c>
      <c r="F84" s="3">
        <v>230</v>
      </c>
      <c r="G84" s="3">
        <v>115</v>
      </c>
      <c r="H84" s="12">
        <v>670.8</v>
      </c>
      <c r="I84" s="12">
        <f t="shared" si="7"/>
        <v>1456.6</v>
      </c>
      <c r="J84" s="15">
        <f t="shared" si="8"/>
        <v>16769999.999999998</v>
      </c>
      <c r="K84" s="15">
        <f t="shared" si="9"/>
        <v>2357400</v>
      </c>
      <c r="L84" s="15">
        <f t="shared" si="10"/>
        <v>19127400</v>
      </c>
    </row>
    <row r="85" spans="1:12" x14ac:dyDescent="0.2">
      <c r="A85" s="3" t="str">
        <f t="shared" si="6"/>
        <v xml:space="preserve">FL-514 Ocala/Marion County  </v>
      </c>
      <c r="B85" s="11" t="s">
        <v>83</v>
      </c>
      <c r="C85" s="2" t="s">
        <v>493</v>
      </c>
      <c r="D85" s="3">
        <v>179</v>
      </c>
      <c r="E85" s="3">
        <v>250.6</v>
      </c>
      <c r="F85" s="3">
        <v>188</v>
      </c>
      <c r="G85" s="3">
        <v>94</v>
      </c>
      <c r="H85" s="12">
        <v>344.6</v>
      </c>
      <c r="I85" s="12">
        <f t="shared" si="7"/>
        <v>783.2</v>
      </c>
      <c r="J85" s="15">
        <f t="shared" si="8"/>
        <v>8615000</v>
      </c>
      <c r="K85" s="15">
        <f t="shared" si="9"/>
        <v>1315800.0000000002</v>
      </c>
      <c r="L85" s="15">
        <f t="shared" si="10"/>
        <v>9930800</v>
      </c>
    </row>
    <row r="86" spans="1:12" ht="29" x14ac:dyDescent="0.2">
      <c r="A86" s="3" t="str">
        <f t="shared" si="6"/>
        <v xml:space="preserve">FL-515 Panama City/Bay, Jackson Counties  </v>
      </c>
      <c r="B86" s="11" t="s">
        <v>84</v>
      </c>
      <c r="C86" s="2" t="s">
        <v>494</v>
      </c>
      <c r="D86" s="3">
        <v>355</v>
      </c>
      <c r="E86" s="3">
        <v>496.99999999999994</v>
      </c>
      <c r="F86" s="3">
        <v>116</v>
      </c>
      <c r="G86" s="3">
        <v>58</v>
      </c>
      <c r="H86" s="12">
        <v>555</v>
      </c>
      <c r="I86" s="12">
        <f t="shared" si="7"/>
        <v>1168</v>
      </c>
      <c r="J86" s="15">
        <f t="shared" si="8"/>
        <v>13875000</v>
      </c>
      <c r="K86" s="15">
        <f t="shared" si="9"/>
        <v>1839000.0000000002</v>
      </c>
      <c r="L86" s="15">
        <f t="shared" si="10"/>
        <v>15714000</v>
      </c>
    </row>
    <row r="87" spans="1:12" ht="29" x14ac:dyDescent="0.2">
      <c r="A87" s="3" t="str">
        <f t="shared" si="6"/>
        <v xml:space="preserve">FL-517 Hendry, Hardee, Highlands Counties  </v>
      </c>
      <c r="B87" s="11" t="s">
        <v>85</v>
      </c>
      <c r="C87" s="2" t="s">
        <v>495</v>
      </c>
      <c r="D87" s="3">
        <v>350</v>
      </c>
      <c r="E87" s="3">
        <v>489.99999999999994</v>
      </c>
      <c r="F87" s="3">
        <v>0</v>
      </c>
      <c r="G87" s="3">
        <v>0</v>
      </c>
      <c r="H87" s="12">
        <v>489.99999999999994</v>
      </c>
      <c r="I87" s="12">
        <f t="shared" si="7"/>
        <v>979.99999999999989</v>
      </c>
      <c r="J87" s="15">
        <f t="shared" si="8"/>
        <v>12249999.999999998</v>
      </c>
      <c r="K87" s="15">
        <f t="shared" si="9"/>
        <v>1470000</v>
      </c>
      <c r="L87" s="15">
        <f t="shared" si="10"/>
        <v>13719999.999999998</v>
      </c>
    </row>
    <row r="88" spans="1:12" ht="43" x14ac:dyDescent="0.2">
      <c r="A88" s="3" t="str">
        <f t="shared" si="6"/>
        <v xml:space="preserve">FL-518 Columbia, Hamilton, Lafayette, Suwannee Counties  </v>
      </c>
      <c r="B88" s="11" t="s">
        <v>86</v>
      </c>
      <c r="C88" s="2" t="s">
        <v>496</v>
      </c>
      <c r="D88" s="3">
        <v>425</v>
      </c>
      <c r="E88" s="3">
        <v>595</v>
      </c>
      <c r="F88" s="3">
        <v>58</v>
      </c>
      <c r="G88" s="3">
        <v>29</v>
      </c>
      <c r="H88" s="12">
        <v>624</v>
      </c>
      <c r="I88" s="12">
        <f t="shared" si="7"/>
        <v>1277</v>
      </c>
      <c r="J88" s="15">
        <f t="shared" si="8"/>
        <v>15600000</v>
      </c>
      <c r="K88" s="15">
        <f t="shared" si="9"/>
        <v>1959000</v>
      </c>
      <c r="L88" s="15">
        <f t="shared" si="10"/>
        <v>17559000</v>
      </c>
    </row>
    <row r="89" spans="1:12" x14ac:dyDescent="0.2">
      <c r="A89" s="3" t="str">
        <f t="shared" si="6"/>
        <v xml:space="preserve">FL-519 Pasco County  </v>
      </c>
      <c r="B89" s="11" t="s">
        <v>87</v>
      </c>
      <c r="C89" s="2" t="s">
        <v>497</v>
      </c>
      <c r="D89" s="3">
        <v>688</v>
      </c>
      <c r="E89" s="3">
        <v>963.19999999999993</v>
      </c>
      <c r="F89" s="3">
        <v>74</v>
      </c>
      <c r="G89" s="3">
        <v>37</v>
      </c>
      <c r="H89" s="12">
        <v>1000.1999999999999</v>
      </c>
      <c r="I89" s="12">
        <f t="shared" si="7"/>
        <v>2037.3999999999996</v>
      </c>
      <c r="J89" s="15">
        <f t="shared" si="8"/>
        <v>25005000</v>
      </c>
      <c r="K89" s="15">
        <f t="shared" si="9"/>
        <v>3111599.9999999995</v>
      </c>
      <c r="L89" s="15">
        <f t="shared" si="10"/>
        <v>28116600</v>
      </c>
    </row>
    <row r="90" spans="1:12" ht="29" x14ac:dyDescent="0.2">
      <c r="A90" s="3" t="str">
        <f t="shared" si="6"/>
        <v xml:space="preserve">FL-520 Citrus, Hernando, Lake, Sumter Counties  </v>
      </c>
      <c r="B90" s="11" t="s">
        <v>88</v>
      </c>
      <c r="C90" s="2" t="s">
        <v>498</v>
      </c>
      <c r="D90" s="3">
        <v>331</v>
      </c>
      <c r="E90" s="3">
        <v>463.4</v>
      </c>
      <c r="F90" s="3">
        <v>184</v>
      </c>
      <c r="G90" s="3">
        <v>92</v>
      </c>
      <c r="H90" s="12">
        <v>555.4</v>
      </c>
      <c r="I90" s="12">
        <f t="shared" si="7"/>
        <v>1202.8</v>
      </c>
      <c r="J90" s="15">
        <f t="shared" si="8"/>
        <v>13885000</v>
      </c>
      <c r="K90" s="15">
        <f t="shared" si="9"/>
        <v>1942199.9999999998</v>
      </c>
      <c r="L90" s="15">
        <f t="shared" si="10"/>
        <v>15827200</v>
      </c>
    </row>
    <row r="91" spans="1:12" x14ac:dyDescent="0.2">
      <c r="A91" s="3" t="str">
        <f t="shared" si="6"/>
        <v xml:space="preserve">FL-600 Miami-Dade County  </v>
      </c>
      <c r="B91" s="11" t="s">
        <v>89</v>
      </c>
      <c r="C91" s="2" t="s">
        <v>499</v>
      </c>
      <c r="D91" s="3">
        <v>1008</v>
      </c>
      <c r="E91" s="3">
        <v>1411.1999999999998</v>
      </c>
      <c r="F91" s="3">
        <v>1267</v>
      </c>
      <c r="G91" s="3">
        <v>633.5</v>
      </c>
      <c r="H91" s="12">
        <v>2044.6999999999998</v>
      </c>
      <c r="I91" s="12">
        <f t="shared" si="7"/>
        <v>4722.8999999999996</v>
      </c>
      <c r="J91" s="15">
        <f t="shared" si="8"/>
        <v>51117499.999999993</v>
      </c>
      <c r="K91" s="15">
        <f t="shared" si="9"/>
        <v>8034600</v>
      </c>
      <c r="L91" s="15">
        <f t="shared" si="10"/>
        <v>59152099.999999993</v>
      </c>
    </row>
    <row r="92" spans="1:12" ht="29" x14ac:dyDescent="0.2">
      <c r="A92" s="3" t="str">
        <f t="shared" si="6"/>
        <v xml:space="preserve">FL-601 Ft Lauderdale/Broward County  </v>
      </c>
      <c r="B92" s="11" t="s">
        <v>90</v>
      </c>
      <c r="C92" s="2" t="s">
        <v>500</v>
      </c>
      <c r="D92" s="3">
        <v>1350</v>
      </c>
      <c r="E92" s="3">
        <v>1889.9999999999998</v>
      </c>
      <c r="F92" s="3">
        <v>986</v>
      </c>
      <c r="G92" s="3">
        <v>493</v>
      </c>
      <c r="H92" s="12">
        <v>2383</v>
      </c>
      <c r="I92" s="12">
        <f t="shared" si="7"/>
        <v>5259</v>
      </c>
      <c r="J92" s="15">
        <f t="shared" si="8"/>
        <v>59575000</v>
      </c>
      <c r="K92" s="15">
        <f t="shared" si="9"/>
        <v>8628000</v>
      </c>
      <c r="L92" s="15">
        <f t="shared" si="10"/>
        <v>68203000</v>
      </c>
    </row>
    <row r="93" spans="1:12" ht="29" x14ac:dyDescent="0.2">
      <c r="A93" s="3" t="str">
        <f t="shared" si="6"/>
        <v xml:space="preserve">FL-602 Punta Gorda/Charlotte County  </v>
      </c>
      <c r="B93" s="11" t="s">
        <v>91</v>
      </c>
      <c r="C93" s="2" t="s">
        <v>501</v>
      </c>
      <c r="D93" s="3">
        <v>67</v>
      </c>
      <c r="E93" s="3">
        <v>93.8</v>
      </c>
      <c r="F93" s="3">
        <v>64</v>
      </c>
      <c r="G93" s="3">
        <v>32</v>
      </c>
      <c r="H93" s="12">
        <v>125.8</v>
      </c>
      <c r="I93" s="12">
        <f t="shared" si="7"/>
        <v>283.60000000000002</v>
      </c>
      <c r="J93" s="15">
        <f t="shared" si="8"/>
        <v>3145000</v>
      </c>
      <c r="K93" s="15">
        <f t="shared" si="9"/>
        <v>473400.00000000006</v>
      </c>
      <c r="L93" s="15">
        <f t="shared" si="10"/>
        <v>3618400</v>
      </c>
    </row>
    <row r="94" spans="1:12" ht="29" x14ac:dyDescent="0.2">
      <c r="A94" s="3" t="str">
        <f t="shared" si="6"/>
        <v xml:space="preserve">FL-603 Ft Myers, Cape Coral/Lee County  </v>
      </c>
      <c r="B94" s="11" t="s">
        <v>92</v>
      </c>
      <c r="C94" s="2" t="s">
        <v>502</v>
      </c>
      <c r="D94" s="3">
        <v>162</v>
      </c>
      <c r="E94" s="3">
        <v>226.79999999999998</v>
      </c>
      <c r="F94" s="3">
        <v>129</v>
      </c>
      <c r="G94" s="3">
        <v>64.5</v>
      </c>
      <c r="H94" s="12">
        <v>291.29999999999995</v>
      </c>
      <c r="I94" s="12">
        <f t="shared" si="7"/>
        <v>647.09999999999991</v>
      </c>
      <c r="J94" s="15">
        <f t="shared" si="8"/>
        <v>7282499.9999999991</v>
      </c>
      <c r="K94" s="15">
        <f t="shared" si="9"/>
        <v>1067400</v>
      </c>
      <c r="L94" s="15">
        <f t="shared" si="10"/>
        <v>8349899.9999999991</v>
      </c>
    </row>
    <row r="95" spans="1:12" x14ac:dyDescent="0.2">
      <c r="A95" s="3" t="str">
        <f t="shared" si="6"/>
        <v xml:space="preserve">FL-604 Monroe County  </v>
      </c>
      <c r="B95" s="11" t="s">
        <v>93</v>
      </c>
      <c r="C95" s="2" t="s">
        <v>503</v>
      </c>
      <c r="D95" s="3">
        <v>209</v>
      </c>
      <c r="E95" s="3">
        <v>292.59999999999997</v>
      </c>
      <c r="F95" s="3">
        <v>267</v>
      </c>
      <c r="G95" s="3">
        <v>133.5</v>
      </c>
      <c r="H95" s="12">
        <v>426.09999999999997</v>
      </c>
      <c r="I95" s="12">
        <f t="shared" si="7"/>
        <v>985.69999999999982</v>
      </c>
      <c r="J95" s="15">
        <f t="shared" si="8"/>
        <v>10652500</v>
      </c>
      <c r="K95" s="15">
        <f t="shared" si="9"/>
        <v>1678799.9999999998</v>
      </c>
      <c r="L95" s="15">
        <f t="shared" si="10"/>
        <v>12331300</v>
      </c>
    </row>
    <row r="96" spans="1:12" ht="29" x14ac:dyDescent="0.2">
      <c r="A96" s="3" t="str">
        <f t="shared" si="6"/>
        <v xml:space="preserve">FL-605 West Palm Beach/Palm Beach County  </v>
      </c>
      <c r="B96" s="11" t="s">
        <v>94</v>
      </c>
      <c r="C96" s="2" t="s">
        <v>504</v>
      </c>
      <c r="D96" s="3">
        <v>940</v>
      </c>
      <c r="E96" s="3">
        <v>1316</v>
      </c>
      <c r="F96" s="3">
        <v>210</v>
      </c>
      <c r="G96" s="3">
        <v>105</v>
      </c>
      <c r="H96" s="12">
        <v>1421</v>
      </c>
      <c r="I96" s="12">
        <f t="shared" si="7"/>
        <v>2947</v>
      </c>
      <c r="J96" s="15">
        <f t="shared" si="8"/>
        <v>35525000</v>
      </c>
      <c r="K96" s="15">
        <f t="shared" si="9"/>
        <v>4578000</v>
      </c>
      <c r="L96" s="15">
        <f t="shared" si="10"/>
        <v>40103000</v>
      </c>
    </row>
    <row r="97" spans="1:12" x14ac:dyDescent="0.2">
      <c r="A97" s="3" t="str">
        <f t="shared" si="6"/>
        <v xml:space="preserve">FL-606 Naples/Collier County  </v>
      </c>
      <c r="B97" s="11" t="s">
        <v>95</v>
      </c>
      <c r="C97" s="2" t="s">
        <v>505</v>
      </c>
      <c r="D97" s="3">
        <v>99</v>
      </c>
      <c r="E97" s="3">
        <v>138.6</v>
      </c>
      <c r="F97" s="3">
        <v>254</v>
      </c>
      <c r="G97" s="3">
        <v>127</v>
      </c>
      <c r="H97" s="12">
        <v>265.60000000000002</v>
      </c>
      <c r="I97" s="12">
        <f t="shared" si="7"/>
        <v>658.2</v>
      </c>
      <c r="J97" s="15">
        <f t="shared" si="8"/>
        <v>6640000.0000000009</v>
      </c>
      <c r="K97" s="15">
        <f t="shared" si="9"/>
        <v>1177800.0000000002</v>
      </c>
      <c r="L97" s="15">
        <f t="shared" si="10"/>
        <v>7817800.0000000009</v>
      </c>
    </row>
    <row r="98" spans="1:12" x14ac:dyDescent="0.2">
      <c r="A98" s="3" t="str">
        <f t="shared" si="6"/>
        <v xml:space="preserve">GA-500 Atlanta  </v>
      </c>
      <c r="B98" s="11" t="s">
        <v>96</v>
      </c>
      <c r="C98" s="2" t="s">
        <v>506</v>
      </c>
      <c r="D98" s="3">
        <v>719</v>
      </c>
      <c r="E98" s="3">
        <v>1006.5999999999999</v>
      </c>
      <c r="F98" s="3">
        <v>2001</v>
      </c>
      <c r="G98" s="3">
        <v>1000.5</v>
      </c>
      <c r="H98" s="12">
        <v>2007.1</v>
      </c>
      <c r="I98" s="12">
        <f t="shared" si="7"/>
        <v>5014.7</v>
      </c>
      <c r="J98" s="15">
        <f t="shared" si="8"/>
        <v>50177500</v>
      </c>
      <c r="K98" s="15">
        <f t="shared" si="9"/>
        <v>9022800</v>
      </c>
      <c r="L98" s="15">
        <f t="shared" si="10"/>
        <v>59200300</v>
      </c>
    </row>
    <row r="99" spans="1:12" ht="29" x14ac:dyDescent="0.2">
      <c r="A99" s="3" t="str">
        <f t="shared" si="6"/>
        <v xml:space="preserve">GA-501 Georgia Balance of State  </v>
      </c>
      <c r="B99" s="11" t="s">
        <v>97</v>
      </c>
      <c r="C99" s="2" t="s">
        <v>507</v>
      </c>
      <c r="D99" s="3">
        <v>2262</v>
      </c>
      <c r="E99" s="3">
        <v>3166.7999999999997</v>
      </c>
      <c r="F99" s="3">
        <v>799</v>
      </c>
      <c r="G99" s="3">
        <v>399.5</v>
      </c>
      <c r="H99" s="12">
        <v>3566.2999999999997</v>
      </c>
      <c r="I99" s="12">
        <f t="shared" si="7"/>
        <v>7532.0999999999985</v>
      </c>
      <c r="J99" s="15">
        <f t="shared" si="8"/>
        <v>89157500</v>
      </c>
      <c r="K99" s="15">
        <f t="shared" si="9"/>
        <v>11897400</v>
      </c>
      <c r="L99" s="15">
        <f t="shared" si="10"/>
        <v>101054900</v>
      </c>
    </row>
    <row r="100" spans="1:12" x14ac:dyDescent="0.2">
      <c r="A100" s="3" t="str">
        <f t="shared" si="6"/>
        <v xml:space="preserve">GA-502 Fulton County  </v>
      </c>
      <c r="B100" s="11" t="s">
        <v>98</v>
      </c>
      <c r="C100" s="2" t="s">
        <v>508</v>
      </c>
      <c r="D100" s="3">
        <v>76</v>
      </c>
      <c r="E100" s="3">
        <v>106.39999999999999</v>
      </c>
      <c r="F100" s="3">
        <v>330</v>
      </c>
      <c r="G100" s="3">
        <v>165</v>
      </c>
      <c r="H100" s="12">
        <v>271.39999999999998</v>
      </c>
      <c r="I100" s="12">
        <f t="shared" si="7"/>
        <v>707.8</v>
      </c>
      <c r="J100" s="15">
        <f t="shared" si="8"/>
        <v>6784999.9999999991</v>
      </c>
      <c r="K100" s="15">
        <f t="shared" si="9"/>
        <v>1309200</v>
      </c>
      <c r="L100" s="15">
        <f t="shared" si="10"/>
        <v>8094199.9999999991</v>
      </c>
    </row>
    <row r="101" spans="1:12" x14ac:dyDescent="0.2">
      <c r="A101" s="3" t="str">
        <f t="shared" si="6"/>
        <v xml:space="preserve">GA-503 Athens-Clarke County  </v>
      </c>
      <c r="B101" s="11" t="s">
        <v>99</v>
      </c>
      <c r="C101" s="2" t="s">
        <v>509</v>
      </c>
      <c r="D101" s="3">
        <v>55</v>
      </c>
      <c r="E101" s="3">
        <v>77</v>
      </c>
      <c r="F101" s="3">
        <v>106</v>
      </c>
      <c r="G101" s="3">
        <v>53</v>
      </c>
      <c r="H101" s="12">
        <v>130</v>
      </c>
      <c r="I101" s="12">
        <f t="shared" si="7"/>
        <v>313</v>
      </c>
      <c r="J101" s="15">
        <f t="shared" si="8"/>
        <v>3250000</v>
      </c>
      <c r="K101" s="15">
        <f t="shared" si="9"/>
        <v>549000</v>
      </c>
      <c r="L101" s="15">
        <f t="shared" si="10"/>
        <v>3799000</v>
      </c>
    </row>
    <row r="102" spans="1:12" ht="29" x14ac:dyDescent="0.2">
      <c r="A102" s="3" t="str">
        <f t="shared" si="6"/>
        <v xml:space="preserve">GA-504 Augusta-Richmond County  </v>
      </c>
      <c r="B102" s="11" t="s">
        <v>100</v>
      </c>
      <c r="C102" s="2" t="s">
        <v>510</v>
      </c>
      <c r="D102" s="3">
        <v>161</v>
      </c>
      <c r="E102" s="3">
        <v>225.39999999999998</v>
      </c>
      <c r="F102" s="3">
        <v>167</v>
      </c>
      <c r="G102" s="3">
        <v>83.5</v>
      </c>
      <c r="H102" s="12">
        <v>308.89999999999998</v>
      </c>
      <c r="I102" s="12">
        <f t="shared" si="7"/>
        <v>701.3</v>
      </c>
      <c r="J102" s="15">
        <f t="shared" si="8"/>
        <v>7722499.9999999991</v>
      </c>
      <c r="K102" s="15">
        <f t="shared" si="9"/>
        <v>1177200</v>
      </c>
      <c r="L102" s="15">
        <f t="shared" si="10"/>
        <v>8899700</v>
      </c>
    </row>
    <row r="103" spans="1:12" x14ac:dyDescent="0.2">
      <c r="A103" s="3" t="str">
        <f t="shared" si="6"/>
        <v xml:space="preserve">GA-505 Columbus-Muscogee  </v>
      </c>
      <c r="B103" s="11" t="s">
        <v>101</v>
      </c>
      <c r="C103" s="2" t="s">
        <v>511</v>
      </c>
      <c r="D103" s="3">
        <v>52</v>
      </c>
      <c r="E103" s="3">
        <v>72.8</v>
      </c>
      <c r="F103" s="3">
        <v>165</v>
      </c>
      <c r="G103" s="3">
        <v>82.5</v>
      </c>
      <c r="H103" s="12">
        <v>155.30000000000001</v>
      </c>
      <c r="I103" s="12">
        <f t="shared" si="7"/>
        <v>393.1</v>
      </c>
      <c r="J103" s="15">
        <f t="shared" si="8"/>
        <v>3882500.0000000005</v>
      </c>
      <c r="K103" s="15">
        <f t="shared" si="9"/>
        <v>713400</v>
      </c>
      <c r="L103" s="15">
        <f t="shared" si="10"/>
        <v>4595900</v>
      </c>
    </row>
    <row r="104" spans="1:12" x14ac:dyDescent="0.2">
      <c r="A104" s="3" t="str">
        <f t="shared" si="6"/>
        <v xml:space="preserve">GA-506 Marietta/Cobb County  </v>
      </c>
      <c r="B104" s="11" t="s">
        <v>102</v>
      </c>
      <c r="C104" s="2" t="s">
        <v>512</v>
      </c>
      <c r="D104" s="3">
        <v>127</v>
      </c>
      <c r="E104" s="3">
        <v>177.79999999999998</v>
      </c>
      <c r="F104" s="3">
        <v>190</v>
      </c>
      <c r="G104" s="3">
        <v>95</v>
      </c>
      <c r="H104" s="12">
        <v>272.79999999999995</v>
      </c>
      <c r="I104" s="12">
        <f t="shared" si="7"/>
        <v>640.59999999999991</v>
      </c>
      <c r="J104" s="15">
        <f t="shared" si="8"/>
        <v>6819999.9999999991</v>
      </c>
      <c r="K104" s="15">
        <f t="shared" si="9"/>
        <v>1103399.9999999998</v>
      </c>
      <c r="L104" s="15">
        <f t="shared" si="10"/>
        <v>7923399.9999999991</v>
      </c>
    </row>
    <row r="105" spans="1:12" ht="29" x14ac:dyDescent="0.2">
      <c r="A105" s="3" t="str">
        <f t="shared" si="6"/>
        <v xml:space="preserve">GA-507 Savannah/Chatham County  </v>
      </c>
      <c r="B105" s="11" t="s">
        <v>103</v>
      </c>
      <c r="C105" s="2" t="s">
        <v>513</v>
      </c>
      <c r="D105" s="3">
        <v>231</v>
      </c>
      <c r="E105" s="3">
        <v>323.39999999999998</v>
      </c>
      <c r="F105" s="3">
        <v>347</v>
      </c>
      <c r="G105" s="3">
        <v>173.5</v>
      </c>
      <c r="H105" s="12">
        <v>496.9</v>
      </c>
      <c r="I105" s="12">
        <f t="shared" si="7"/>
        <v>1167.3</v>
      </c>
      <c r="J105" s="15">
        <f t="shared" si="8"/>
        <v>12422500</v>
      </c>
      <c r="K105" s="15">
        <f t="shared" si="9"/>
        <v>2011200.0000000002</v>
      </c>
      <c r="L105" s="15">
        <f t="shared" si="10"/>
        <v>14433700</v>
      </c>
    </row>
    <row r="106" spans="1:12" x14ac:dyDescent="0.2">
      <c r="A106" s="3" t="str">
        <f t="shared" si="6"/>
        <v xml:space="preserve">GA-508 DeKalb County  </v>
      </c>
      <c r="B106" s="11" t="s">
        <v>104</v>
      </c>
      <c r="C106" s="2" t="s">
        <v>514</v>
      </c>
      <c r="D106" s="3">
        <v>197</v>
      </c>
      <c r="E106" s="3">
        <v>275.79999999999995</v>
      </c>
      <c r="F106" s="3">
        <v>64</v>
      </c>
      <c r="G106" s="3">
        <v>32</v>
      </c>
      <c r="H106" s="12">
        <v>307.79999999999995</v>
      </c>
      <c r="I106" s="12">
        <f t="shared" si="7"/>
        <v>647.59999999999991</v>
      </c>
      <c r="J106" s="15">
        <f t="shared" si="8"/>
        <v>7694999.9999999991</v>
      </c>
      <c r="K106" s="15">
        <f t="shared" si="9"/>
        <v>1019399.9999999999</v>
      </c>
      <c r="L106" s="15">
        <f t="shared" si="10"/>
        <v>8714399.9999999981</v>
      </c>
    </row>
    <row r="107" spans="1:12" x14ac:dyDescent="0.2">
      <c r="A107" s="3" t="str">
        <f t="shared" si="6"/>
        <v xml:space="preserve">GU-500 Guam  </v>
      </c>
      <c r="B107" s="11" t="s">
        <v>105</v>
      </c>
      <c r="C107" s="2" t="s">
        <v>515</v>
      </c>
      <c r="D107" s="3">
        <v>764</v>
      </c>
      <c r="E107" s="3">
        <v>1069.5999999999999</v>
      </c>
      <c r="F107" s="3">
        <v>28</v>
      </c>
      <c r="G107" s="3">
        <v>14</v>
      </c>
      <c r="H107" s="12">
        <v>1083.5999999999999</v>
      </c>
      <c r="I107" s="12">
        <f t="shared" si="7"/>
        <v>2181.1999999999998</v>
      </c>
      <c r="J107" s="15">
        <f t="shared" si="8"/>
        <v>27089999.999999996</v>
      </c>
      <c r="K107" s="15">
        <f t="shared" si="9"/>
        <v>3292799.9999999995</v>
      </c>
      <c r="L107" s="15">
        <f t="shared" si="10"/>
        <v>30382799.999999996</v>
      </c>
    </row>
    <row r="108" spans="1:12" ht="29" x14ac:dyDescent="0.2">
      <c r="A108" s="3" t="str">
        <f t="shared" si="6"/>
        <v xml:space="preserve">HI-500 Hawaii Balance of State  </v>
      </c>
      <c r="B108" s="11" t="s">
        <v>106</v>
      </c>
      <c r="C108" s="2" t="s">
        <v>516</v>
      </c>
      <c r="D108" s="3">
        <v>1237</v>
      </c>
      <c r="E108" s="3">
        <v>1731.8</v>
      </c>
      <c r="F108" s="3">
        <v>251</v>
      </c>
      <c r="G108" s="3">
        <v>125.5</v>
      </c>
      <c r="H108" s="12">
        <v>1857.3</v>
      </c>
      <c r="I108" s="12">
        <f t="shared" si="7"/>
        <v>3840.1000000000004</v>
      </c>
      <c r="J108" s="15">
        <f t="shared" si="8"/>
        <v>46432500</v>
      </c>
      <c r="K108" s="15">
        <f t="shared" si="9"/>
        <v>5948400</v>
      </c>
      <c r="L108" s="15">
        <f t="shared" si="10"/>
        <v>52380900</v>
      </c>
    </row>
    <row r="109" spans="1:12" ht="29" x14ac:dyDescent="0.2">
      <c r="A109" s="3" t="str">
        <f t="shared" si="6"/>
        <v xml:space="preserve">HI-501 Honolulu City and County  </v>
      </c>
      <c r="B109" s="11" t="s">
        <v>107</v>
      </c>
      <c r="C109" s="2" t="s">
        <v>517</v>
      </c>
      <c r="D109" s="3">
        <v>2403</v>
      </c>
      <c r="E109" s="3">
        <v>3364.2</v>
      </c>
      <c r="F109" s="3">
        <v>983</v>
      </c>
      <c r="G109" s="3">
        <v>491.5</v>
      </c>
      <c r="H109" s="12">
        <v>3855.7</v>
      </c>
      <c r="I109" s="12">
        <f t="shared" si="7"/>
        <v>8202.9</v>
      </c>
      <c r="J109" s="15">
        <f t="shared" si="8"/>
        <v>96392500</v>
      </c>
      <c r="K109" s="15">
        <f t="shared" si="9"/>
        <v>13041600</v>
      </c>
      <c r="L109" s="15">
        <f t="shared" si="10"/>
        <v>109434100</v>
      </c>
    </row>
    <row r="110" spans="1:12" ht="29" x14ac:dyDescent="0.2">
      <c r="A110" s="3" t="str">
        <f t="shared" si="6"/>
        <v xml:space="preserve">IA-500 Sioux City/Dakota, Woodbury Counties  </v>
      </c>
      <c r="B110" s="11" t="s">
        <v>108</v>
      </c>
      <c r="C110" s="2" t="s">
        <v>518</v>
      </c>
      <c r="D110" s="3">
        <v>7</v>
      </c>
      <c r="E110" s="3">
        <v>9.7999999999999989</v>
      </c>
      <c r="F110" s="3">
        <v>155</v>
      </c>
      <c r="G110" s="3">
        <v>77.5</v>
      </c>
      <c r="H110" s="12">
        <v>87.3</v>
      </c>
      <c r="I110" s="12">
        <f t="shared" si="7"/>
        <v>252.10000000000002</v>
      </c>
      <c r="J110" s="15">
        <f t="shared" si="8"/>
        <v>2182500</v>
      </c>
      <c r="K110" s="15">
        <f t="shared" si="9"/>
        <v>494400</v>
      </c>
      <c r="L110" s="15">
        <f t="shared" si="10"/>
        <v>2676900</v>
      </c>
    </row>
    <row r="111" spans="1:12" x14ac:dyDescent="0.2">
      <c r="A111" s="3" t="str">
        <f t="shared" si="6"/>
        <v xml:space="preserve">IA-501 Iowa Balance of State  </v>
      </c>
      <c r="B111" s="11" t="s">
        <v>109</v>
      </c>
      <c r="C111" s="2" t="s">
        <v>519</v>
      </c>
      <c r="D111" s="3">
        <v>89</v>
      </c>
      <c r="E111" s="3">
        <v>124.6</v>
      </c>
      <c r="F111" s="3">
        <v>762</v>
      </c>
      <c r="G111" s="3">
        <v>381</v>
      </c>
      <c r="H111" s="12">
        <v>505.6</v>
      </c>
      <c r="I111" s="12">
        <f t="shared" si="7"/>
        <v>1392.1999999999998</v>
      </c>
      <c r="J111" s="15">
        <f t="shared" si="8"/>
        <v>12640000</v>
      </c>
      <c r="K111" s="15">
        <f t="shared" si="9"/>
        <v>2659800.0000000005</v>
      </c>
      <c r="L111" s="15">
        <f t="shared" si="10"/>
        <v>15299800</v>
      </c>
    </row>
    <row r="112" spans="1:12" ht="29" x14ac:dyDescent="0.2">
      <c r="A112" s="3" t="str">
        <f t="shared" si="6"/>
        <v xml:space="preserve">IA-502 Des Moines/Polk County  </v>
      </c>
      <c r="B112" s="11" t="s">
        <v>110</v>
      </c>
      <c r="C112" s="2" t="s">
        <v>520</v>
      </c>
      <c r="D112" s="3">
        <v>92</v>
      </c>
      <c r="E112" s="3">
        <v>128.79999999999998</v>
      </c>
      <c r="F112" s="3">
        <v>452</v>
      </c>
      <c r="G112" s="3">
        <v>226</v>
      </c>
      <c r="H112" s="12">
        <v>354.79999999999995</v>
      </c>
      <c r="I112" s="12">
        <f t="shared" si="7"/>
        <v>935.59999999999991</v>
      </c>
      <c r="J112" s="15">
        <f t="shared" si="8"/>
        <v>8869999.9999999981</v>
      </c>
      <c r="K112" s="15">
        <f t="shared" si="9"/>
        <v>1742400</v>
      </c>
      <c r="L112" s="15">
        <f t="shared" si="10"/>
        <v>10612399.999999998</v>
      </c>
    </row>
    <row r="113" spans="1:12" x14ac:dyDescent="0.2">
      <c r="A113" s="3" t="str">
        <f t="shared" si="6"/>
        <v xml:space="preserve">ID-500 Boise/Ada County  </v>
      </c>
      <c r="B113" s="11" t="s">
        <v>111</v>
      </c>
      <c r="C113" s="2" t="s">
        <v>521</v>
      </c>
      <c r="D113" s="3">
        <v>61</v>
      </c>
      <c r="E113" s="3">
        <v>85.399999999999991</v>
      </c>
      <c r="F113" s="3">
        <v>507</v>
      </c>
      <c r="G113" s="3">
        <v>253.5</v>
      </c>
      <c r="H113" s="12">
        <v>338.9</v>
      </c>
      <c r="I113" s="12">
        <f t="shared" si="7"/>
        <v>931.3</v>
      </c>
      <c r="J113" s="15">
        <f t="shared" si="8"/>
        <v>8472500</v>
      </c>
      <c r="K113" s="15">
        <f t="shared" si="9"/>
        <v>1777200</v>
      </c>
      <c r="L113" s="15">
        <f t="shared" si="10"/>
        <v>10249700</v>
      </c>
    </row>
    <row r="114" spans="1:12" x14ac:dyDescent="0.2">
      <c r="A114" s="3" t="str">
        <f t="shared" si="6"/>
        <v xml:space="preserve">ID-501 Idaho Balance of State  </v>
      </c>
      <c r="B114" s="11" t="s">
        <v>112</v>
      </c>
      <c r="C114" s="2" t="s">
        <v>522</v>
      </c>
      <c r="D114" s="3">
        <v>924</v>
      </c>
      <c r="E114" s="3">
        <v>1293.5999999999999</v>
      </c>
      <c r="F114" s="3">
        <v>324</v>
      </c>
      <c r="G114" s="3">
        <v>162</v>
      </c>
      <c r="H114" s="12">
        <v>1455.6</v>
      </c>
      <c r="I114" s="12">
        <f t="shared" si="7"/>
        <v>3073.2</v>
      </c>
      <c r="J114" s="15">
        <f t="shared" si="8"/>
        <v>36390000</v>
      </c>
      <c r="K114" s="15">
        <f t="shared" si="9"/>
        <v>4852800</v>
      </c>
      <c r="L114" s="15">
        <f t="shared" si="10"/>
        <v>41242800</v>
      </c>
    </row>
    <row r="115" spans="1:12" x14ac:dyDescent="0.2">
      <c r="A115" s="3" t="str">
        <f t="shared" si="6"/>
        <v xml:space="preserve">IL-500 McHenry County  </v>
      </c>
      <c r="B115" s="11" t="s">
        <v>113</v>
      </c>
      <c r="C115" s="2" t="s">
        <v>523</v>
      </c>
      <c r="D115" s="3">
        <v>1</v>
      </c>
      <c r="E115" s="3">
        <v>1.4</v>
      </c>
      <c r="F115" s="3">
        <v>92</v>
      </c>
      <c r="G115" s="3">
        <v>46</v>
      </c>
      <c r="H115" s="12">
        <v>47.4</v>
      </c>
      <c r="I115" s="12">
        <f t="shared" si="7"/>
        <v>140.80000000000001</v>
      </c>
      <c r="J115" s="15">
        <f t="shared" si="8"/>
        <v>1185000</v>
      </c>
      <c r="K115" s="15">
        <f t="shared" si="9"/>
        <v>280200.00000000006</v>
      </c>
      <c r="L115" s="15">
        <f t="shared" si="10"/>
        <v>1465200</v>
      </c>
    </row>
    <row r="116" spans="1:12" ht="29" x14ac:dyDescent="0.2">
      <c r="A116" s="3" t="str">
        <f t="shared" si="6"/>
        <v xml:space="preserve">IL-501 Rockford/DeKalb, Winnebago, Boone Counties  </v>
      </c>
      <c r="B116" s="11" t="s">
        <v>114</v>
      </c>
      <c r="C116" s="2" t="s">
        <v>524</v>
      </c>
      <c r="D116" s="3">
        <v>45</v>
      </c>
      <c r="E116" s="3">
        <v>62.999999999999993</v>
      </c>
      <c r="F116" s="3">
        <v>212</v>
      </c>
      <c r="G116" s="3">
        <v>106</v>
      </c>
      <c r="H116" s="12">
        <v>169</v>
      </c>
      <c r="I116" s="12">
        <f t="shared" si="7"/>
        <v>444</v>
      </c>
      <c r="J116" s="15">
        <f t="shared" si="8"/>
        <v>4225000</v>
      </c>
      <c r="K116" s="15">
        <f t="shared" si="9"/>
        <v>825000</v>
      </c>
      <c r="L116" s="15">
        <f t="shared" si="10"/>
        <v>5050000</v>
      </c>
    </row>
    <row r="117" spans="1:12" ht="29" x14ac:dyDescent="0.2">
      <c r="A117" s="3" t="str">
        <f t="shared" si="6"/>
        <v xml:space="preserve">IL-502 Waukegan, North Chicago/Lake County  </v>
      </c>
      <c r="B117" s="11" t="s">
        <v>115</v>
      </c>
      <c r="C117" s="2" t="s">
        <v>525</v>
      </c>
      <c r="D117" s="3">
        <v>32</v>
      </c>
      <c r="E117" s="3">
        <v>44.8</v>
      </c>
      <c r="F117" s="3">
        <v>125</v>
      </c>
      <c r="G117" s="3">
        <v>62.5</v>
      </c>
      <c r="H117" s="12">
        <v>107.3</v>
      </c>
      <c r="I117" s="12">
        <f t="shared" si="7"/>
        <v>277.10000000000002</v>
      </c>
      <c r="J117" s="15">
        <f t="shared" si="8"/>
        <v>2682500</v>
      </c>
      <c r="K117" s="15">
        <f t="shared" si="9"/>
        <v>509400</v>
      </c>
      <c r="L117" s="15">
        <f t="shared" si="10"/>
        <v>3191900</v>
      </c>
    </row>
    <row r="118" spans="1:12" ht="29" x14ac:dyDescent="0.2">
      <c r="A118" s="3" t="str">
        <f t="shared" si="6"/>
        <v xml:space="preserve">IL-503 Champaign, Urbana, Rantoul/Champaign County  </v>
      </c>
      <c r="B118" s="11" t="s">
        <v>116</v>
      </c>
      <c r="C118" s="2" t="s">
        <v>526</v>
      </c>
      <c r="D118" s="3">
        <v>2</v>
      </c>
      <c r="E118" s="3">
        <v>2.8</v>
      </c>
      <c r="F118" s="3">
        <v>79</v>
      </c>
      <c r="G118" s="3">
        <v>39.5</v>
      </c>
      <c r="H118" s="12">
        <v>42.3</v>
      </c>
      <c r="I118" s="12">
        <f t="shared" si="7"/>
        <v>124.1</v>
      </c>
      <c r="J118" s="15">
        <f t="shared" si="8"/>
        <v>1057500</v>
      </c>
      <c r="K118" s="15">
        <f t="shared" si="9"/>
        <v>245400</v>
      </c>
      <c r="L118" s="15">
        <f t="shared" si="10"/>
        <v>1302900</v>
      </c>
    </row>
    <row r="119" spans="1:12" x14ac:dyDescent="0.2">
      <c r="A119" s="3" t="str">
        <f t="shared" si="6"/>
        <v xml:space="preserve">IL-504 Madison County  </v>
      </c>
      <c r="B119" s="11" t="s">
        <v>117</v>
      </c>
      <c r="C119" s="2" t="s">
        <v>527</v>
      </c>
      <c r="D119" s="3">
        <v>32</v>
      </c>
      <c r="E119" s="3">
        <v>44.8</v>
      </c>
      <c r="F119" s="3">
        <v>37</v>
      </c>
      <c r="G119" s="3">
        <v>18.5</v>
      </c>
      <c r="H119" s="12">
        <v>63.3</v>
      </c>
      <c r="I119" s="12">
        <f t="shared" si="7"/>
        <v>145.1</v>
      </c>
      <c r="J119" s="15">
        <f t="shared" si="8"/>
        <v>1582500</v>
      </c>
      <c r="K119" s="15">
        <f t="shared" si="9"/>
        <v>245400</v>
      </c>
      <c r="L119" s="15">
        <f t="shared" si="10"/>
        <v>1827900</v>
      </c>
    </row>
    <row r="120" spans="1:12" ht="29" x14ac:dyDescent="0.2">
      <c r="A120" s="3" t="str">
        <f t="shared" si="6"/>
        <v xml:space="preserve">IL-506 Joliet, Bolingbrook/Will County  </v>
      </c>
      <c r="B120" s="11" t="s">
        <v>118</v>
      </c>
      <c r="C120" s="2" t="s">
        <v>528</v>
      </c>
      <c r="D120" s="3">
        <v>43</v>
      </c>
      <c r="E120" s="3">
        <v>60.199999999999996</v>
      </c>
      <c r="F120" s="3">
        <v>138</v>
      </c>
      <c r="G120" s="3">
        <v>69</v>
      </c>
      <c r="H120" s="12">
        <v>129.19999999999999</v>
      </c>
      <c r="I120" s="12">
        <f t="shared" si="7"/>
        <v>327.39999999999998</v>
      </c>
      <c r="J120" s="15">
        <f t="shared" si="8"/>
        <v>3229999.9999999995</v>
      </c>
      <c r="K120" s="15">
        <f t="shared" si="9"/>
        <v>594600</v>
      </c>
      <c r="L120" s="15">
        <f t="shared" si="10"/>
        <v>3824599.9999999995</v>
      </c>
    </row>
    <row r="121" spans="1:12" ht="43" x14ac:dyDescent="0.2">
      <c r="A121" s="3" t="str">
        <f t="shared" si="6"/>
        <v xml:space="preserve">IL-507 Peoria, Pekin/Fulton, Tazewell, Peoria, Woodford Counties  </v>
      </c>
      <c r="B121" s="11" t="s">
        <v>119</v>
      </c>
      <c r="C121" s="2" t="s">
        <v>529</v>
      </c>
      <c r="D121" s="3">
        <v>15</v>
      </c>
      <c r="E121" s="3">
        <v>21</v>
      </c>
      <c r="F121" s="3">
        <v>192</v>
      </c>
      <c r="G121" s="3">
        <v>96</v>
      </c>
      <c r="H121" s="12">
        <v>117</v>
      </c>
      <c r="I121" s="12">
        <f t="shared" si="7"/>
        <v>330</v>
      </c>
      <c r="J121" s="15">
        <f t="shared" si="8"/>
        <v>2925000</v>
      </c>
      <c r="K121" s="15">
        <f t="shared" si="9"/>
        <v>639000</v>
      </c>
      <c r="L121" s="15">
        <f t="shared" si="10"/>
        <v>3564000</v>
      </c>
    </row>
    <row r="122" spans="1:12" ht="29" x14ac:dyDescent="0.2">
      <c r="A122" s="3" t="str">
        <f t="shared" si="6"/>
        <v xml:space="preserve">IL-508 East St. Louis, Belleville/St. Clair County  </v>
      </c>
      <c r="B122" s="11" t="s">
        <v>120</v>
      </c>
      <c r="C122" s="2" t="s">
        <v>530</v>
      </c>
      <c r="D122" s="3">
        <v>94</v>
      </c>
      <c r="E122" s="3">
        <v>131.6</v>
      </c>
      <c r="F122" s="3">
        <v>55</v>
      </c>
      <c r="G122" s="3">
        <v>27.5</v>
      </c>
      <c r="H122" s="12">
        <v>159.1</v>
      </c>
      <c r="I122" s="12">
        <f t="shared" si="7"/>
        <v>345.7</v>
      </c>
      <c r="J122" s="15">
        <f t="shared" si="8"/>
        <v>3977500</v>
      </c>
      <c r="K122" s="15">
        <f t="shared" si="9"/>
        <v>559800</v>
      </c>
      <c r="L122" s="15">
        <f t="shared" si="10"/>
        <v>4537300</v>
      </c>
    </row>
    <row r="123" spans="1:12" x14ac:dyDescent="0.2">
      <c r="A123" s="3" t="str">
        <f t="shared" si="6"/>
        <v xml:space="preserve">IL-510 Chicago  </v>
      </c>
      <c r="B123" s="11" t="s">
        <v>121</v>
      </c>
      <c r="C123" s="2" t="s">
        <v>531</v>
      </c>
      <c r="D123" s="3">
        <v>1260</v>
      </c>
      <c r="E123" s="3">
        <v>1764</v>
      </c>
      <c r="F123" s="3">
        <v>2024</v>
      </c>
      <c r="G123" s="3">
        <v>1012</v>
      </c>
      <c r="H123" s="12">
        <v>2776</v>
      </c>
      <c r="I123" s="12">
        <f t="shared" si="7"/>
        <v>6564</v>
      </c>
      <c r="J123" s="15">
        <f t="shared" si="8"/>
        <v>69400000</v>
      </c>
      <c r="K123" s="15">
        <f t="shared" si="9"/>
        <v>11364000</v>
      </c>
      <c r="L123" s="15">
        <f t="shared" si="10"/>
        <v>80764000</v>
      </c>
    </row>
    <row r="124" spans="1:12" x14ac:dyDescent="0.2">
      <c r="A124" s="3" t="str">
        <f t="shared" si="6"/>
        <v xml:space="preserve">IL-511 Cook County  </v>
      </c>
      <c r="B124" s="11" t="s">
        <v>122</v>
      </c>
      <c r="C124" s="2" t="s">
        <v>532</v>
      </c>
      <c r="D124" s="3">
        <v>105</v>
      </c>
      <c r="E124" s="3">
        <v>147</v>
      </c>
      <c r="F124" s="3">
        <v>447</v>
      </c>
      <c r="G124" s="3">
        <v>223.5</v>
      </c>
      <c r="H124" s="12">
        <v>370.5</v>
      </c>
      <c r="I124" s="12">
        <f t="shared" si="7"/>
        <v>964.5</v>
      </c>
      <c r="J124" s="15">
        <f t="shared" si="8"/>
        <v>9262500</v>
      </c>
      <c r="K124" s="15">
        <f t="shared" si="9"/>
        <v>1782000.0000000002</v>
      </c>
      <c r="L124" s="15">
        <f t="shared" si="10"/>
        <v>11044500</v>
      </c>
    </row>
    <row r="125" spans="1:12" ht="29" x14ac:dyDescent="0.2">
      <c r="A125" s="3" t="str">
        <f t="shared" si="6"/>
        <v xml:space="preserve">IL-512 Bloomington/Central Illinois  </v>
      </c>
      <c r="B125" s="11" t="s">
        <v>123</v>
      </c>
      <c r="C125" s="2" t="s">
        <v>533</v>
      </c>
      <c r="D125" s="3">
        <v>61</v>
      </c>
      <c r="E125" s="3">
        <v>85.399999999999991</v>
      </c>
      <c r="F125" s="3">
        <v>168</v>
      </c>
      <c r="G125" s="3">
        <v>84</v>
      </c>
      <c r="H125" s="12">
        <v>169.39999999999998</v>
      </c>
      <c r="I125" s="12">
        <f t="shared" si="7"/>
        <v>422.79999999999995</v>
      </c>
      <c r="J125" s="15">
        <f t="shared" si="8"/>
        <v>4234999.9999999991</v>
      </c>
      <c r="K125" s="15">
        <f t="shared" si="9"/>
        <v>760200</v>
      </c>
      <c r="L125" s="15">
        <f t="shared" si="10"/>
        <v>4995199.9999999991</v>
      </c>
    </row>
    <row r="126" spans="1:12" ht="29" x14ac:dyDescent="0.2">
      <c r="A126" s="3" t="str">
        <f t="shared" si="6"/>
        <v xml:space="preserve">IL-513 Springfield/Sangamon County  </v>
      </c>
      <c r="B126" s="11" t="s">
        <v>124</v>
      </c>
      <c r="C126" s="2" t="s">
        <v>534</v>
      </c>
      <c r="D126" s="3">
        <v>25</v>
      </c>
      <c r="E126" s="3">
        <v>35</v>
      </c>
      <c r="F126" s="3">
        <v>179</v>
      </c>
      <c r="G126" s="3">
        <v>89.5</v>
      </c>
      <c r="H126" s="12">
        <v>124.5</v>
      </c>
      <c r="I126" s="12">
        <f t="shared" si="7"/>
        <v>338.5</v>
      </c>
      <c r="J126" s="15">
        <f t="shared" si="8"/>
        <v>3112500</v>
      </c>
      <c r="K126" s="15">
        <f t="shared" si="9"/>
        <v>642000.00000000012</v>
      </c>
      <c r="L126" s="15">
        <f t="shared" si="10"/>
        <v>3754500</v>
      </c>
    </row>
    <row r="127" spans="1:12" x14ac:dyDescent="0.2">
      <c r="A127" s="3" t="str">
        <f t="shared" si="6"/>
        <v xml:space="preserve">IL-514 DuPage County  </v>
      </c>
      <c r="B127" s="11" t="s">
        <v>125</v>
      </c>
      <c r="C127" s="2" t="s">
        <v>535</v>
      </c>
      <c r="D127" s="3">
        <v>10</v>
      </c>
      <c r="E127" s="3">
        <v>14</v>
      </c>
      <c r="F127" s="3">
        <v>175</v>
      </c>
      <c r="G127" s="3">
        <v>87.5</v>
      </c>
      <c r="H127" s="12">
        <v>101.5</v>
      </c>
      <c r="I127" s="12">
        <f t="shared" si="7"/>
        <v>290.5</v>
      </c>
      <c r="J127" s="15">
        <f t="shared" si="8"/>
        <v>2537500</v>
      </c>
      <c r="K127" s="15">
        <f t="shared" si="9"/>
        <v>567000.00000000012</v>
      </c>
      <c r="L127" s="15">
        <f t="shared" si="10"/>
        <v>3104500</v>
      </c>
    </row>
    <row r="128" spans="1:12" x14ac:dyDescent="0.2">
      <c r="A128" s="3" t="str">
        <f t="shared" si="6"/>
        <v xml:space="preserve">IL-515 South Central Illinois  </v>
      </c>
      <c r="B128" s="11" t="s">
        <v>126</v>
      </c>
      <c r="C128" s="2" t="s">
        <v>536</v>
      </c>
      <c r="D128" s="3">
        <v>35</v>
      </c>
      <c r="E128" s="3">
        <v>49</v>
      </c>
      <c r="F128" s="3">
        <v>32</v>
      </c>
      <c r="G128" s="3">
        <v>16</v>
      </c>
      <c r="H128" s="12">
        <v>65</v>
      </c>
      <c r="I128" s="12">
        <f t="shared" si="7"/>
        <v>146</v>
      </c>
      <c r="J128" s="15">
        <f t="shared" si="8"/>
        <v>1625000</v>
      </c>
      <c r="K128" s="15">
        <f t="shared" si="9"/>
        <v>243000</v>
      </c>
      <c r="L128" s="15">
        <f t="shared" si="10"/>
        <v>1868000</v>
      </c>
    </row>
    <row r="129" spans="1:12" x14ac:dyDescent="0.2">
      <c r="A129" s="3" t="str">
        <f t="shared" si="6"/>
        <v xml:space="preserve">IL-516 Decatur/Macon County  </v>
      </c>
      <c r="B129" s="11" t="s">
        <v>127</v>
      </c>
      <c r="C129" s="2" t="s">
        <v>537</v>
      </c>
      <c r="D129" s="3">
        <v>11</v>
      </c>
      <c r="E129" s="3">
        <v>15.399999999999999</v>
      </c>
      <c r="F129" s="3">
        <v>108</v>
      </c>
      <c r="G129" s="3">
        <v>54</v>
      </c>
      <c r="H129" s="12">
        <v>69.400000000000006</v>
      </c>
      <c r="I129" s="12">
        <f t="shared" si="7"/>
        <v>192.8</v>
      </c>
      <c r="J129" s="15">
        <f t="shared" si="8"/>
        <v>1735000.0000000002</v>
      </c>
      <c r="K129" s="15">
        <f t="shared" si="9"/>
        <v>370200.00000000006</v>
      </c>
      <c r="L129" s="15">
        <f t="shared" si="10"/>
        <v>2105200.0000000005</v>
      </c>
    </row>
    <row r="130" spans="1:12" ht="29" x14ac:dyDescent="0.2">
      <c r="A130" s="3" t="str">
        <f t="shared" si="6"/>
        <v xml:space="preserve">IL-517 Aurora, Elgin/Kane County  </v>
      </c>
      <c r="B130" s="11" t="s">
        <v>128</v>
      </c>
      <c r="C130" s="2" t="s">
        <v>538</v>
      </c>
      <c r="D130" s="3">
        <v>45</v>
      </c>
      <c r="E130" s="3">
        <v>62.999999999999993</v>
      </c>
      <c r="F130" s="3">
        <v>290</v>
      </c>
      <c r="G130" s="3">
        <v>145</v>
      </c>
      <c r="H130" s="12">
        <v>208</v>
      </c>
      <c r="I130" s="12">
        <f t="shared" si="7"/>
        <v>561</v>
      </c>
      <c r="J130" s="15">
        <f t="shared" si="8"/>
        <v>5200000</v>
      </c>
      <c r="K130" s="15">
        <f t="shared" si="9"/>
        <v>1059000.0000000002</v>
      </c>
      <c r="L130" s="15">
        <f t="shared" si="10"/>
        <v>6259000</v>
      </c>
    </row>
    <row r="131" spans="1:12" ht="29" x14ac:dyDescent="0.2">
      <c r="A131" s="3" t="str">
        <f t="shared" ref="A131:A194" si="11">CONCATENATE(B131," ",C131)</f>
        <v xml:space="preserve">IL-518 Rock Island, Moline/Northwestern Illinois  </v>
      </c>
      <c r="B131" s="11" t="s">
        <v>129</v>
      </c>
      <c r="C131" s="2" t="s">
        <v>539</v>
      </c>
      <c r="D131" s="3">
        <v>16</v>
      </c>
      <c r="E131" s="3">
        <v>22.4</v>
      </c>
      <c r="F131" s="3">
        <v>127</v>
      </c>
      <c r="G131" s="3">
        <v>63.5</v>
      </c>
      <c r="H131" s="12">
        <v>85.9</v>
      </c>
      <c r="I131" s="12">
        <f t="shared" ref="I131:I194" si="12">H131+F131+E131</f>
        <v>235.3</v>
      </c>
      <c r="J131" s="15">
        <f t="shared" ref="J131:J194" si="13">H131*25000</f>
        <v>2147500</v>
      </c>
      <c r="K131" s="15">
        <f t="shared" ref="K131:K194" si="14">SUM(E131,F131)*0.4*7500</f>
        <v>448200.00000000006</v>
      </c>
      <c r="L131" s="15">
        <f t="shared" ref="L131:L194" si="15">SUM(J131:K131)</f>
        <v>2595700</v>
      </c>
    </row>
    <row r="132" spans="1:12" x14ac:dyDescent="0.2">
      <c r="A132" s="3" t="str">
        <f t="shared" si="11"/>
        <v xml:space="preserve">IL-519 West Central Illinois  </v>
      </c>
      <c r="B132" s="11" t="s">
        <v>130</v>
      </c>
      <c r="C132" s="2" t="s">
        <v>540</v>
      </c>
      <c r="D132" s="3">
        <v>2</v>
      </c>
      <c r="E132" s="3">
        <v>2.8</v>
      </c>
      <c r="F132" s="3">
        <v>34</v>
      </c>
      <c r="G132" s="3">
        <v>17</v>
      </c>
      <c r="H132" s="12">
        <v>19.8</v>
      </c>
      <c r="I132" s="12">
        <f t="shared" si="12"/>
        <v>56.599999999999994</v>
      </c>
      <c r="J132" s="15">
        <f t="shared" si="13"/>
        <v>495000</v>
      </c>
      <c r="K132" s="15">
        <f t="shared" si="14"/>
        <v>110399.99999999999</v>
      </c>
      <c r="L132" s="15">
        <f t="shared" si="15"/>
        <v>605400</v>
      </c>
    </row>
    <row r="133" spans="1:12" x14ac:dyDescent="0.2">
      <c r="A133" s="3" t="str">
        <f t="shared" si="11"/>
        <v xml:space="preserve">IL-520 Southern Illinois  </v>
      </c>
      <c r="B133" s="11" t="s">
        <v>131</v>
      </c>
      <c r="C133" s="2" t="s">
        <v>541</v>
      </c>
      <c r="D133" s="3">
        <v>55</v>
      </c>
      <c r="E133" s="3">
        <v>77</v>
      </c>
      <c r="F133" s="3">
        <v>134</v>
      </c>
      <c r="G133" s="3">
        <v>67</v>
      </c>
      <c r="H133" s="12">
        <v>144</v>
      </c>
      <c r="I133" s="12">
        <f t="shared" si="12"/>
        <v>355</v>
      </c>
      <c r="J133" s="15">
        <f t="shared" si="13"/>
        <v>3600000</v>
      </c>
      <c r="K133" s="15">
        <f t="shared" si="14"/>
        <v>633000</v>
      </c>
      <c r="L133" s="15">
        <f t="shared" si="15"/>
        <v>4233000</v>
      </c>
    </row>
    <row r="134" spans="1:12" ht="29" x14ac:dyDescent="0.2">
      <c r="A134" s="3" t="str">
        <f t="shared" si="11"/>
        <v xml:space="preserve">IN-502 Indiana Balance of State  </v>
      </c>
      <c r="B134" s="11" t="s">
        <v>132</v>
      </c>
      <c r="C134" s="2" t="s">
        <v>542</v>
      </c>
      <c r="D134" s="3">
        <v>537</v>
      </c>
      <c r="E134" s="3">
        <v>751.8</v>
      </c>
      <c r="F134" s="3">
        <v>2095</v>
      </c>
      <c r="G134" s="3">
        <v>1047.5</v>
      </c>
      <c r="H134" s="12">
        <v>1799.3</v>
      </c>
      <c r="I134" s="12">
        <f t="shared" si="12"/>
        <v>4646.1000000000004</v>
      </c>
      <c r="J134" s="15">
        <f t="shared" si="13"/>
        <v>44982500</v>
      </c>
      <c r="K134" s="15">
        <f t="shared" si="14"/>
        <v>8540400</v>
      </c>
      <c r="L134" s="15">
        <f t="shared" si="15"/>
        <v>53522900</v>
      </c>
    </row>
    <row r="135" spans="1:12" x14ac:dyDescent="0.2">
      <c r="A135" s="3" t="str">
        <f t="shared" si="11"/>
        <v xml:space="preserve">IN-503 Indianapolis  </v>
      </c>
      <c r="B135" s="11" t="s">
        <v>133</v>
      </c>
      <c r="C135" s="2" t="s">
        <v>543</v>
      </c>
      <c r="D135" s="3">
        <v>105</v>
      </c>
      <c r="E135" s="3">
        <v>147</v>
      </c>
      <c r="F135" s="3">
        <v>1032</v>
      </c>
      <c r="G135" s="3">
        <v>516</v>
      </c>
      <c r="H135" s="12">
        <v>663</v>
      </c>
      <c r="I135" s="12">
        <f t="shared" si="12"/>
        <v>1842</v>
      </c>
      <c r="J135" s="15">
        <f t="shared" si="13"/>
        <v>16575000</v>
      </c>
      <c r="K135" s="15">
        <f t="shared" si="14"/>
        <v>3537000</v>
      </c>
      <c r="L135" s="15">
        <f t="shared" si="15"/>
        <v>20112000</v>
      </c>
    </row>
    <row r="136" spans="1:12" ht="29" x14ac:dyDescent="0.2">
      <c r="A136" s="3" t="str">
        <f t="shared" si="11"/>
        <v xml:space="preserve">KS-502 Wichita/Sedgwick County  </v>
      </c>
      <c r="B136" s="11" t="s">
        <v>134</v>
      </c>
      <c r="C136" s="2" t="s">
        <v>544</v>
      </c>
      <c r="D136" s="3">
        <v>57</v>
      </c>
      <c r="E136" s="3">
        <v>79.8</v>
      </c>
      <c r="F136" s="3">
        <v>369</v>
      </c>
      <c r="G136" s="3">
        <v>184.5</v>
      </c>
      <c r="H136" s="12">
        <v>264.3</v>
      </c>
      <c r="I136" s="12">
        <f t="shared" si="12"/>
        <v>713.09999999999991</v>
      </c>
      <c r="J136" s="15">
        <f t="shared" si="13"/>
        <v>6607500</v>
      </c>
      <c r="K136" s="15">
        <f t="shared" si="14"/>
        <v>1346400</v>
      </c>
      <c r="L136" s="15">
        <f t="shared" si="15"/>
        <v>7953900</v>
      </c>
    </row>
    <row r="137" spans="1:12" ht="29" x14ac:dyDescent="0.2">
      <c r="A137" s="3" t="str">
        <f t="shared" si="11"/>
        <v xml:space="preserve">KS-503 Topeka/Shawnee County  </v>
      </c>
      <c r="B137" s="11" t="s">
        <v>135</v>
      </c>
      <c r="C137" s="2" t="s">
        <v>545</v>
      </c>
      <c r="D137" s="3">
        <v>68</v>
      </c>
      <c r="E137" s="3">
        <v>95.199999999999989</v>
      </c>
      <c r="F137" s="3">
        <v>264</v>
      </c>
      <c r="G137" s="3">
        <v>132</v>
      </c>
      <c r="H137" s="12">
        <v>227.2</v>
      </c>
      <c r="I137" s="12">
        <f t="shared" si="12"/>
        <v>586.4</v>
      </c>
      <c r="J137" s="15">
        <f t="shared" si="13"/>
        <v>5680000</v>
      </c>
      <c r="K137" s="15">
        <f t="shared" si="14"/>
        <v>1077600</v>
      </c>
      <c r="L137" s="15">
        <f t="shared" si="15"/>
        <v>6757600</v>
      </c>
    </row>
    <row r="138" spans="1:12" ht="29" x14ac:dyDescent="0.2">
      <c r="A138" s="3" t="str">
        <f t="shared" si="11"/>
        <v xml:space="preserve">KS-505 Overland Park, Shawnee/Johnson County  </v>
      </c>
      <c r="B138" s="11" t="s">
        <v>136</v>
      </c>
      <c r="C138" s="2" t="s">
        <v>546</v>
      </c>
      <c r="D138" s="3">
        <v>39</v>
      </c>
      <c r="E138" s="3">
        <v>54.599999999999994</v>
      </c>
      <c r="F138" s="3">
        <v>70</v>
      </c>
      <c r="G138" s="3">
        <v>35</v>
      </c>
      <c r="H138" s="12">
        <v>89.6</v>
      </c>
      <c r="I138" s="12">
        <f t="shared" si="12"/>
        <v>214.2</v>
      </c>
      <c r="J138" s="15">
        <f t="shared" si="13"/>
        <v>2240000</v>
      </c>
      <c r="K138" s="15">
        <f t="shared" si="14"/>
        <v>373800</v>
      </c>
      <c r="L138" s="15">
        <f t="shared" si="15"/>
        <v>2613800</v>
      </c>
    </row>
    <row r="139" spans="1:12" ht="29" x14ac:dyDescent="0.2">
      <c r="A139" s="3" t="str">
        <f t="shared" si="11"/>
        <v xml:space="preserve">KS-507 Kansas Balance of State  </v>
      </c>
      <c r="B139" s="11" t="s">
        <v>137</v>
      </c>
      <c r="C139" s="2" t="s">
        <v>547</v>
      </c>
      <c r="D139" s="3">
        <v>234</v>
      </c>
      <c r="E139" s="3">
        <v>327.59999999999997</v>
      </c>
      <c r="F139" s="3">
        <v>558</v>
      </c>
      <c r="G139" s="3">
        <v>279</v>
      </c>
      <c r="H139" s="12">
        <v>606.59999999999991</v>
      </c>
      <c r="I139" s="12">
        <f t="shared" si="12"/>
        <v>1492.1999999999998</v>
      </c>
      <c r="J139" s="15">
        <f t="shared" si="13"/>
        <v>15164999.999999998</v>
      </c>
      <c r="K139" s="15">
        <f t="shared" si="14"/>
        <v>2656800</v>
      </c>
      <c r="L139" s="15">
        <f t="shared" si="15"/>
        <v>17821800</v>
      </c>
    </row>
    <row r="140" spans="1:12" ht="29" x14ac:dyDescent="0.2">
      <c r="A140" s="3" t="str">
        <f t="shared" si="11"/>
        <v xml:space="preserve">KY-500 Kentucky Balance of State  </v>
      </c>
      <c r="B140" s="11" t="s">
        <v>138</v>
      </c>
      <c r="C140" s="2" t="s">
        <v>548</v>
      </c>
      <c r="D140" s="3">
        <v>650</v>
      </c>
      <c r="E140" s="3">
        <v>909.99999999999989</v>
      </c>
      <c r="F140" s="3">
        <v>996</v>
      </c>
      <c r="G140" s="3">
        <v>498</v>
      </c>
      <c r="H140" s="12">
        <v>1408</v>
      </c>
      <c r="I140" s="12">
        <f t="shared" si="12"/>
        <v>3314</v>
      </c>
      <c r="J140" s="15">
        <f t="shared" si="13"/>
        <v>35200000</v>
      </c>
      <c r="K140" s="15">
        <f t="shared" si="14"/>
        <v>5718000.0000000009</v>
      </c>
      <c r="L140" s="15">
        <f t="shared" si="15"/>
        <v>40918000</v>
      </c>
    </row>
    <row r="141" spans="1:12" ht="29" x14ac:dyDescent="0.2">
      <c r="A141" s="3" t="str">
        <f t="shared" si="11"/>
        <v xml:space="preserve">KY-501 Louisville-Jefferson County  </v>
      </c>
      <c r="B141" s="11" t="s">
        <v>139</v>
      </c>
      <c r="C141" s="2" t="s">
        <v>549</v>
      </c>
      <c r="D141" s="3">
        <v>118</v>
      </c>
      <c r="E141" s="3">
        <v>165.2</v>
      </c>
      <c r="F141" s="3">
        <v>691</v>
      </c>
      <c r="G141" s="3">
        <v>345.5</v>
      </c>
      <c r="H141" s="12">
        <v>510.7</v>
      </c>
      <c r="I141" s="12">
        <f t="shared" si="12"/>
        <v>1366.9</v>
      </c>
      <c r="J141" s="15">
        <f t="shared" si="13"/>
        <v>12767500</v>
      </c>
      <c r="K141" s="15">
        <f t="shared" si="14"/>
        <v>2568600</v>
      </c>
      <c r="L141" s="15">
        <f t="shared" si="15"/>
        <v>15336100</v>
      </c>
    </row>
    <row r="142" spans="1:12" ht="29" x14ac:dyDescent="0.2">
      <c r="A142" s="3" t="str">
        <f t="shared" si="11"/>
        <v xml:space="preserve">KY-502 Lexington-Fayette County  </v>
      </c>
      <c r="B142" s="11" t="s">
        <v>140</v>
      </c>
      <c r="C142" s="2" t="s">
        <v>550</v>
      </c>
      <c r="D142" s="3">
        <v>11</v>
      </c>
      <c r="E142" s="3">
        <v>15.399999999999999</v>
      </c>
      <c r="F142" s="3">
        <v>665</v>
      </c>
      <c r="G142" s="3">
        <v>332.5</v>
      </c>
      <c r="H142" s="12">
        <v>347.9</v>
      </c>
      <c r="I142" s="12">
        <f t="shared" si="12"/>
        <v>1028.3</v>
      </c>
      <c r="J142" s="15">
        <f t="shared" si="13"/>
        <v>8697500</v>
      </c>
      <c r="K142" s="15">
        <f t="shared" si="14"/>
        <v>2041200.0000000002</v>
      </c>
      <c r="L142" s="15">
        <f t="shared" si="15"/>
        <v>10738700</v>
      </c>
    </row>
    <row r="143" spans="1:12" x14ac:dyDescent="0.2">
      <c r="A143" s="3" t="str">
        <f t="shared" si="11"/>
        <v xml:space="preserve">LA-500 Lafayette/Acadiana  </v>
      </c>
      <c r="B143" s="11" t="s">
        <v>141</v>
      </c>
      <c r="C143" s="2" t="s">
        <v>551</v>
      </c>
      <c r="D143" s="3">
        <v>155</v>
      </c>
      <c r="E143" s="3">
        <v>217</v>
      </c>
      <c r="F143" s="3">
        <v>122</v>
      </c>
      <c r="G143" s="3">
        <v>61</v>
      </c>
      <c r="H143" s="12">
        <v>278</v>
      </c>
      <c r="I143" s="12">
        <f t="shared" si="12"/>
        <v>617</v>
      </c>
      <c r="J143" s="15">
        <f t="shared" si="13"/>
        <v>6950000</v>
      </c>
      <c r="K143" s="15">
        <f t="shared" si="14"/>
        <v>1017000</v>
      </c>
      <c r="L143" s="15">
        <f t="shared" si="15"/>
        <v>7967000</v>
      </c>
    </row>
    <row r="144" spans="1:12" ht="29" x14ac:dyDescent="0.2">
      <c r="A144" s="3" t="str">
        <f t="shared" si="11"/>
        <v xml:space="preserve">LA-502 Shreveport, Bossier/Northwest Louisiana  </v>
      </c>
      <c r="B144" s="11" t="s">
        <v>142</v>
      </c>
      <c r="C144" s="2" t="s">
        <v>552</v>
      </c>
      <c r="D144" s="3">
        <v>60</v>
      </c>
      <c r="E144" s="3">
        <v>84</v>
      </c>
      <c r="F144" s="3">
        <v>158</v>
      </c>
      <c r="G144" s="3">
        <v>79</v>
      </c>
      <c r="H144" s="12">
        <v>163</v>
      </c>
      <c r="I144" s="12">
        <f t="shared" si="12"/>
        <v>405</v>
      </c>
      <c r="J144" s="15">
        <f t="shared" si="13"/>
        <v>4075000</v>
      </c>
      <c r="K144" s="15">
        <f t="shared" si="14"/>
        <v>726000.00000000012</v>
      </c>
      <c r="L144" s="15">
        <f t="shared" si="15"/>
        <v>4801000</v>
      </c>
    </row>
    <row r="145" spans="1:12" ht="29" x14ac:dyDescent="0.2">
      <c r="A145" s="3" t="str">
        <f t="shared" si="11"/>
        <v xml:space="preserve">LA-503 New Orleans/Jefferson Parish  </v>
      </c>
      <c r="B145" s="11" t="s">
        <v>143</v>
      </c>
      <c r="C145" s="2" t="s">
        <v>553</v>
      </c>
      <c r="D145" s="3">
        <v>430</v>
      </c>
      <c r="E145" s="3">
        <v>602</v>
      </c>
      <c r="F145" s="3">
        <v>588</v>
      </c>
      <c r="G145" s="3">
        <v>294</v>
      </c>
      <c r="H145" s="12">
        <v>896</v>
      </c>
      <c r="I145" s="12">
        <f t="shared" si="12"/>
        <v>2086</v>
      </c>
      <c r="J145" s="15">
        <f t="shared" si="13"/>
        <v>22400000</v>
      </c>
      <c r="K145" s="15">
        <f t="shared" si="14"/>
        <v>3570000</v>
      </c>
      <c r="L145" s="15">
        <f t="shared" si="15"/>
        <v>25970000</v>
      </c>
    </row>
    <row r="146" spans="1:12" ht="29" x14ac:dyDescent="0.2">
      <c r="A146" s="3" t="str">
        <f t="shared" si="11"/>
        <v xml:space="preserve">LA-505 Monroe/Northeast Louisiana  </v>
      </c>
      <c r="B146" s="11" t="s">
        <v>144</v>
      </c>
      <c r="C146" s="2" t="s">
        <v>554</v>
      </c>
      <c r="D146" s="3">
        <v>17</v>
      </c>
      <c r="E146" s="3">
        <v>23.799999999999997</v>
      </c>
      <c r="F146" s="3">
        <v>70</v>
      </c>
      <c r="G146" s="3">
        <v>35</v>
      </c>
      <c r="H146" s="12">
        <v>58.8</v>
      </c>
      <c r="I146" s="12">
        <f t="shared" si="12"/>
        <v>152.60000000000002</v>
      </c>
      <c r="J146" s="15">
        <f t="shared" si="13"/>
        <v>1470000</v>
      </c>
      <c r="K146" s="15">
        <f t="shared" si="14"/>
        <v>281400</v>
      </c>
      <c r="L146" s="15">
        <f t="shared" si="15"/>
        <v>1751400</v>
      </c>
    </row>
    <row r="147" spans="1:12" ht="29" x14ac:dyDescent="0.2">
      <c r="A147" s="3" t="str">
        <f t="shared" si="11"/>
        <v xml:space="preserve">LA-506 Slidell/Southeast Louisiana  </v>
      </c>
      <c r="B147" s="11" t="s">
        <v>145</v>
      </c>
      <c r="C147" s="2" t="s">
        <v>555</v>
      </c>
      <c r="D147" s="3">
        <v>76</v>
      </c>
      <c r="E147" s="3">
        <v>106.39999999999999</v>
      </c>
      <c r="F147" s="3">
        <v>131</v>
      </c>
      <c r="G147" s="3">
        <v>65.5</v>
      </c>
      <c r="H147" s="12">
        <v>171.89999999999998</v>
      </c>
      <c r="I147" s="12">
        <f t="shared" si="12"/>
        <v>409.29999999999995</v>
      </c>
      <c r="J147" s="15">
        <f t="shared" si="13"/>
        <v>4297499.9999999991</v>
      </c>
      <c r="K147" s="15">
        <f t="shared" si="14"/>
        <v>712200</v>
      </c>
      <c r="L147" s="15">
        <f t="shared" si="15"/>
        <v>5009699.9999999991</v>
      </c>
    </row>
    <row r="148" spans="1:12" ht="29" x14ac:dyDescent="0.2">
      <c r="A148" s="3" t="str">
        <f t="shared" si="11"/>
        <v xml:space="preserve">LA-507 Alexandria/Central Louisiana  </v>
      </c>
      <c r="B148" s="11" t="s">
        <v>146</v>
      </c>
      <c r="C148" s="2" t="s">
        <v>556</v>
      </c>
      <c r="D148" s="3">
        <v>19</v>
      </c>
      <c r="E148" s="3">
        <v>26.599999999999998</v>
      </c>
      <c r="F148" s="3">
        <v>68</v>
      </c>
      <c r="G148" s="3">
        <v>34</v>
      </c>
      <c r="H148" s="12">
        <v>60.599999999999994</v>
      </c>
      <c r="I148" s="12">
        <f t="shared" si="12"/>
        <v>155.19999999999999</v>
      </c>
      <c r="J148" s="15">
        <f t="shared" si="13"/>
        <v>1514999.9999999998</v>
      </c>
      <c r="K148" s="15">
        <f t="shared" si="14"/>
        <v>283800</v>
      </c>
      <c r="L148" s="15">
        <f t="shared" si="15"/>
        <v>1798799.9999999998</v>
      </c>
    </row>
    <row r="149" spans="1:12" ht="29" x14ac:dyDescent="0.2">
      <c r="A149" s="3" t="str">
        <f t="shared" si="11"/>
        <v xml:space="preserve">LA-509 Louisiana Balance of State  </v>
      </c>
      <c r="B149" s="11" t="s">
        <v>147</v>
      </c>
      <c r="C149" s="2" t="s">
        <v>557</v>
      </c>
      <c r="D149" s="3">
        <v>217</v>
      </c>
      <c r="E149" s="3">
        <v>303.79999999999995</v>
      </c>
      <c r="F149" s="3">
        <v>286</v>
      </c>
      <c r="G149" s="3">
        <v>143</v>
      </c>
      <c r="H149" s="12">
        <v>446.79999999999995</v>
      </c>
      <c r="I149" s="12">
        <f t="shared" si="12"/>
        <v>1036.5999999999999</v>
      </c>
      <c r="J149" s="15">
        <f t="shared" si="13"/>
        <v>11169999.999999998</v>
      </c>
      <c r="K149" s="15">
        <f t="shared" si="14"/>
        <v>1769400</v>
      </c>
      <c r="L149" s="15">
        <f t="shared" si="15"/>
        <v>12939399.999999998</v>
      </c>
    </row>
    <row r="150" spans="1:12" x14ac:dyDescent="0.2">
      <c r="A150" s="3" t="str">
        <f t="shared" si="11"/>
        <v xml:space="preserve">MA-500 Boston  </v>
      </c>
      <c r="B150" s="11" t="s">
        <v>148</v>
      </c>
      <c r="C150" s="2" t="s">
        <v>558</v>
      </c>
      <c r="D150" s="3">
        <v>121</v>
      </c>
      <c r="E150" s="3">
        <v>169.39999999999998</v>
      </c>
      <c r="F150" s="3">
        <v>2243</v>
      </c>
      <c r="G150" s="3">
        <v>1121.5</v>
      </c>
      <c r="H150" s="12">
        <v>1290.9000000000001</v>
      </c>
      <c r="I150" s="12">
        <f t="shared" si="12"/>
        <v>3703.3</v>
      </c>
      <c r="J150" s="15">
        <f t="shared" si="13"/>
        <v>32272500.000000004</v>
      </c>
      <c r="K150" s="15">
        <f t="shared" si="14"/>
        <v>7237200</v>
      </c>
      <c r="L150" s="15">
        <f t="shared" si="15"/>
        <v>39509700</v>
      </c>
    </row>
    <row r="151" spans="1:12" x14ac:dyDescent="0.2">
      <c r="A151" s="3" t="str">
        <f t="shared" si="11"/>
        <v xml:space="preserve">MA-502 Lynn  </v>
      </c>
      <c r="B151" s="11" t="s">
        <v>149</v>
      </c>
      <c r="C151" s="2" t="s">
        <v>559</v>
      </c>
      <c r="D151" s="3">
        <v>5</v>
      </c>
      <c r="E151" s="3">
        <v>7</v>
      </c>
      <c r="F151" s="3">
        <v>73</v>
      </c>
      <c r="G151" s="3">
        <v>36.5</v>
      </c>
      <c r="H151" s="12">
        <v>43.5</v>
      </c>
      <c r="I151" s="12">
        <f t="shared" si="12"/>
        <v>123.5</v>
      </c>
      <c r="J151" s="15">
        <f t="shared" si="13"/>
        <v>1087500</v>
      </c>
      <c r="K151" s="15">
        <f t="shared" si="14"/>
        <v>240000</v>
      </c>
      <c r="L151" s="15">
        <f t="shared" si="15"/>
        <v>1327500</v>
      </c>
    </row>
    <row r="152" spans="1:12" x14ac:dyDescent="0.2">
      <c r="A152" s="3" t="str">
        <f t="shared" si="11"/>
        <v xml:space="preserve">MA-503 Cape Cod Islands  </v>
      </c>
      <c r="B152" s="11" t="s">
        <v>150</v>
      </c>
      <c r="C152" s="2" t="s">
        <v>560</v>
      </c>
      <c r="D152" s="3">
        <v>38</v>
      </c>
      <c r="E152" s="3">
        <v>53.199999999999996</v>
      </c>
      <c r="F152" s="3">
        <v>138</v>
      </c>
      <c r="G152" s="3">
        <v>69</v>
      </c>
      <c r="H152" s="12">
        <v>122.19999999999999</v>
      </c>
      <c r="I152" s="12">
        <f t="shared" si="12"/>
        <v>313.39999999999998</v>
      </c>
      <c r="J152" s="15">
        <f t="shared" si="13"/>
        <v>3054999.9999999995</v>
      </c>
      <c r="K152" s="15">
        <f t="shared" si="14"/>
        <v>573600</v>
      </c>
      <c r="L152" s="15">
        <f t="shared" si="15"/>
        <v>3628599.9999999995</v>
      </c>
    </row>
    <row r="153" spans="1:12" ht="29" x14ac:dyDescent="0.2">
      <c r="A153" s="3" t="str">
        <f t="shared" si="11"/>
        <v xml:space="preserve">MA-504 Springfield/Hampden County  </v>
      </c>
      <c r="B153" s="11" t="s">
        <v>151</v>
      </c>
      <c r="C153" s="2" t="s">
        <v>561</v>
      </c>
      <c r="D153" s="3">
        <v>42</v>
      </c>
      <c r="E153" s="3">
        <v>58.8</v>
      </c>
      <c r="F153" s="3">
        <v>324</v>
      </c>
      <c r="G153" s="3">
        <v>162</v>
      </c>
      <c r="H153" s="12">
        <v>220.8</v>
      </c>
      <c r="I153" s="12">
        <f t="shared" si="12"/>
        <v>603.59999999999991</v>
      </c>
      <c r="J153" s="15">
        <f t="shared" si="13"/>
        <v>5520000</v>
      </c>
      <c r="K153" s="15">
        <f t="shared" si="14"/>
        <v>1148400</v>
      </c>
      <c r="L153" s="15">
        <f t="shared" si="15"/>
        <v>6668400</v>
      </c>
    </row>
    <row r="154" spans="1:12" x14ac:dyDescent="0.2">
      <c r="A154" s="3" t="str">
        <f t="shared" si="11"/>
        <v xml:space="preserve">MA-505 New Bedford  </v>
      </c>
      <c r="B154" s="11" t="s">
        <v>152</v>
      </c>
      <c r="C154" s="2" t="s">
        <v>562</v>
      </c>
      <c r="D154" s="3">
        <v>53</v>
      </c>
      <c r="E154" s="3">
        <v>74.199999999999989</v>
      </c>
      <c r="F154" s="3">
        <v>178</v>
      </c>
      <c r="G154" s="3">
        <v>89</v>
      </c>
      <c r="H154" s="12">
        <v>163.19999999999999</v>
      </c>
      <c r="I154" s="12">
        <f t="shared" si="12"/>
        <v>415.4</v>
      </c>
      <c r="J154" s="15">
        <f t="shared" si="13"/>
        <v>4079999.9999999995</v>
      </c>
      <c r="K154" s="15">
        <f t="shared" si="14"/>
        <v>756600</v>
      </c>
      <c r="L154" s="15">
        <f t="shared" si="15"/>
        <v>4836600</v>
      </c>
    </row>
    <row r="155" spans="1:12" ht="29" x14ac:dyDescent="0.2">
      <c r="A155" s="3" t="str">
        <f t="shared" si="11"/>
        <v xml:space="preserve">MA-506 Worcester City &amp; County  </v>
      </c>
      <c r="B155" s="11" t="s">
        <v>153</v>
      </c>
      <c r="C155" s="2" t="s">
        <v>563</v>
      </c>
      <c r="D155" s="3">
        <v>169</v>
      </c>
      <c r="E155" s="3">
        <v>236.6</v>
      </c>
      <c r="F155" s="3">
        <v>487</v>
      </c>
      <c r="G155" s="3">
        <v>243.5</v>
      </c>
      <c r="H155" s="12">
        <v>480.1</v>
      </c>
      <c r="I155" s="12">
        <f t="shared" si="12"/>
        <v>1203.7</v>
      </c>
      <c r="J155" s="15">
        <f t="shared" si="13"/>
        <v>12002500</v>
      </c>
      <c r="K155" s="15">
        <f t="shared" si="14"/>
        <v>2170800</v>
      </c>
      <c r="L155" s="15">
        <f t="shared" si="15"/>
        <v>14173300</v>
      </c>
    </row>
    <row r="156" spans="1:12" ht="29" x14ac:dyDescent="0.2">
      <c r="A156" s="3" t="str">
        <f t="shared" si="11"/>
        <v xml:space="preserve">MA-507 Pittsfield/Berkshire, Franklin, Hampshire Counties  </v>
      </c>
      <c r="B156" s="11" t="s">
        <v>154</v>
      </c>
      <c r="C156" s="2" t="s">
        <v>564</v>
      </c>
      <c r="D156" s="3">
        <v>34</v>
      </c>
      <c r="E156" s="3">
        <v>47.599999999999994</v>
      </c>
      <c r="F156" s="3">
        <v>328</v>
      </c>
      <c r="G156" s="3">
        <v>164</v>
      </c>
      <c r="H156" s="12">
        <v>211.6</v>
      </c>
      <c r="I156" s="12">
        <f t="shared" si="12"/>
        <v>587.20000000000005</v>
      </c>
      <c r="J156" s="15">
        <f t="shared" si="13"/>
        <v>5290000</v>
      </c>
      <c r="K156" s="15">
        <f t="shared" si="14"/>
        <v>1126800</v>
      </c>
      <c r="L156" s="15">
        <f t="shared" si="15"/>
        <v>6416800</v>
      </c>
    </row>
    <row r="157" spans="1:12" x14ac:dyDescent="0.2">
      <c r="A157" s="3" t="str">
        <f t="shared" si="11"/>
        <v xml:space="preserve">MA-508 Lowell  </v>
      </c>
      <c r="B157" s="11" t="s">
        <v>155</v>
      </c>
      <c r="C157" s="2" t="s">
        <v>565</v>
      </c>
      <c r="D157" s="3">
        <v>16</v>
      </c>
      <c r="E157" s="3">
        <v>22.4</v>
      </c>
      <c r="F157" s="3">
        <v>205</v>
      </c>
      <c r="G157" s="3">
        <v>102.5</v>
      </c>
      <c r="H157" s="12">
        <v>124.9</v>
      </c>
      <c r="I157" s="12">
        <f t="shared" si="12"/>
        <v>352.29999999999995</v>
      </c>
      <c r="J157" s="15">
        <f t="shared" si="13"/>
        <v>3122500</v>
      </c>
      <c r="K157" s="15">
        <f t="shared" si="14"/>
        <v>682200.00000000012</v>
      </c>
      <c r="L157" s="15">
        <f t="shared" si="15"/>
        <v>3804700</v>
      </c>
    </row>
    <row r="158" spans="1:12" x14ac:dyDescent="0.2">
      <c r="A158" s="3" t="str">
        <f t="shared" si="11"/>
        <v xml:space="preserve">MA-509 Cambridge  </v>
      </c>
      <c r="B158" s="11" t="s">
        <v>156</v>
      </c>
      <c r="C158" s="2" t="s">
        <v>566</v>
      </c>
      <c r="D158" s="3">
        <v>58</v>
      </c>
      <c r="E158" s="3">
        <v>81.199999999999989</v>
      </c>
      <c r="F158" s="3">
        <v>326</v>
      </c>
      <c r="G158" s="3">
        <v>163</v>
      </c>
      <c r="H158" s="12">
        <v>244.2</v>
      </c>
      <c r="I158" s="12">
        <f t="shared" si="12"/>
        <v>651.40000000000009</v>
      </c>
      <c r="J158" s="15">
        <f t="shared" si="13"/>
        <v>6105000</v>
      </c>
      <c r="K158" s="15">
        <f t="shared" si="14"/>
        <v>1221600</v>
      </c>
      <c r="L158" s="15">
        <f t="shared" si="15"/>
        <v>7326600</v>
      </c>
    </row>
    <row r="159" spans="1:12" ht="29" x14ac:dyDescent="0.2">
      <c r="A159" s="3" t="str">
        <f t="shared" si="11"/>
        <v xml:space="preserve">MA-510 Gloucester, Haverhill, Salem/Essex County  </v>
      </c>
      <c r="B159" s="11" t="s">
        <v>157</v>
      </c>
      <c r="C159" s="2" t="s">
        <v>567</v>
      </c>
      <c r="D159" s="3">
        <v>51</v>
      </c>
      <c r="E159" s="3">
        <v>71.399999999999991</v>
      </c>
      <c r="F159" s="3">
        <v>203</v>
      </c>
      <c r="G159" s="3">
        <v>101.5</v>
      </c>
      <c r="H159" s="12">
        <v>172.89999999999998</v>
      </c>
      <c r="I159" s="12">
        <f t="shared" si="12"/>
        <v>447.29999999999995</v>
      </c>
      <c r="J159" s="15">
        <f t="shared" si="13"/>
        <v>4322499.9999999991</v>
      </c>
      <c r="K159" s="15">
        <f t="shared" si="14"/>
        <v>823199.99999999988</v>
      </c>
      <c r="L159" s="15">
        <f t="shared" si="15"/>
        <v>5145699.9999999991</v>
      </c>
    </row>
    <row r="160" spans="1:12" ht="43" x14ac:dyDescent="0.2">
      <c r="A160" s="3" t="str">
        <f t="shared" si="11"/>
        <v xml:space="preserve">MA-511 Quincy, Brockton, Weymouth, Plymouth City and County  </v>
      </c>
      <c r="B160" s="11" t="s">
        <v>158</v>
      </c>
      <c r="C160" s="2" t="s">
        <v>568</v>
      </c>
      <c r="D160" s="3">
        <v>13</v>
      </c>
      <c r="E160" s="3">
        <v>18.2</v>
      </c>
      <c r="F160" s="3">
        <v>356</v>
      </c>
      <c r="G160" s="3">
        <v>178</v>
      </c>
      <c r="H160" s="12">
        <v>196.2</v>
      </c>
      <c r="I160" s="12">
        <f t="shared" si="12"/>
        <v>570.40000000000009</v>
      </c>
      <c r="J160" s="15">
        <f t="shared" si="13"/>
        <v>4905000</v>
      </c>
      <c r="K160" s="15">
        <f t="shared" si="14"/>
        <v>1122600</v>
      </c>
      <c r="L160" s="15">
        <f t="shared" si="15"/>
        <v>6027600</v>
      </c>
    </row>
    <row r="161" spans="1:12" x14ac:dyDescent="0.2">
      <c r="A161" s="3" t="str">
        <f t="shared" si="11"/>
        <v xml:space="preserve">MA-515 Fall River  </v>
      </c>
      <c r="B161" s="11" t="s">
        <v>159</v>
      </c>
      <c r="C161" s="2" t="s">
        <v>569</v>
      </c>
      <c r="D161" s="3">
        <v>4</v>
      </c>
      <c r="E161" s="3">
        <v>5.6</v>
      </c>
      <c r="F161" s="3">
        <v>62</v>
      </c>
      <c r="G161" s="3">
        <v>31</v>
      </c>
      <c r="H161" s="12">
        <v>36.6</v>
      </c>
      <c r="I161" s="12">
        <f t="shared" si="12"/>
        <v>104.19999999999999</v>
      </c>
      <c r="J161" s="15">
        <f t="shared" si="13"/>
        <v>915000</v>
      </c>
      <c r="K161" s="15">
        <f t="shared" si="14"/>
        <v>202800</v>
      </c>
      <c r="L161" s="15">
        <f t="shared" si="15"/>
        <v>1117800</v>
      </c>
    </row>
    <row r="162" spans="1:12" ht="29" x14ac:dyDescent="0.2">
      <c r="A162" s="3" t="str">
        <f t="shared" si="11"/>
        <v xml:space="preserve">MA-516 Massachusetts Balance of State  </v>
      </c>
      <c r="B162" s="11" t="s">
        <v>160</v>
      </c>
      <c r="C162" s="2" t="s">
        <v>570</v>
      </c>
      <c r="D162" s="3">
        <v>181</v>
      </c>
      <c r="E162" s="3">
        <v>253.39999999999998</v>
      </c>
      <c r="F162" s="3">
        <v>324</v>
      </c>
      <c r="G162" s="3">
        <v>162</v>
      </c>
      <c r="H162" s="12">
        <v>415.4</v>
      </c>
      <c r="I162" s="12">
        <f t="shared" si="12"/>
        <v>992.8</v>
      </c>
      <c r="J162" s="15">
        <f t="shared" si="13"/>
        <v>10385000</v>
      </c>
      <c r="K162" s="15">
        <f t="shared" si="14"/>
        <v>1732200</v>
      </c>
      <c r="L162" s="15">
        <f t="shared" si="15"/>
        <v>12117200</v>
      </c>
    </row>
    <row r="163" spans="1:12" x14ac:dyDescent="0.2">
      <c r="A163" s="3" t="str">
        <f t="shared" si="11"/>
        <v xml:space="preserve">MA-517 Somerville  </v>
      </c>
      <c r="B163" s="11" t="s">
        <v>161</v>
      </c>
      <c r="C163" s="2" t="s">
        <v>571</v>
      </c>
      <c r="D163" s="3">
        <v>10</v>
      </c>
      <c r="E163" s="3">
        <v>14</v>
      </c>
      <c r="F163" s="3">
        <v>85</v>
      </c>
      <c r="G163" s="3">
        <v>42.5</v>
      </c>
      <c r="H163" s="12">
        <v>56.5</v>
      </c>
      <c r="I163" s="12">
        <f t="shared" si="12"/>
        <v>155.5</v>
      </c>
      <c r="J163" s="15">
        <f t="shared" si="13"/>
        <v>1412500</v>
      </c>
      <c r="K163" s="15">
        <f t="shared" si="14"/>
        <v>297000</v>
      </c>
      <c r="L163" s="15">
        <f t="shared" si="15"/>
        <v>1709500</v>
      </c>
    </row>
    <row r="164" spans="1:12" ht="29" x14ac:dyDescent="0.2">
      <c r="A164" s="3" t="str">
        <f t="shared" si="11"/>
        <v xml:space="preserve">MA-519 Attleboro, Taunton/Bristol County  </v>
      </c>
      <c r="B164" s="11" t="s">
        <v>162</v>
      </c>
      <c r="C164" s="2" t="s">
        <v>572</v>
      </c>
      <c r="D164" s="3">
        <v>34</v>
      </c>
      <c r="E164" s="3">
        <v>47.599999999999994</v>
      </c>
      <c r="F164" s="3">
        <v>38</v>
      </c>
      <c r="G164" s="3">
        <v>19</v>
      </c>
      <c r="H164" s="12">
        <v>66.599999999999994</v>
      </c>
      <c r="I164" s="12">
        <f t="shared" si="12"/>
        <v>152.19999999999999</v>
      </c>
      <c r="J164" s="15">
        <f t="shared" si="13"/>
        <v>1664999.9999999998</v>
      </c>
      <c r="K164" s="15">
        <f t="shared" si="14"/>
        <v>256800.00000000003</v>
      </c>
      <c r="L164" s="15">
        <f t="shared" si="15"/>
        <v>1921799.9999999998</v>
      </c>
    </row>
    <row r="165" spans="1:12" ht="29" x14ac:dyDescent="0.2">
      <c r="A165" s="3" t="str">
        <f t="shared" si="11"/>
        <v xml:space="preserve">MD-500 Cumberland/Allegany County  </v>
      </c>
      <c r="B165" s="11" t="s">
        <v>163</v>
      </c>
      <c r="C165" s="2" t="s">
        <v>573</v>
      </c>
      <c r="D165" s="3">
        <v>37</v>
      </c>
      <c r="E165" s="3">
        <v>51.8</v>
      </c>
      <c r="F165" s="3">
        <v>58</v>
      </c>
      <c r="G165" s="3">
        <v>29</v>
      </c>
      <c r="H165" s="12">
        <v>80.8</v>
      </c>
      <c r="I165" s="12">
        <f t="shared" si="12"/>
        <v>190.60000000000002</v>
      </c>
      <c r="J165" s="15">
        <f t="shared" si="13"/>
        <v>2020000</v>
      </c>
      <c r="K165" s="15">
        <f t="shared" si="14"/>
        <v>329400</v>
      </c>
      <c r="L165" s="15">
        <f t="shared" si="15"/>
        <v>2349400</v>
      </c>
    </row>
    <row r="166" spans="1:12" x14ac:dyDescent="0.2">
      <c r="A166" s="3" t="str">
        <f t="shared" si="11"/>
        <v xml:space="preserve">MD-501 Baltimore  </v>
      </c>
      <c r="B166" s="11" t="s">
        <v>164</v>
      </c>
      <c r="C166" s="2" t="s">
        <v>574</v>
      </c>
      <c r="D166" s="3">
        <v>380</v>
      </c>
      <c r="E166" s="3">
        <v>532</v>
      </c>
      <c r="F166" s="3">
        <v>1552</v>
      </c>
      <c r="G166" s="3">
        <v>776</v>
      </c>
      <c r="H166" s="12">
        <v>1308</v>
      </c>
      <c r="I166" s="12">
        <f t="shared" si="12"/>
        <v>3392</v>
      </c>
      <c r="J166" s="15">
        <f t="shared" si="13"/>
        <v>32700000</v>
      </c>
      <c r="K166" s="15">
        <f t="shared" si="14"/>
        <v>6252000</v>
      </c>
      <c r="L166" s="15">
        <f t="shared" si="15"/>
        <v>38952000</v>
      </c>
    </row>
    <row r="167" spans="1:12" x14ac:dyDescent="0.2">
      <c r="A167" s="3" t="str">
        <f t="shared" si="11"/>
        <v xml:space="preserve">MD-502 Harford County  </v>
      </c>
      <c r="B167" s="11" t="s">
        <v>165</v>
      </c>
      <c r="C167" s="2" t="s">
        <v>575</v>
      </c>
      <c r="D167" s="3">
        <v>23</v>
      </c>
      <c r="E167" s="3">
        <v>32.199999999999996</v>
      </c>
      <c r="F167" s="3">
        <v>73</v>
      </c>
      <c r="G167" s="3">
        <v>36.5</v>
      </c>
      <c r="H167" s="12">
        <v>68.699999999999989</v>
      </c>
      <c r="I167" s="12">
        <f t="shared" si="12"/>
        <v>173.89999999999998</v>
      </c>
      <c r="J167" s="15">
        <f t="shared" si="13"/>
        <v>1717499.9999999998</v>
      </c>
      <c r="K167" s="15">
        <f t="shared" si="14"/>
        <v>315600</v>
      </c>
      <c r="L167" s="15">
        <f t="shared" si="15"/>
        <v>2033099.9999999998</v>
      </c>
    </row>
    <row r="168" spans="1:12" ht="29" x14ac:dyDescent="0.2">
      <c r="A168" s="3" t="str">
        <f t="shared" si="11"/>
        <v xml:space="preserve">MD-503 Annapolis/Anne Arundel County  </v>
      </c>
      <c r="B168" s="11" t="s">
        <v>166</v>
      </c>
      <c r="C168" s="2" t="s">
        <v>576</v>
      </c>
      <c r="D168" s="3">
        <v>61</v>
      </c>
      <c r="E168" s="3">
        <v>85.399999999999991</v>
      </c>
      <c r="F168" s="3">
        <v>166</v>
      </c>
      <c r="G168" s="3">
        <v>83</v>
      </c>
      <c r="H168" s="12">
        <v>168.39999999999998</v>
      </c>
      <c r="I168" s="12">
        <f t="shared" si="12"/>
        <v>419.79999999999995</v>
      </c>
      <c r="J168" s="15">
        <f t="shared" si="13"/>
        <v>4209999.9999999991</v>
      </c>
      <c r="K168" s="15">
        <f t="shared" si="14"/>
        <v>754200</v>
      </c>
      <c r="L168" s="15">
        <f t="shared" si="15"/>
        <v>4964199.9999999991</v>
      </c>
    </row>
    <row r="169" spans="1:12" x14ac:dyDescent="0.2">
      <c r="A169" s="3" t="str">
        <f t="shared" si="11"/>
        <v xml:space="preserve">MD-504 Howard County  </v>
      </c>
      <c r="B169" s="11" t="s">
        <v>167</v>
      </c>
      <c r="C169" s="2" t="s">
        <v>577</v>
      </c>
      <c r="D169" s="3">
        <v>72</v>
      </c>
      <c r="E169" s="3">
        <v>100.8</v>
      </c>
      <c r="F169" s="3">
        <v>55</v>
      </c>
      <c r="G169" s="3">
        <v>27.5</v>
      </c>
      <c r="H169" s="12">
        <v>128.30000000000001</v>
      </c>
      <c r="I169" s="12">
        <f t="shared" si="12"/>
        <v>284.10000000000002</v>
      </c>
      <c r="J169" s="15">
        <f t="shared" si="13"/>
        <v>3207500.0000000005</v>
      </c>
      <c r="K169" s="15">
        <f t="shared" si="14"/>
        <v>467400.00000000006</v>
      </c>
      <c r="L169" s="15">
        <f t="shared" si="15"/>
        <v>3674900.0000000005</v>
      </c>
    </row>
    <row r="170" spans="1:12" x14ac:dyDescent="0.2">
      <c r="A170" s="3" t="str">
        <f t="shared" si="11"/>
        <v xml:space="preserve">MD-505 Baltimore County  </v>
      </c>
      <c r="B170" s="11" t="s">
        <v>168</v>
      </c>
      <c r="C170" s="2" t="s">
        <v>578</v>
      </c>
      <c r="D170" s="3">
        <v>249</v>
      </c>
      <c r="E170" s="3">
        <v>348.59999999999997</v>
      </c>
      <c r="F170" s="3">
        <v>232</v>
      </c>
      <c r="G170" s="3">
        <v>116</v>
      </c>
      <c r="H170" s="12">
        <v>464.59999999999997</v>
      </c>
      <c r="I170" s="12">
        <f t="shared" si="12"/>
        <v>1045.1999999999998</v>
      </c>
      <c r="J170" s="15">
        <f t="shared" si="13"/>
        <v>11615000</v>
      </c>
      <c r="K170" s="15">
        <f t="shared" si="14"/>
        <v>1741799.9999999998</v>
      </c>
      <c r="L170" s="15">
        <f t="shared" si="15"/>
        <v>13356800</v>
      </c>
    </row>
    <row r="171" spans="1:12" x14ac:dyDescent="0.2">
      <c r="A171" s="3" t="str">
        <f t="shared" si="11"/>
        <v xml:space="preserve">MD-506 Carroll County  </v>
      </c>
      <c r="B171" s="11" t="s">
        <v>169</v>
      </c>
      <c r="C171" s="2" t="s">
        <v>579</v>
      </c>
      <c r="D171" s="3">
        <v>23</v>
      </c>
      <c r="E171" s="3">
        <v>32.199999999999996</v>
      </c>
      <c r="F171" s="3">
        <v>64</v>
      </c>
      <c r="G171" s="3">
        <v>32</v>
      </c>
      <c r="H171" s="12">
        <v>64.199999999999989</v>
      </c>
      <c r="I171" s="12">
        <f t="shared" si="12"/>
        <v>160.39999999999998</v>
      </c>
      <c r="J171" s="15">
        <f t="shared" si="13"/>
        <v>1604999.9999999998</v>
      </c>
      <c r="K171" s="15">
        <f t="shared" si="14"/>
        <v>288600</v>
      </c>
      <c r="L171" s="15">
        <f t="shared" si="15"/>
        <v>1893599.9999999998</v>
      </c>
    </row>
    <row r="172" spans="1:12" x14ac:dyDescent="0.2">
      <c r="A172" s="3" t="str">
        <f t="shared" si="11"/>
        <v xml:space="preserve">MD-507 Cecil County  </v>
      </c>
      <c r="B172" s="11" t="s">
        <v>170</v>
      </c>
      <c r="C172" s="2" t="s">
        <v>580</v>
      </c>
      <c r="D172" s="3">
        <v>22</v>
      </c>
      <c r="E172" s="3">
        <v>30.799999999999997</v>
      </c>
      <c r="F172" s="3">
        <v>59</v>
      </c>
      <c r="G172" s="3">
        <v>29.5</v>
      </c>
      <c r="H172" s="12">
        <v>60.3</v>
      </c>
      <c r="I172" s="12">
        <f t="shared" si="12"/>
        <v>150.1</v>
      </c>
      <c r="J172" s="15">
        <f t="shared" si="13"/>
        <v>1507500</v>
      </c>
      <c r="K172" s="15">
        <f t="shared" si="14"/>
        <v>269400</v>
      </c>
      <c r="L172" s="15">
        <f t="shared" si="15"/>
        <v>1776900</v>
      </c>
    </row>
    <row r="173" spans="1:12" ht="29" x14ac:dyDescent="0.2">
      <c r="A173" s="3" t="str">
        <f t="shared" si="11"/>
        <v xml:space="preserve">MD-508 Charles, Calvert, St.Mary's Counties  </v>
      </c>
      <c r="B173" s="11" t="s">
        <v>171</v>
      </c>
      <c r="C173" s="2" t="s">
        <v>581</v>
      </c>
      <c r="D173" s="3">
        <v>114</v>
      </c>
      <c r="E173" s="3">
        <v>159.6</v>
      </c>
      <c r="F173" s="3">
        <v>132</v>
      </c>
      <c r="G173" s="3">
        <v>66</v>
      </c>
      <c r="H173" s="12">
        <v>225.6</v>
      </c>
      <c r="I173" s="12">
        <f t="shared" si="12"/>
        <v>517.20000000000005</v>
      </c>
      <c r="J173" s="15">
        <f t="shared" si="13"/>
        <v>5640000</v>
      </c>
      <c r="K173" s="15">
        <f t="shared" si="14"/>
        <v>874800.00000000012</v>
      </c>
      <c r="L173" s="15">
        <f t="shared" si="15"/>
        <v>6514800</v>
      </c>
    </row>
    <row r="174" spans="1:12" ht="29" x14ac:dyDescent="0.2">
      <c r="A174" s="3" t="str">
        <f t="shared" si="11"/>
        <v xml:space="preserve">MD-509 Frederick City &amp; County  </v>
      </c>
      <c r="B174" s="11" t="s">
        <v>172</v>
      </c>
      <c r="C174" s="2" t="s">
        <v>582</v>
      </c>
      <c r="D174" s="3">
        <v>78</v>
      </c>
      <c r="E174" s="3">
        <v>109.19999999999999</v>
      </c>
      <c r="F174" s="3">
        <v>134</v>
      </c>
      <c r="G174" s="3">
        <v>67</v>
      </c>
      <c r="H174" s="12">
        <v>176.2</v>
      </c>
      <c r="I174" s="12">
        <f t="shared" si="12"/>
        <v>419.4</v>
      </c>
      <c r="J174" s="15">
        <f t="shared" si="13"/>
        <v>4405000</v>
      </c>
      <c r="K174" s="15">
        <f t="shared" si="14"/>
        <v>729600</v>
      </c>
      <c r="L174" s="15">
        <f t="shared" si="15"/>
        <v>5134600</v>
      </c>
    </row>
    <row r="175" spans="1:12" x14ac:dyDescent="0.2">
      <c r="A175" s="3" t="str">
        <f t="shared" si="11"/>
        <v xml:space="preserve">MD-510 Garrett County  </v>
      </c>
      <c r="B175" s="11" t="s">
        <v>173</v>
      </c>
      <c r="C175" s="2" t="s">
        <v>583</v>
      </c>
      <c r="D175" s="3">
        <v>1</v>
      </c>
      <c r="E175" s="3">
        <v>1.4</v>
      </c>
      <c r="F175" s="3">
        <v>11</v>
      </c>
      <c r="G175" s="3">
        <v>5.5</v>
      </c>
      <c r="H175" s="12">
        <v>6.9</v>
      </c>
      <c r="I175" s="12">
        <f t="shared" si="12"/>
        <v>19.299999999999997</v>
      </c>
      <c r="J175" s="15">
        <f t="shared" si="13"/>
        <v>172500</v>
      </c>
      <c r="K175" s="15">
        <f t="shared" si="14"/>
        <v>37200.000000000007</v>
      </c>
      <c r="L175" s="15">
        <f t="shared" si="15"/>
        <v>209700</v>
      </c>
    </row>
    <row r="176" spans="1:12" x14ac:dyDescent="0.2">
      <c r="A176" s="3" t="str">
        <f t="shared" si="11"/>
        <v xml:space="preserve">MD-511 Mid-Shore Regional  </v>
      </c>
      <c r="B176" s="11" t="s">
        <v>174</v>
      </c>
      <c r="C176" s="2" t="s">
        <v>584</v>
      </c>
      <c r="D176" s="3">
        <v>18</v>
      </c>
      <c r="E176" s="3">
        <v>25.2</v>
      </c>
      <c r="F176" s="3">
        <v>63</v>
      </c>
      <c r="G176" s="3">
        <v>31.5</v>
      </c>
      <c r="H176" s="12">
        <v>56.7</v>
      </c>
      <c r="I176" s="12">
        <f t="shared" si="12"/>
        <v>144.9</v>
      </c>
      <c r="J176" s="15">
        <f t="shared" si="13"/>
        <v>1417500</v>
      </c>
      <c r="K176" s="15">
        <f t="shared" si="14"/>
        <v>264600</v>
      </c>
      <c r="L176" s="15">
        <f t="shared" si="15"/>
        <v>1682100</v>
      </c>
    </row>
    <row r="177" spans="1:12" ht="43" x14ac:dyDescent="0.2">
      <c r="A177" s="3" t="str">
        <f t="shared" si="11"/>
        <v xml:space="preserve">MD-512 Hagerstown/Washington County  </v>
      </c>
      <c r="B177" s="11" t="s">
        <v>175</v>
      </c>
      <c r="C177" s="2" t="s">
        <v>585</v>
      </c>
      <c r="D177" s="3">
        <v>85</v>
      </c>
      <c r="E177" s="3">
        <v>118.99999999999999</v>
      </c>
      <c r="F177" s="3">
        <v>139</v>
      </c>
      <c r="G177" s="3">
        <v>69.5</v>
      </c>
      <c r="H177" s="12">
        <v>188.5</v>
      </c>
      <c r="I177" s="12">
        <f t="shared" si="12"/>
        <v>446.5</v>
      </c>
      <c r="J177" s="15">
        <f t="shared" si="13"/>
        <v>4712500</v>
      </c>
      <c r="K177" s="15">
        <f t="shared" si="14"/>
        <v>774000</v>
      </c>
      <c r="L177" s="15">
        <f t="shared" si="15"/>
        <v>5486500</v>
      </c>
    </row>
    <row r="178" spans="1:12" ht="29" x14ac:dyDescent="0.2">
      <c r="A178" s="3" t="str">
        <f t="shared" si="11"/>
        <v xml:space="preserve">MD-513 Wicomico, Somerset, Worcester Counties  </v>
      </c>
      <c r="B178" s="11" t="s">
        <v>176</v>
      </c>
      <c r="C178" s="2" t="s">
        <v>586</v>
      </c>
      <c r="D178" s="3">
        <v>37</v>
      </c>
      <c r="E178" s="3">
        <v>51.8</v>
      </c>
      <c r="F178" s="3">
        <v>161</v>
      </c>
      <c r="G178" s="3">
        <v>80.5</v>
      </c>
      <c r="H178" s="12">
        <v>132.30000000000001</v>
      </c>
      <c r="I178" s="12">
        <f t="shared" si="12"/>
        <v>345.1</v>
      </c>
      <c r="J178" s="15">
        <f t="shared" si="13"/>
        <v>3307500.0000000005</v>
      </c>
      <c r="K178" s="15">
        <f t="shared" si="14"/>
        <v>638400</v>
      </c>
      <c r="L178" s="15">
        <f t="shared" si="15"/>
        <v>3945900.0000000005</v>
      </c>
    </row>
    <row r="179" spans="1:12" ht="29" x14ac:dyDescent="0.2">
      <c r="A179" s="3" t="str">
        <f t="shared" si="11"/>
        <v xml:space="preserve">MD-600 Prince George's County  </v>
      </c>
      <c r="B179" s="11" t="s">
        <v>177</v>
      </c>
      <c r="C179" s="2" t="s">
        <v>587</v>
      </c>
      <c r="D179" s="3">
        <v>73</v>
      </c>
      <c r="E179" s="3">
        <v>102.19999999999999</v>
      </c>
      <c r="F179" s="3">
        <v>127</v>
      </c>
      <c r="G179" s="3">
        <v>63.5</v>
      </c>
      <c r="H179" s="12">
        <v>165.7</v>
      </c>
      <c r="I179" s="12">
        <f t="shared" si="12"/>
        <v>394.9</v>
      </c>
      <c r="J179" s="15">
        <f t="shared" si="13"/>
        <v>4142499.9999999995</v>
      </c>
      <c r="K179" s="15">
        <f t="shared" si="14"/>
        <v>687600</v>
      </c>
      <c r="L179" s="15">
        <f t="shared" si="15"/>
        <v>4830100</v>
      </c>
    </row>
    <row r="180" spans="1:12" x14ac:dyDescent="0.2">
      <c r="A180" s="3" t="str">
        <f t="shared" si="11"/>
        <v xml:space="preserve">MD-601 Montgomery County  </v>
      </c>
      <c r="B180" s="11" t="s">
        <v>178</v>
      </c>
      <c r="C180" s="2" t="s">
        <v>588</v>
      </c>
      <c r="D180" s="3">
        <v>75</v>
      </c>
      <c r="E180" s="3">
        <v>105</v>
      </c>
      <c r="F180" s="3">
        <v>344</v>
      </c>
      <c r="G180" s="3">
        <v>172</v>
      </c>
      <c r="H180" s="12">
        <v>277</v>
      </c>
      <c r="I180" s="12">
        <f t="shared" si="12"/>
        <v>726</v>
      </c>
      <c r="J180" s="15">
        <f t="shared" si="13"/>
        <v>6925000</v>
      </c>
      <c r="K180" s="15">
        <f t="shared" si="14"/>
        <v>1347000.0000000002</v>
      </c>
      <c r="L180" s="15">
        <f t="shared" si="15"/>
        <v>8272000</v>
      </c>
    </row>
    <row r="181" spans="1:12" x14ac:dyDescent="0.2">
      <c r="A181" s="3" t="str">
        <f t="shared" si="11"/>
        <v xml:space="preserve">ME-500 Maine Statewide  </v>
      </c>
      <c r="B181" s="11" t="s">
        <v>179</v>
      </c>
      <c r="C181" s="2" t="s">
        <v>589</v>
      </c>
      <c r="D181" s="3">
        <v>95</v>
      </c>
      <c r="E181" s="3">
        <v>133</v>
      </c>
      <c r="F181" s="3">
        <v>1125</v>
      </c>
      <c r="G181" s="3">
        <v>562.5</v>
      </c>
      <c r="H181" s="12">
        <v>695.5</v>
      </c>
      <c r="I181" s="12">
        <f t="shared" si="12"/>
        <v>1953.5</v>
      </c>
      <c r="J181" s="15">
        <f t="shared" si="13"/>
        <v>17387500</v>
      </c>
      <c r="K181" s="15">
        <f t="shared" si="14"/>
        <v>3774000.0000000005</v>
      </c>
      <c r="L181" s="15">
        <f t="shared" si="15"/>
        <v>21161500</v>
      </c>
    </row>
    <row r="182" spans="1:12" ht="29" x14ac:dyDescent="0.2">
      <c r="A182" s="3" t="str">
        <f t="shared" si="11"/>
        <v xml:space="preserve">MI-500 Michigan Balance of State  </v>
      </c>
      <c r="B182" s="11" t="s">
        <v>180</v>
      </c>
      <c r="C182" s="2" t="s">
        <v>590</v>
      </c>
      <c r="D182" s="3">
        <v>134</v>
      </c>
      <c r="E182" s="3">
        <v>187.6</v>
      </c>
      <c r="F182" s="3">
        <v>518</v>
      </c>
      <c r="G182" s="3">
        <v>259</v>
      </c>
      <c r="H182" s="12">
        <v>446.6</v>
      </c>
      <c r="I182" s="12">
        <f t="shared" si="12"/>
        <v>1152.2</v>
      </c>
      <c r="J182" s="15">
        <f t="shared" si="13"/>
        <v>11165000</v>
      </c>
      <c r="K182" s="15">
        <f t="shared" si="14"/>
        <v>2116800</v>
      </c>
      <c r="L182" s="15">
        <f t="shared" si="15"/>
        <v>13281800</v>
      </c>
    </row>
    <row r="183" spans="1:12" x14ac:dyDescent="0.2">
      <c r="A183" s="3" t="str">
        <f t="shared" si="11"/>
        <v xml:space="preserve">MI-501 Detroit  </v>
      </c>
      <c r="B183" s="11" t="s">
        <v>181</v>
      </c>
      <c r="C183" s="2" t="s">
        <v>591</v>
      </c>
      <c r="D183" s="3">
        <v>86</v>
      </c>
      <c r="E183" s="3">
        <v>120.39999999999999</v>
      </c>
      <c r="F183" s="3">
        <v>1285</v>
      </c>
      <c r="G183" s="3">
        <v>642.5</v>
      </c>
      <c r="H183" s="12">
        <v>762.9</v>
      </c>
      <c r="I183" s="12">
        <f t="shared" si="12"/>
        <v>2168.3000000000002</v>
      </c>
      <c r="J183" s="15">
        <f t="shared" si="13"/>
        <v>19072500</v>
      </c>
      <c r="K183" s="15">
        <f t="shared" si="14"/>
        <v>4216200.0000000009</v>
      </c>
      <c r="L183" s="15">
        <f t="shared" si="15"/>
        <v>23288700</v>
      </c>
    </row>
    <row r="184" spans="1:12" ht="43" x14ac:dyDescent="0.2">
      <c r="A184" s="3" t="str">
        <f t="shared" si="11"/>
        <v xml:space="preserve">MI-502 Dearborn, Dearborn Heights, Westland/Wayne County  </v>
      </c>
      <c r="B184" s="11" t="s">
        <v>182</v>
      </c>
      <c r="C184" s="2" t="s">
        <v>592</v>
      </c>
      <c r="D184" s="3">
        <v>17</v>
      </c>
      <c r="E184" s="3">
        <v>23.799999999999997</v>
      </c>
      <c r="F184" s="3">
        <v>63</v>
      </c>
      <c r="G184" s="3">
        <v>31.5</v>
      </c>
      <c r="H184" s="12">
        <v>55.3</v>
      </c>
      <c r="I184" s="12">
        <f t="shared" si="12"/>
        <v>142.1</v>
      </c>
      <c r="J184" s="15">
        <f t="shared" si="13"/>
        <v>1382500</v>
      </c>
      <c r="K184" s="15">
        <f t="shared" si="14"/>
        <v>260400</v>
      </c>
      <c r="L184" s="15">
        <f t="shared" si="15"/>
        <v>1642900</v>
      </c>
    </row>
    <row r="185" spans="1:12" ht="29" x14ac:dyDescent="0.2">
      <c r="A185" s="3" t="str">
        <f t="shared" si="11"/>
        <v xml:space="preserve">MI-503 St. Clair Shores, Warren/Macomb County  </v>
      </c>
      <c r="B185" s="11" t="s">
        <v>183</v>
      </c>
      <c r="C185" s="2" t="s">
        <v>593</v>
      </c>
      <c r="D185" s="3">
        <v>20</v>
      </c>
      <c r="E185" s="3">
        <v>28</v>
      </c>
      <c r="F185" s="3">
        <v>175</v>
      </c>
      <c r="G185" s="3">
        <v>87.5</v>
      </c>
      <c r="H185" s="12">
        <v>115.5</v>
      </c>
      <c r="I185" s="12">
        <f t="shared" si="12"/>
        <v>318.5</v>
      </c>
      <c r="J185" s="15">
        <f t="shared" si="13"/>
        <v>2887500</v>
      </c>
      <c r="K185" s="15">
        <f t="shared" si="14"/>
        <v>609000</v>
      </c>
      <c r="L185" s="15">
        <f t="shared" si="15"/>
        <v>3496500</v>
      </c>
    </row>
    <row r="186" spans="1:12" ht="29" x14ac:dyDescent="0.2">
      <c r="A186" s="3" t="str">
        <f t="shared" si="11"/>
        <v xml:space="preserve">MI-504 Pontiac, Royal Oak/Oakland County  </v>
      </c>
      <c r="B186" s="11" t="s">
        <v>184</v>
      </c>
      <c r="C186" s="2" t="s">
        <v>594</v>
      </c>
      <c r="D186" s="3">
        <v>43</v>
      </c>
      <c r="E186" s="3">
        <v>60.199999999999996</v>
      </c>
      <c r="F186" s="3">
        <v>219</v>
      </c>
      <c r="G186" s="3">
        <v>109.5</v>
      </c>
      <c r="H186" s="12">
        <v>169.7</v>
      </c>
      <c r="I186" s="12">
        <f t="shared" si="12"/>
        <v>448.9</v>
      </c>
      <c r="J186" s="15">
        <f t="shared" si="13"/>
        <v>4242500</v>
      </c>
      <c r="K186" s="15">
        <f t="shared" si="14"/>
        <v>837600</v>
      </c>
      <c r="L186" s="15">
        <f t="shared" si="15"/>
        <v>5080100</v>
      </c>
    </row>
    <row r="187" spans="1:12" x14ac:dyDescent="0.2">
      <c r="A187" s="3" t="str">
        <f t="shared" si="11"/>
        <v xml:space="preserve">MI-505 Flint/Genesee County  </v>
      </c>
      <c r="B187" s="11" t="s">
        <v>185</v>
      </c>
      <c r="C187" s="2" t="s">
        <v>595</v>
      </c>
      <c r="D187" s="3">
        <v>48</v>
      </c>
      <c r="E187" s="3">
        <v>67.199999999999989</v>
      </c>
      <c r="F187" s="3">
        <v>240</v>
      </c>
      <c r="G187" s="3">
        <v>120</v>
      </c>
      <c r="H187" s="12">
        <v>187.2</v>
      </c>
      <c r="I187" s="12">
        <f t="shared" si="12"/>
        <v>494.4</v>
      </c>
      <c r="J187" s="15">
        <f t="shared" si="13"/>
        <v>4680000</v>
      </c>
      <c r="K187" s="15">
        <f t="shared" si="14"/>
        <v>921600</v>
      </c>
      <c r="L187" s="15">
        <f t="shared" si="15"/>
        <v>5601600</v>
      </c>
    </row>
    <row r="188" spans="1:12" ht="29" x14ac:dyDescent="0.2">
      <c r="A188" s="3" t="str">
        <f t="shared" si="11"/>
        <v xml:space="preserve">MI-506 Grand Rapids, Wyoming/Kent County  </v>
      </c>
      <c r="B188" s="11" t="s">
        <v>186</v>
      </c>
      <c r="C188" s="2" t="s">
        <v>596</v>
      </c>
      <c r="D188" s="3">
        <v>16</v>
      </c>
      <c r="E188" s="3">
        <v>22.4</v>
      </c>
      <c r="F188" s="3">
        <v>419</v>
      </c>
      <c r="G188" s="3">
        <v>209.5</v>
      </c>
      <c r="H188" s="12">
        <v>231.9</v>
      </c>
      <c r="I188" s="12">
        <f t="shared" si="12"/>
        <v>673.3</v>
      </c>
      <c r="J188" s="15">
        <f t="shared" si="13"/>
        <v>5797500</v>
      </c>
      <c r="K188" s="15">
        <f t="shared" si="14"/>
        <v>1324200</v>
      </c>
      <c r="L188" s="15">
        <f t="shared" si="15"/>
        <v>7121700</v>
      </c>
    </row>
    <row r="189" spans="1:12" ht="29" x14ac:dyDescent="0.2">
      <c r="A189" s="3" t="str">
        <f t="shared" si="11"/>
        <v xml:space="preserve">MI-507 Portage, Kalamazoo City &amp; County  </v>
      </c>
      <c r="B189" s="11" t="s">
        <v>187</v>
      </c>
      <c r="C189" s="2" t="s">
        <v>597</v>
      </c>
      <c r="D189" s="3">
        <v>173</v>
      </c>
      <c r="E189" s="3">
        <v>242.2</v>
      </c>
      <c r="F189" s="3">
        <v>284</v>
      </c>
      <c r="G189" s="3">
        <v>142</v>
      </c>
      <c r="H189" s="12">
        <v>384.2</v>
      </c>
      <c r="I189" s="12">
        <f t="shared" si="12"/>
        <v>910.40000000000009</v>
      </c>
      <c r="J189" s="15">
        <f t="shared" si="13"/>
        <v>9605000</v>
      </c>
      <c r="K189" s="15">
        <f t="shared" si="14"/>
        <v>1578600.0000000002</v>
      </c>
      <c r="L189" s="15">
        <f t="shared" si="15"/>
        <v>11183600</v>
      </c>
    </row>
    <row r="190" spans="1:12" ht="29" x14ac:dyDescent="0.2">
      <c r="A190" s="3" t="str">
        <f t="shared" si="11"/>
        <v xml:space="preserve">MI-508 Lansing, East Lansing/Ingham County  </v>
      </c>
      <c r="B190" s="11" t="s">
        <v>188</v>
      </c>
      <c r="C190" s="2" t="s">
        <v>598</v>
      </c>
      <c r="D190" s="3">
        <v>10</v>
      </c>
      <c r="E190" s="3">
        <v>14</v>
      </c>
      <c r="F190" s="3">
        <v>287</v>
      </c>
      <c r="G190" s="3">
        <v>143.5</v>
      </c>
      <c r="H190" s="12">
        <v>157.5</v>
      </c>
      <c r="I190" s="12">
        <f t="shared" si="12"/>
        <v>458.5</v>
      </c>
      <c r="J190" s="15">
        <f t="shared" si="13"/>
        <v>3937500</v>
      </c>
      <c r="K190" s="15">
        <f t="shared" si="14"/>
        <v>903000</v>
      </c>
      <c r="L190" s="15">
        <f t="shared" si="15"/>
        <v>4840500</v>
      </c>
    </row>
    <row r="191" spans="1:12" x14ac:dyDescent="0.2">
      <c r="A191" s="3" t="str">
        <f t="shared" si="11"/>
        <v xml:space="preserve">MI-509 Washtenaw County  </v>
      </c>
      <c r="B191" s="11" t="s">
        <v>189</v>
      </c>
      <c r="C191" s="2" t="s">
        <v>599</v>
      </c>
      <c r="D191" s="3">
        <v>12</v>
      </c>
      <c r="E191" s="3">
        <v>16.799999999999997</v>
      </c>
      <c r="F191" s="3">
        <v>181</v>
      </c>
      <c r="G191" s="3">
        <v>90.5</v>
      </c>
      <c r="H191" s="12">
        <v>107.3</v>
      </c>
      <c r="I191" s="12">
        <f t="shared" si="12"/>
        <v>305.10000000000002</v>
      </c>
      <c r="J191" s="15">
        <f t="shared" si="13"/>
        <v>2682500</v>
      </c>
      <c r="K191" s="15">
        <f t="shared" si="14"/>
        <v>593400</v>
      </c>
      <c r="L191" s="15">
        <f t="shared" si="15"/>
        <v>3275900</v>
      </c>
    </row>
    <row r="192" spans="1:12" x14ac:dyDescent="0.2">
      <c r="A192" s="3" t="str">
        <f t="shared" si="11"/>
        <v xml:space="preserve">MI-510 Saginaw City &amp; County  </v>
      </c>
      <c r="B192" s="11" t="s">
        <v>190</v>
      </c>
      <c r="C192" s="2" t="s">
        <v>600</v>
      </c>
      <c r="D192" s="3">
        <v>12</v>
      </c>
      <c r="E192" s="3">
        <v>16.799999999999997</v>
      </c>
      <c r="F192" s="3">
        <v>168</v>
      </c>
      <c r="G192" s="3">
        <v>84</v>
      </c>
      <c r="H192" s="12">
        <v>100.8</v>
      </c>
      <c r="I192" s="12">
        <f t="shared" si="12"/>
        <v>285.60000000000002</v>
      </c>
      <c r="J192" s="15">
        <f t="shared" si="13"/>
        <v>2520000</v>
      </c>
      <c r="K192" s="15">
        <f t="shared" si="14"/>
        <v>554400</v>
      </c>
      <c r="L192" s="15">
        <f t="shared" si="15"/>
        <v>3074400</v>
      </c>
    </row>
    <row r="193" spans="1:12" x14ac:dyDescent="0.2">
      <c r="A193" s="3" t="str">
        <f t="shared" si="11"/>
        <v xml:space="preserve">MI-511 Lenawee County  </v>
      </c>
      <c r="B193" s="11" t="s">
        <v>191</v>
      </c>
      <c r="C193" s="2" t="s">
        <v>601</v>
      </c>
      <c r="D193" s="3">
        <v>3</v>
      </c>
      <c r="E193" s="3">
        <v>4.1999999999999993</v>
      </c>
      <c r="F193" s="3">
        <v>57</v>
      </c>
      <c r="G193" s="3">
        <v>28.5</v>
      </c>
      <c r="H193" s="12">
        <v>32.700000000000003</v>
      </c>
      <c r="I193" s="12">
        <f t="shared" si="12"/>
        <v>93.9</v>
      </c>
      <c r="J193" s="15">
        <f t="shared" si="13"/>
        <v>817500.00000000012</v>
      </c>
      <c r="K193" s="15">
        <f t="shared" si="14"/>
        <v>183600.00000000003</v>
      </c>
      <c r="L193" s="15">
        <f t="shared" si="15"/>
        <v>1001100.0000000001</v>
      </c>
    </row>
    <row r="194" spans="1:12" ht="29" x14ac:dyDescent="0.2">
      <c r="A194" s="3" t="str">
        <f t="shared" si="11"/>
        <v xml:space="preserve">MI-512 Grand Traverse, Antrim, Leelanau Counties  </v>
      </c>
      <c r="B194" s="11" t="s">
        <v>192</v>
      </c>
      <c r="C194" s="2" t="s">
        <v>602</v>
      </c>
      <c r="D194" s="3">
        <v>4</v>
      </c>
      <c r="E194" s="3">
        <v>5.6</v>
      </c>
      <c r="F194" s="3">
        <v>118</v>
      </c>
      <c r="G194" s="3">
        <v>59</v>
      </c>
      <c r="H194" s="12">
        <v>64.599999999999994</v>
      </c>
      <c r="I194" s="12">
        <f t="shared" si="12"/>
        <v>188.2</v>
      </c>
      <c r="J194" s="15">
        <f t="shared" si="13"/>
        <v>1614999.9999999998</v>
      </c>
      <c r="K194" s="15">
        <f t="shared" si="14"/>
        <v>370800</v>
      </c>
      <c r="L194" s="15">
        <f t="shared" si="15"/>
        <v>1985799.9999999998</v>
      </c>
    </row>
    <row r="195" spans="1:12" ht="29" x14ac:dyDescent="0.2">
      <c r="A195" s="3" t="str">
        <f t="shared" ref="A195:A258" si="16">CONCATENATE(B195," ",C195)</f>
        <v xml:space="preserve">MI-513 Marquette, Alger Counties  </v>
      </c>
      <c r="B195" s="11" t="s">
        <v>193</v>
      </c>
      <c r="C195" s="2" t="s">
        <v>603</v>
      </c>
      <c r="D195" s="3">
        <v>0</v>
      </c>
      <c r="E195" s="3">
        <v>0</v>
      </c>
      <c r="F195" s="3">
        <v>30</v>
      </c>
      <c r="G195" s="3">
        <v>15</v>
      </c>
      <c r="H195" s="12">
        <v>15</v>
      </c>
      <c r="I195" s="12">
        <f t="shared" ref="I195:I258" si="17">H195+F195+E195</f>
        <v>45</v>
      </c>
      <c r="J195" s="15">
        <f t="shared" ref="J195:J258" si="18">H195*25000</f>
        <v>375000</v>
      </c>
      <c r="K195" s="15">
        <f t="shared" ref="K195:K258" si="19">SUM(E195,F195)*0.4*7500</f>
        <v>90000</v>
      </c>
      <c r="L195" s="15">
        <f t="shared" ref="L195:L258" si="20">SUM(J195:K195)</f>
        <v>465000</v>
      </c>
    </row>
    <row r="196" spans="1:12" ht="29" x14ac:dyDescent="0.2">
      <c r="A196" s="3" t="str">
        <f t="shared" si="16"/>
        <v xml:space="preserve">MI-514 Battle Creek/Calhoun County  </v>
      </c>
      <c r="B196" s="11" t="s">
        <v>194</v>
      </c>
      <c r="C196" s="2" t="s">
        <v>604</v>
      </c>
      <c r="D196" s="3">
        <v>38</v>
      </c>
      <c r="E196" s="3">
        <v>53.199999999999996</v>
      </c>
      <c r="F196" s="3">
        <v>114</v>
      </c>
      <c r="G196" s="3">
        <v>57</v>
      </c>
      <c r="H196" s="12">
        <v>110.19999999999999</v>
      </c>
      <c r="I196" s="12">
        <f t="shared" si="17"/>
        <v>277.39999999999998</v>
      </c>
      <c r="J196" s="15">
        <f t="shared" si="18"/>
        <v>2754999.9999999995</v>
      </c>
      <c r="K196" s="15">
        <f t="shared" si="19"/>
        <v>501599.99999999994</v>
      </c>
      <c r="L196" s="15">
        <f t="shared" si="20"/>
        <v>3256599.9999999995</v>
      </c>
    </row>
    <row r="197" spans="1:12" x14ac:dyDescent="0.2">
      <c r="A197" s="3" t="str">
        <f t="shared" si="16"/>
        <v xml:space="preserve">MI-515 Monroe City &amp; County  </v>
      </c>
      <c r="B197" s="11" t="s">
        <v>195</v>
      </c>
      <c r="C197" s="2" t="s">
        <v>605</v>
      </c>
      <c r="D197" s="3">
        <v>0</v>
      </c>
      <c r="E197" s="3">
        <v>0</v>
      </c>
      <c r="F197" s="3">
        <v>91</v>
      </c>
      <c r="G197" s="3">
        <v>45.5</v>
      </c>
      <c r="H197" s="12">
        <v>45.5</v>
      </c>
      <c r="I197" s="12">
        <f t="shared" si="17"/>
        <v>136.5</v>
      </c>
      <c r="J197" s="15">
        <f t="shared" si="18"/>
        <v>1137500</v>
      </c>
      <c r="K197" s="15">
        <f t="shared" si="19"/>
        <v>273000</v>
      </c>
      <c r="L197" s="15">
        <f t="shared" si="20"/>
        <v>1410500</v>
      </c>
    </row>
    <row r="198" spans="1:12" ht="29" x14ac:dyDescent="0.2">
      <c r="A198" s="3" t="str">
        <f t="shared" si="16"/>
        <v xml:space="preserve">MI-516 Norton Shores, Muskegon City &amp; County  </v>
      </c>
      <c r="B198" s="11" t="s">
        <v>196</v>
      </c>
      <c r="C198" s="2" t="s">
        <v>606</v>
      </c>
      <c r="D198" s="3">
        <v>16</v>
      </c>
      <c r="E198" s="3">
        <v>22.4</v>
      </c>
      <c r="F198" s="3">
        <v>71</v>
      </c>
      <c r="G198" s="3">
        <v>35.5</v>
      </c>
      <c r="H198" s="12">
        <v>57.9</v>
      </c>
      <c r="I198" s="12">
        <f t="shared" si="17"/>
        <v>151.30000000000001</v>
      </c>
      <c r="J198" s="15">
        <f t="shared" si="18"/>
        <v>1447500</v>
      </c>
      <c r="K198" s="15">
        <f t="shared" si="19"/>
        <v>280200.00000000006</v>
      </c>
      <c r="L198" s="15">
        <f t="shared" si="20"/>
        <v>1727700</v>
      </c>
    </row>
    <row r="199" spans="1:12" x14ac:dyDescent="0.2">
      <c r="A199" s="3" t="str">
        <f t="shared" si="16"/>
        <v xml:space="preserve">MI-517 Jackson City &amp; County  </v>
      </c>
      <c r="B199" s="11" t="s">
        <v>197</v>
      </c>
      <c r="C199" s="2" t="s">
        <v>607</v>
      </c>
      <c r="D199" s="3">
        <v>13</v>
      </c>
      <c r="E199" s="3">
        <v>18.2</v>
      </c>
      <c r="F199" s="3">
        <v>77</v>
      </c>
      <c r="G199" s="3">
        <v>38.5</v>
      </c>
      <c r="H199" s="12">
        <v>56.7</v>
      </c>
      <c r="I199" s="12">
        <f t="shared" si="17"/>
        <v>151.89999999999998</v>
      </c>
      <c r="J199" s="15">
        <f t="shared" si="18"/>
        <v>1417500</v>
      </c>
      <c r="K199" s="15">
        <f t="shared" si="19"/>
        <v>285600.00000000006</v>
      </c>
      <c r="L199" s="15">
        <f t="shared" si="20"/>
        <v>1703100</v>
      </c>
    </row>
    <row r="200" spans="1:12" x14ac:dyDescent="0.2">
      <c r="A200" s="3" t="str">
        <f t="shared" si="16"/>
        <v xml:space="preserve">MI-518 Livingston County  </v>
      </c>
      <c r="B200" s="11" t="s">
        <v>198</v>
      </c>
      <c r="C200" s="2" t="s">
        <v>608</v>
      </c>
      <c r="D200" s="3">
        <v>0</v>
      </c>
      <c r="E200" s="3">
        <v>0</v>
      </c>
      <c r="F200" s="3">
        <v>40</v>
      </c>
      <c r="G200" s="3">
        <v>20</v>
      </c>
      <c r="H200" s="12">
        <v>20</v>
      </c>
      <c r="I200" s="12">
        <f t="shared" si="17"/>
        <v>60</v>
      </c>
      <c r="J200" s="15">
        <f t="shared" si="18"/>
        <v>500000</v>
      </c>
      <c r="K200" s="15">
        <f t="shared" si="19"/>
        <v>120000</v>
      </c>
      <c r="L200" s="15">
        <f t="shared" si="20"/>
        <v>620000</v>
      </c>
    </row>
    <row r="201" spans="1:12" x14ac:dyDescent="0.2">
      <c r="A201" s="3" t="str">
        <f t="shared" si="16"/>
        <v xml:space="preserve">MI-519 Holland/Ottawa County  </v>
      </c>
      <c r="B201" s="11" t="s">
        <v>199</v>
      </c>
      <c r="C201" s="2" t="s">
        <v>609</v>
      </c>
      <c r="D201" s="3">
        <v>17</v>
      </c>
      <c r="E201" s="3">
        <v>23.799999999999997</v>
      </c>
      <c r="F201" s="3">
        <v>113</v>
      </c>
      <c r="G201" s="3">
        <v>56.5</v>
      </c>
      <c r="H201" s="12">
        <v>80.3</v>
      </c>
      <c r="I201" s="12">
        <f t="shared" si="17"/>
        <v>217.10000000000002</v>
      </c>
      <c r="J201" s="15">
        <f t="shared" si="18"/>
        <v>2007500</v>
      </c>
      <c r="K201" s="15">
        <f t="shared" si="19"/>
        <v>410400.00000000006</v>
      </c>
      <c r="L201" s="15">
        <f t="shared" si="20"/>
        <v>2417900</v>
      </c>
    </row>
    <row r="202" spans="1:12" x14ac:dyDescent="0.2">
      <c r="A202" s="3" t="str">
        <f t="shared" si="16"/>
        <v xml:space="preserve">MI-523 Eaton County  </v>
      </c>
      <c r="B202" s="11" t="s">
        <v>200</v>
      </c>
      <c r="C202" s="2" t="s">
        <v>610</v>
      </c>
      <c r="D202" s="3">
        <v>0</v>
      </c>
      <c r="E202" s="3">
        <v>0</v>
      </c>
      <c r="F202" s="3">
        <v>3</v>
      </c>
      <c r="G202" s="3">
        <v>1.5</v>
      </c>
      <c r="H202" s="12">
        <v>1.5</v>
      </c>
      <c r="I202" s="12">
        <f t="shared" si="17"/>
        <v>4.5</v>
      </c>
      <c r="J202" s="15">
        <f t="shared" si="18"/>
        <v>37500</v>
      </c>
      <c r="K202" s="15">
        <f t="shared" si="19"/>
        <v>9000.0000000000018</v>
      </c>
      <c r="L202" s="15">
        <f t="shared" si="20"/>
        <v>46500</v>
      </c>
    </row>
    <row r="203" spans="1:12" ht="29" x14ac:dyDescent="0.2">
      <c r="A203" s="3" t="str">
        <f t="shared" si="16"/>
        <v xml:space="preserve">MN-500 Minneapolis/Hennepin County  </v>
      </c>
      <c r="B203" s="11" t="s">
        <v>201</v>
      </c>
      <c r="C203" s="2" t="s">
        <v>611</v>
      </c>
      <c r="D203" s="3">
        <v>603</v>
      </c>
      <c r="E203" s="3">
        <v>844.19999999999993</v>
      </c>
      <c r="F203" s="3">
        <v>1441</v>
      </c>
      <c r="G203" s="3">
        <v>720.5</v>
      </c>
      <c r="H203" s="12">
        <v>1564.6999999999998</v>
      </c>
      <c r="I203" s="12">
        <f t="shared" si="17"/>
        <v>3849.8999999999996</v>
      </c>
      <c r="J203" s="15">
        <f t="shared" si="18"/>
        <v>39117499.999999993</v>
      </c>
      <c r="K203" s="15">
        <f t="shared" si="19"/>
        <v>6855599.9999999991</v>
      </c>
      <c r="L203" s="15">
        <f t="shared" si="20"/>
        <v>45973099.999999993</v>
      </c>
    </row>
    <row r="204" spans="1:12" ht="29" x14ac:dyDescent="0.2">
      <c r="A204" s="3" t="str">
        <f t="shared" si="16"/>
        <v xml:space="preserve">MN-501 Saint Paul/Ramsey County  </v>
      </c>
      <c r="B204" s="11" t="s">
        <v>202</v>
      </c>
      <c r="C204" s="2" t="s">
        <v>612</v>
      </c>
      <c r="D204" s="3">
        <v>317</v>
      </c>
      <c r="E204" s="3">
        <v>443.79999999999995</v>
      </c>
      <c r="F204" s="3">
        <v>752</v>
      </c>
      <c r="G204" s="3">
        <v>376</v>
      </c>
      <c r="H204" s="12">
        <v>819.8</v>
      </c>
      <c r="I204" s="12">
        <f t="shared" si="17"/>
        <v>2015.6</v>
      </c>
      <c r="J204" s="15">
        <f t="shared" si="18"/>
        <v>20495000</v>
      </c>
      <c r="K204" s="15">
        <f t="shared" si="19"/>
        <v>3587400</v>
      </c>
      <c r="L204" s="15">
        <f t="shared" si="20"/>
        <v>24082400</v>
      </c>
    </row>
    <row r="205" spans="1:12" ht="29" x14ac:dyDescent="0.2">
      <c r="A205" s="3" t="str">
        <f t="shared" si="16"/>
        <v xml:space="preserve">MN-502 Rochester/Southeast Minnesota  </v>
      </c>
      <c r="B205" s="11" t="s">
        <v>203</v>
      </c>
      <c r="C205" s="2" t="s">
        <v>613</v>
      </c>
      <c r="D205" s="3">
        <v>58</v>
      </c>
      <c r="E205" s="3">
        <v>81.199999999999989</v>
      </c>
      <c r="F205" s="3">
        <v>168</v>
      </c>
      <c r="G205" s="3">
        <v>84</v>
      </c>
      <c r="H205" s="12">
        <v>165.2</v>
      </c>
      <c r="I205" s="12">
        <f t="shared" si="17"/>
        <v>414.4</v>
      </c>
      <c r="J205" s="15">
        <f t="shared" si="18"/>
        <v>4129999.9999999995</v>
      </c>
      <c r="K205" s="15">
        <f t="shared" si="19"/>
        <v>747600</v>
      </c>
      <c r="L205" s="15">
        <f t="shared" si="20"/>
        <v>4877600</v>
      </c>
    </row>
    <row r="206" spans="1:12" ht="43" x14ac:dyDescent="0.2">
      <c r="A206" s="3" t="str">
        <f t="shared" si="16"/>
        <v>MN-503 Dakota, Anoka, Washington, Scott, Carver Counties</v>
      </c>
      <c r="B206" s="11" t="s">
        <v>204</v>
      </c>
      <c r="C206" s="2" t="s">
        <v>205</v>
      </c>
      <c r="D206" s="3">
        <v>236</v>
      </c>
      <c r="E206" s="3">
        <v>330.4</v>
      </c>
      <c r="F206" s="3">
        <v>185</v>
      </c>
      <c r="G206" s="3">
        <v>92.5</v>
      </c>
      <c r="H206" s="12">
        <v>422.9</v>
      </c>
      <c r="I206" s="12">
        <f t="shared" si="17"/>
        <v>938.3</v>
      </c>
      <c r="J206" s="15">
        <f t="shared" si="18"/>
        <v>10572500</v>
      </c>
      <c r="K206" s="15">
        <f t="shared" si="19"/>
        <v>1546200</v>
      </c>
      <c r="L206" s="15">
        <f t="shared" si="20"/>
        <v>12118700</v>
      </c>
    </row>
    <row r="207" spans="1:12" x14ac:dyDescent="0.2">
      <c r="A207" s="3" t="str">
        <f t="shared" si="16"/>
        <v xml:space="preserve">MN-504 Northeast Minnesota  </v>
      </c>
      <c r="B207" s="11" t="s">
        <v>206</v>
      </c>
      <c r="C207" s="2" t="s">
        <v>614</v>
      </c>
      <c r="D207" s="3">
        <v>28</v>
      </c>
      <c r="E207" s="3">
        <v>39.199999999999996</v>
      </c>
      <c r="F207" s="3">
        <v>19</v>
      </c>
      <c r="G207" s="3">
        <v>9.5</v>
      </c>
      <c r="H207" s="12">
        <v>48.699999999999996</v>
      </c>
      <c r="I207" s="12">
        <f t="shared" si="17"/>
        <v>106.89999999999998</v>
      </c>
      <c r="J207" s="15">
        <f t="shared" si="18"/>
        <v>1217500</v>
      </c>
      <c r="K207" s="15">
        <f t="shared" si="19"/>
        <v>174600</v>
      </c>
      <c r="L207" s="15">
        <f t="shared" si="20"/>
        <v>1392100</v>
      </c>
    </row>
    <row r="208" spans="1:12" ht="29" x14ac:dyDescent="0.2">
      <c r="A208" s="3" t="str">
        <f t="shared" si="16"/>
        <v xml:space="preserve">MN-505 St. Cloud/Central Minnesota  </v>
      </c>
      <c r="B208" s="11" t="s">
        <v>207</v>
      </c>
      <c r="C208" s="2" t="s">
        <v>615</v>
      </c>
      <c r="D208" s="3">
        <v>213</v>
      </c>
      <c r="E208" s="3">
        <v>298.2</v>
      </c>
      <c r="F208" s="3">
        <v>174</v>
      </c>
      <c r="G208" s="3">
        <v>87</v>
      </c>
      <c r="H208" s="12">
        <v>385.2</v>
      </c>
      <c r="I208" s="12">
        <f t="shared" si="17"/>
        <v>857.40000000000009</v>
      </c>
      <c r="J208" s="15">
        <f t="shared" si="18"/>
        <v>9630000</v>
      </c>
      <c r="K208" s="15">
        <f t="shared" si="19"/>
        <v>1416600</v>
      </c>
      <c r="L208" s="15">
        <f t="shared" si="20"/>
        <v>11046600</v>
      </c>
    </row>
    <row r="209" spans="1:12" x14ac:dyDescent="0.2">
      <c r="A209" s="3" t="str">
        <f t="shared" si="16"/>
        <v xml:space="preserve">MN-506 Northwest Minnesota  </v>
      </c>
      <c r="B209" s="11" t="s">
        <v>208</v>
      </c>
      <c r="C209" s="2" t="s">
        <v>616</v>
      </c>
      <c r="D209" s="3">
        <v>8</v>
      </c>
      <c r="E209" s="3">
        <v>11.2</v>
      </c>
      <c r="F209" s="3">
        <v>116</v>
      </c>
      <c r="G209" s="3">
        <v>58</v>
      </c>
      <c r="H209" s="12">
        <v>69.2</v>
      </c>
      <c r="I209" s="12">
        <f t="shared" si="17"/>
        <v>196.39999999999998</v>
      </c>
      <c r="J209" s="15">
        <f t="shared" si="18"/>
        <v>1730000</v>
      </c>
      <c r="K209" s="15">
        <f t="shared" si="19"/>
        <v>381600</v>
      </c>
      <c r="L209" s="15">
        <f t="shared" si="20"/>
        <v>2111600</v>
      </c>
    </row>
    <row r="210" spans="1:12" ht="29" x14ac:dyDescent="0.2">
      <c r="A210" s="3" t="str">
        <f t="shared" si="16"/>
        <v xml:space="preserve">MN-508 Moorhead/West Central Minnesota  </v>
      </c>
      <c r="B210" s="11" t="s">
        <v>209</v>
      </c>
      <c r="C210" s="2" t="s">
        <v>617</v>
      </c>
      <c r="D210" s="3">
        <v>1</v>
      </c>
      <c r="E210" s="3">
        <v>1.4</v>
      </c>
      <c r="F210" s="3">
        <v>96</v>
      </c>
      <c r="G210" s="3">
        <v>48</v>
      </c>
      <c r="H210" s="12">
        <v>49.4</v>
      </c>
      <c r="I210" s="12">
        <f t="shared" si="17"/>
        <v>146.80000000000001</v>
      </c>
      <c r="J210" s="15">
        <f t="shared" si="18"/>
        <v>1235000</v>
      </c>
      <c r="K210" s="15">
        <f t="shared" si="19"/>
        <v>292200.00000000006</v>
      </c>
      <c r="L210" s="15">
        <f t="shared" si="20"/>
        <v>1527200</v>
      </c>
    </row>
    <row r="211" spans="1:12" ht="29" x14ac:dyDescent="0.2">
      <c r="A211" s="3" t="str">
        <f t="shared" si="16"/>
        <v xml:space="preserve">MN-509 Duluth/St.Louis County  </v>
      </c>
      <c r="B211" s="11" t="s">
        <v>210</v>
      </c>
      <c r="C211" s="2" t="s">
        <v>618</v>
      </c>
      <c r="D211" s="3">
        <v>183</v>
      </c>
      <c r="E211" s="3">
        <v>256.2</v>
      </c>
      <c r="F211" s="3">
        <v>146</v>
      </c>
      <c r="G211" s="3">
        <v>73</v>
      </c>
      <c r="H211" s="12">
        <v>329.2</v>
      </c>
      <c r="I211" s="12">
        <f t="shared" si="17"/>
        <v>731.4</v>
      </c>
      <c r="J211" s="15">
        <f t="shared" si="18"/>
        <v>8230000</v>
      </c>
      <c r="K211" s="15">
        <f t="shared" si="19"/>
        <v>1206600</v>
      </c>
      <c r="L211" s="15">
        <f t="shared" si="20"/>
        <v>9436600</v>
      </c>
    </row>
    <row r="212" spans="1:12" x14ac:dyDescent="0.2">
      <c r="A212" s="3" t="str">
        <f t="shared" si="16"/>
        <v xml:space="preserve">MN-511 Southwest Minnesota  </v>
      </c>
      <c r="B212" s="11" t="s">
        <v>211</v>
      </c>
      <c r="C212" s="2" t="s">
        <v>619</v>
      </c>
      <c r="D212" s="3">
        <v>6</v>
      </c>
      <c r="E212" s="3">
        <v>8.3999999999999986</v>
      </c>
      <c r="F212" s="3">
        <v>24</v>
      </c>
      <c r="G212" s="3">
        <v>12</v>
      </c>
      <c r="H212" s="12">
        <v>20.399999999999999</v>
      </c>
      <c r="I212" s="12">
        <f t="shared" si="17"/>
        <v>52.8</v>
      </c>
      <c r="J212" s="15">
        <f t="shared" si="18"/>
        <v>509999.99999999994</v>
      </c>
      <c r="K212" s="15">
        <f t="shared" si="19"/>
        <v>97200</v>
      </c>
      <c r="L212" s="15">
        <f t="shared" si="20"/>
        <v>607200</v>
      </c>
    </row>
    <row r="213" spans="1:12" x14ac:dyDescent="0.2">
      <c r="A213" s="3" t="str">
        <f t="shared" si="16"/>
        <v xml:space="preserve">MO-500 St. Louis County  </v>
      </c>
      <c r="B213" s="11" t="s">
        <v>212</v>
      </c>
      <c r="C213" s="2" t="s">
        <v>620</v>
      </c>
      <c r="D213" s="3">
        <v>27</v>
      </c>
      <c r="E213" s="3">
        <v>37.799999999999997</v>
      </c>
      <c r="F213" s="3">
        <v>257</v>
      </c>
      <c r="G213" s="3">
        <v>128.5</v>
      </c>
      <c r="H213" s="12">
        <v>166.3</v>
      </c>
      <c r="I213" s="12">
        <f t="shared" si="17"/>
        <v>461.1</v>
      </c>
      <c r="J213" s="15">
        <f t="shared" si="18"/>
        <v>4157500.0000000005</v>
      </c>
      <c r="K213" s="15">
        <f t="shared" si="19"/>
        <v>884400.00000000012</v>
      </c>
      <c r="L213" s="15">
        <f t="shared" si="20"/>
        <v>5041900.0000000009</v>
      </c>
    </row>
    <row r="214" spans="1:12" x14ac:dyDescent="0.2">
      <c r="A214" s="3" t="str">
        <f t="shared" si="16"/>
        <v xml:space="preserve">MO-501 St.Louis City  </v>
      </c>
      <c r="B214" s="11" t="s">
        <v>213</v>
      </c>
      <c r="C214" s="2" t="s">
        <v>621</v>
      </c>
      <c r="D214" s="3">
        <v>53</v>
      </c>
      <c r="E214" s="3">
        <v>74.199999999999989</v>
      </c>
      <c r="F214" s="3">
        <v>693</v>
      </c>
      <c r="G214" s="3">
        <v>346.5</v>
      </c>
      <c r="H214" s="12">
        <v>420.7</v>
      </c>
      <c r="I214" s="12">
        <f t="shared" si="17"/>
        <v>1187.9000000000001</v>
      </c>
      <c r="J214" s="15">
        <f t="shared" si="18"/>
        <v>10517500</v>
      </c>
      <c r="K214" s="15">
        <f t="shared" si="19"/>
        <v>2301600.0000000005</v>
      </c>
      <c r="L214" s="15">
        <f t="shared" si="20"/>
        <v>12819100</v>
      </c>
    </row>
    <row r="215" spans="1:12" ht="43" x14ac:dyDescent="0.2">
      <c r="A215" s="3" t="str">
        <f t="shared" si="16"/>
        <v xml:space="preserve">MO-503 St. Charles City &amp; County, Lincoln, Warren Counties  </v>
      </c>
      <c r="B215" s="11" t="s">
        <v>214</v>
      </c>
      <c r="C215" s="2" t="s">
        <v>622</v>
      </c>
      <c r="D215" s="3">
        <v>127</v>
      </c>
      <c r="E215" s="3">
        <v>177.79999999999998</v>
      </c>
      <c r="F215" s="3">
        <v>143</v>
      </c>
      <c r="G215" s="3">
        <v>71.5</v>
      </c>
      <c r="H215" s="12">
        <v>249.29999999999998</v>
      </c>
      <c r="I215" s="12">
        <f t="shared" si="17"/>
        <v>570.09999999999991</v>
      </c>
      <c r="J215" s="15">
        <f t="shared" si="18"/>
        <v>6232500</v>
      </c>
      <c r="K215" s="15">
        <f t="shared" si="19"/>
        <v>962400</v>
      </c>
      <c r="L215" s="15">
        <f t="shared" si="20"/>
        <v>7194900</v>
      </c>
    </row>
    <row r="216" spans="1:12" ht="29" x14ac:dyDescent="0.2">
      <c r="A216" s="3" t="str">
        <f t="shared" si="16"/>
        <v xml:space="preserve">MO-600 Springfield/Greene, Christian, Webster Counties  </v>
      </c>
      <c r="B216" s="11" t="s">
        <v>215</v>
      </c>
      <c r="C216" s="2" t="s">
        <v>623</v>
      </c>
      <c r="D216" s="3">
        <v>81</v>
      </c>
      <c r="E216" s="3">
        <v>113.39999999999999</v>
      </c>
      <c r="F216" s="3">
        <v>254</v>
      </c>
      <c r="G216" s="3">
        <v>127</v>
      </c>
      <c r="H216" s="12">
        <v>240.39999999999998</v>
      </c>
      <c r="I216" s="12">
        <f t="shared" si="17"/>
        <v>607.79999999999995</v>
      </c>
      <c r="J216" s="15">
        <f t="shared" si="18"/>
        <v>6009999.9999999991</v>
      </c>
      <c r="K216" s="15">
        <f t="shared" si="19"/>
        <v>1102200</v>
      </c>
      <c r="L216" s="15">
        <f t="shared" si="20"/>
        <v>7112199.9999999991</v>
      </c>
    </row>
    <row r="217" spans="1:12" ht="29" x14ac:dyDescent="0.2">
      <c r="A217" s="3" t="str">
        <f t="shared" si="16"/>
        <v xml:space="preserve">MO-602 Joplin/Jasper, Newton Counties  </v>
      </c>
      <c r="B217" s="11" t="s">
        <v>216</v>
      </c>
      <c r="C217" s="2" t="s">
        <v>624</v>
      </c>
      <c r="D217" s="3">
        <v>49</v>
      </c>
      <c r="E217" s="3">
        <v>68.599999999999994</v>
      </c>
      <c r="F217" s="3">
        <v>141</v>
      </c>
      <c r="G217" s="3">
        <v>70.5</v>
      </c>
      <c r="H217" s="12">
        <v>139.1</v>
      </c>
      <c r="I217" s="12">
        <f t="shared" si="17"/>
        <v>348.70000000000005</v>
      </c>
      <c r="J217" s="15">
        <f t="shared" si="18"/>
        <v>3477500</v>
      </c>
      <c r="K217" s="15">
        <f t="shared" si="19"/>
        <v>628800</v>
      </c>
      <c r="L217" s="15">
        <f t="shared" si="20"/>
        <v>4106300</v>
      </c>
    </row>
    <row r="218" spans="1:12" ht="29" x14ac:dyDescent="0.2">
      <c r="A218" s="3" t="str">
        <f t="shared" si="16"/>
        <v xml:space="preserve">MO-603 St. Joseph/Andrew, Buchanan, DeKalb Counties  </v>
      </c>
      <c r="B218" s="11" t="s">
        <v>217</v>
      </c>
      <c r="C218" s="2" t="s">
        <v>625</v>
      </c>
      <c r="D218" s="3">
        <v>37</v>
      </c>
      <c r="E218" s="3">
        <v>51.8</v>
      </c>
      <c r="F218" s="3">
        <v>120</v>
      </c>
      <c r="G218" s="3">
        <v>60</v>
      </c>
      <c r="H218" s="12">
        <v>111.8</v>
      </c>
      <c r="I218" s="12">
        <f t="shared" si="17"/>
        <v>283.60000000000002</v>
      </c>
      <c r="J218" s="15">
        <f t="shared" si="18"/>
        <v>2795000</v>
      </c>
      <c r="K218" s="15">
        <f t="shared" si="19"/>
        <v>515400.00000000012</v>
      </c>
      <c r="L218" s="15">
        <f t="shared" si="20"/>
        <v>3310400</v>
      </c>
    </row>
    <row r="219" spans="1:12" ht="57" x14ac:dyDescent="0.2">
      <c r="A219" s="3" t="str">
        <f t="shared" si="16"/>
        <v>MO-604a Kansas City, Independence, Lee’s Summit/Jackson, Wyandotte Counties, MO &amp; KS</v>
      </c>
      <c r="B219" s="11" t="s">
        <v>218</v>
      </c>
      <c r="C219" s="2" t="s">
        <v>219</v>
      </c>
      <c r="D219" s="3">
        <v>320</v>
      </c>
      <c r="E219" s="3">
        <v>448</v>
      </c>
      <c r="F219" s="3">
        <v>1070</v>
      </c>
      <c r="G219" s="3">
        <v>535</v>
      </c>
      <c r="H219" s="12">
        <v>983</v>
      </c>
      <c r="I219" s="12">
        <f t="shared" si="17"/>
        <v>2501</v>
      </c>
      <c r="J219" s="15">
        <f t="shared" si="18"/>
        <v>24575000</v>
      </c>
      <c r="K219" s="15">
        <f t="shared" si="19"/>
        <v>4554000</v>
      </c>
      <c r="L219" s="15">
        <f t="shared" si="20"/>
        <v>29129000</v>
      </c>
    </row>
    <row r="220" spans="1:12" ht="29" x14ac:dyDescent="0.2">
      <c r="A220" s="3" t="str">
        <f t="shared" si="16"/>
        <v xml:space="preserve">MO-606 Missouri Balance of State  </v>
      </c>
      <c r="B220" s="11" t="s">
        <v>220</v>
      </c>
      <c r="C220" s="2" t="s">
        <v>626</v>
      </c>
      <c r="D220" s="3">
        <v>359</v>
      </c>
      <c r="E220" s="3">
        <v>502.59999999999997</v>
      </c>
      <c r="F220" s="3">
        <v>595</v>
      </c>
      <c r="G220" s="3">
        <v>297.5</v>
      </c>
      <c r="H220" s="12">
        <v>800.09999999999991</v>
      </c>
      <c r="I220" s="12">
        <f t="shared" si="17"/>
        <v>1897.6999999999998</v>
      </c>
      <c r="J220" s="15">
        <f t="shared" si="18"/>
        <v>20002499.999999996</v>
      </c>
      <c r="K220" s="15">
        <f t="shared" si="19"/>
        <v>3292799.9999999995</v>
      </c>
      <c r="L220" s="15">
        <f t="shared" si="20"/>
        <v>23295299.999999996</v>
      </c>
    </row>
    <row r="221" spans="1:12" ht="29" x14ac:dyDescent="0.2">
      <c r="A221" s="3" t="str">
        <f t="shared" si="16"/>
        <v xml:space="preserve">MP-500 Northern Mariana Islands  </v>
      </c>
      <c r="B221" s="11" t="s">
        <v>221</v>
      </c>
      <c r="C221" s="2" t="s">
        <v>627</v>
      </c>
      <c r="D221" s="3">
        <v>1787</v>
      </c>
      <c r="E221" s="3">
        <v>2501.7999999999997</v>
      </c>
      <c r="F221" s="3">
        <v>18</v>
      </c>
      <c r="G221" s="3">
        <v>9</v>
      </c>
      <c r="H221" s="12">
        <v>2510.7999999999997</v>
      </c>
      <c r="I221" s="12">
        <f t="shared" si="17"/>
        <v>5030.5999999999995</v>
      </c>
      <c r="J221" s="15">
        <f t="shared" si="18"/>
        <v>62769999.999999993</v>
      </c>
      <c r="K221" s="15">
        <f t="shared" si="19"/>
        <v>7559400</v>
      </c>
      <c r="L221" s="15">
        <f t="shared" si="20"/>
        <v>70329400</v>
      </c>
    </row>
    <row r="222" spans="1:12" ht="29" x14ac:dyDescent="0.2">
      <c r="A222" s="3" t="str">
        <f t="shared" si="16"/>
        <v xml:space="preserve">MS-500 Jackson/Rankin, Madison Counties  </v>
      </c>
      <c r="B222" s="11" t="s">
        <v>222</v>
      </c>
      <c r="C222" s="2" t="s">
        <v>628</v>
      </c>
      <c r="D222" s="3">
        <v>106</v>
      </c>
      <c r="E222" s="3">
        <v>148.39999999999998</v>
      </c>
      <c r="F222" s="3">
        <v>240</v>
      </c>
      <c r="G222" s="3">
        <v>120</v>
      </c>
      <c r="H222" s="12">
        <v>268.39999999999998</v>
      </c>
      <c r="I222" s="12">
        <f t="shared" si="17"/>
        <v>656.8</v>
      </c>
      <c r="J222" s="15">
        <f t="shared" si="18"/>
        <v>6709999.9999999991</v>
      </c>
      <c r="K222" s="15">
        <f t="shared" si="19"/>
        <v>1165200</v>
      </c>
      <c r="L222" s="15">
        <f t="shared" si="20"/>
        <v>7875199.9999999991</v>
      </c>
    </row>
    <row r="223" spans="1:12" ht="29" x14ac:dyDescent="0.2">
      <c r="A223" s="3" t="str">
        <f t="shared" si="16"/>
        <v xml:space="preserve">MS-501 Mississippi Balance of State  </v>
      </c>
      <c r="B223" s="11" t="s">
        <v>223</v>
      </c>
      <c r="C223" s="2" t="s">
        <v>629</v>
      </c>
      <c r="D223" s="3">
        <v>189</v>
      </c>
      <c r="E223" s="3">
        <v>264.59999999999997</v>
      </c>
      <c r="F223" s="3">
        <v>193</v>
      </c>
      <c r="G223" s="3">
        <v>96.5</v>
      </c>
      <c r="H223" s="12">
        <v>361.09999999999997</v>
      </c>
      <c r="I223" s="12">
        <f t="shared" si="17"/>
        <v>818.69999999999982</v>
      </c>
      <c r="J223" s="15">
        <f t="shared" si="18"/>
        <v>9027500</v>
      </c>
      <c r="K223" s="15">
        <f t="shared" si="19"/>
        <v>1372800</v>
      </c>
      <c r="L223" s="15">
        <f t="shared" si="20"/>
        <v>10400300</v>
      </c>
    </row>
    <row r="224" spans="1:12" ht="29" x14ac:dyDescent="0.2">
      <c r="A224" s="3" t="str">
        <f t="shared" si="16"/>
        <v xml:space="preserve">MS-503 Gulf Port/Gulf Coast Regional  </v>
      </c>
      <c r="B224" s="11" t="s">
        <v>224</v>
      </c>
      <c r="C224" s="2" t="s">
        <v>630</v>
      </c>
      <c r="D224" s="3">
        <v>191</v>
      </c>
      <c r="E224" s="3">
        <v>267.39999999999998</v>
      </c>
      <c r="F224" s="3">
        <v>46</v>
      </c>
      <c r="G224" s="3">
        <v>23</v>
      </c>
      <c r="H224" s="12">
        <v>290.39999999999998</v>
      </c>
      <c r="I224" s="12">
        <f t="shared" si="17"/>
        <v>603.79999999999995</v>
      </c>
      <c r="J224" s="15">
        <f t="shared" si="18"/>
        <v>7259999.9999999991</v>
      </c>
      <c r="K224" s="15">
        <f t="shared" si="19"/>
        <v>940200</v>
      </c>
      <c r="L224" s="15">
        <f t="shared" si="20"/>
        <v>8200199.9999999991</v>
      </c>
    </row>
    <row r="225" spans="1:12" x14ac:dyDescent="0.2">
      <c r="A225" s="3" t="str">
        <f t="shared" si="16"/>
        <v xml:space="preserve">MT-500 Montana Statewide  </v>
      </c>
      <c r="B225" s="11" t="s">
        <v>225</v>
      </c>
      <c r="C225" s="2" t="s">
        <v>631</v>
      </c>
      <c r="D225" s="3">
        <v>345</v>
      </c>
      <c r="E225" s="3">
        <v>482.99999999999994</v>
      </c>
      <c r="F225" s="3">
        <v>656</v>
      </c>
      <c r="G225" s="3">
        <v>328</v>
      </c>
      <c r="H225" s="12">
        <v>811</v>
      </c>
      <c r="I225" s="12">
        <f t="shared" si="17"/>
        <v>1950</v>
      </c>
      <c r="J225" s="15">
        <f t="shared" si="18"/>
        <v>20275000</v>
      </c>
      <c r="K225" s="15">
        <f t="shared" si="19"/>
        <v>3417000</v>
      </c>
      <c r="L225" s="15">
        <f t="shared" si="20"/>
        <v>23692000</v>
      </c>
    </row>
    <row r="226" spans="1:12" ht="29" x14ac:dyDescent="0.2">
      <c r="A226" s="3" t="str">
        <f t="shared" si="16"/>
        <v xml:space="preserve">NC-500 Winston-Salem/Forsyth County  </v>
      </c>
      <c r="B226" s="11" t="s">
        <v>226</v>
      </c>
      <c r="C226" s="2" t="s">
        <v>632</v>
      </c>
      <c r="D226" s="3">
        <v>24</v>
      </c>
      <c r="E226" s="3">
        <v>33.599999999999994</v>
      </c>
      <c r="F226" s="3">
        <v>356</v>
      </c>
      <c r="G226" s="3">
        <v>178</v>
      </c>
      <c r="H226" s="12">
        <v>211.6</v>
      </c>
      <c r="I226" s="12">
        <f t="shared" si="17"/>
        <v>601.20000000000005</v>
      </c>
      <c r="J226" s="15">
        <f t="shared" si="18"/>
        <v>5290000</v>
      </c>
      <c r="K226" s="15">
        <f t="shared" si="19"/>
        <v>1168800.0000000002</v>
      </c>
      <c r="L226" s="15">
        <f t="shared" si="20"/>
        <v>6458800</v>
      </c>
    </row>
    <row r="227" spans="1:12" ht="29" x14ac:dyDescent="0.2">
      <c r="A227" s="3" t="str">
        <f t="shared" si="16"/>
        <v xml:space="preserve">NC-501 Asheville/Buncombe County  </v>
      </c>
      <c r="B227" s="11" t="s">
        <v>227</v>
      </c>
      <c r="C227" s="2" t="s">
        <v>633</v>
      </c>
      <c r="D227" s="3">
        <v>78</v>
      </c>
      <c r="E227" s="3">
        <v>109.19999999999999</v>
      </c>
      <c r="F227" s="3">
        <v>467</v>
      </c>
      <c r="G227" s="3">
        <v>233.5</v>
      </c>
      <c r="H227" s="12">
        <v>342.7</v>
      </c>
      <c r="I227" s="12">
        <f t="shared" si="17"/>
        <v>918.90000000000009</v>
      </c>
      <c r="J227" s="15">
        <f t="shared" si="18"/>
        <v>8567500</v>
      </c>
      <c r="K227" s="15">
        <f t="shared" si="19"/>
        <v>1728600.0000000002</v>
      </c>
      <c r="L227" s="15">
        <f t="shared" si="20"/>
        <v>10296100</v>
      </c>
    </row>
    <row r="228" spans="1:12" x14ac:dyDescent="0.2">
      <c r="A228" s="3" t="str">
        <f t="shared" si="16"/>
        <v xml:space="preserve">NC-502 Durham City &amp; County  </v>
      </c>
      <c r="B228" s="11" t="s">
        <v>228</v>
      </c>
      <c r="C228" s="2" t="s">
        <v>634</v>
      </c>
      <c r="D228" s="3">
        <v>81</v>
      </c>
      <c r="E228" s="3">
        <v>113.39999999999999</v>
      </c>
      <c r="F228" s="3">
        <v>175</v>
      </c>
      <c r="G228" s="3">
        <v>87.5</v>
      </c>
      <c r="H228" s="12">
        <v>200.89999999999998</v>
      </c>
      <c r="I228" s="12">
        <f t="shared" si="17"/>
        <v>489.29999999999995</v>
      </c>
      <c r="J228" s="15">
        <f t="shared" si="18"/>
        <v>5022499.9999999991</v>
      </c>
      <c r="K228" s="15">
        <f t="shared" si="19"/>
        <v>865200</v>
      </c>
      <c r="L228" s="15">
        <f t="shared" si="20"/>
        <v>5887699.9999999991</v>
      </c>
    </row>
    <row r="229" spans="1:12" ht="29" x14ac:dyDescent="0.2">
      <c r="A229" s="3" t="str">
        <f t="shared" si="16"/>
        <v xml:space="preserve">NC-503 North Carolina Balance of State  </v>
      </c>
      <c r="B229" s="11" t="s">
        <v>229</v>
      </c>
      <c r="C229" s="2" t="s">
        <v>635</v>
      </c>
      <c r="D229" s="3">
        <v>850</v>
      </c>
      <c r="E229" s="3">
        <v>1190</v>
      </c>
      <c r="F229" s="3">
        <v>1456</v>
      </c>
      <c r="G229" s="3">
        <v>728</v>
      </c>
      <c r="H229" s="12">
        <v>1918</v>
      </c>
      <c r="I229" s="12">
        <f t="shared" si="17"/>
        <v>4564</v>
      </c>
      <c r="J229" s="15">
        <f t="shared" si="18"/>
        <v>47950000</v>
      </c>
      <c r="K229" s="15">
        <f t="shared" si="19"/>
        <v>7938000.0000000009</v>
      </c>
      <c r="L229" s="15">
        <f t="shared" si="20"/>
        <v>55888000</v>
      </c>
    </row>
    <row r="230" spans="1:12" ht="29" x14ac:dyDescent="0.2">
      <c r="A230" s="3" t="str">
        <f t="shared" si="16"/>
        <v xml:space="preserve">NC-504 Greensboro, High Point  </v>
      </c>
      <c r="B230" s="11" t="s">
        <v>230</v>
      </c>
      <c r="C230" s="2" t="s">
        <v>636</v>
      </c>
      <c r="D230" s="3">
        <v>61</v>
      </c>
      <c r="E230" s="3">
        <v>85.399999999999991</v>
      </c>
      <c r="F230" s="3">
        <v>399</v>
      </c>
      <c r="G230" s="3">
        <v>199.5</v>
      </c>
      <c r="H230" s="12">
        <v>284.89999999999998</v>
      </c>
      <c r="I230" s="12">
        <f t="shared" si="17"/>
        <v>769.3</v>
      </c>
      <c r="J230" s="15">
        <f t="shared" si="18"/>
        <v>7122499.9999999991</v>
      </c>
      <c r="K230" s="15">
        <f t="shared" si="19"/>
        <v>1453200</v>
      </c>
      <c r="L230" s="15">
        <f t="shared" si="20"/>
        <v>8575700</v>
      </c>
    </row>
    <row r="231" spans="1:12" x14ac:dyDescent="0.2">
      <c r="A231" s="3" t="str">
        <f t="shared" si="16"/>
        <v xml:space="preserve">NC-505 Charlotte/Mecklenberg  </v>
      </c>
      <c r="B231" s="11" t="s">
        <v>231</v>
      </c>
      <c r="C231" s="2" t="s">
        <v>637</v>
      </c>
      <c r="D231" s="3">
        <v>196</v>
      </c>
      <c r="E231" s="3">
        <v>274.39999999999998</v>
      </c>
      <c r="F231" s="3">
        <v>1027</v>
      </c>
      <c r="G231" s="3">
        <v>513.5</v>
      </c>
      <c r="H231" s="12">
        <v>787.9</v>
      </c>
      <c r="I231" s="12">
        <f t="shared" si="17"/>
        <v>2089.3000000000002</v>
      </c>
      <c r="J231" s="15">
        <f t="shared" si="18"/>
        <v>19697500</v>
      </c>
      <c r="K231" s="15">
        <f t="shared" si="19"/>
        <v>3904200.0000000005</v>
      </c>
      <c r="L231" s="15">
        <f t="shared" si="20"/>
        <v>23601700</v>
      </c>
    </row>
    <row r="232" spans="1:12" ht="43" x14ac:dyDescent="0.2">
      <c r="A232" s="3" t="str">
        <f t="shared" si="16"/>
        <v xml:space="preserve">NC-506 Wilmington/Brunswick, New Hanover, Pender Counties  </v>
      </c>
      <c r="B232" s="11" t="s">
        <v>232</v>
      </c>
      <c r="C232" s="2" t="s">
        <v>638</v>
      </c>
      <c r="D232" s="3">
        <v>162</v>
      </c>
      <c r="E232" s="3">
        <v>226.79999999999998</v>
      </c>
      <c r="F232" s="3">
        <v>184</v>
      </c>
      <c r="G232" s="3">
        <v>92</v>
      </c>
      <c r="H232" s="12">
        <v>318.79999999999995</v>
      </c>
      <c r="I232" s="12">
        <f t="shared" si="17"/>
        <v>729.59999999999991</v>
      </c>
      <c r="J232" s="15">
        <f t="shared" si="18"/>
        <v>7969999.9999999991</v>
      </c>
      <c r="K232" s="15">
        <f t="shared" si="19"/>
        <v>1232400</v>
      </c>
      <c r="L232" s="15">
        <f t="shared" si="20"/>
        <v>9202400</v>
      </c>
    </row>
    <row r="233" spans="1:12" x14ac:dyDescent="0.2">
      <c r="A233" s="3" t="str">
        <f t="shared" si="16"/>
        <v xml:space="preserve">NC-507 Raleigh/Wake County  </v>
      </c>
      <c r="B233" s="11" t="s">
        <v>233</v>
      </c>
      <c r="C233" s="2" t="s">
        <v>639</v>
      </c>
      <c r="D233" s="3">
        <v>236</v>
      </c>
      <c r="E233" s="3">
        <v>330.4</v>
      </c>
      <c r="F233" s="3">
        <v>462</v>
      </c>
      <c r="G233" s="3">
        <v>231</v>
      </c>
      <c r="H233" s="12">
        <v>561.4</v>
      </c>
      <c r="I233" s="12">
        <f t="shared" si="17"/>
        <v>1353.8</v>
      </c>
      <c r="J233" s="15">
        <f t="shared" si="18"/>
        <v>14035000</v>
      </c>
      <c r="K233" s="15">
        <f t="shared" si="19"/>
        <v>2377200.0000000005</v>
      </c>
      <c r="L233" s="15">
        <f t="shared" si="20"/>
        <v>16412200</v>
      </c>
    </row>
    <row r="234" spans="1:12" ht="29" x14ac:dyDescent="0.2">
      <c r="A234" s="3" t="str">
        <f t="shared" si="16"/>
        <v xml:space="preserve">NC-509 Gastonia/Cleveland, Gaston, Lincoln Counties  </v>
      </c>
      <c r="B234" s="11" t="s">
        <v>234</v>
      </c>
      <c r="C234" s="2" t="s">
        <v>640</v>
      </c>
      <c r="D234" s="3">
        <v>72</v>
      </c>
      <c r="E234" s="3">
        <v>100.8</v>
      </c>
      <c r="F234" s="3">
        <v>164</v>
      </c>
      <c r="G234" s="3">
        <v>82</v>
      </c>
      <c r="H234" s="12">
        <v>182.8</v>
      </c>
      <c r="I234" s="12">
        <f t="shared" si="17"/>
        <v>447.6</v>
      </c>
      <c r="J234" s="15">
        <f t="shared" si="18"/>
        <v>4570000</v>
      </c>
      <c r="K234" s="15">
        <f t="shared" si="19"/>
        <v>794400.00000000012</v>
      </c>
      <c r="L234" s="15">
        <f t="shared" si="20"/>
        <v>5364400</v>
      </c>
    </row>
    <row r="235" spans="1:12" ht="43" x14ac:dyDescent="0.2">
      <c r="A235" s="3" t="str">
        <f t="shared" si="16"/>
        <v xml:space="preserve">NC-511 Fayetteville/Cumberland County  </v>
      </c>
      <c r="B235" s="11" t="s">
        <v>235</v>
      </c>
      <c r="C235" s="2" t="s">
        <v>641</v>
      </c>
      <c r="D235" s="3">
        <v>226</v>
      </c>
      <c r="E235" s="3">
        <v>316.39999999999998</v>
      </c>
      <c r="F235" s="3">
        <v>12</v>
      </c>
      <c r="G235" s="3">
        <v>6</v>
      </c>
      <c r="H235" s="12">
        <v>322.39999999999998</v>
      </c>
      <c r="I235" s="12">
        <f t="shared" si="17"/>
        <v>650.79999999999995</v>
      </c>
      <c r="J235" s="15">
        <f t="shared" si="18"/>
        <v>8059999.9999999991</v>
      </c>
      <c r="K235" s="15">
        <f t="shared" si="19"/>
        <v>985199.99999999988</v>
      </c>
      <c r="L235" s="15">
        <f t="shared" si="20"/>
        <v>9045199.9999999981</v>
      </c>
    </row>
    <row r="236" spans="1:12" ht="29" x14ac:dyDescent="0.2">
      <c r="A236" s="3" t="str">
        <f t="shared" si="16"/>
        <v xml:space="preserve">NC-513 Chapel Hill/Orange County  </v>
      </c>
      <c r="B236" s="11" t="s">
        <v>236</v>
      </c>
      <c r="C236" s="2" t="s">
        <v>642</v>
      </c>
      <c r="D236" s="3">
        <v>29</v>
      </c>
      <c r="E236" s="3">
        <v>40.599999999999994</v>
      </c>
      <c r="F236" s="3">
        <v>76</v>
      </c>
      <c r="G236" s="3">
        <v>38</v>
      </c>
      <c r="H236" s="12">
        <v>78.599999999999994</v>
      </c>
      <c r="I236" s="12">
        <f t="shared" si="17"/>
        <v>195.2</v>
      </c>
      <c r="J236" s="15">
        <f t="shared" si="18"/>
        <v>1964999.9999999998</v>
      </c>
      <c r="K236" s="15">
        <f t="shared" si="19"/>
        <v>349800</v>
      </c>
      <c r="L236" s="15">
        <f t="shared" si="20"/>
        <v>2314800</v>
      </c>
    </row>
    <row r="237" spans="1:12" ht="29" x14ac:dyDescent="0.2">
      <c r="A237" s="3" t="str">
        <f t="shared" si="16"/>
        <v xml:space="preserve">NC-516 Northwest North Carolina  </v>
      </c>
      <c r="B237" s="11" t="s">
        <v>237</v>
      </c>
      <c r="C237" s="2" t="s">
        <v>643</v>
      </c>
      <c r="D237" s="3">
        <v>253</v>
      </c>
      <c r="E237" s="3">
        <v>354.2</v>
      </c>
      <c r="F237" s="3">
        <v>111</v>
      </c>
      <c r="G237" s="3">
        <v>55.5</v>
      </c>
      <c r="H237" s="12">
        <v>409.7</v>
      </c>
      <c r="I237" s="12">
        <f t="shared" si="17"/>
        <v>874.90000000000009</v>
      </c>
      <c r="J237" s="15">
        <f t="shared" si="18"/>
        <v>10242500</v>
      </c>
      <c r="K237" s="15">
        <f t="shared" si="19"/>
        <v>1395600</v>
      </c>
      <c r="L237" s="15">
        <f t="shared" si="20"/>
        <v>11638100</v>
      </c>
    </row>
    <row r="238" spans="1:12" ht="29" x14ac:dyDescent="0.2">
      <c r="A238" s="3" t="str">
        <f t="shared" si="16"/>
        <v xml:space="preserve">ND-500 North Dakota Statewide  </v>
      </c>
      <c r="B238" s="11" t="s">
        <v>238</v>
      </c>
      <c r="C238" s="2" t="s">
        <v>644</v>
      </c>
      <c r="D238" s="3">
        <v>12</v>
      </c>
      <c r="E238" s="3">
        <v>16.799999999999997</v>
      </c>
      <c r="F238" s="3">
        <v>344</v>
      </c>
      <c r="G238" s="3">
        <v>172</v>
      </c>
      <c r="H238" s="12">
        <v>188.8</v>
      </c>
      <c r="I238" s="12">
        <f t="shared" si="17"/>
        <v>549.59999999999991</v>
      </c>
      <c r="J238" s="15">
        <f t="shared" si="18"/>
        <v>4720000</v>
      </c>
      <c r="K238" s="15">
        <f t="shared" si="19"/>
        <v>1082400.0000000002</v>
      </c>
      <c r="L238" s="15">
        <f t="shared" si="20"/>
        <v>5802400</v>
      </c>
    </row>
    <row r="239" spans="1:12" ht="29" x14ac:dyDescent="0.2">
      <c r="A239" s="3" t="str">
        <f t="shared" si="16"/>
        <v xml:space="preserve">NE-500 Nebraska Balance of State  </v>
      </c>
      <c r="B239" s="11" t="s">
        <v>239</v>
      </c>
      <c r="C239" s="2" t="s">
        <v>645</v>
      </c>
      <c r="D239" s="3">
        <v>20</v>
      </c>
      <c r="E239" s="3">
        <v>28</v>
      </c>
      <c r="F239" s="3">
        <v>289</v>
      </c>
      <c r="G239" s="3">
        <v>144.5</v>
      </c>
      <c r="H239" s="12">
        <v>172.5</v>
      </c>
      <c r="I239" s="12">
        <f t="shared" si="17"/>
        <v>489.5</v>
      </c>
      <c r="J239" s="15">
        <f t="shared" si="18"/>
        <v>4312500</v>
      </c>
      <c r="K239" s="15">
        <f t="shared" si="19"/>
        <v>951000.00000000012</v>
      </c>
      <c r="L239" s="15">
        <f t="shared" si="20"/>
        <v>5263500</v>
      </c>
    </row>
    <row r="240" spans="1:12" x14ac:dyDescent="0.2">
      <c r="A240" s="3" t="str">
        <f t="shared" si="16"/>
        <v xml:space="preserve">NE-501 Omaha, Council Bluffs  </v>
      </c>
      <c r="B240" s="11" t="s">
        <v>240</v>
      </c>
      <c r="C240" s="2" t="s">
        <v>646</v>
      </c>
      <c r="D240" s="3">
        <v>46</v>
      </c>
      <c r="E240" s="3">
        <v>64.399999999999991</v>
      </c>
      <c r="F240" s="3">
        <v>1061</v>
      </c>
      <c r="G240" s="3">
        <v>530.5</v>
      </c>
      <c r="H240" s="12">
        <v>594.9</v>
      </c>
      <c r="I240" s="12">
        <f t="shared" si="17"/>
        <v>1720.3000000000002</v>
      </c>
      <c r="J240" s="15">
        <f t="shared" si="18"/>
        <v>14872500</v>
      </c>
      <c r="K240" s="15">
        <f t="shared" si="19"/>
        <v>3376200.0000000005</v>
      </c>
      <c r="L240" s="15">
        <f t="shared" si="20"/>
        <v>18248700</v>
      </c>
    </row>
    <row r="241" spans="1:12" x14ac:dyDescent="0.2">
      <c r="A241" s="3" t="str">
        <f t="shared" si="16"/>
        <v xml:space="preserve">NE-502 Lincoln  </v>
      </c>
      <c r="B241" s="11" t="s">
        <v>241</v>
      </c>
      <c r="C241" s="2" t="s">
        <v>647</v>
      </c>
      <c r="D241" s="3">
        <v>44</v>
      </c>
      <c r="E241" s="3">
        <v>61.599999999999994</v>
      </c>
      <c r="F241" s="3">
        <v>235</v>
      </c>
      <c r="G241" s="3">
        <v>117.5</v>
      </c>
      <c r="H241" s="12">
        <v>179.1</v>
      </c>
      <c r="I241" s="12">
        <f t="shared" si="17"/>
        <v>475.70000000000005</v>
      </c>
      <c r="J241" s="15">
        <f t="shared" si="18"/>
        <v>4477500</v>
      </c>
      <c r="K241" s="15">
        <f t="shared" si="19"/>
        <v>889800.00000000012</v>
      </c>
      <c r="L241" s="15">
        <f t="shared" si="20"/>
        <v>5367300</v>
      </c>
    </row>
    <row r="242" spans="1:12" ht="29" x14ac:dyDescent="0.2">
      <c r="A242" s="3" t="str">
        <f t="shared" si="16"/>
        <v xml:space="preserve">NH-500 New Hampshire Balance of State  </v>
      </c>
      <c r="B242" s="11" t="s">
        <v>242</v>
      </c>
      <c r="C242" s="2" t="s">
        <v>648</v>
      </c>
      <c r="D242" s="3">
        <v>95</v>
      </c>
      <c r="E242" s="3">
        <v>133</v>
      </c>
      <c r="F242" s="3">
        <v>318</v>
      </c>
      <c r="G242" s="3">
        <v>159</v>
      </c>
      <c r="H242" s="12">
        <v>292</v>
      </c>
      <c r="I242" s="12">
        <f t="shared" si="17"/>
        <v>743</v>
      </c>
      <c r="J242" s="15">
        <f t="shared" si="18"/>
        <v>7300000</v>
      </c>
      <c r="K242" s="15">
        <f t="shared" si="19"/>
        <v>1353000</v>
      </c>
      <c r="L242" s="15">
        <f t="shared" si="20"/>
        <v>8653000</v>
      </c>
    </row>
    <row r="243" spans="1:12" x14ac:dyDescent="0.2">
      <c r="A243" s="3" t="str">
        <f t="shared" si="16"/>
        <v xml:space="preserve">NH-501 Manchester  </v>
      </c>
      <c r="B243" s="11" t="s">
        <v>243</v>
      </c>
      <c r="C243" s="2" t="s">
        <v>649</v>
      </c>
      <c r="D243" s="3">
        <v>51</v>
      </c>
      <c r="E243" s="3">
        <v>71.399999999999991</v>
      </c>
      <c r="F243" s="3">
        <v>221</v>
      </c>
      <c r="G243" s="3">
        <v>110.5</v>
      </c>
      <c r="H243" s="12">
        <v>181.89999999999998</v>
      </c>
      <c r="I243" s="12">
        <f t="shared" si="17"/>
        <v>474.29999999999995</v>
      </c>
      <c r="J243" s="15">
        <f t="shared" si="18"/>
        <v>4547499.9999999991</v>
      </c>
      <c r="K243" s="15">
        <f t="shared" si="19"/>
        <v>877200</v>
      </c>
      <c r="L243" s="15">
        <f t="shared" si="20"/>
        <v>5424699.9999999991</v>
      </c>
    </row>
    <row r="244" spans="1:12" ht="29" x14ac:dyDescent="0.2">
      <c r="A244" s="3" t="str">
        <f t="shared" si="16"/>
        <v xml:space="preserve">NH-502 Nashua/Hillsborough County  </v>
      </c>
      <c r="B244" s="11" t="s">
        <v>244</v>
      </c>
      <c r="C244" s="2" t="s">
        <v>650</v>
      </c>
      <c r="D244" s="3">
        <v>3</v>
      </c>
      <c r="E244" s="3">
        <v>4.1999999999999993</v>
      </c>
      <c r="F244" s="3">
        <v>123</v>
      </c>
      <c r="G244" s="3">
        <v>61.5</v>
      </c>
      <c r="H244" s="12">
        <v>65.7</v>
      </c>
      <c r="I244" s="12">
        <f t="shared" si="17"/>
        <v>192.89999999999998</v>
      </c>
      <c r="J244" s="15">
        <f t="shared" si="18"/>
        <v>1642500</v>
      </c>
      <c r="K244" s="15">
        <f t="shared" si="19"/>
        <v>381600</v>
      </c>
      <c r="L244" s="15">
        <f t="shared" si="20"/>
        <v>2024100</v>
      </c>
    </row>
    <row r="245" spans="1:12" x14ac:dyDescent="0.2">
      <c r="A245" s="3" t="str">
        <f t="shared" si="16"/>
        <v xml:space="preserve">NJ-500 Atlantic City &amp; County  </v>
      </c>
      <c r="B245" s="11" t="s">
        <v>245</v>
      </c>
      <c r="C245" s="2" t="s">
        <v>651</v>
      </c>
      <c r="D245" s="3">
        <v>96</v>
      </c>
      <c r="E245" s="3">
        <v>134.39999999999998</v>
      </c>
      <c r="F245" s="3">
        <v>232</v>
      </c>
      <c r="G245" s="3">
        <v>116</v>
      </c>
      <c r="H245" s="12">
        <v>250.39999999999998</v>
      </c>
      <c r="I245" s="12">
        <f t="shared" si="17"/>
        <v>616.79999999999995</v>
      </c>
      <c r="J245" s="15">
        <f t="shared" si="18"/>
        <v>6259999.9999999991</v>
      </c>
      <c r="K245" s="15">
        <f t="shared" si="19"/>
        <v>1099200</v>
      </c>
      <c r="L245" s="15">
        <f t="shared" si="20"/>
        <v>7359199.9999999991</v>
      </c>
    </row>
    <row r="246" spans="1:12" x14ac:dyDescent="0.2">
      <c r="A246" s="3" t="str">
        <f t="shared" si="16"/>
        <v xml:space="preserve">NJ-501 Bergen County  </v>
      </c>
      <c r="B246" s="11" t="s">
        <v>246</v>
      </c>
      <c r="C246" s="2" t="s">
        <v>652</v>
      </c>
      <c r="D246" s="3">
        <v>4</v>
      </c>
      <c r="E246" s="3">
        <v>5.6</v>
      </c>
      <c r="F246" s="3">
        <v>173</v>
      </c>
      <c r="G246" s="3">
        <v>86.5</v>
      </c>
      <c r="H246" s="12">
        <v>92.1</v>
      </c>
      <c r="I246" s="12">
        <f t="shared" si="17"/>
        <v>270.70000000000005</v>
      </c>
      <c r="J246" s="15">
        <f t="shared" si="18"/>
        <v>2302500</v>
      </c>
      <c r="K246" s="15">
        <f t="shared" si="19"/>
        <v>535800</v>
      </c>
      <c r="L246" s="15">
        <f t="shared" si="20"/>
        <v>2838300</v>
      </c>
    </row>
    <row r="247" spans="1:12" x14ac:dyDescent="0.2">
      <c r="A247" s="3" t="str">
        <f t="shared" si="16"/>
        <v xml:space="preserve">NJ-502 Burlington County  </v>
      </c>
      <c r="B247" s="11" t="s">
        <v>247</v>
      </c>
      <c r="C247" s="2" t="s">
        <v>653</v>
      </c>
      <c r="D247" s="3">
        <v>23</v>
      </c>
      <c r="E247" s="3">
        <v>32.199999999999996</v>
      </c>
      <c r="F247" s="3">
        <v>216</v>
      </c>
      <c r="G247" s="3">
        <v>108</v>
      </c>
      <c r="H247" s="12">
        <v>140.19999999999999</v>
      </c>
      <c r="I247" s="12">
        <f t="shared" si="17"/>
        <v>388.4</v>
      </c>
      <c r="J247" s="15">
        <f t="shared" si="18"/>
        <v>3504999.9999999995</v>
      </c>
      <c r="K247" s="15">
        <f t="shared" si="19"/>
        <v>744600</v>
      </c>
      <c r="L247" s="15">
        <f t="shared" si="20"/>
        <v>4249600</v>
      </c>
    </row>
    <row r="248" spans="1:12" ht="43" x14ac:dyDescent="0.2">
      <c r="A248" s="3" t="str">
        <f t="shared" si="16"/>
        <v xml:space="preserve">NJ-503 Camden City &amp; County/Gloucester, Cape May, Cumberland Counties  </v>
      </c>
      <c r="B248" s="11" t="s">
        <v>248</v>
      </c>
      <c r="C248" s="2" t="s">
        <v>654</v>
      </c>
      <c r="D248" s="3">
        <v>219</v>
      </c>
      <c r="E248" s="3">
        <v>306.59999999999997</v>
      </c>
      <c r="F248" s="3">
        <v>562</v>
      </c>
      <c r="G248" s="3">
        <v>281</v>
      </c>
      <c r="H248" s="12">
        <v>587.59999999999991</v>
      </c>
      <c r="I248" s="12">
        <f t="shared" si="17"/>
        <v>1456.1999999999998</v>
      </c>
      <c r="J248" s="15">
        <f t="shared" si="18"/>
        <v>14689999.999999998</v>
      </c>
      <c r="K248" s="15">
        <f t="shared" si="19"/>
        <v>2605800</v>
      </c>
      <c r="L248" s="15">
        <f t="shared" si="20"/>
        <v>17295800</v>
      </c>
    </row>
    <row r="249" spans="1:12" x14ac:dyDescent="0.2">
      <c r="A249" s="3" t="str">
        <f t="shared" si="16"/>
        <v xml:space="preserve">NJ-504 Newark/Essex County  </v>
      </c>
      <c r="B249" s="11" t="s">
        <v>249</v>
      </c>
      <c r="C249" s="2" t="s">
        <v>655</v>
      </c>
      <c r="D249" s="3">
        <v>338</v>
      </c>
      <c r="E249" s="3">
        <v>473.2</v>
      </c>
      <c r="F249" s="3">
        <v>1035</v>
      </c>
      <c r="G249" s="3">
        <v>517.5</v>
      </c>
      <c r="H249" s="12">
        <v>990.7</v>
      </c>
      <c r="I249" s="12">
        <f t="shared" si="17"/>
        <v>2498.9</v>
      </c>
      <c r="J249" s="15">
        <f t="shared" si="18"/>
        <v>24767500</v>
      </c>
      <c r="K249" s="15">
        <f t="shared" si="19"/>
        <v>4524600.0000000009</v>
      </c>
      <c r="L249" s="15">
        <f t="shared" si="20"/>
        <v>29292100</v>
      </c>
    </row>
    <row r="250" spans="1:12" ht="29" x14ac:dyDescent="0.2">
      <c r="A250" s="3" t="str">
        <f t="shared" si="16"/>
        <v xml:space="preserve">NJ-506 Jersey City, Bayonne/Hudson County  </v>
      </c>
      <c r="B250" s="11" t="s">
        <v>250</v>
      </c>
      <c r="C250" s="2" t="s">
        <v>656</v>
      </c>
      <c r="D250" s="3">
        <v>267</v>
      </c>
      <c r="E250" s="3">
        <v>373.79999999999995</v>
      </c>
      <c r="F250" s="3">
        <v>458</v>
      </c>
      <c r="G250" s="3">
        <v>229</v>
      </c>
      <c r="H250" s="12">
        <v>602.79999999999995</v>
      </c>
      <c r="I250" s="12">
        <f t="shared" si="17"/>
        <v>1434.6</v>
      </c>
      <c r="J250" s="15">
        <f t="shared" si="18"/>
        <v>15069999.999999998</v>
      </c>
      <c r="K250" s="15">
        <f t="shared" si="19"/>
        <v>2495400</v>
      </c>
      <c r="L250" s="15">
        <f t="shared" si="20"/>
        <v>17565400</v>
      </c>
    </row>
    <row r="251" spans="1:12" ht="29" x14ac:dyDescent="0.2">
      <c r="A251" s="3" t="str">
        <f t="shared" si="16"/>
        <v xml:space="preserve">NJ-507 New Brunswick/Middlesex County  </v>
      </c>
      <c r="B251" s="11" t="s">
        <v>251</v>
      </c>
      <c r="C251" s="2" t="s">
        <v>657</v>
      </c>
      <c r="D251" s="3">
        <v>135</v>
      </c>
      <c r="E251" s="3">
        <v>189</v>
      </c>
      <c r="F251" s="3">
        <v>226</v>
      </c>
      <c r="G251" s="3">
        <v>113</v>
      </c>
      <c r="H251" s="12">
        <v>302</v>
      </c>
      <c r="I251" s="12">
        <f t="shared" si="17"/>
        <v>717</v>
      </c>
      <c r="J251" s="15">
        <f t="shared" si="18"/>
        <v>7550000</v>
      </c>
      <c r="K251" s="15">
        <f t="shared" si="19"/>
        <v>1245000</v>
      </c>
      <c r="L251" s="15">
        <f t="shared" si="20"/>
        <v>8795000</v>
      </c>
    </row>
    <row r="252" spans="1:12" x14ac:dyDescent="0.2">
      <c r="A252" s="3" t="str">
        <f t="shared" si="16"/>
        <v xml:space="preserve">NJ-508 Monmouth County  </v>
      </c>
      <c r="B252" s="11" t="s">
        <v>252</v>
      </c>
      <c r="C252" s="2" t="s">
        <v>658</v>
      </c>
      <c r="D252" s="3">
        <v>54</v>
      </c>
      <c r="E252" s="3">
        <v>75.599999999999994</v>
      </c>
      <c r="F252" s="3">
        <v>156</v>
      </c>
      <c r="G252" s="3">
        <v>78</v>
      </c>
      <c r="H252" s="12">
        <v>153.6</v>
      </c>
      <c r="I252" s="12">
        <f t="shared" si="17"/>
        <v>385.20000000000005</v>
      </c>
      <c r="J252" s="15">
        <f t="shared" si="18"/>
        <v>3840000</v>
      </c>
      <c r="K252" s="15">
        <f t="shared" si="19"/>
        <v>694800</v>
      </c>
      <c r="L252" s="15">
        <f t="shared" si="20"/>
        <v>4534800</v>
      </c>
    </row>
    <row r="253" spans="1:12" x14ac:dyDescent="0.2">
      <c r="A253" s="3" t="str">
        <f t="shared" si="16"/>
        <v xml:space="preserve">NJ-509 Morris County  </v>
      </c>
      <c r="B253" s="11" t="s">
        <v>253</v>
      </c>
      <c r="C253" s="2" t="s">
        <v>659</v>
      </c>
      <c r="D253" s="3">
        <v>42</v>
      </c>
      <c r="E253" s="3">
        <v>58.8</v>
      </c>
      <c r="F253" s="3">
        <v>183</v>
      </c>
      <c r="G253" s="3">
        <v>91.5</v>
      </c>
      <c r="H253" s="12">
        <v>150.30000000000001</v>
      </c>
      <c r="I253" s="12">
        <f t="shared" si="17"/>
        <v>392.1</v>
      </c>
      <c r="J253" s="15">
        <f t="shared" si="18"/>
        <v>3757500.0000000005</v>
      </c>
      <c r="K253" s="15">
        <f t="shared" si="19"/>
        <v>725400.00000000012</v>
      </c>
      <c r="L253" s="15">
        <f t="shared" si="20"/>
        <v>4482900.0000000009</v>
      </c>
    </row>
    <row r="254" spans="1:12" ht="29" x14ac:dyDescent="0.2">
      <c r="A254" s="3" t="str">
        <f t="shared" si="16"/>
        <v xml:space="preserve">NJ-510 Lakewood Township/Ocean County  </v>
      </c>
      <c r="B254" s="11" t="s">
        <v>254</v>
      </c>
      <c r="C254" s="2" t="s">
        <v>660</v>
      </c>
      <c r="D254" s="3">
        <v>30</v>
      </c>
      <c r="E254" s="3">
        <v>42</v>
      </c>
      <c r="F254" s="3">
        <v>151</v>
      </c>
      <c r="G254" s="3">
        <v>75.5</v>
      </c>
      <c r="H254" s="12">
        <v>117.5</v>
      </c>
      <c r="I254" s="12">
        <f t="shared" si="17"/>
        <v>310.5</v>
      </c>
      <c r="J254" s="15">
        <f t="shared" si="18"/>
        <v>2937500</v>
      </c>
      <c r="K254" s="15">
        <f t="shared" si="19"/>
        <v>579000</v>
      </c>
      <c r="L254" s="15">
        <f t="shared" si="20"/>
        <v>3516500</v>
      </c>
    </row>
    <row r="255" spans="1:12" ht="29" x14ac:dyDescent="0.2">
      <c r="A255" s="3" t="str">
        <f t="shared" si="16"/>
        <v xml:space="preserve">NJ-511 Paterson/Passaic County  </v>
      </c>
      <c r="B255" s="11" t="s">
        <v>255</v>
      </c>
      <c r="C255" s="2" t="s">
        <v>661</v>
      </c>
      <c r="D255" s="3">
        <v>117</v>
      </c>
      <c r="E255" s="3">
        <v>163.79999999999998</v>
      </c>
      <c r="F255" s="3">
        <v>170</v>
      </c>
      <c r="G255" s="3">
        <v>85</v>
      </c>
      <c r="H255" s="12">
        <v>248.79999999999998</v>
      </c>
      <c r="I255" s="12">
        <f t="shared" si="17"/>
        <v>582.59999999999991</v>
      </c>
      <c r="J255" s="15">
        <f t="shared" si="18"/>
        <v>6220000</v>
      </c>
      <c r="K255" s="15">
        <f t="shared" si="19"/>
        <v>1001399.9999999999</v>
      </c>
      <c r="L255" s="15">
        <f t="shared" si="20"/>
        <v>7221400</v>
      </c>
    </row>
    <row r="256" spans="1:12" x14ac:dyDescent="0.2">
      <c r="A256" s="3" t="str">
        <f t="shared" si="16"/>
        <v xml:space="preserve">NJ-512 Salem County  </v>
      </c>
      <c r="B256" s="11" t="s">
        <v>256</v>
      </c>
      <c r="C256" s="2" t="s">
        <v>662</v>
      </c>
      <c r="D256" s="3">
        <v>0</v>
      </c>
      <c r="E256" s="3">
        <v>0</v>
      </c>
      <c r="F256" s="3">
        <v>8</v>
      </c>
      <c r="G256" s="3">
        <v>4</v>
      </c>
      <c r="H256" s="12">
        <v>4</v>
      </c>
      <c r="I256" s="12">
        <f t="shared" si="17"/>
        <v>12</v>
      </c>
      <c r="J256" s="15">
        <f t="shared" si="18"/>
        <v>100000</v>
      </c>
      <c r="K256" s="15">
        <f t="shared" si="19"/>
        <v>24000</v>
      </c>
      <c r="L256" s="15">
        <f t="shared" si="20"/>
        <v>124000</v>
      </c>
    </row>
    <row r="257" spans="1:12" x14ac:dyDescent="0.2">
      <c r="A257" s="3" t="str">
        <f t="shared" si="16"/>
        <v xml:space="preserve">NJ-513 Somerset County  </v>
      </c>
      <c r="B257" s="11" t="s">
        <v>257</v>
      </c>
      <c r="C257" s="2" t="s">
        <v>663</v>
      </c>
      <c r="D257" s="3">
        <v>6</v>
      </c>
      <c r="E257" s="3">
        <v>8.3999999999999986</v>
      </c>
      <c r="F257" s="3">
        <v>191</v>
      </c>
      <c r="G257" s="3">
        <v>95.5</v>
      </c>
      <c r="H257" s="12">
        <v>103.9</v>
      </c>
      <c r="I257" s="12">
        <f t="shared" si="17"/>
        <v>303.29999999999995</v>
      </c>
      <c r="J257" s="15">
        <f t="shared" si="18"/>
        <v>2597500</v>
      </c>
      <c r="K257" s="15">
        <f t="shared" si="19"/>
        <v>598200</v>
      </c>
      <c r="L257" s="15">
        <f t="shared" si="20"/>
        <v>3195700</v>
      </c>
    </row>
    <row r="258" spans="1:12" x14ac:dyDescent="0.2">
      <c r="A258" s="3" t="str">
        <f t="shared" si="16"/>
        <v xml:space="preserve">NJ-514 Trenton/Mercer County  </v>
      </c>
      <c r="B258" s="11" t="s">
        <v>258</v>
      </c>
      <c r="C258" s="2" t="s">
        <v>664</v>
      </c>
      <c r="D258" s="3">
        <v>84</v>
      </c>
      <c r="E258" s="3">
        <v>117.6</v>
      </c>
      <c r="F258" s="3">
        <v>245</v>
      </c>
      <c r="G258" s="3">
        <v>122.5</v>
      </c>
      <c r="H258" s="12">
        <v>240.1</v>
      </c>
      <c r="I258" s="12">
        <f t="shared" si="17"/>
        <v>602.70000000000005</v>
      </c>
      <c r="J258" s="15">
        <f t="shared" si="18"/>
        <v>6002500</v>
      </c>
      <c r="K258" s="15">
        <f t="shared" si="19"/>
        <v>1087800.0000000002</v>
      </c>
      <c r="L258" s="15">
        <f t="shared" si="20"/>
        <v>7090300</v>
      </c>
    </row>
    <row r="259" spans="1:12" ht="29" x14ac:dyDescent="0.2">
      <c r="A259" s="3" t="str">
        <f t="shared" ref="A259:A322" si="21">CONCATENATE(B259," ",C259)</f>
        <v xml:space="preserve">NJ-515 Elizabeth/Union County  </v>
      </c>
      <c r="B259" s="11" t="s">
        <v>259</v>
      </c>
      <c r="C259" s="2" t="s">
        <v>665</v>
      </c>
      <c r="D259" s="3">
        <v>39</v>
      </c>
      <c r="E259" s="3">
        <v>54.599999999999994</v>
      </c>
      <c r="F259" s="3">
        <v>201</v>
      </c>
      <c r="G259" s="3">
        <v>100.5</v>
      </c>
      <c r="H259" s="12">
        <v>155.1</v>
      </c>
      <c r="I259" s="12">
        <f t="shared" ref="I259:I322" si="22">H259+F259+E259</f>
        <v>410.70000000000005</v>
      </c>
      <c r="J259" s="15">
        <f t="shared" ref="J259:J322" si="23">H259*25000</f>
        <v>3877500</v>
      </c>
      <c r="K259" s="15">
        <f t="shared" ref="K259:K322" si="24">SUM(E259,F259)*0.4*7500</f>
        <v>766800.00000000012</v>
      </c>
      <c r="L259" s="15">
        <f t="shared" ref="L259:L322" si="25">SUM(J259:K259)</f>
        <v>4644300</v>
      </c>
    </row>
    <row r="260" spans="1:12" ht="29" x14ac:dyDescent="0.2">
      <c r="A260" s="3" t="str">
        <f t="shared" si="21"/>
        <v xml:space="preserve">NJ-516 Warren, Sussex, Hunterdon Counties  </v>
      </c>
      <c r="B260" s="11" t="s">
        <v>260</v>
      </c>
      <c r="C260" s="2" t="s">
        <v>666</v>
      </c>
      <c r="D260" s="3">
        <v>28</v>
      </c>
      <c r="E260" s="3">
        <v>39.199999999999996</v>
      </c>
      <c r="F260" s="3">
        <v>212</v>
      </c>
      <c r="G260" s="3">
        <v>106</v>
      </c>
      <c r="H260" s="12">
        <v>145.19999999999999</v>
      </c>
      <c r="I260" s="12">
        <f t="shared" si="22"/>
        <v>396.4</v>
      </c>
      <c r="J260" s="15">
        <f t="shared" si="23"/>
        <v>3629999.9999999995</v>
      </c>
      <c r="K260" s="15">
        <f t="shared" si="24"/>
        <v>753600</v>
      </c>
      <c r="L260" s="15">
        <f t="shared" si="25"/>
        <v>4383600</v>
      </c>
    </row>
    <row r="261" spans="1:12" x14ac:dyDescent="0.2">
      <c r="A261" s="3" t="str">
        <f t="shared" si="21"/>
        <v xml:space="preserve">NM-500 Albuquerque  </v>
      </c>
      <c r="B261" s="11" t="s">
        <v>261</v>
      </c>
      <c r="C261" s="2" t="s">
        <v>667</v>
      </c>
      <c r="D261" s="3">
        <v>567</v>
      </c>
      <c r="E261" s="3">
        <v>793.8</v>
      </c>
      <c r="F261" s="3">
        <v>677</v>
      </c>
      <c r="G261" s="3">
        <v>338.5</v>
      </c>
      <c r="H261" s="12">
        <v>1132.3</v>
      </c>
      <c r="I261" s="12">
        <f t="shared" si="22"/>
        <v>2603.1</v>
      </c>
      <c r="J261" s="15">
        <f t="shared" si="23"/>
        <v>28307500</v>
      </c>
      <c r="K261" s="15">
        <f t="shared" si="24"/>
        <v>4412400</v>
      </c>
      <c r="L261" s="15">
        <f t="shared" si="25"/>
        <v>32719900</v>
      </c>
    </row>
    <row r="262" spans="1:12" ht="29" x14ac:dyDescent="0.2">
      <c r="A262" s="3" t="str">
        <f t="shared" si="21"/>
        <v xml:space="preserve">NM-501 New Mexico Balance of State  </v>
      </c>
      <c r="B262" s="11" t="s">
        <v>262</v>
      </c>
      <c r="C262" s="2" t="s">
        <v>668</v>
      </c>
      <c r="D262" s="3">
        <v>692</v>
      </c>
      <c r="E262" s="3">
        <v>968.8</v>
      </c>
      <c r="F262" s="3">
        <v>597</v>
      </c>
      <c r="G262" s="3">
        <v>298.5</v>
      </c>
      <c r="H262" s="12">
        <v>1267.3</v>
      </c>
      <c r="I262" s="12">
        <f t="shared" si="22"/>
        <v>2833.1</v>
      </c>
      <c r="J262" s="15">
        <f t="shared" si="23"/>
        <v>31682500</v>
      </c>
      <c r="K262" s="15">
        <f t="shared" si="24"/>
        <v>4697400</v>
      </c>
      <c r="L262" s="15">
        <f t="shared" si="25"/>
        <v>36379900</v>
      </c>
    </row>
    <row r="263" spans="1:12" ht="29" x14ac:dyDescent="0.2">
      <c r="A263" s="3" t="str">
        <f t="shared" si="21"/>
        <v xml:space="preserve">NV-500 Las Vegas/Clark County  </v>
      </c>
      <c r="B263" s="11" t="s">
        <v>263</v>
      </c>
      <c r="C263" s="2" t="s">
        <v>669</v>
      </c>
      <c r="D263" s="3">
        <v>3317</v>
      </c>
      <c r="E263" s="3">
        <v>4643.7999999999993</v>
      </c>
      <c r="F263" s="3">
        <v>1877</v>
      </c>
      <c r="G263" s="3">
        <v>938.5</v>
      </c>
      <c r="H263" s="12">
        <v>5582.2999999999993</v>
      </c>
      <c r="I263" s="12">
        <f t="shared" si="22"/>
        <v>12103.099999999999</v>
      </c>
      <c r="J263" s="15">
        <f t="shared" si="23"/>
        <v>139557499.99999997</v>
      </c>
      <c r="K263" s="15">
        <f t="shared" si="24"/>
        <v>19562399.999999996</v>
      </c>
      <c r="L263" s="15">
        <f t="shared" si="25"/>
        <v>159119899.99999997</v>
      </c>
    </row>
    <row r="264" spans="1:12" ht="29" x14ac:dyDescent="0.2">
      <c r="A264" s="3" t="str">
        <f t="shared" si="21"/>
        <v xml:space="preserve">NV-501 Reno, Sparks/Washoe County  </v>
      </c>
      <c r="B264" s="11" t="s">
        <v>264</v>
      </c>
      <c r="C264" s="2" t="s">
        <v>670</v>
      </c>
      <c r="D264" s="3">
        <v>226</v>
      </c>
      <c r="E264" s="3">
        <v>316.39999999999998</v>
      </c>
      <c r="F264" s="3">
        <v>875</v>
      </c>
      <c r="G264" s="3">
        <v>437.5</v>
      </c>
      <c r="H264" s="12">
        <v>753.9</v>
      </c>
      <c r="I264" s="12">
        <f t="shared" si="22"/>
        <v>1945.3000000000002</v>
      </c>
      <c r="J264" s="15">
        <f t="shared" si="23"/>
        <v>18847500</v>
      </c>
      <c r="K264" s="15">
        <f t="shared" si="24"/>
        <v>3574200.0000000005</v>
      </c>
      <c r="L264" s="15">
        <f t="shared" si="25"/>
        <v>22421700</v>
      </c>
    </row>
    <row r="265" spans="1:12" ht="29" x14ac:dyDescent="0.2">
      <c r="A265" s="3" t="str">
        <f t="shared" si="21"/>
        <v xml:space="preserve">NV-502 Nevada Balance of State  </v>
      </c>
      <c r="B265" s="11" t="s">
        <v>265</v>
      </c>
      <c r="C265" s="2" t="s">
        <v>671</v>
      </c>
      <c r="D265" s="3">
        <v>264</v>
      </c>
      <c r="E265" s="3">
        <v>369.59999999999997</v>
      </c>
      <c r="F265" s="3">
        <v>86</v>
      </c>
      <c r="G265" s="3">
        <v>43</v>
      </c>
      <c r="H265" s="12">
        <v>412.59999999999997</v>
      </c>
      <c r="I265" s="12">
        <f t="shared" si="22"/>
        <v>868.19999999999993</v>
      </c>
      <c r="J265" s="15">
        <f t="shared" si="23"/>
        <v>10315000</v>
      </c>
      <c r="K265" s="15">
        <f t="shared" si="24"/>
        <v>1366800</v>
      </c>
      <c r="L265" s="15">
        <f t="shared" si="25"/>
        <v>11681800</v>
      </c>
    </row>
    <row r="266" spans="1:12" ht="43" x14ac:dyDescent="0.2">
      <c r="A266" s="3" t="str">
        <f t="shared" si="21"/>
        <v xml:space="preserve">NY-500 Rochester, Irondequoit, Greece/Monroe County  </v>
      </c>
      <c r="B266" s="11" t="s">
        <v>266</v>
      </c>
      <c r="C266" s="2" t="s">
        <v>672</v>
      </c>
      <c r="D266" s="3">
        <v>35</v>
      </c>
      <c r="E266" s="3">
        <v>49</v>
      </c>
      <c r="F266" s="3">
        <v>561</v>
      </c>
      <c r="G266" s="3">
        <v>280.5</v>
      </c>
      <c r="H266" s="12">
        <v>329.5</v>
      </c>
      <c r="I266" s="12">
        <f t="shared" si="22"/>
        <v>939.5</v>
      </c>
      <c r="J266" s="15">
        <f t="shared" si="23"/>
        <v>8237500</v>
      </c>
      <c r="K266" s="15">
        <f t="shared" si="24"/>
        <v>1830000</v>
      </c>
      <c r="L266" s="15">
        <f t="shared" si="25"/>
        <v>10067500</v>
      </c>
    </row>
    <row r="267" spans="1:12" ht="43" x14ac:dyDescent="0.2">
      <c r="A267" s="3" t="str">
        <f t="shared" si="21"/>
        <v xml:space="preserve">NY-501 Elmira/Steuben, Allegany, Livingston, Chemung, Schuyler Counties  </v>
      </c>
      <c r="B267" s="11" t="s">
        <v>267</v>
      </c>
      <c r="C267" s="2" t="s">
        <v>673</v>
      </c>
      <c r="D267" s="3">
        <v>7</v>
      </c>
      <c r="E267" s="3">
        <v>9.7999999999999989</v>
      </c>
      <c r="F267" s="3">
        <v>122</v>
      </c>
      <c r="G267" s="3">
        <v>61</v>
      </c>
      <c r="H267" s="12">
        <v>70.8</v>
      </c>
      <c r="I267" s="12">
        <f t="shared" si="22"/>
        <v>202.60000000000002</v>
      </c>
      <c r="J267" s="15">
        <f t="shared" si="23"/>
        <v>1770000</v>
      </c>
      <c r="K267" s="15">
        <f t="shared" si="24"/>
        <v>395400.00000000006</v>
      </c>
      <c r="L267" s="15">
        <f t="shared" si="25"/>
        <v>2165400</v>
      </c>
    </row>
    <row r="268" spans="1:12" x14ac:dyDescent="0.2">
      <c r="A268" s="3" t="str">
        <f t="shared" si="21"/>
        <v xml:space="preserve">NY-503 Albany City &amp; County  </v>
      </c>
      <c r="B268" s="11" t="s">
        <v>268</v>
      </c>
      <c r="C268" s="2" t="s">
        <v>674</v>
      </c>
      <c r="D268" s="3">
        <v>34</v>
      </c>
      <c r="E268" s="3">
        <v>47.599999999999994</v>
      </c>
      <c r="F268" s="3">
        <v>509</v>
      </c>
      <c r="G268" s="3">
        <v>254.5</v>
      </c>
      <c r="H268" s="12">
        <v>302.10000000000002</v>
      </c>
      <c r="I268" s="12">
        <f t="shared" si="22"/>
        <v>858.7</v>
      </c>
      <c r="J268" s="15">
        <f t="shared" si="23"/>
        <v>7552500.0000000009</v>
      </c>
      <c r="K268" s="15">
        <f t="shared" si="24"/>
        <v>1669800</v>
      </c>
      <c r="L268" s="15">
        <f t="shared" si="25"/>
        <v>9222300</v>
      </c>
    </row>
    <row r="269" spans="1:12" x14ac:dyDescent="0.2">
      <c r="A269" s="3" t="str">
        <f t="shared" si="21"/>
        <v xml:space="preserve">NY-504 Cattaragus County  </v>
      </c>
      <c r="B269" s="11" t="s">
        <v>269</v>
      </c>
      <c r="C269" s="2" t="s">
        <v>675</v>
      </c>
      <c r="D269" s="3">
        <v>0</v>
      </c>
      <c r="E269" s="3">
        <v>0</v>
      </c>
      <c r="F269" s="3">
        <v>26</v>
      </c>
      <c r="G269" s="3">
        <v>13</v>
      </c>
      <c r="H269" s="12">
        <v>13</v>
      </c>
      <c r="I269" s="12">
        <f t="shared" si="22"/>
        <v>39</v>
      </c>
      <c r="J269" s="15">
        <f t="shared" si="23"/>
        <v>325000</v>
      </c>
      <c r="K269" s="15">
        <f t="shared" si="24"/>
        <v>78000</v>
      </c>
      <c r="L269" s="15">
        <f t="shared" si="25"/>
        <v>403000</v>
      </c>
    </row>
    <row r="270" spans="1:12" ht="43" x14ac:dyDescent="0.2">
      <c r="A270" s="3" t="str">
        <f t="shared" si="21"/>
        <v xml:space="preserve">NY-505 Syracuse, Auburn/Onondaga, Oswego, Cayuga Counties  </v>
      </c>
      <c r="B270" s="11" t="s">
        <v>270</v>
      </c>
      <c r="C270" s="2" t="s">
        <v>676</v>
      </c>
      <c r="D270" s="3">
        <v>13</v>
      </c>
      <c r="E270" s="3">
        <v>18.2</v>
      </c>
      <c r="F270" s="3">
        <v>539</v>
      </c>
      <c r="G270" s="3">
        <v>269.5</v>
      </c>
      <c r="H270" s="12">
        <v>287.7</v>
      </c>
      <c r="I270" s="12">
        <f t="shared" si="22"/>
        <v>844.90000000000009</v>
      </c>
      <c r="J270" s="15">
        <f t="shared" si="23"/>
        <v>7192500</v>
      </c>
      <c r="K270" s="15">
        <f t="shared" si="24"/>
        <v>1671600.0000000002</v>
      </c>
      <c r="L270" s="15">
        <f t="shared" si="25"/>
        <v>8864100</v>
      </c>
    </row>
    <row r="271" spans="1:12" ht="29" x14ac:dyDescent="0.2">
      <c r="A271" s="3" t="str">
        <f t="shared" si="21"/>
        <v xml:space="preserve">NY-507 Schenectady City &amp; County  </v>
      </c>
      <c r="B271" s="11" t="s">
        <v>271</v>
      </c>
      <c r="C271" s="2" t="s">
        <v>677</v>
      </c>
      <c r="D271" s="3">
        <v>22</v>
      </c>
      <c r="E271" s="3">
        <v>30.799999999999997</v>
      </c>
      <c r="F271" s="3">
        <v>209</v>
      </c>
      <c r="G271" s="3">
        <v>104.5</v>
      </c>
      <c r="H271" s="12">
        <v>135.30000000000001</v>
      </c>
      <c r="I271" s="12">
        <f t="shared" si="22"/>
        <v>375.1</v>
      </c>
      <c r="J271" s="15">
        <f t="shared" si="23"/>
        <v>3382500.0000000005</v>
      </c>
      <c r="K271" s="15">
        <f t="shared" si="24"/>
        <v>719400.00000000012</v>
      </c>
      <c r="L271" s="15">
        <f t="shared" si="25"/>
        <v>4101900.0000000005</v>
      </c>
    </row>
    <row r="272" spans="1:12" ht="43" x14ac:dyDescent="0.2">
      <c r="A272" s="3" t="str">
        <f t="shared" si="21"/>
        <v xml:space="preserve">NY-508 Buffalo, Niagara Falls/Erie, Niagara, Orleans, Genesee, Wyoming Counties  </v>
      </c>
      <c r="B272" s="11" t="s">
        <v>272</v>
      </c>
      <c r="C272" s="2" t="s">
        <v>678</v>
      </c>
      <c r="D272" s="3">
        <v>33</v>
      </c>
      <c r="E272" s="3">
        <v>46.199999999999996</v>
      </c>
      <c r="F272" s="3">
        <v>502</v>
      </c>
      <c r="G272" s="3">
        <v>251</v>
      </c>
      <c r="H272" s="12">
        <v>297.2</v>
      </c>
      <c r="I272" s="12">
        <f t="shared" si="22"/>
        <v>845.40000000000009</v>
      </c>
      <c r="J272" s="15">
        <f t="shared" si="23"/>
        <v>7430000</v>
      </c>
      <c r="K272" s="15">
        <f t="shared" si="24"/>
        <v>1644600.0000000002</v>
      </c>
      <c r="L272" s="15">
        <f t="shared" si="25"/>
        <v>9074600</v>
      </c>
    </row>
    <row r="273" spans="1:12" ht="29" x14ac:dyDescent="0.2">
      <c r="A273" s="3" t="str">
        <f t="shared" si="21"/>
        <v xml:space="preserve">NY-510 Ithaca/Tompkins County  </v>
      </c>
      <c r="B273" s="11" t="s">
        <v>273</v>
      </c>
      <c r="C273" s="2" t="s">
        <v>679</v>
      </c>
      <c r="D273" s="3">
        <v>0</v>
      </c>
      <c r="E273" s="3">
        <v>0</v>
      </c>
      <c r="F273" s="3">
        <v>122</v>
      </c>
      <c r="G273" s="3">
        <v>61</v>
      </c>
      <c r="H273" s="12">
        <v>61</v>
      </c>
      <c r="I273" s="12">
        <f t="shared" si="22"/>
        <v>183</v>
      </c>
      <c r="J273" s="15">
        <f t="shared" si="23"/>
        <v>1525000</v>
      </c>
      <c r="K273" s="15">
        <f t="shared" si="24"/>
        <v>366000.00000000006</v>
      </c>
      <c r="L273" s="15">
        <f t="shared" si="25"/>
        <v>1891000</v>
      </c>
    </row>
    <row r="274" spans="1:12" ht="57" x14ac:dyDescent="0.2">
      <c r="A274" s="3" t="str">
        <f t="shared" si="21"/>
        <v>NY-511 Binghamton, Union Town/Broome, Otsego, Chenango, Delaware, Cortland, Tioga Count</v>
      </c>
      <c r="B274" s="11" t="s">
        <v>274</v>
      </c>
      <c r="C274" s="2" t="s">
        <v>275</v>
      </c>
      <c r="D274" s="3">
        <v>9</v>
      </c>
      <c r="E274" s="3">
        <v>12.6</v>
      </c>
      <c r="F274" s="3">
        <v>246</v>
      </c>
      <c r="G274" s="3">
        <v>123</v>
      </c>
      <c r="H274" s="12">
        <v>135.6</v>
      </c>
      <c r="I274" s="12">
        <f t="shared" si="22"/>
        <v>394.20000000000005</v>
      </c>
      <c r="J274" s="15">
        <f t="shared" si="23"/>
        <v>3390000</v>
      </c>
      <c r="K274" s="15">
        <f t="shared" si="24"/>
        <v>775800.00000000012</v>
      </c>
      <c r="L274" s="15">
        <f t="shared" si="25"/>
        <v>4165800</v>
      </c>
    </row>
    <row r="275" spans="1:12" ht="29" x14ac:dyDescent="0.2">
      <c r="A275" s="3" t="str">
        <f t="shared" si="21"/>
        <v xml:space="preserve">NY-512 Troy/Rensselaer County  </v>
      </c>
      <c r="B275" s="11" t="s">
        <v>276</v>
      </c>
      <c r="C275" s="2" t="s">
        <v>680</v>
      </c>
      <c r="D275" s="3">
        <v>10</v>
      </c>
      <c r="E275" s="3">
        <v>14</v>
      </c>
      <c r="F275" s="3">
        <v>106</v>
      </c>
      <c r="G275" s="3">
        <v>53</v>
      </c>
      <c r="H275" s="12">
        <v>67</v>
      </c>
      <c r="I275" s="12">
        <f t="shared" si="22"/>
        <v>187</v>
      </c>
      <c r="J275" s="15">
        <f t="shared" si="23"/>
        <v>1675000</v>
      </c>
      <c r="K275" s="15">
        <f t="shared" si="24"/>
        <v>360000</v>
      </c>
      <c r="L275" s="15">
        <f t="shared" si="25"/>
        <v>2035000</v>
      </c>
    </row>
    <row r="276" spans="1:12" ht="29" x14ac:dyDescent="0.2">
      <c r="A276" s="3" t="str">
        <f t="shared" si="21"/>
        <v xml:space="preserve">NY-513 Wayne, Ontario, Seneca, Yates Counties  </v>
      </c>
      <c r="B276" s="11" t="s">
        <v>277</v>
      </c>
      <c r="C276" s="2" t="s">
        <v>681</v>
      </c>
      <c r="D276" s="3">
        <v>1</v>
      </c>
      <c r="E276" s="3">
        <v>1.4</v>
      </c>
      <c r="F276" s="3">
        <v>135</v>
      </c>
      <c r="G276" s="3">
        <v>67.5</v>
      </c>
      <c r="H276" s="12">
        <v>68.900000000000006</v>
      </c>
      <c r="I276" s="12">
        <f t="shared" si="22"/>
        <v>205.3</v>
      </c>
      <c r="J276" s="15">
        <f t="shared" si="23"/>
        <v>1722500.0000000002</v>
      </c>
      <c r="K276" s="15">
        <f t="shared" si="24"/>
        <v>409200</v>
      </c>
      <c r="L276" s="15">
        <f t="shared" si="25"/>
        <v>2131700</v>
      </c>
    </row>
    <row r="277" spans="1:12" ht="29" x14ac:dyDescent="0.2">
      <c r="A277" s="3" t="str">
        <f t="shared" si="21"/>
        <v xml:space="preserve">NY-514 Jamestown, Dunkirk/Chautauqua County  </v>
      </c>
      <c r="B277" s="11" t="s">
        <v>278</v>
      </c>
      <c r="C277" s="2" t="s">
        <v>682</v>
      </c>
      <c r="D277" s="3">
        <v>0</v>
      </c>
      <c r="E277" s="3">
        <v>0</v>
      </c>
      <c r="F277" s="3">
        <v>55</v>
      </c>
      <c r="G277" s="3">
        <v>27.5</v>
      </c>
      <c r="H277" s="12">
        <v>27.5</v>
      </c>
      <c r="I277" s="12">
        <f t="shared" si="22"/>
        <v>82.5</v>
      </c>
      <c r="J277" s="15">
        <f t="shared" si="23"/>
        <v>687500</v>
      </c>
      <c r="K277" s="15">
        <f t="shared" si="24"/>
        <v>165000</v>
      </c>
      <c r="L277" s="15">
        <f t="shared" si="25"/>
        <v>852500</v>
      </c>
    </row>
    <row r="278" spans="1:12" x14ac:dyDescent="0.2">
      <c r="A278" s="3" t="str">
        <f t="shared" si="21"/>
        <v xml:space="preserve">NY-516 Clinton County  </v>
      </c>
      <c r="B278" s="11" t="s">
        <v>279</v>
      </c>
      <c r="C278" s="2" t="s">
        <v>683</v>
      </c>
      <c r="D278" s="3">
        <v>1</v>
      </c>
      <c r="E278" s="3">
        <v>1.4</v>
      </c>
      <c r="F278" s="3">
        <v>130</v>
      </c>
      <c r="G278" s="3">
        <v>65</v>
      </c>
      <c r="H278" s="12">
        <v>66.400000000000006</v>
      </c>
      <c r="I278" s="12">
        <f t="shared" si="22"/>
        <v>197.8</v>
      </c>
      <c r="J278" s="15">
        <f t="shared" si="23"/>
        <v>1660000.0000000002</v>
      </c>
      <c r="K278" s="15">
        <f t="shared" si="24"/>
        <v>394200</v>
      </c>
      <c r="L278" s="15">
        <f t="shared" si="25"/>
        <v>2054200.0000000002</v>
      </c>
    </row>
    <row r="279" spans="1:12" ht="29" x14ac:dyDescent="0.2">
      <c r="A279" s="3" t="str">
        <f t="shared" si="21"/>
        <v xml:space="preserve">NY-518 Utica, Rome/Oneida, Madison Counties  </v>
      </c>
      <c r="B279" s="11" t="s">
        <v>280</v>
      </c>
      <c r="C279" s="2" t="s">
        <v>684</v>
      </c>
      <c r="D279" s="3">
        <v>14</v>
      </c>
      <c r="E279" s="3">
        <v>19.599999999999998</v>
      </c>
      <c r="F279" s="3">
        <v>110</v>
      </c>
      <c r="G279" s="3">
        <v>55</v>
      </c>
      <c r="H279" s="12">
        <v>74.599999999999994</v>
      </c>
      <c r="I279" s="12">
        <f t="shared" si="22"/>
        <v>204.2</v>
      </c>
      <c r="J279" s="15">
        <f t="shared" si="23"/>
        <v>1864999.9999999998</v>
      </c>
      <c r="K279" s="15">
        <f t="shared" si="24"/>
        <v>388800</v>
      </c>
      <c r="L279" s="15">
        <f t="shared" si="25"/>
        <v>2253800</v>
      </c>
    </row>
    <row r="280" spans="1:12" ht="29" x14ac:dyDescent="0.2">
      <c r="A280" s="3" t="str">
        <f t="shared" si="21"/>
        <v xml:space="preserve">NY-519 Columbia, Greene Counties  </v>
      </c>
      <c r="B280" s="11" t="s">
        <v>281</v>
      </c>
      <c r="C280" s="2" t="s">
        <v>685</v>
      </c>
      <c r="D280" s="3">
        <v>4</v>
      </c>
      <c r="E280" s="3">
        <v>5.6</v>
      </c>
      <c r="F280" s="3">
        <v>93</v>
      </c>
      <c r="G280" s="3">
        <v>46.5</v>
      </c>
      <c r="H280" s="12">
        <v>52.1</v>
      </c>
      <c r="I280" s="12">
        <f t="shared" si="22"/>
        <v>150.69999999999999</v>
      </c>
      <c r="J280" s="15">
        <f t="shared" si="23"/>
        <v>1302500</v>
      </c>
      <c r="K280" s="15">
        <f t="shared" si="24"/>
        <v>295800</v>
      </c>
      <c r="L280" s="15">
        <f t="shared" si="25"/>
        <v>1598300</v>
      </c>
    </row>
    <row r="281" spans="1:12" ht="29" x14ac:dyDescent="0.2">
      <c r="A281" s="3" t="str">
        <f t="shared" si="21"/>
        <v xml:space="preserve">NY-520 Franklin, Essex Counties  </v>
      </c>
      <c r="B281" s="11" t="s">
        <v>282</v>
      </c>
      <c r="C281" s="2" t="s">
        <v>686</v>
      </c>
      <c r="D281" s="3">
        <v>3</v>
      </c>
      <c r="E281" s="3">
        <v>4.1999999999999993</v>
      </c>
      <c r="F281" s="3">
        <v>19</v>
      </c>
      <c r="G281" s="3">
        <v>9.5</v>
      </c>
      <c r="H281" s="12">
        <v>13.7</v>
      </c>
      <c r="I281" s="12">
        <f t="shared" si="22"/>
        <v>36.900000000000006</v>
      </c>
      <c r="J281" s="15">
        <f t="shared" si="23"/>
        <v>342500</v>
      </c>
      <c r="K281" s="15">
        <f t="shared" si="24"/>
        <v>69600</v>
      </c>
      <c r="L281" s="15">
        <f t="shared" si="25"/>
        <v>412100</v>
      </c>
    </row>
    <row r="282" spans="1:12" ht="29" x14ac:dyDescent="0.2">
      <c r="A282" s="3" t="str">
        <f t="shared" si="21"/>
        <v xml:space="preserve">NY-522 Jefferson, Lewis, St. Lawrence Counties  </v>
      </c>
      <c r="B282" s="11" t="s">
        <v>283</v>
      </c>
      <c r="C282" s="2" t="s">
        <v>687</v>
      </c>
      <c r="D282" s="3">
        <v>4</v>
      </c>
      <c r="E282" s="3">
        <v>5.6</v>
      </c>
      <c r="F282" s="3">
        <v>35</v>
      </c>
      <c r="G282" s="3">
        <v>17.5</v>
      </c>
      <c r="H282" s="12">
        <v>23.1</v>
      </c>
      <c r="I282" s="12">
        <f t="shared" si="22"/>
        <v>63.7</v>
      </c>
      <c r="J282" s="15">
        <f t="shared" si="23"/>
        <v>577500</v>
      </c>
      <c r="K282" s="15">
        <f t="shared" si="24"/>
        <v>121800.00000000001</v>
      </c>
      <c r="L282" s="15">
        <f t="shared" si="25"/>
        <v>699300</v>
      </c>
    </row>
    <row r="283" spans="1:12" ht="57" x14ac:dyDescent="0.2">
      <c r="A283" s="3" t="str">
        <f t="shared" si="21"/>
        <v>NY-523 Glens Falls, Saratoga Springs/Saratoga, Washington, Warren, Hamilton Counties Co</v>
      </c>
      <c r="B283" s="11" t="s">
        <v>284</v>
      </c>
      <c r="C283" s="2" t="s">
        <v>285</v>
      </c>
      <c r="D283" s="3">
        <v>7</v>
      </c>
      <c r="E283" s="3">
        <v>9.7999999999999989</v>
      </c>
      <c r="F283" s="3">
        <v>202</v>
      </c>
      <c r="G283" s="3">
        <v>101</v>
      </c>
      <c r="H283" s="12">
        <v>110.8</v>
      </c>
      <c r="I283" s="12">
        <f t="shared" si="22"/>
        <v>322.60000000000002</v>
      </c>
      <c r="J283" s="15">
        <f t="shared" si="23"/>
        <v>2770000</v>
      </c>
      <c r="K283" s="15">
        <f t="shared" si="24"/>
        <v>635400.00000000012</v>
      </c>
      <c r="L283" s="15">
        <f t="shared" si="25"/>
        <v>3405400</v>
      </c>
    </row>
    <row r="284" spans="1:12" ht="29" x14ac:dyDescent="0.2">
      <c r="A284" s="3" t="str">
        <f t="shared" si="21"/>
        <v>NY-525 New York Balance of State Continuum of Care</v>
      </c>
      <c r="B284" s="11" t="s">
        <v>286</v>
      </c>
      <c r="C284" s="2" t="s">
        <v>287</v>
      </c>
      <c r="D284" s="3">
        <v>4</v>
      </c>
      <c r="E284" s="3">
        <v>5.6</v>
      </c>
      <c r="F284" s="3">
        <v>72</v>
      </c>
      <c r="G284" s="3">
        <v>36</v>
      </c>
      <c r="H284" s="12">
        <v>41.6</v>
      </c>
      <c r="I284" s="12">
        <f t="shared" si="22"/>
        <v>119.19999999999999</v>
      </c>
      <c r="J284" s="15">
        <f t="shared" si="23"/>
        <v>1040000</v>
      </c>
      <c r="K284" s="15">
        <f t="shared" si="24"/>
        <v>232800</v>
      </c>
      <c r="L284" s="15">
        <f t="shared" si="25"/>
        <v>1272800</v>
      </c>
    </row>
    <row r="285" spans="1:12" x14ac:dyDescent="0.2">
      <c r="A285" s="3" t="str">
        <f t="shared" si="21"/>
        <v xml:space="preserve">NY-600 New York City  </v>
      </c>
      <c r="B285" s="11" t="s">
        <v>288</v>
      </c>
      <c r="C285" s="2" t="s">
        <v>688</v>
      </c>
      <c r="D285" s="3">
        <v>3622</v>
      </c>
      <c r="E285" s="3">
        <v>5070.7999999999993</v>
      </c>
      <c r="F285" s="3">
        <v>31765</v>
      </c>
      <c r="G285" s="3">
        <v>15882.5</v>
      </c>
      <c r="H285" s="12">
        <v>20953.3</v>
      </c>
      <c r="I285" s="12">
        <f t="shared" si="22"/>
        <v>57789.100000000006</v>
      </c>
      <c r="J285" s="15">
        <f t="shared" si="23"/>
        <v>523832500</v>
      </c>
      <c r="K285" s="15">
        <f t="shared" si="24"/>
        <v>110507400.00000001</v>
      </c>
      <c r="L285" s="15">
        <f t="shared" si="25"/>
        <v>634339900</v>
      </c>
    </row>
    <row r="286" spans="1:12" ht="43" x14ac:dyDescent="0.2">
      <c r="A286" s="3" t="str">
        <f t="shared" si="21"/>
        <v xml:space="preserve">NY-601 Poughkeepsie/Dutchess County  </v>
      </c>
      <c r="B286" s="11" t="s">
        <v>289</v>
      </c>
      <c r="C286" s="2" t="s">
        <v>689</v>
      </c>
      <c r="D286" s="3">
        <v>10</v>
      </c>
      <c r="E286" s="3">
        <v>14</v>
      </c>
      <c r="F286" s="3">
        <v>259</v>
      </c>
      <c r="G286" s="3">
        <v>129.5</v>
      </c>
      <c r="H286" s="12">
        <v>143.5</v>
      </c>
      <c r="I286" s="12">
        <f t="shared" si="22"/>
        <v>416.5</v>
      </c>
      <c r="J286" s="15">
        <f t="shared" si="23"/>
        <v>3587500</v>
      </c>
      <c r="K286" s="15">
        <f t="shared" si="24"/>
        <v>819000</v>
      </c>
      <c r="L286" s="15">
        <f t="shared" si="25"/>
        <v>4406500</v>
      </c>
    </row>
    <row r="287" spans="1:12" ht="29" x14ac:dyDescent="0.2">
      <c r="A287" s="3" t="str">
        <f t="shared" si="21"/>
        <v xml:space="preserve">NY-602 Newburgh, Middletown/Orange County  </v>
      </c>
      <c r="B287" s="11" t="s">
        <v>290</v>
      </c>
      <c r="C287" s="2" t="s">
        <v>690</v>
      </c>
      <c r="D287" s="3">
        <v>51</v>
      </c>
      <c r="E287" s="3">
        <v>71.399999999999991</v>
      </c>
      <c r="F287" s="3">
        <v>200</v>
      </c>
      <c r="G287" s="3">
        <v>100</v>
      </c>
      <c r="H287" s="12">
        <v>171.39999999999998</v>
      </c>
      <c r="I287" s="12">
        <f t="shared" si="22"/>
        <v>442.79999999999995</v>
      </c>
      <c r="J287" s="15">
        <f t="shared" si="23"/>
        <v>4284999.9999999991</v>
      </c>
      <c r="K287" s="15">
        <f t="shared" si="24"/>
        <v>814200</v>
      </c>
      <c r="L287" s="15">
        <f t="shared" si="25"/>
        <v>5099199.9999999991</v>
      </c>
    </row>
    <row r="288" spans="1:12" ht="29" x14ac:dyDescent="0.2">
      <c r="A288" s="3" t="str">
        <f t="shared" si="21"/>
        <v xml:space="preserve">NY-603 Nassau, Suffolk Counties  </v>
      </c>
      <c r="B288" s="11" t="s">
        <v>291</v>
      </c>
      <c r="C288" s="2" t="s">
        <v>691</v>
      </c>
      <c r="D288" s="3">
        <v>46</v>
      </c>
      <c r="E288" s="3">
        <v>64.399999999999991</v>
      </c>
      <c r="F288" s="3">
        <v>1092</v>
      </c>
      <c r="G288" s="3">
        <v>546</v>
      </c>
      <c r="H288" s="12">
        <v>610.4</v>
      </c>
      <c r="I288" s="12">
        <f t="shared" si="22"/>
        <v>1766.8000000000002</v>
      </c>
      <c r="J288" s="15">
        <f t="shared" si="23"/>
        <v>15260000</v>
      </c>
      <c r="K288" s="15">
        <f t="shared" si="24"/>
        <v>3469200.0000000005</v>
      </c>
      <c r="L288" s="15">
        <f t="shared" si="25"/>
        <v>18729200</v>
      </c>
    </row>
    <row r="289" spans="1:12" ht="29" x14ac:dyDescent="0.2">
      <c r="A289" s="3" t="str">
        <f t="shared" si="21"/>
        <v xml:space="preserve">NY-604 Yonkers, Mount Vernon/Westchester County  </v>
      </c>
      <c r="B289" s="11" t="s">
        <v>292</v>
      </c>
      <c r="C289" s="2" t="s">
        <v>692</v>
      </c>
      <c r="D289" s="3">
        <v>32</v>
      </c>
      <c r="E289" s="3">
        <v>44.8</v>
      </c>
      <c r="F289" s="3">
        <v>575</v>
      </c>
      <c r="G289" s="3">
        <v>287.5</v>
      </c>
      <c r="H289" s="12">
        <v>332.3</v>
      </c>
      <c r="I289" s="12">
        <f t="shared" si="22"/>
        <v>952.09999999999991</v>
      </c>
      <c r="J289" s="15">
        <f t="shared" si="23"/>
        <v>8307500</v>
      </c>
      <c r="K289" s="15">
        <f t="shared" si="24"/>
        <v>1859400</v>
      </c>
      <c r="L289" s="15">
        <f t="shared" si="25"/>
        <v>10166900</v>
      </c>
    </row>
    <row r="290" spans="1:12" x14ac:dyDescent="0.2">
      <c r="A290" s="3" t="str">
        <f t="shared" si="21"/>
        <v xml:space="preserve">NY-606 Rockland County  </v>
      </c>
      <c r="B290" s="11" t="s">
        <v>293</v>
      </c>
      <c r="C290" s="2" t="s">
        <v>693</v>
      </c>
      <c r="D290" s="3">
        <v>43</v>
      </c>
      <c r="E290" s="3">
        <v>60.199999999999996</v>
      </c>
      <c r="F290" s="3">
        <v>102</v>
      </c>
      <c r="G290" s="3">
        <v>51</v>
      </c>
      <c r="H290" s="12">
        <v>111.19999999999999</v>
      </c>
      <c r="I290" s="12">
        <f t="shared" si="22"/>
        <v>273.39999999999998</v>
      </c>
      <c r="J290" s="15">
        <f t="shared" si="23"/>
        <v>2779999.9999999995</v>
      </c>
      <c r="K290" s="15">
        <f t="shared" si="24"/>
        <v>486599.99999999994</v>
      </c>
      <c r="L290" s="15">
        <f t="shared" si="25"/>
        <v>3266599.9999999995</v>
      </c>
    </row>
    <row r="291" spans="1:12" x14ac:dyDescent="0.2">
      <c r="A291" s="3" t="str">
        <f t="shared" si="21"/>
        <v xml:space="preserve">NY-607 Sullivan County  </v>
      </c>
      <c r="B291" s="11" t="s">
        <v>294</v>
      </c>
      <c r="C291" s="2" t="s">
        <v>694</v>
      </c>
      <c r="D291" s="3">
        <v>0</v>
      </c>
      <c r="E291" s="3">
        <v>0</v>
      </c>
      <c r="F291" s="3">
        <v>59</v>
      </c>
      <c r="G291" s="3">
        <v>29.5</v>
      </c>
      <c r="H291" s="12">
        <v>29.5</v>
      </c>
      <c r="I291" s="12">
        <f t="shared" si="22"/>
        <v>88.5</v>
      </c>
      <c r="J291" s="15">
        <f t="shared" si="23"/>
        <v>737500</v>
      </c>
      <c r="K291" s="15">
        <f t="shared" si="24"/>
        <v>177000</v>
      </c>
      <c r="L291" s="15">
        <f t="shared" si="25"/>
        <v>914500</v>
      </c>
    </row>
    <row r="292" spans="1:12" ht="29" x14ac:dyDescent="0.2">
      <c r="A292" s="3" t="str">
        <f t="shared" si="21"/>
        <v xml:space="preserve">NY-608 Kingston/Ulster County  </v>
      </c>
      <c r="B292" s="11" t="s">
        <v>295</v>
      </c>
      <c r="C292" s="2" t="s">
        <v>695</v>
      </c>
      <c r="D292" s="3">
        <v>42</v>
      </c>
      <c r="E292" s="3">
        <v>58.8</v>
      </c>
      <c r="F292" s="3">
        <v>130</v>
      </c>
      <c r="G292" s="3">
        <v>65</v>
      </c>
      <c r="H292" s="12">
        <v>123.8</v>
      </c>
      <c r="I292" s="12">
        <f t="shared" si="22"/>
        <v>312.60000000000002</v>
      </c>
      <c r="J292" s="15">
        <f t="shared" si="23"/>
        <v>3095000</v>
      </c>
      <c r="K292" s="15">
        <f t="shared" si="24"/>
        <v>566400.00000000012</v>
      </c>
      <c r="L292" s="15">
        <f t="shared" si="25"/>
        <v>3661400</v>
      </c>
    </row>
    <row r="293" spans="1:12" ht="29" x14ac:dyDescent="0.2">
      <c r="A293" s="3" t="str">
        <f t="shared" si="21"/>
        <v xml:space="preserve">OH-500 Cincinnati/Hamilton County  </v>
      </c>
      <c r="B293" s="11" t="s">
        <v>296</v>
      </c>
      <c r="C293" s="2" t="s">
        <v>696</v>
      </c>
      <c r="D293" s="3">
        <v>31</v>
      </c>
      <c r="E293" s="3">
        <v>43.4</v>
      </c>
      <c r="F293" s="3">
        <v>731</v>
      </c>
      <c r="G293" s="3">
        <v>365.5</v>
      </c>
      <c r="H293" s="12">
        <v>408.9</v>
      </c>
      <c r="I293" s="12">
        <f t="shared" si="22"/>
        <v>1183.3000000000002</v>
      </c>
      <c r="J293" s="15">
        <f t="shared" si="23"/>
        <v>10222500</v>
      </c>
      <c r="K293" s="15">
        <f t="shared" si="24"/>
        <v>2323200</v>
      </c>
      <c r="L293" s="15">
        <f t="shared" si="25"/>
        <v>12545700</v>
      </c>
    </row>
    <row r="294" spans="1:12" x14ac:dyDescent="0.2">
      <c r="A294" s="3" t="str">
        <f t="shared" si="21"/>
        <v xml:space="preserve">OH-501 Toledo/Lucas County  </v>
      </c>
      <c r="B294" s="11" t="s">
        <v>297</v>
      </c>
      <c r="C294" s="2" t="s">
        <v>697</v>
      </c>
      <c r="D294" s="3">
        <v>12</v>
      </c>
      <c r="E294" s="3">
        <v>16.799999999999997</v>
      </c>
      <c r="F294" s="3">
        <v>337</v>
      </c>
      <c r="G294" s="3">
        <v>168.5</v>
      </c>
      <c r="H294" s="12">
        <v>185.3</v>
      </c>
      <c r="I294" s="12">
        <f t="shared" si="22"/>
        <v>539.09999999999991</v>
      </c>
      <c r="J294" s="15">
        <f t="shared" si="23"/>
        <v>4632500</v>
      </c>
      <c r="K294" s="15">
        <f t="shared" si="24"/>
        <v>1061400</v>
      </c>
      <c r="L294" s="15">
        <f t="shared" si="25"/>
        <v>5693900</v>
      </c>
    </row>
    <row r="295" spans="1:12" ht="29" x14ac:dyDescent="0.2">
      <c r="A295" s="3" t="str">
        <f t="shared" si="21"/>
        <v xml:space="preserve">OH-502 Cleveland/Cuyahoga County  </v>
      </c>
      <c r="B295" s="11" t="s">
        <v>298</v>
      </c>
      <c r="C295" s="2" t="s">
        <v>698</v>
      </c>
      <c r="D295" s="3">
        <v>106</v>
      </c>
      <c r="E295" s="3">
        <v>148.39999999999998</v>
      </c>
      <c r="F295" s="3">
        <v>1082</v>
      </c>
      <c r="G295" s="3">
        <v>541</v>
      </c>
      <c r="H295" s="12">
        <v>689.4</v>
      </c>
      <c r="I295" s="12">
        <f t="shared" si="22"/>
        <v>1919.8000000000002</v>
      </c>
      <c r="J295" s="15">
        <f t="shared" si="23"/>
        <v>17235000</v>
      </c>
      <c r="K295" s="15">
        <f t="shared" si="24"/>
        <v>3691200.0000000005</v>
      </c>
      <c r="L295" s="15">
        <f t="shared" si="25"/>
        <v>20926200</v>
      </c>
    </row>
    <row r="296" spans="1:12" ht="29" x14ac:dyDescent="0.2">
      <c r="A296" s="3" t="str">
        <f t="shared" si="21"/>
        <v xml:space="preserve">OH-503 Columbus/Franklin County  </v>
      </c>
      <c r="B296" s="11" t="s">
        <v>299</v>
      </c>
      <c r="C296" s="2" t="s">
        <v>699</v>
      </c>
      <c r="D296" s="3">
        <v>382</v>
      </c>
      <c r="E296" s="3">
        <v>534.79999999999995</v>
      </c>
      <c r="F296" s="3">
        <v>982</v>
      </c>
      <c r="G296" s="3">
        <v>491</v>
      </c>
      <c r="H296" s="12">
        <v>1025.8</v>
      </c>
      <c r="I296" s="12">
        <f t="shared" si="22"/>
        <v>2542.6</v>
      </c>
      <c r="J296" s="15">
        <f t="shared" si="23"/>
        <v>25645000</v>
      </c>
      <c r="K296" s="15">
        <f t="shared" si="24"/>
        <v>4550400</v>
      </c>
      <c r="L296" s="15">
        <f t="shared" si="25"/>
        <v>30195400</v>
      </c>
    </row>
    <row r="297" spans="1:12" ht="43" x14ac:dyDescent="0.2">
      <c r="A297" s="3" t="str">
        <f t="shared" si="21"/>
        <v xml:space="preserve">OH-504 Youngstown/Mahoning County  </v>
      </c>
      <c r="B297" s="11" t="s">
        <v>300</v>
      </c>
      <c r="C297" s="2" t="s">
        <v>700</v>
      </c>
      <c r="D297" s="3">
        <v>9</v>
      </c>
      <c r="E297" s="3">
        <v>12.6</v>
      </c>
      <c r="F297" s="3">
        <v>107</v>
      </c>
      <c r="G297" s="3">
        <v>53.5</v>
      </c>
      <c r="H297" s="12">
        <v>66.099999999999994</v>
      </c>
      <c r="I297" s="12">
        <f t="shared" si="22"/>
        <v>185.7</v>
      </c>
      <c r="J297" s="15">
        <f t="shared" si="23"/>
        <v>1652499.9999999998</v>
      </c>
      <c r="K297" s="15">
        <f t="shared" si="24"/>
        <v>358800</v>
      </c>
      <c r="L297" s="15">
        <f t="shared" si="25"/>
        <v>2011299.9999999998</v>
      </c>
    </row>
    <row r="298" spans="1:12" ht="29" x14ac:dyDescent="0.2">
      <c r="A298" s="3" t="str">
        <f t="shared" si="21"/>
        <v xml:space="preserve">OH-505 Dayton, Kettering/Montgomery County  </v>
      </c>
      <c r="B298" s="11" t="s">
        <v>301</v>
      </c>
      <c r="C298" s="2" t="s">
        <v>701</v>
      </c>
      <c r="D298" s="3">
        <v>49</v>
      </c>
      <c r="E298" s="3">
        <v>68.599999999999994</v>
      </c>
      <c r="F298" s="3">
        <v>496</v>
      </c>
      <c r="G298" s="3">
        <v>248</v>
      </c>
      <c r="H298" s="12">
        <v>316.60000000000002</v>
      </c>
      <c r="I298" s="12">
        <f t="shared" si="22"/>
        <v>881.2</v>
      </c>
      <c r="J298" s="15">
        <f t="shared" si="23"/>
        <v>7915000.0000000009</v>
      </c>
      <c r="K298" s="15">
        <f t="shared" si="24"/>
        <v>1693800.0000000002</v>
      </c>
      <c r="L298" s="15">
        <f t="shared" si="25"/>
        <v>9608800.0000000019</v>
      </c>
    </row>
    <row r="299" spans="1:12" ht="29" x14ac:dyDescent="0.2">
      <c r="A299" s="3" t="str">
        <f t="shared" si="21"/>
        <v xml:space="preserve">OH-506 Akron, Barberton/Summit County  </v>
      </c>
      <c r="B299" s="11" t="s">
        <v>302</v>
      </c>
      <c r="C299" s="2" t="s">
        <v>702</v>
      </c>
      <c r="D299" s="3">
        <v>87</v>
      </c>
      <c r="E299" s="3">
        <v>121.8</v>
      </c>
      <c r="F299" s="3">
        <v>317</v>
      </c>
      <c r="G299" s="3">
        <v>158.5</v>
      </c>
      <c r="H299" s="12">
        <v>280.3</v>
      </c>
      <c r="I299" s="12">
        <f t="shared" si="22"/>
        <v>719.09999999999991</v>
      </c>
      <c r="J299" s="15">
        <f t="shared" si="23"/>
        <v>7007500</v>
      </c>
      <c r="K299" s="15">
        <f t="shared" si="24"/>
        <v>1316400</v>
      </c>
      <c r="L299" s="15">
        <f t="shared" si="25"/>
        <v>8323900</v>
      </c>
    </row>
    <row r="300" spans="1:12" x14ac:dyDescent="0.2">
      <c r="A300" s="3" t="str">
        <f t="shared" si="21"/>
        <v xml:space="preserve">OH-507 Ohio Balance of State  </v>
      </c>
      <c r="B300" s="11" t="s">
        <v>303</v>
      </c>
      <c r="C300" s="2" t="s">
        <v>703</v>
      </c>
      <c r="D300" s="3">
        <v>814</v>
      </c>
      <c r="E300" s="3">
        <v>1139.5999999999999</v>
      </c>
      <c r="F300" s="3">
        <v>1384</v>
      </c>
      <c r="G300" s="3">
        <v>692</v>
      </c>
      <c r="H300" s="12">
        <v>1831.6</v>
      </c>
      <c r="I300" s="12">
        <f t="shared" si="22"/>
        <v>4355.2</v>
      </c>
      <c r="J300" s="15">
        <f t="shared" si="23"/>
        <v>45790000</v>
      </c>
      <c r="K300" s="15">
        <f t="shared" si="24"/>
        <v>7570800</v>
      </c>
      <c r="L300" s="15">
        <f t="shared" si="25"/>
        <v>53360800</v>
      </c>
    </row>
    <row r="301" spans="1:12" ht="29" x14ac:dyDescent="0.2">
      <c r="A301" s="3" t="str">
        <f t="shared" si="21"/>
        <v xml:space="preserve">OH-508 Canton, Massillon, Alliance/Stark County  </v>
      </c>
      <c r="B301" s="11" t="s">
        <v>304</v>
      </c>
      <c r="C301" s="2" t="s">
        <v>704</v>
      </c>
      <c r="D301" s="3">
        <v>17</v>
      </c>
      <c r="E301" s="3">
        <v>23.799999999999997</v>
      </c>
      <c r="F301" s="3">
        <v>104</v>
      </c>
      <c r="G301" s="3">
        <v>52</v>
      </c>
      <c r="H301" s="12">
        <v>75.8</v>
      </c>
      <c r="I301" s="12">
        <f t="shared" si="22"/>
        <v>203.60000000000002</v>
      </c>
      <c r="J301" s="15">
        <f t="shared" si="23"/>
        <v>1895000</v>
      </c>
      <c r="K301" s="15">
        <f t="shared" si="24"/>
        <v>383400.00000000006</v>
      </c>
      <c r="L301" s="15">
        <f t="shared" si="25"/>
        <v>2278400</v>
      </c>
    </row>
    <row r="302" spans="1:12" ht="29" x14ac:dyDescent="0.2">
      <c r="A302" s="3" t="str">
        <f t="shared" si="21"/>
        <v xml:space="preserve">OK-500 North Central Oklahoma  </v>
      </c>
      <c r="B302" s="11" t="s">
        <v>305</v>
      </c>
      <c r="C302" s="2" t="s">
        <v>705</v>
      </c>
      <c r="D302" s="3">
        <v>7</v>
      </c>
      <c r="E302" s="3">
        <v>9.7999999999999989</v>
      </c>
      <c r="F302" s="3">
        <v>118</v>
      </c>
      <c r="G302" s="3">
        <v>59</v>
      </c>
      <c r="H302" s="12">
        <v>68.8</v>
      </c>
      <c r="I302" s="12">
        <f t="shared" si="22"/>
        <v>196.60000000000002</v>
      </c>
      <c r="J302" s="15">
        <f t="shared" si="23"/>
        <v>1720000</v>
      </c>
      <c r="K302" s="15">
        <f t="shared" si="24"/>
        <v>383400.00000000006</v>
      </c>
      <c r="L302" s="15">
        <f t="shared" si="25"/>
        <v>2103400</v>
      </c>
    </row>
    <row r="303" spans="1:12" x14ac:dyDescent="0.2">
      <c r="A303" s="3" t="str">
        <f t="shared" si="21"/>
        <v xml:space="preserve">OK-501 Tulsa City &amp; County  </v>
      </c>
      <c r="B303" s="11" t="s">
        <v>306</v>
      </c>
      <c r="C303" s="2" t="s">
        <v>706</v>
      </c>
      <c r="D303" s="3">
        <v>296</v>
      </c>
      <c r="E303" s="3">
        <v>414.4</v>
      </c>
      <c r="F303" s="3">
        <v>667</v>
      </c>
      <c r="G303" s="3">
        <v>333.5</v>
      </c>
      <c r="H303" s="12">
        <v>747.9</v>
      </c>
      <c r="I303" s="12">
        <f t="shared" si="22"/>
        <v>1829.3000000000002</v>
      </c>
      <c r="J303" s="15">
        <f t="shared" si="23"/>
        <v>18697500</v>
      </c>
      <c r="K303" s="15">
        <f t="shared" si="24"/>
        <v>3244200.0000000005</v>
      </c>
      <c r="L303" s="15">
        <f t="shared" si="25"/>
        <v>21941700</v>
      </c>
    </row>
    <row r="304" spans="1:12" x14ac:dyDescent="0.2">
      <c r="A304" s="3" t="str">
        <f t="shared" si="21"/>
        <v xml:space="preserve">OK-502 Oklahoma City  </v>
      </c>
      <c r="B304" s="11" t="s">
        <v>307</v>
      </c>
      <c r="C304" s="2" t="s">
        <v>707</v>
      </c>
      <c r="D304" s="3">
        <v>384</v>
      </c>
      <c r="E304" s="3">
        <v>537.59999999999991</v>
      </c>
      <c r="F304" s="3">
        <v>692</v>
      </c>
      <c r="G304" s="3">
        <v>346</v>
      </c>
      <c r="H304" s="12">
        <v>883.59999999999991</v>
      </c>
      <c r="I304" s="12">
        <f t="shared" si="22"/>
        <v>2113.1999999999998</v>
      </c>
      <c r="J304" s="15">
        <f t="shared" si="23"/>
        <v>22089999.999999996</v>
      </c>
      <c r="K304" s="15">
        <f t="shared" si="24"/>
        <v>3688800</v>
      </c>
      <c r="L304" s="15">
        <f t="shared" si="25"/>
        <v>25778799.999999996</v>
      </c>
    </row>
    <row r="305" spans="1:12" ht="29" x14ac:dyDescent="0.2">
      <c r="A305" s="3" t="str">
        <f t="shared" si="21"/>
        <v xml:space="preserve">OK-503 Oklahoma Balance of State  </v>
      </c>
      <c r="B305" s="11" t="s">
        <v>308</v>
      </c>
      <c r="C305" s="2" t="s">
        <v>708</v>
      </c>
      <c r="D305" s="3">
        <v>166</v>
      </c>
      <c r="E305" s="3">
        <v>232.39999999999998</v>
      </c>
      <c r="F305" s="3">
        <v>84</v>
      </c>
      <c r="G305" s="3">
        <v>42</v>
      </c>
      <c r="H305" s="12">
        <v>274.39999999999998</v>
      </c>
      <c r="I305" s="12">
        <f t="shared" si="22"/>
        <v>590.79999999999995</v>
      </c>
      <c r="J305" s="15">
        <f t="shared" si="23"/>
        <v>6859999.9999999991</v>
      </c>
      <c r="K305" s="15">
        <f t="shared" si="24"/>
        <v>949200</v>
      </c>
      <c r="L305" s="15">
        <f t="shared" si="25"/>
        <v>7809199.9999999991</v>
      </c>
    </row>
    <row r="306" spans="1:12" ht="29" x14ac:dyDescent="0.2">
      <c r="A306" s="3" t="str">
        <f t="shared" si="21"/>
        <v xml:space="preserve">OK-504 Norman/Cleveland County  </v>
      </c>
      <c r="B306" s="11" t="s">
        <v>309</v>
      </c>
      <c r="C306" s="2" t="s">
        <v>709</v>
      </c>
      <c r="D306" s="3">
        <v>215</v>
      </c>
      <c r="E306" s="3">
        <v>301</v>
      </c>
      <c r="F306" s="3">
        <v>84</v>
      </c>
      <c r="G306" s="3">
        <v>42</v>
      </c>
      <c r="H306" s="12">
        <v>343</v>
      </c>
      <c r="I306" s="12">
        <f t="shared" si="22"/>
        <v>728</v>
      </c>
      <c r="J306" s="15">
        <f t="shared" si="23"/>
        <v>8575000</v>
      </c>
      <c r="K306" s="15">
        <f t="shared" si="24"/>
        <v>1155000</v>
      </c>
      <c r="L306" s="15">
        <f t="shared" si="25"/>
        <v>9730000</v>
      </c>
    </row>
    <row r="307" spans="1:12" x14ac:dyDescent="0.2">
      <c r="A307" s="3" t="str">
        <f t="shared" si="21"/>
        <v xml:space="preserve">OK-505 Northeast Oklahoma  </v>
      </c>
      <c r="B307" s="11" t="s">
        <v>310</v>
      </c>
      <c r="C307" s="2" t="s">
        <v>710</v>
      </c>
      <c r="D307" s="3">
        <v>71</v>
      </c>
      <c r="E307" s="3">
        <v>99.399999999999991</v>
      </c>
      <c r="F307" s="3">
        <v>69</v>
      </c>
      <c r="G307" s="3">
        <v>34.5</v>
      </c>
      <c r="H307" s="12">
        <v>133.89999999999998</v>
      </c>
      <c r="I307" s="12">
        <f t="shared" si="22"/>
        <v>302.29999999999995</v>
      </c>
      <c r="J307" s="15">
        <f t="shared" si="23"/>
        <v>3347499.9999999995</v>
      </c>
      <c r="K307" s="15">
        <f t="shared" si="24"/>
        <v>505200</v>
      </c>
      <c r="L307" s="15">
        <f t="shared" si="25"/>
        <v>3852699.9999999995</v>
      </c>
    </row>
    <row r="308" spans="1:12" ht="29" x14ac:dyDescent="0.2">
      <c r="A308" s="3" t="str">
        <f t="shared" si="21"/>
        <v xml:space="preserve">OK-506 Southwest Oklahoma Regional  </v>
      </c>
      <c r="B308" s="11" t="s">
        <v>311</v>
      </c>
      <c r="C308" s="2" t="s">
        <v>711</v>
      </c>
      <c r="D308" s="3">
        <v>22</v>
      </c>
      <c r="E308" s="3">
        <v>30.799999999999997</v>
      </c>
      <c r="F308" s="3">
        <v>71</v>
      </c>
      <c r="G308" s="3">
        <v>35.5</v>
      </c>
      <c r="H308" s="12">
        <v>66.3</v>
      </c>
      <c r="I308" s="12">
        <f t="shared" si="22"/>
        <v>168.10000000000002</v>
      </c>
      <c r="J308" s="15">
        <f t="shared" si="23"/>
        <v>1657500</v>
      </c>
      <c r="K308" s="15">
        <f t="shared" si="24"/>
        <v>305400</v>
      </c>
      <c r="L308" s="15">
        <f t="shared" si="25"/>
        <v>1962900</v>
      </c>
    </row>
    <row r="309" spans="1:12" ht="29" x14ac:dyDescent="0.2">
      <c r="A309" s="3" t="str">
        <f t="shared" si="21"/>
        <v xml:space="preserve">OK-507 Southeastern Oklahoma Regional  </v>
      </c>
      <c r="B309" s="11" t="s">
        <v>312</v>
      </c>
      <c r="C309" s="2" t="s">
        <v>712</v>
      </c>
      <c r="D309" s="3">
        <v>76</v>
      </c>
      <c r="E309" s="3">
        <v>106.39999999999999</v>
      </c>
      <c r="F309" s="3">
        <v>164</v>
      </c>
      <c r="G309" s="3">
        <v>82</v>
      </c>
      <c r="H309" s="12">
        <v>188.39999999999998</v>
      </c>
      <c r="I309" s="12">
        <f t="shared" si="22"/>
        <v>458.79999999999995</v>
      </c>
      <c r="J309" s="15">
        <f t="shared" si="23"/>
        <v>4709999.9999999991</v>
      </c>
      <c r="K309" s="15">
        <f t="shared" si="24"/>
        <v>811200</v>
      </c>
      <c r="L309" s="15">
        <f t="shared" si="25"/>
        <v>5521199.9999999991</v>
      </c>
    </row>
    <row r="310" spans="1:12" ht="29" x14ac:dyDescent="0.2">
      <c r="A310" s="3" t="str">
        <f t="shared" si="21"/>
        <v xml:space="preserve">OR-500 Eugene, Springfield/Lane County  </v>
      </c>
      <c r="B310" s="11" t="s">
        <v>313</v>
      </c>
      <c r="C310" s="2" t="s">
        <v>713</v>
      </c>
      <c r="D310" s="3">
        <v>1633</v>
      </c>
      <c r="E310" s="3">
        <v>2286.1999999999998</v>
      </c>
      <c r="F310" s="3">
        <v>374</v>
      </c>
      <c r="G310" s="3">
        <v>187</v>
      </c>
      <c r="H310" s="12">
        <v>2473.1999999999998</v>
      </c>
      <c r="I310" s="12">
        <f t="shared" si="22"/>
        <v>5133.3999999999996</v>
      </c>
      <c r="J310" s="15">
        <f t="shared" si="23"/>
        <v>61829999.999999993</v>
      </c>
      <c r="K310" s="15">
        <f t="shared" si="24"/>
        <v>7980599.9999999991</v>
      </c>
      <c r="L310" s="15">
        <f t="shared" si="25"/>
        <v>69810599.999999985</v>
      </c>
    </row>
    <row r="311" spans="1:12" ht="29" x14ac:dyDescent="0.2">
      <c r="A311" s="3" t="str">
        <f t="shared" si="21"/>
        <v xml:space="preserve">OR-501 Portland, Gresham/Multnomah County  </v>
      </c>
      <c r="B311" s="11" t="s">
        <v>314</v>
      </c>
      <c r="C311" s="2" t="s">
        <v>714</v>
      </c>
      <c r="D311" s="3">
        <v>2037</v>
      </c>
      <c r="E311" s="3">
        <v>2851.7999999999997</v>
      </c>
      <c r="F311" s="3">
        <v>1673</v>
      </c>
      <c r="G311" s="3">
        <v>836.5</v>
      </c>
      <c r="H311" s="12">
        <v>3688.2999999999997</v>
      </c>
      <c r="I311" s="12">
        <f t="shared" si="22"/>
        <v>8213.0999999999985</v>
      </c>
      <c r="J311" s="15">
        <f t="shared" si="23"/>
        <v>92207500</v>
      </c>
      <c r="K311" s="15">
        <f t="shared" si="24"/>
        <v>13574399.999999998</v>
      </c>
      <c r="L311" s="15">
        <f t="shared" si="25"/>
        <v>105781900</v>
      </c>
    </row>
    <row r="312" spans="1:12" ht="29" x14ac:dyDescent="0.2">
      <c r="A312" s="3" t="str">
        <f t="shared" si="21"/>
        <v xml:space="preserve">OR-502 Medford, Ashland/Jackson County  </v>
      </c>
      <c r="B312" s="11" t="s">
        <v>315</v>
      </c>
      <c r="C312" s="2" t="s">
        <v>715</v>
      </c>
      <c r="D312" s="3">
        <v>364</v>
      </c>
      <c r="E312" s="3">
        <v>509.59999999999997</v>
      </c>
      <c r="F312" s="3">
        <v>263</v>
      </c>
      <c r="G312" s="3">
        <v>131.5</v>
      </c>
      <c r="H312" s="12">
        <v>641.09999999999991</v>
      </c>
      <c r="I312" s="12">
        <f t="shared" si="22"/>
        <v>1413.6999999999998</v>
      </c>
      <c r="J312" s="15">
        <f t="shared" si="23"/>
        <v>16027499.999999998</v>
      </c>
      <c r="K312" s="15">
        <f t="shared" si="24"/>
        <v>2317799.9999999995</v>
      </c>
      <c r="L312" s="15">
        <f t="shared" si="25"/>
        <v>18345299.999999996</v>
      </c>
    </row>
    <row r="313" spans="1:12" x14ac:dyDescent="0.2">
      <c r="A313" s="3" t="str">
        <f t="shared" si="21"/>
        <v xml:space="preserve">OR-503 Central Oregon  </v>
      </c>
      <c r="B313" s="11" t="s">
        <v>316</v>
      </c>
      <c r="C313" s="2" t="s">
        <v>716</v>
      </c>
      <c r="D313" s="3">
        <v>614</v>
      </c>
      <c r="E313" s="3">
        <v>859.59999999999991</v>
      </c>
      <c r="F313" s="3">
        <v>212</v>
      </c>
      <c r="G313" s="3">
        <v>106</v>
      </c>
      <c r="H313" s="12">
        <v>965.59999999999991</v>
      </c>
      <c r="I313" s="12">
        <f t="shared" si="22"/>
        <v>2037.1999999999998</v>
      </c>
      <c r="J313" s="15">
        <f t="shared" si="23"/>
        <v>24139999.999999996</v>
      </c>
      <c r="K313" s="15">
        <f t="shared" si="24"/>
        <v>3214800</v>
      </c>
      <c r="L313" s="15">
        <f t="shared" si="25"/>
        <v>27354799.999999996</v>
      </c>
    </row>
    <row r="314" spans="1:12" ht="29" x14ac:dyDescent="0.2">
      <c r="A314" s="3" t="str">
        <f t="shared" si="21"/>
        <v xml:space="preserve">OR-505 Oregon Balance of State  </v>
      </c>
      <c r="B314" s="11" t="s">
        <v>317</v>
      </c>
      <c r="C314" s="2" t="s">
        <v>717</v>
      </c>
      <c r="D314" s="3">
        <v>5039</v>
      </c>
      <c r="E314" s="3">
        <v>7054.5999999999995</v>
      </c>
      <c r="F314" s="3">
        <v>1300</v>
      </c>
      <c r="G314" s="3">
        <v>650</v>
      </c>
      <c r="H314" s="12">
        <v>7704.5999999999995</v>
      </c>
      <c r="I314" s="12">
        <f t="shared" si="22"/>
        <v>16059.199999999997</v>
      </c>
      <c r="J314" s="15">
        <f t="shared" si="23"/>
        <v>192615000</v>
      </c>
      <c r="K314" s="15">
        <f t="shared" si="24"/>
        <v>25063799.999999996</v>
      </c>
      <c r="L314" s="15">
        <f t="shared" si="25"/>
        <v>217678800</v>
      </c>
    </row>
    <row r="315" spans="1:12" ht="29" x14ac:dyDescent="0.2">
      <c r="A315" s="3" t="str">
        <f t="shared" si="21"/>
        <v xml:space="preserve">OR-506 Hillsboro, Beaverton/Washington County  </v>
      </c>
      <c r="B315" s="11" t="s">
        <v>318</v>
      </c>
      <c r="C315" s="2" t="s">
        <v>718</v>
      </c>
      <c r="D315" s="3">
        <v>232</v>
      </c>
      <c r="E315" s="3">
        <v>324.79999999999995</v>
      </c>
      <c r="F315" s="3">
        <v>187</v>
      </c>
      <c r="G315" s="3">
        <v>93.5</v>
      </c>
      <c r="H315" s="12">
        <v>418.29999999999995</v>
      </c>
      <c r="I315" s="12">
        <f t="shared" si="22"/>
        <v>930.09999999999991</v>
      </c>
      <c r="J315" s="15">
        <f t="shared" si="23"/>
        <v>10457499.999999998</v>
      </c>
      <c r="K315" s="15">
        <f t="shared" si="24"/>
        <v>1535400</v>
      </c>
      <c r="L315" s="15">
        <f t="shared" si="25"/>
        <v>11992899.999999998</v>
      </c>
    </row>
    <row r="316" spans="1:12" x14ac:dyDescent="0.2">
      <c r="A316" s="3" t="str">
        <f t="shared" si="21"/>
        <v xml:space="preserve">OR-507 Clackamas County  </v>
      </c>
      <c r="B316" s="11" t="s">
        <v>319</v>
      </c>
      <c r="C316" s="2" t="s">
        <v>719</v>
      </c>
      <c r="D316" s="3">
        <v>223</v>
      </c>
      <c r="E316" s="3">
        <v>312.2</v>
      </c>
      <c r="F316" s="3">
        <v>178</v>
      </c>
      <c r="G316" s="3">
        <v>89</v>
      </c>
      <c r="H316" s="12">
        <v>401.2</v>
      </c>
      <c r="I316" s="12">
        <f t="shared" si="22"/>
        <v>891.40000000000009</v>
      </c>
      <c r="J316" s="15">
        <f t="shared" si="23"/>
        <v>10030000</v>
      </c>
      <c r="K316" s="15">
        <f t="shared" si="24"/>
        <v>1470600</v>
      </c>
      <c r="L316" s="15">
        <f t="shared" si="25"/>
        <v>11500600</v>
      </c>
    </row>
    <row r="317" spans="1:12" x14ac:dyDescent="0.2">
      <c r="A317" s="3" t="str">
        <f t="shared" si="21"/>
        <v xml:space="preserve">PA-500 Philadelphia  </v>
      </c>
      <c r="B317" s="11" t="s">
        <v>320</v>
      </c>
      <c r="C317" s="2" t="s">
        <v>720</v>
      </c>
      <c r="D317" s="3">
        <v>973</v>
      </c>
      <c r="E317" s="3">
        <v>1362.1999999999998</v>
      </c>
      <c r="F317" s="3">
        <v>2532</v>
      </c>
      <c r="G317" s="3">
        <v>1266</v>
      </c>
      <c r="H317" s="12">
        <v>2628.2</v>
      </c>
      <c r="I317" s="12">
        <f t="shared" si="22"/>
        <v>6522.4</v>
      </c>
      <c r="J317" s="15">
        <f t="shared" si="23"/>
        <v>65704999.999999993</v>
      </c>
      <c r="K317" s="15">
        <f t="shared" si="24"/>
        <v>11682600</v>
      </c>
      <c r="L317" s="15">
        <f t="shared" si="25"/>
        <v>77387600</v>
      </c>
    </row>
    <row r="318" spans="1:12" ht="29" x14ac:dyDescent="0.2">
      <c r="A318" s="3" t="str">
        <f t="shared" si="21"/>
        <v xml:space="preserve">PA-501 Harrisburg/Dauphin County  </v>
      </c>
      <c r="B318" s="11" t="s">
        <v>321</v>
      </c>
      <c r="C318" s="2" t="s">
        <v>721</v>
      </c>
      <c r="D318" s="3">
        <v>48</v>
      </c>
      <c r="E318" s="3">
        <v>67.199999999999989</v>
      </c>
      <c r="F318" s="3">
        <v>220</v>
      </c>
      <c r="G318" s="3">
        <v>110</v>
      </c>
      <c r="H318" s="12">
        <v>177.2</v>
      </c>
      <c r="I318" s="12">
        <f t="shared" si="22"/>
        <v>464.4</v>
      </c>
      <c r="J318" s="15">
        <f t="shared" si="23"/>
        <v>4430000</v>
      </c>
      <c r="K318" s="15">
        <f t="shared" si="24"/>
        <v>861600</v>
      </c>
      <c r="L318" s="15">
        <f t="shared" si="25"/>
        <v>5291600</v>
      </c>
    </row>
    <row r="319" spans="1:12" ht="29" x14ac:dyDescent="0.2">
      <c r="A319" s="3" t="str">
        <f t="shared" si="21"/>
        <v xml:space="preserve">PA-502 Upper Darby, Chester, Haverford/Delaware County  </v>
      </c>
      <c r="B319" s="11" t="s">
        <v>322</v>
      </c>
      <c r="C319" s="2" t="s">
        <v>722</v>
      </c>
      <c r="D319" s="3">
        <v>48</v>
      </c>
      <c r="E319" s="3">
        <v>67.199999999999989</v>
      </c>
      <c r="F319" s="3">
        <v>175</v>
      </c>
      <c r="G319" s="3">
        <v>87.5</v>
      </c>
      <c r="H319" s="12">
        <v>154.69999999999999</v>
      </c>
      <c r="I319" s="12">
        <f t="shared" si="22"/>
        <v>396.9</v>
      </c>
      <c r="J319" s="15">
        <f t="shared" si="23"/>
        <v>3867499.9999999995</v>
      </c>
      <c r="K319" s="15">
        <f t="shared" si="24"/>
        <v>726600</v>
      </c>
      <c r="L319" s="15">
        <f t="shared" si="25"/>
        <v>4594100</v>
      </c>
    </row>
    <row r="320" spans="1:12" ht="29" x14ac:dyDescent="0.2">
      <c r="A320" s="3" t="str">
        <f t="shared" si="21"/>
        <v xml:space="preserve">PA-503 Wilkes-Barre, Hazleton/Luzerne County  </v>
      </c>
      <c r="B320" s="11" t="s">
        <v>323</v>
      </c>
      <c r="C320" s="2" t="s">
        <v>723</v>
      </c>
      <c r="D320" s="3">
        <v>7</v>
      </c>
      <c r="E320" s="3">
        <v>9.7999999999999989</v>
      </c>
      <c r="F320" s="3">
        <v>90</v>
      </c>
      <c r="G320" s="3">
        <v>45</v>
      </c>
      <c r="H320" s="12">
        <v>54.8</v>
      </c>
      <c r="I320" s="12">
        <f t="shared" si="22"/>
        <v>154.60000000000002</v>
      </c>
      <c r="J320" s="15">
        <f t="shared" si="23"/>
        <v>1370000</v>
      </c>
      <c r="K320" s="15">
        <f t="shared" si="24"/>
        <v>299400</v>
      </c>
      <c r="L320" s="15">
        <f t="shared" si="25"/>
        <v>1669400</v>
      </c>
    </row>
    <row r="321" spans="1:12" ht="43" x14ac:dyDescent="0.2">
      <c r="A321" s="3" t="str">
        <f t="shared" si="21"/>
        <v xml:space="preserve">PA-504 Lower Merion, Norristown, Abington/Montgomery County  </v>
      </c>
      <c r="B321" s="11" t="s">
        <v>324</v>
      </c>
      <c r="C321" s="2" t="s">
        <v>724</v>
      </c>
      <c r="D321" s="3">
        <v>19</v>
      </c>
      <c r="E321" s="3">
        <v>26.599999999999998</v>
      </c>
      <c r="F321" s="3">
        <v>96</v>
      </c>
      <c r="G321" s="3">
        <v>48</v>
      </c>
      <c r="H321" s="12">
        <v>74.599999999999994</v>
      </c>
      <c r="I321" s="12">
        <f t="shared" si="22"/>
        <v>197.2</v>
      </c>
      <c r="J321" s="15">
        <f t="shared" si="23"/>
        <v>1864999.9999999998</v>
      </c>
      <c r="K321" s="15">
        <f t="shared" si="24"/>
        <v>367800</v>
      </c>
      <c r="L321" s="15">
        <f t="shared" si="25"/>
        <v>2232800</v>
      </c>
    </row>
    <row r="322" spans="1:12" x14ac:dyDescent="0.2">
      <c r="A322" s="3" t="str">
        <f t="shared" si="21"/>
        <v xml:space="preserve">PA-505 Chester County  </v>
      </c>
      <c r="B322" s="11" t="s">
        <v>325</v>
      </c>
      <c r="C322" s="2" t="s">
        <v>725</v>
      </c>
      <c r="D322" s="3">
        <v>20</v>
      </c>
      <c r="E322" s="3">
        <v>28</v>
      </c>
      <c r="F322" s="3">
        <v>374</v>
      </c>
      <c r="G322" s="3">
        <v>187</v>
      </c>
      <c r="H322" s="12">
        <v>215</v>
      </c>
      <c r="I322" s="12">
        <f t="shared" si="22"/>
        <v>617</v>
      </c>
      <c r="J322" s="15">
        <f t="shared" si="23"/>
        <v>5375000</v>
      </c>
      <c r="K322" s="15">
        <f t="shared" si="24"/>
        <v>1206000</v>
      </c>
      <c r="L322" s="15">
        <f t="shared" si="25"/>
        <v>6581000</v>
      </c>
    </row>
    <row r="323" spans="1:12" x14ac:dyDescent="0.2">
      <c r="A323" s="3" t="str">
        <f t="shared" ref="A323:A386" si="26">CONCATENATE(B323," ",C323)</f>
        <v xml:space="preserve">PA-506 Reading/Berks County  </v>
      </c>
      <c r="B323" s="11" t="s">
        <v>326</v>
      </c>
      <c r="C323" s="2" t="s">
        <v>726</v>
      </c>
      <c r="D323" s="3">
        <v>10</v>
      </c>
      <c r="E323" s="3">
        <v>14</v>
      </c>
      <c r="F323" s="3">
        <v>445</v>
      </c>
      <c r="G323" s="3">
        <v>222.5</v>
      </c>
      <c r="H323" s="12">
        <v>236.5</v>
      </c>
      <c r="I323" s="12">
        <f t="shared" ref="I323:I386" si="27">H323+F323+E323</f>
        <v>695.5</v>
      </c>
      <c r="J323" s="15">
        <f t="shared" ref="J323:J386" si="28">H323*25000</f>
        <v>5912500</v>
      </c>
      <c r="K323" s="15">
        <f t="shared" ref="K323:K386" si="29">SUM(E323,F323)*0.4*7500</f>
        <v>1377000.0000000002</v>
      </c>
      <c r="L323" s="15">
        <f t="shared" ref="L323:L386" si="30">SUM(J323:K323)</f>
        <v>7289500</v>
      </c>
    </row>
    <row r="324" spans="1:12" ht="29" x14ac:dyDescent="0.2">
      <c r="A324" s="3" t="str">
        <f t="shared" si="26"/>
        <v xml:space="preserve">PA-508 Scranton/Lackawanna County  </v>
      </c>
      <c r="B324" s="11" t="s">
        <v>327</v>
      </c>
      <c r="C324" s="2" t="s">
        <v>727</v>
      </c>
      <c r="D324" s="3">
        <v>9</v>
      </c>
      <c r="E324" s="3">
        <v>12.6</v>
      </c>
      <c r="F324" s="3">
        <v>122</v>
      </c>
      <c r="G324" s="3">
        <v>61</v>
      </c>
      <c r="H324" s="12">
        <v>73.599999999999994</v>
      </c>
      <c r="I324" s="12">
        <f t="shared" si="27"/>
        <v>208.2</v>
      </c>
      <c r="J324" s="15">
        <f t="shared" si="28"/>
        <v>1839999.9999999998</v>
      </c>
      <c r="K324" s="15">
        <f t="shared" si="29"/>
        <v>403800</v>
      </c>
      <c r="L324" s="15">
        <f t="shared" si="30"/>
        <v>2243800</v>
      </c>
    </row>
    <row r="325" spans="1:12" x14ac:dyDescent="0.2">
      <c r="A325" s="3" t="str">
        <f t="shared" si="26"/>
        <v xml:space="preserve">PA-509 Eastern Pennsylvania  </v>
      </c>
      <c r="B325" s="11" t="s">
        <v>328</v>
      </c>
      <c r="C325" s="2" t="s">
        <v>728</v>
      </c>
      <c r="D325" s="3">
        <v>337</v>
      </c>
      <c r="E325" s="3">
        <v>471.79999999999995</v>
      </c>
      <c r="F325" s="3">
        <v>758</v>
      </c>
      <c r="G325" s="3">
        <v>379</v>
      </c>
      <c r="H325" s="12">
        <v>850.8</v>
      </c>
      <c r="I325" s="12">
        <f t="shared" si="27"/>
        <v>2080.6</v>
      </c>
      <c r="J325" s="15">
        <f t="shared" si="28"/>
        <v>21270000</v>
      </c>
      <c r="K325" s="15">
        <f t="shared" si="29"/>
        <v>3689400</v>
      </c>
      <c r="L325" s="15">
        <f t="shared" si="30"/>
        <v>24959400</v>
      </c>
    </row>
    <row r="326" spans="1:12" ht="29" x14ac:dyDescent="0.2">
      <c r="A326" s="3" t="str">
        <f t="shared" si="26"/>
        <v xml:space="preserve">PA-510 Lancaster City &amp; County  </v>
      </c>
      <c r="B326" s="11" t="s">
        <v>329</v>
      </c>
      <c r="C326" s="2" t="s">
        <v>729</v>
      </c>
      <c r="D326" s="3">
        <v>12</v>
      </c>
      <c r="E326" s="3">
        <v>16.799999999999997</v>
      </c>
      <c r="F326" s="3">
        <v>234</v>
      </c>
      <c r="G326" s="3">
        <v>117</v>
      </c>
      <c r="H326" s="12">
        <v>133.80000000000001</v>
      </c>
      <c r="I326" s="12">
        <f t="shared" si="27"/>
        <v>384.6</v>
      </c>
      <c r="J326" s="15">
        <f t="shared" si="28"/>
        <v>3345000.0000000005</v>
      </c>
      <c r="K326" s="15">
        <f t="shared" si="29"/>
        <v>752400</v>
      </c>
      <c r="L326" s="15">
        <f t="shared" si="30"/>
        <v>4097400.0000000005</v>
      </c>
    </row>
    <row r="327" spans="1:12" ht="29" x14ac:dyDescent="0.2">
      <c r="A327" s="3" t="str">
        <f t="shared" si="26"/>
        <v xml:space="preserve">PA-511 Bristol, Bensalem/Bucks County  </v>
      </c>
      <c r="B327" s="11" t="s">
        <v>330</v>
      </c>
      <c r="C327" s="2" t="s">
        <v>730</v>
      </c>
      <c r="D327" s="3">
        <v>21</v>
      </c>
      <c r="E327" s="3">
        <v>29.4</v>
      </c>
      <c r="F327" s="3">
        <v>135</v>
      </c>
      <c r="G327" s="3">
        <v>67.5</v>
      </c>
      <c r="H327" s="12">
        <v>96.9</v>
      </c>
      <c r="I327" s="12">
        <f t="shared" si="27"/>
        <v>261.3</v>
      </c>
      <c r="J327" s="15">
        <f t="shared" si="28"/>
        <v>2422500</v>
      </c>
      <c r="K327" s="15">
        <f t="shared" si="29"/>
        <v>493200.00000000006</v>
      </c>
      <c r="L327" s="15">
        <f t="shared" si="30"/>
        <v>2915700</v>
      </c>
    </row>
    <row r="328" spans="1:12" x14ac:dyDescent="0.2">
      <c r="A328" s="3" t="str">
        <f t="shared" si="26"/>
        <v xml:space="preserve">PA-512 York City &amp; County  </v>
      </c>
      <c r="B328" s="11" t="s">
        <v>331</v>
      </c>
      <c r="C328" s="2" t="s">
        <v>731</v>
      </c>
      <c r="D328" s="3">
        <v>32</v>
      </c>
      <c r="E328" s="3">
        <v>44.8</v>
      </c>
      <c r="F328" s="3">
        <v>147</v>
      </c>
      <c r="G328" s="3">
        <v>73.5</v>
      </c>
      <c r="H328" s="12">
        <v>118.3</v>
      </c>
      <c r="I328" s="12">
        <f t="shared" si="27"/>
        <v>310.10000000000002</v>
      </c>
      <c r="J328" s="15">
        <f t="shared" si="28"/>
        <v>2957500</v>
      </c>
      <c r="K328" s="15">
        <f t="shared" si="29"/>
        <v>575400.00000000012</v>
      </c>
      <c r="L328" s="15">
        <f t="shared" si="30"/>
        <v>3532900</v>
      </c>
    </row>
    <row r="329" spans="1:12" ht="43" x14ac:dyDescent="0.2">
      <c r="A329" s="3" t="str">
        <f t="shared" si="26"/>
        <v xml:space="preserve">PA-600 Pittsburgh, McKeesport, Penn Hills/Allegheny County  </v>
      </c>
      <c r="B329" s="11" t="s">
        <v>332</v>
      </c>
      <c r="C329" s="2" t="s">
        <v>732</v>
      </c>
      <c r="D329" s="3">
        <v>48</v>
      </c>
      <c r="E329" s="3">
        <v>67.199999999999989</v>
      </c>
      <c r="F329" s="3">
        <v>481</v>
      </c>
      <c r="G329" s="3">
        <v>240.5</v>
      </c>
      <c r="H329" s="12">
        <v>307.7</v>
      </c>
      <c r="I329" s="12">
        <f t="shared" si="27"/>
        <v>855.90000000000009</v>
      </c>
      <c r="J329" s="15">
        <f t="shared" si="28"/>
        <v>7692500</v>
      </c>
      <c r="K329" s="15">
        <f t="shared" si="29"/>
        <v>1644600.0000000002</v>
      </c>
      <c r="L329" s="15">
        <f t="shared" si="30"/>
        <v>9337100</v>
      </c>
    </row>
    <row r="330" spans="1:12" x14ac:dyDescent="0.2">
      <c r="A330" s="3" t="str">
        <f t="shared" si="26"/>
        <v xml:space="preserve">PA-601 Western Pennsylvania  </v>
      </c>
      <c r="B330" s="11" t="s">
        <v>333</v>
      </c>
      <c r="C330" s="2" t="s">
        <v>733</v>
      </c>
      <c r="D330" s="3">
        <v>34</v>
      </c>
      <c r="E330" s="3">
        <v>47.599999999999994</v>
      </c>
      <c r="F330" s="3">
        <v>433</v>
      </c>
      <c r="G330" s="3">
        <v>216.5</v>
      </c>
      <c r="H330" s="12">
        <v>264.10000000000002</v>
      </c>
      <c r="I330" s="12">
        <f t="shared" si="27"/>
        <v>744.7</v>
      </c>
      <c r="J330" s="15">
        <f t="shared" si="28"/>
        <v>6602500.0000000009</v>
      </c>
      <c r="K330" s="15">
        <f t="shared" si="29"/>
        <v>1441800</v>
      </c>
      <c r="L330" s="15">
        <f t="shared" si="30"/>
        <v>8044300.0000000009</v>
      </c>
    </row>
    <row r="331" spans="1:12" x14ac:dyDescent="0.2">
      <c r="A331" s="3" t="str">
        <f t="shared" si="26"/>
        <v xml:space="preserve">PA-603 Beaver County  </v>
      </c>
      <c r="B331" s="11" t="s">
        <v>334</v>
      </c>
      <c r="C331" s="2" t="s">
        <v>734</v>
      </c>
      <c r="D331" s="3">
        <v>6</v>
      </c>
      <c r="E331" s="3">
        <v>8.3999999999999986</v>
      </c>
      <c r="F331" s="3">
        <v>46</v>
      </c>
      <c r="G331" s="3">
        <v>23</v>
      </c>
      <c r="H331" s="12">
        <v>31.4</v>
      </c>
      <c r="I331" s="12">
        <f t="shared" si="27"/>
        <v>85.800000000000011</v>
      </c>
      <c r="J331" s="15">
        <f t="shared" si="28"/>
        <v>785000</v>
      </c>
      <c r="K331" s="15">
        <f t="shared" si="29"/>
        <v>163200</v>
      </c>
      <c r="L331" s="15">
        <f t="shared" si="30"/>
        <v>948200</v>
      </c>
    </row>
    <row r="332" spans="1:12" x14ac:dyDescent="0.2">
      <c r="A332" s="3" t="str">
        <f t="shared" si="26"/>
        <v xml:space="preserve">PA-605 Erie City &amp; County  </v>
      </c>
      <c r="B332" s="11" t="s">
        <v>335</v>
      </c>
      <c r="C332" s="2" t="s">
        <v>735</v>
      </c>
      <c r="D332" s="3">
        <v>6</v>
      </c>
      <c r="E332" s="3">
        <v>8.3999999999999986</v>
      </c>
      <c r="F332" s="3">
        <v>241</v>
      </c>
      <c r="G332" s="3">
        <v>120.5</v>
      </c>
      <c r="H332" s="12">
        <v>128.9</v>
      </c>
      <c r="I332" s="12">
        <f t="shared" si="27"/>
        <v>378.29999999999995</v>
      </c>
      <c r="J332" s="15">
        <f t="shared" si="28"/>
        <v>3222500</v>
      </c>
      <c r="K332" s="15">
        <f t="shared" si="29"/>
        <v>748200</v>
      </c>
      <c r="L332" s="15">
        <f t="shared" si="30"/>
        <v>3970700</v>
      </c>
    </row>
    <row r="333" spans="1:12" ht="29" x14ac:dyDescent="0.2">
      <c r="A333" s="3" t="str">
        <f t="shared" si="26"/>
        <v xml:space="preserve">PR-502 Puerto Rico Balance of Commonwealth  </v>
      </c>
      <c r="B333" s="11" t="s">
        <v>336</v>
      </c>
      <c r="C333" s="2" t="s">
        <v>736</v>
      </c>
      <c r="D333" s="3">
        <v>908</v>
      </c>
      <c r="E333" s="3">
        <v>1271.1999999999998</v>
      </c>
      <c r="F333" s="3">
        <v>308</v>
      </c>
      <c r="G333" s="3">
        <v>154</v>
      </c>
      <c r="H333" s="12">
        <v>1425.1999999999998</v>
      </c>
      <c r="I333" s="12">
        <f t="shared" si="27"/>
        <v>3004.3999999999996</v>
      </c>
      <c r="J333" s="15">
        <f t="shared" si="28"/>
        <v>35629999.999999993</v>
      </c>
      <c r="K333" s="15">
        <f t="shared" si="29"/>
        <v>4737600</v>
      </c>
      <c r="L333" s="15">
        <f t="shared" si="30"/>
        <v>40367599.999999993</v>
      </c>
    </row>
    <row r="334" spans="1:12" ht="29" x14ac:dyDescent="0.2">
      <c r="A334" s="3" t="str">
        <f t="shared" si="26"/>
        <v xml:space="preserve">PR-503 South-Southeast Puerto Rico  </v>
      </c>
      <c r="B334" s="11" t="s">
        <v>337</v>
      </c>
      <c r="C334" s="2" t="s">
        <v>737</v>
      </c>
      <c r="D334" s="3">
        <v>992</v>
      </c>
      <c r="E334" s="3">
        <v>1388.8</v>
      </c>
      <c r="F334" s="3">
        <v>189</v>
      </c>
      <c r="G334" s="3">
        <v>94.5</v>
      </c>
      <c r="H334" s="12">
        <v>1483.3</v>
      </c>
      <c r="I334" s="12">
        <f t="shared" si="27"/>
        <v>3061.1</v>
      </c>
      <c r="J334" s="15">
        <f t="shared" si="28"/>
        <v>37082500</v>
      </c>
      <c r="K334" s="15">
        <f t="shared" si="29"/>
        <v>4733400</v>
      </c>
      <c r="L334" s="15">
        <f t="shared" si="30"/>
        <v>41815900</v>
      </c>
    </row>
    <row r="335" spans="1:12" ht="29" x14ac:dyDescent="0.2">
      <c r="A335" s="3" t="str">
        <f t="shared" si="26"/>
        <v xml:space="preserve">RI-500 Rhode Island Statewide  </v>
      </c>
      <c r="B335" s="11" t="s">
        <v>338</v>
      </c>
      <c r="C335" s="2" t="s">
        <v>738</v>
      </c>
      <c r="D335" s="3">
        <v>71</v>
      </c>
      <c r="E335" s="3">
        <v>99.399999999999991</v>
      </c>
      <c r="F335" s="3">
        <v>663</v>
      </c>
      <c r="G335" s="3">
        <v>331.5</v>
      </c>
      <c r="H335" s="12">
        <v>430.9</v>
      </c>
      <c r="I335" s="12">
        <f t="shared" si="27"/>
        <v>1193.3000000000002</v>
      </c>
      <c r="J335" s="15">
        <f t="shared" si="28"/>
        <v>10772500</v>
      </c>
      <c r="K335" s="15">
        <f t="shared" si="29"/>
        <v>2287200</v>
      </c>
      <c r="L335" s="15">
        <f t="shared" si="30"/>
        <v>13059700</v>
      </c>
    </row>
    <row r="336" spans="1:12" ht="29" x14ac:dyDescent="0.2">
      <c r="A336" s="3" t="str">
        <f t="shared" si="26"/>
        <v xml:space="preserve">SC-500 Charleston/Low Country  </v>
      </c>
      <c r="B336" s="11" t="s">
        <v>339</v>
      </c>
      <c r="C336" s="2" t="s">
        <v>739</v>
      </c>
      <c r="D336" s="3">
        <v>128</v>
      </c>
      <c r="E336" s="3">
        <v>179.2</v>
      </c>
      <c r="F336" s="3">
        <v>219</v>
      </c>
      <c r="G336" s="3">
        <v>109.5</v>
      </c>
      <c r="H336" s="12">
        <v>288.7</v>
      </c>
      <c r="I336" s="12">
        <f t="shared" si="27"/>
        <v>686.9</v>
      </c>
      <c r="J336" s="15">
        <f t="shared" si="28"/>
        <v>7217500</v>
      </c>
      <c r="K336" s="15">
        <f t="shared" si="29"/>
        <v>1194600</v>
      </c>
      <c r="L336" s="15">
        <f t="shared" si="30"/>
        <v>8412100</v>
      </c>
    </row>
    <row r="337" spans="1:12" ht="29" x14ac:dyDescent="0.2">
      <c r="A337" s="3" t="str">
        <f t="shared" si="26"/>
        <v xml:space="preserve">SC-501 Greenville, Anderson, Spartanburg/Upstate  </v>
      </c>
      <c r="B337" s="11" t="s">
        <v>340</v>
      </c>
      <c r="C337" s="2" t="s">
        <v>740</v>
      </c>
      <c r="D337" s="3">
        <v>506</v>
      </c>
      <c r="E337" s="3">
        <v>708.4</v>
      </c>
      <c r="F337" s="3">
        <v>658</v>
      </c>
      <c r="G337" s="3">
        <v>329</v>
      </c>
      <c r="H337" s="12">
        <v>1037.4000000000001</v>
      </c>
      <c r="I337" s="12">
        <f t="shared" si="27"/>
        <v>2403.8000000000002</v>
      </c>
      <c r="J337" s="15">
        <f t="shared" si="28"/>
        <v>25935000.000000004</v>
      </c>
      <c r="K337" s="15">
        <f t="shared" si="29"/>
        <v>4099200.0000000005</v>
      </c>
      <c r="L337" s="15">
        <f t="shared" si="30"/>
        <v>30034200.000000004</v>
      </c>
    </row>
    <row r="338" spans="1:12" x14ac:dyDescent="0.2">
      <c r="A338" s="3" t="str">
        <f t="shared" si="26"/>
        <v xml:space="preserve">SC-502 Columbia/Midlands  </v>
      </c>
      <c r="B338" s="11" t="s">
        <v>341</v>
      </c>
      <c r="C338" s="2" t="s">
        <v>741</v>
      </c>
      <c r="D338" s="3">
        <v>292</v>
      </c>
      <c r="E338" s="3">
        <v>408.79999999999995</v>
      </c>
      <c r="F338" s="3">
        <v>705</v>
      </c>
      <c r="G338" s="3">
        <v>352.5</v>
      </c>
      <c r="H338" s="12">
        <v>761.3</v>
      </c>
      <c r="I338" s="12">
        <f t="shared" si="27"/>
        <v>1875.1</v>
      </c>
      <c r="J338" s="15">
        <f t="shared" si="28"/>
        <v>19032500</v>
      </c>
      <c r="K338" s="15">
        <f t="shared" si="29"/>
        <v>3341400</v>
      </c>
      <c r="L338" s="15">
        <f t="shared" si="30"/>
        <v>22373900</v>
      </c>
    </row>
    <row r="339" spans="1:12" ht="29" x14ac:dyDescent="0.2">
      <c r="A339" s="3" t="str">
        <f t="shared" si="26"/>
        <v xml:space="preserve">SC-503 Myrtle Beach, Sumter City &amp; County  </v>
      </c>
      <c r="B339" s="11" t="s">
        <v>342</v>
      </c>
      <c r="C339" s="2" t="s">
        <v>742</v>
      </c>
      <c r="D339" s="3">
        <v>791</v>
      </c>
      <c r="E339" s="3">
        <v>1107.3999999999999</v>
      </c>
      <c r="F339" s="3">
        <v>278</v>
      </c>
      <c r="G339" s="3">
        <v>139</v>
      </c>
      <c r="H339" s="12">
        <v>1246.3999999999999</v>
      </c>
      <c r="I339" s="12">
        <f t="shared" si="27"/>
        <v>2631.7999999999997</v>
      </c>
      <c r="J339" s="15">
        <f t="shared" si="28"/>
        <v>31159999.999999996</v>
      </c>
      <c r="K339" s="15">
        <f t="shared" si="29"/>
        <v>4156199.9999999995</v>
      </c>
      <c r="L339" s="15">
        <f t="shared" si="30"/>
        <v>35316199.999999993</v>
      </c>
    </row>
    <row r="340" spans="1:12" ht="29" x14ac:dyDescent="0.2">
      <c r="A340" s="3" t="str">
        <f t="shared" si="26"/>
        <v xml:space="preserve">SD-500 South Dakota Statewide  </v>
      </c>
      <c r="B340" s="11" t="s">
        <v>343</v>
      </c>
      <c r="C340" s="2" t="s">
        <v>743</v>
      </c>
      <c r="D340" s="3">
        <v>234</v>
      </c>
      <c r="E340" s="3">
        <v>327.59999999999997</v>
      </c>
      <c r="F340" s="3">
        <v>504</v>
      </c>
      <c r="G340" s="3">
        <v>252</v>
      </c>
      <c r="H340" s="12">
        <v>579.59999999999991</v>
      </c>
      <c r="I340" s="12">
        <f t="shared" si="27"/>
        <v>1411.1999999999998</v>
      </c>
      <c r="J340" s="15">
        <f t="shared" si="28"/>
        <v>14489999.999999998</v>
      </c>
      <c r="K340" s="15">
        <f t="shared" si="29"/>
        <v>2494800</v>
      </c>
      <c r="L340" s="15">
        <f t="shared" si="30"/>
        <v>16984800</v>
      </c>
    </row>
    <row r="341" spans="1:12" ht="43" x14ac:dyDescent="0.2">
      <c r="A341" s="3" t="str">
        <f t="shared" si="26"/>
        <v xml:space="preserve">TN-500 Chattanooga/Southeast Tennessee  </v>
      </c>
      <c r="B341" s="11" t="s">
        <v>344</v>
      </c>
      <c r="C341" s="2" t="s">
        <v>744</v>
      </c>
      <c r="D341" s="3">
        <v>181</v>
      </c>
      <c r="E341" s="3">
        <v>253.39999999999998</v>
      </c>
      <c r="F341" s="3">
        <v>202</v>
      </c>
      <c r="G341" s="3">
        <v>101</v>
      </c>
      <c r="H341" s="12">
        <v>354.4</v>
      </c>
      <c r="I341" s="12">
        <f t="shared" si="27"/>
        <v>809.8</v>
      </c>
      <c r="J341" s="15">
        <f t="shared" si="28"/>
        <v>8860000</v>
      </c>
      <c r="K341" s="15">
        <f t="shared" si="29"/>
        <v>1366200</v>
      </c>
      <c r="L341" s="15">
        <f t="shared" si="30"/>
        <v>10226200</v>
      </c>
    </row>
    <row r="342" spans="1:12" ht="29" x14ac:dyDescent="0.2">
      <c r="A342" s="3" t="str">
        <f t="shared" si="26"/>
        <v xml:space="preserve">TN-501 Memphis/Shelby County  </v>
      </c>
      <c r="B342" s="11" t="s">
        <v>345</v>
      </c>
      <c r="C342" s="2" t="s">
        <v>745</v>
      </c>
      <c r="D342" s="3">
        <v>58</v>
      </c>
      <c r="E342" s="3">
        <v>81.199999999999989</v>
      </c>
      <c r="F342" s="3">
        <v>703</v>
      </c>
      <c r="G342" s="3">
        <v>351.5</v>
      </c>
      <c r="H342" s="12">
        <v>432.7</v>
      </c>
      <c r="I342" s="12">
        <f t="shared" si="27"/>
        <v>1216.9000000000001</v>
      </c>
      <c r="J342" s="15">
        <f t="shared" si="28"/>
        <v>10817500</v>
      </c>
      <c r="K342" s="15">
        <f t="shared" si="29"/>
        <v>2352600.0000000005</v>
      </c>
      <c r="L342" s="15">
        <f t="shared" si="30"/>
        <v>13170100</v>
      </c>
    </row>
    <row r="343" spans="1:12" x14ac:dyDescent="0.2">
      <c r="A343" s="3" t="str">
        <f t="shared" si="26"/>
        <v xml:space="preserve">TN-502 Knoxville/Knox County  </v>
      </c>
      <c r="B343" s="11" t="s">
        <v>346</v>
      </c>
      <c r="C343" s="2" t="s">
        <v>746</v>
      </c>
      <c r="D343" s="3">
        <v>195</v>
      </c>
      <c r="E343" s="3">
        <v>273</v>
      </c>
      <c r="F343" s="3">
        <v>531</v>
      </c>
      <c r="G343" s="3">
        <v>265.5</v>
      </c>
      <c r="H343" s="12">
        <v>538.5</v>
      </c>
      <c r="I343" s="12">
        <f t="shared" si="27"/>
        <v>1342.5</v>
      </c>
      <c r="J343" s="15">
        <f t="shared" si="28"/>
        <v>13462500</v>
      </c>
      <c r="K343" s="15">
        <f t="shared" si="29"/>
        <v>2412000</v>
      </c>
      <c r="L343" s="15">
        <f t="shared" si="30"/>
        <v>15874500</v>
      </c>
    </row>
    <row r="344" spans="1:12" x14ac:dyDescent="0.2">
      <c r="A344" s="3" t="str">
        <f t="shared" si="26"/>
        <v xml:space="preserve">TN-503 Central Tennessee  </v>
      </c>
      <c r="B344" s="11" t="s">
        <v>347</v>
      </c>
      <c r="C344" s="2" t="s">
        <v>747</v>
      </c>
      <c r="D344" s="3">
        <v>47</v>
      </c>
      <c r="E344" s="3">
        <v>65.8</v>
      </c>
      <c r="F344" s="3">
        <v>219</v>
      </c>
      <c r="G344" s="3">
        <v>109.5</v>
      </c>
      <c r="H344" s="12">
        <v>175.3</v>
      </c>
      <c r="I344" s="12">
        <f t="shared" si="27"/>
        <v>460.1</v>
      </c>
      <c r="J344" s="15">
        <f t="shared" si="28"/>
        <v>4382500</v>
      </c>
      <c r="K344" s="15">
        <f t="shared" si="29"/>
        <v>854400.00000000012</v>
      </c>
      <c r="L344" s="15">
        <f t="shared" si="30"/>
        <v>5236900</v>
      </c>
    </row>
    <row r="345" spans="1:12" ht="29" x14ac:dyDescent="0.2">
      <c r="A345" s="3" t="str">
        <f t="shared" si="26"/>
        <v xml:space="preserve">TN-504 Nashville-Davidson County  </v>
      </c>
      <c r="B345" s="11" t="s">
        <v>348</v>
      </c>
      <c r="C345" s="2" t="s">
        <v>748</v>
      </c>
      <c r="D345" s="3">
        <v>585</v>
      </c>
      <c r="E345" s="3">
        <v>819</v>
      </c>
      <c r="F345" s="3">
        <v>1216</v>
      </c>
      <c r="G345" s="3">
        <v>608</v>
      </c>
      <c r="H345" s="12">
        <v>1427</v>
      </c>
      <c r="I345" s="12">
        <f t="shared" si="27"/>
        <v>3462</v>
      </c>
      <c r="J345" s="15">
        <f t="shared" si="28"/>
        <v>35675000</v>
      </c>
      <c r="K345" s="15">
        <f t="shared" si="29"/>
        <v>6105000</v>
      </c>
      <c r="L345" s="15">
        <f t="shared" si="30"/>
        <v>41780000</v>
      </c>
    </row>
    <row r="346" spans="1:12" x14ac:dyDescent="0.2">
      <c r="A346" s="3" t="str">
        <f t="shared" si="26"/>
        <v xml:space="preserve">TN-506 Upper Cumberland  </v>
      </c>
      <c r="B346" s="11" t="s">
        <v>349</v>
      </c>
      <c r="C346" s="2" t="s">
        <v>749</v>
      </c>
      <c r="D346" s="3">
        <v>65</v>
      </c>
      <c r="E346" s="3">
        <v>91</v>
      </c>
      <c r="F346" s="3">
        <v>145</v>
      </c>
      <c r="G346" s="3">
        <v>72.5</v>
      </c>
      <c r="H346" s="12">
        <v>163.5</v>
      </c>
      <c r="I346" s="12">
        <f t="shared" si="27"/>
        <v>399.5</v>
      </c>
      <c r="J346" s="15">
        <f t="shared" si="28"/>
        <v>4087500</v>
      </c>
      <c r="K346" s="15">
        <f t="shared" si="29"/>
        <v>708000</v>
      </c>
      <c r="L346" s="15">
        <f t="shared" si="30"/>
        <v>4795500</v>
      </c>
    </row>
    <row r="347" spans="1:12" ht="29" x14ac:dyDescent="0.2">
      <c r="A347" s="3" t="str">
        <f t="shared" si="26"/>
        <v xml:space="preserve">TN-507 Jackson/West Tennessee  </v>
      </c>
      <c r="B347" s="11" t="s">
        <v>350</v>
      </c>
      <c r="C347" s="2" t="s">
        <v>750</v>
      </c>
      <c r="D347" s="3">
        <v>851</v>
      </c>
      <c r="E347" s="3">
        <v>1191.3999999999999</v>
      </c>
      <c r="F347" s="3">
        <v>58</v>
      </c>
      <c r="G347" s="3">
        <v>29</v>
      </c>
      <c r="H347" s="12">
        <v>1220.3999999999999</v>
      </c>
      <c r="I347" s="12">
        <f t="shared" si="27"/>
        <v>2469.7999999999997</v>
      </c>
      <c r="J347" s="15">
        <f t="shared" si="28"/>
        <v>30509999.999999996</v>
      </c>
      <c r="K347" s="15">
        <f t="shared" si="29"/>
        <v>3748200</v>
      </c>
      <c r="L347" s="15">
        <f t="shared" si="30"/>
        <v>34258200</v>
      </c>
    </row>
    <row r="348" spans="1:12" x14ac:dyDescent="0.2">
      <c r="A348" s="3" t="str">
        <f t="shared" si="26"/>
        <v xml:space="preserve">TN-509 Appalachian Regional  </v>
      </c>
      <c r="B348" s="11" t="s">
        <v>351</v>
      </c>
      <c r="C348" s="2" t="s">
        <v>751</v>
      </c>
      <c r="D348" s="3">
        <v>149</v>
      </c>
      <c r="E348" s="3">
        <v>208.6</v>
      </c>
      <c r="F348" s="3">
        <v>156</v>
      </c>
      <c r="G348" s="3">
        <v>78</v>
      </c>
      <c r="H348" s="12">
        <v>286.60000000000002</v>
      </c>
      <c r="I348" s="12">
        <f t="shared" si="27"/>
        <v>651.20000000000005</v>
      </c>
      <c r="J348" s="15">
        <f t="shared" si="28"/>
        <v>7165000.0000000009</v>
      </c>
      <c r="K348" s="15">
        <f t="shared" si="29"/>
        <v>1093800</v>
      </c>
      <c r="L348" s="15">
        <f t="shared" si="30"/>
        <v>8258800.0000000009</v>
      </c>
    </row>
    <row r="349" spans="1:12" ht="43" x14ac:dyDescent="0.2">
      <c r="A349" s="3" t="str">
        <f t="shared" si="26"/>
        <v xml:space="preserve">TN-510 Murfreesboro/Rutherford County  </v>
      </c>
      <c r="B349" s="11" t="s">
        <v>352</v>
      </c>
      <c r="C349" s="2" t="s">
        <v>752</v>
      </c>
      <c r="D349" s="3">
        <v>162</v>
      </c>
      <c r="E349" s="3">
        <v>226.79999999999998</v>
      </c>
      <c r="F349" s="3">
        <v>173</v>
      </c>
      <c r="G349" s="3">
        <v>86.5</v>
      </c>
      <c r="H349" s="12">
        <v>313.29999999999995</v>
      </c>
      <c r="I349" s="12">
        <f t="shared" si="27"/>
        <v>713.09999999999991</v>
      </c>
      <c r="J349" s="15">
        <f t="shared" si="28"/>
        <v>7832499.9999999991</v>
      </c>
      <c r="K349" s="15">
        <f t="shared" si="29"/>
        <v>1199400</v>
      </c>
      <c r="L349" s="15">
        <f t="shared" si="30"/>
        <v>9031900</v>
      </c>
    </row>
    <row r="350" spans="1:12" ht="29" x14ac:dyDescent="0.2">
      <c r="A350" s="3" t="str">
        <f t="shared" si="26"/>
        <v xml:space="preserve">TN-512 Morristown/Blount, Sevier, Campbell,  ke Counties  </v>
      </c>
      <c r="B350" s="11" t="s">
        <v>353</v>
      </c>
      <c r="C350" s="2" t="s">
        <v>753</v>
      </c>
      <c r="D350" s="3">
        <v>305</v>
      </c>
      <c r="E350" s="3">
        <v>427</v>
      </c>
      <c r="F350" s="3">
        <v>105</v>
      </c>
      <c r="G350" s="3">
        <v>52.5</v>
      </c>
      <c r="H350" s="12">
        <v>479.5</v>
      </c>
      <c r="I350" s="12">
        <f t="shared" si="27"/>
        <v>1011.5</v>
      </c>
      <c r="J350" s="15">
        <f t="shared" si="28"/>
        <v>11987500</v>
      </c>
      <c r="K350" s="15">
        <f t="shared" si="29"/>
        <v>1596000</v>
      </c>
      <c r="L350" s="15">
        <f t="shared" si="30"/>
        <v>13583500</v>
      </c>
    </row>
    <row r="351" spans="1:12" ht="29" x14ac:dyDescent="0.2">
      <c r="A351" s="3" t="str">
        <f t="shared" si="26"/>
        <v xml:space="preserve">TX-500 San Antonio/Bexar County  </v>
      </c>
      <c r="B351" s="11" t="s">
        <v>354</v>
      </c>
      <c r="C351" s="2" t="s">
        <v>754</v>
      </c>
      <c r="D351" s="3">
        <v>1187</v>
      </c>
      <c r="E351" s="3">
        <v>1661.8</v>
      </c>
      <c r="F351" s="3">
        <v>887</v>
      </c>
      <c r="G351" s="3">
        <v>443.5</v>
      </c>
      <c r="H351" s="12">
        <v>2105.3000000000002</v>
      </c>
      <c r="I351" s="12">
        <f t="shared" si="27"/>
        <v>4654.1000000000004</v>
      </c>
      <c r="J351" s="15">
        <f t="shared" si="28"/>
        <v>52632500.000000007</v>
      </c>
      <c r="K351" s="15">
        <f t="shared" si="29"/>
        <v>7646400.0000000009</v>
      </c>
      <c r="L351" s="15">
        <f t="shared" si="30"/>
        <v>60278900.000000007</v>
      </c>
    </row>
    <row r="352" spans="1:12" x14ac:dyDescent="0.2">
      <c r="A352" s="3" t="str">
        <f t="shared" si="26"/>
        <v xml:space="preserve">TX-503 Austin/Travis County  </v>
      </c>
      <c r="B352" s="11" t="s">
        <v>355</v>
      </c>
      <c r="C352" s="2" t="s">
        <v>755</v>
      </c>
      <c r="D352" s="3">
        <v>1086</v>
      </c>
      <c r="E352" s="3">
        <v>1520.3999999999999</v>
      </c>
      <c r="F352" s="3">
        <v>615</v>
      </c>
      <c r="G352" s="3">
        <v>307.5</v>
      </c>
      <c r="H352" s="12">
        <v>1827.8999999999999</v>
      </c>
      <c r="I352" s="12">
        <f t="shared" si="27"/>
        <v>3963.2999999999993</v>
      </c>
      <c r="J352" s="15">
        <f t="shared" si="28"/>
        <v>45697500</v>
      </c>
      <c r="K352" s="15">
        <f t="shared" si="29"/>
        <v>6406199.9999999991</v>
      </c>
      <c r="L352" s="15">
        <f t="shared" si="30"/>
        <v>52103700</v>
      </c>
    </row>
    <row r="353" spans="1:12" ht="29" x14ac:dyDescent="0.2">
      <c r="A353" s="3" t="str">
        <f t="shared" si="26"/>
        <v xml:space="preserve">TX-600 Dallas City &amp; County, Irving  </v>
      </c>
      <c r="B353" s="11" t="s">
        <v>356</v>
      </c>
      <c r="C353" s="2" t="s">
        <v>756</v>
      </c>
      <c r="D353" s="3">
        <v>1452</v>
      </c>
      <c r="E353" s="3">
        <v>2032.8</v>
      </c>
      <c r="F353" s="3">
        <v>2022</v>
      </c>
      <c r="G353" s="3">
        <v>1011</v>
      </c>
      <c r="H353" s="12">
        <v>3043.8</v>
      </c>
      <c r="I353" s="12">
        <f t="shared" si="27"/>
        <v>7098.6</v>
      </c>
      <c r="J353" s="15">
        <f t="shared" si="28"/>
        <v>76095000</v>
      </c>
      <c r="K353" s="15">
        <f t="shared" si="29"/>
        <v>12164400</v>
      </c>
      <c r="L353" s="15">
        <f t="shared" si="30"/>
        <v>88259400</v>
      </c>
    </row>
    <row r="354" spans="1:12" ht="29" x14ac:dyDescent="0.2">
      <c r="A354" s="3" t="str">
        <f t="shared" si="26"/>
        <v xml:space="preserve">TX-601 Fort Worth, Arlington/Tarrant County  </v>
      </c>
      <c r="B354" s="11" t="s">
        <v>357</v>
      </c>
      <c r="C354" s="2" t="s">
        <v>757</v>
      </c>
      <c r="D354" s="3">
        <v>560</v>
      </c>
      <c r="E354" s="3">
        <v>784</v>
      </c>
      <c r="F354" s="3">
        <v>1027</v>
      </c>
      <c r="G354" s="3">
        <v>513.5</v>
      </c>
      <c r="H354" s="12">
        <v>1297.5</v>
      </c>
      <c r="I354" s="12">
        <f t="shared" si="27"/>
        <v>3108.5</v>
      </c>
      <c r="J354" s="15">
        <f t="shared" si="28"/>
        <v>32437500</v>
      </c>
      <c r="K354" s="15">
        <f t="shared" si="29"/>
        <v>5433000.0000000009</v>
      </c>
      <c r="L354" s="15">
        <f t="shared" si="30"/>
        <v>37870500</v>
      </c>
    </row>
    <row r="355" spans="1:12" x14ac:dyDescent="0.2">
      <c r="A355" s="3" t="str">
        <f t="shared" si="26"/>
        <v xml:space="preserve">TX-603 El Paso City &amp; County  </v>
      </c>
      <c r="B355" s="11" t="s">
        <v>358</v>
      </c>
      <c r="C355" s="2" t="s">
        <v>758</v>
      </c>
      <c r="D355" s="3">
        <v>183</v>
      </c>
      <c r="E355" s="3">
        <v>256.2</v>
      </c>
      <c r="F355" s="3">
        <v>344</v>
      </c>
      <c r="G355" s="3">
        <v>172</v>
      </c>
      <c r="H355" s="12">
        <v>428.2</v>
      </c>
      <c r="I355" s="12">
        <f t="shared" si="27"/>
        <v>1028.4000000000001</v>
      </c>
      <c r="J355" s="15">
        <f t="shared" si="28"/>
        <v>10705000</v>
      </c>
      <c r="K355" s="15">
        <f t="shared" si="29"/>
        <v>1800600.0000000002</v>
      </c>
      <c r="L355" s="15">
        <f t="shared" si="30"/>
        <v>12505600</v>
      </c>
    </row>
    <row r="356" spans="1:12" ht="29" x14ac:dyDescent="0.2">
      <c r="A356" s="3" t="str">
        <f t="shared" si="26"/>
        <v xml:space="preserve">TX-604 Waco/McLennan County  </v>
      </c>
      <c r="B356" s="11" t="s">
        <v>359</v>
      </c>
      <c r="C356" s="2" t="s">
        <v>759</v>
      </c>
      <c r="D356" s="3">
        <v>69</v>
      </c>
      <c r="E356" s="3">
        <v>96.6</v>
      </c>
      <c r="F356" s="3">
        <v>65</v>
      </c>
      <c r="G356" s="3">
        <v>32.5</v>
      </c>
      <c r="H356" s="12">
        <v>129.1</v>
      </c>
      <c r="I356" s="12">
        <f t="shared" si="27"/>
        <v>290.7</v>
      </c>
      <c r="J356" s="15">
        <f t="shared" si="28"/>
        <v>3227500</v>
      </c>
      <c r="K356" s="15">
        <f t="shared" si="29"/>
        <v>484800</v>
      </c>
      <c r="L356" s="15">
        <f t="shared" si="30"/>
        <v>3712300</v>
      </c>
    </row>
    <row r="357" spans="1:12" ht="29" x14ac:dyDescent="0.2">
      <c r="A357" s="3" t="str">
        <f t="shared" si="26"/>
        <v xml:space="preserve">TX-607 Texas Balance of State  </v>
      </c>
      <c r="B357" s="11" t="s">
        <v>360</v>
      </c>
      <c r="C357" s="2" t="s">
        <v>760</v>
      </c>
      <c r="D357" s="3">
        <v>4656</v>
      </c>
      <c r="E357" s="3">
        <v>6518.4</v>
      </c>
      <c r="F357" s="3">
        <v>1750</v>
      </c>
      <c r="G357" s="3">
        <v>875</v>
      </c>
      <c r="H357" s="12">
        <v>7393.4</v>
      </c>
      <c r="I357" s="12">
        <f t="shared" si="27"/>
        <v>15661.8</v>
      </c>
      <c r="J357" s="15">
        <f t="shared" si="28"/>
        <v>184835000</v>
      </c>
      <c r="K357" s="15">
        <f t="shared" si="29"/>
        <v>24805200</v>
      </c>
      <c r="L357" s="15">
        <f t="shared" si="30"/>
        <v>209640200</v>
      </c>
    </row>
    <row r="358" spans="1:12" x14ac:dyDescent="0.2">
      <c r="A358" s="3" t="str">
        <f t="shared" si="26"/>
        <v xml:space="preserve">TX-611 Amarillo  </v>
      </c>
      <c r="B358" s="11" t="s">
        <v>361</v>
      </c>
      <c r="C358" s="2" t="s">
        <v>761</v>
      </c>
      <c r="D358" s="3">
        <v>331</v>
      </c>
      <c r="E358" s="3">
        <v>463.4</v>
      </c>
      <c r="F358" s="3">
        <v>296</v>
      </c>
      <c r="G358" s="3">
        <v>148</v>
      </c>
      <c r="H358" s="12">
        <v>611.4</v>
      </c>
      <c r="I358" s="12">
        <f t="shared" si="27"/>
        <v>1370.8</v>
      </c>
      <c r="J358" s="15">
        <f t="shared" si="28"/>
        <v>15285000</v>
      </c>
      <c r="K358" s="15">
        <f t="shared" si="29"/>
        <v>2278200</v>
      </c>
      <c r="L358" s="15">
        <f t="shared" si="30"/>
        <v>17563200</v>
      </c>
    </row>
    <row r="359" spans="1:12" ht="43" x14ac:dyDescent="0.2">
      <c r="A359" s="3" t="str">
        <f t="shared" si="26"/>
        <v xml:space="preserve">TX-624 Wichita Falls/Wise, Palo Pinto, Wichita, Archer Counties  </v>
      </c>
      <c r="B359" s="11" t="s">
        <v>362</v>
      </c>
      <c r="C359" s="2" t="s">
        <v>762</v>
      </c>
      <c r="D359" s="3">
        <v>63</v>
      </c>
      <c r="E359" s="3">
        <v>88.199999999999989</v>
      </c>
      <c r="F359" s="3">
        <v>158</v>
      </c>
      <c r="G359" s="3">
        <v>79</v>
      </c>
      <c r="H359" s="12">
        <v>167.2</v>
      </c>
      <c r="I359" s="12">
        <f t="shared" si="27"/>
        <v>413.4</v>
      </c>
      <c r="J359" s="15">
        <f t="shared" si="28"/>
        <v>4179999.9999999995</v>
      </c>
      <c r="K359" s="15">
        <f t="shared" si="29"/>
        <v>738600</v>
      </c>
      <c r="L359" s="15">
        <f t="shared" si="30"/>
        <v>4918600</v>
      </c>
    </row>
    <row r="360" spans="1:12" ht="43" x14ac:dyDescent="0.2">
      <c r="A360" s="3" t="str">
        <f t="shared" si="26"/>
        <v xml:space="preserve">TX-700 Houston, Pasadena, Conroe/Harris, Ft. Bend, Montgomery, Counties  </v>
      </c>
      <c r="B360" s="11" t="s">
        <v>363</v>
      </c>
      <c r="C360" s="2" t="s">
        <v>763</v>
      </c>
      <c r="D360" s="3">
        <v>1614</v>
      </c>
      <c r="E360" s="3">
        <v>2259.6</v>
      </c>
      <c r="F360" s="3">
        <v>1304</v>
      </c>
      <c r="G360" s="3">
        <v>652</v>
      </c>
      <c r="H360" s="12">
        <v>2911.6</v>
      </c>
      <c r="I360" s="12">
        <f t="shared" si="27"/>
        <v>6475.2000000000007</v>
      </c>
      <c r="J360" s="15">
        <f t="shared" si="28"/>
        <v>72790000</v>
      </c>
      <c r="K360" s="15">
        <f t="shared" si="29"/>
        <v>10690800</v>
      </c>
      <c r="L360" s="15">
        <f t="shared" si="30"/>
        <v>83480800</v>
      </c>
    </row>
    <row r="361" spans="1:12" ht="29" x14ac:dyDescent="0.2">
      <c r="A361" s="3" t="str">
        <f t="shared" si="26"/>
        <v xml:space="preserve">TX-701 Bryan, College Station/Brazos Valley  </v>
      </c>
      <c r="B361" s="11" t="s">
        <v>364</v>
      </c>
      <c r="C361" s="2" t="s">
        <v>764</v>
      </c>
      <c r="D361" s="3">
        <v>21</v>
      </c>
      <c r="E361" s="3">
        <v>29.4</v>
      </c>
      <c r="F361" s="3">
        <v>74</v>
      </c>
      <c r="G361" s="3">
        <v>37</v>
      </c>
      <c r="H361" s="12">
        <v>66.400000000000006</v>
      </c>
      <c r="I361" s="12">
        <f t="shared" si="27"/>
        <v>169.8</v>
      </c>
      <c r="J361" s="15">
        <f t="shared" si="28"/>
        <v>1660000.0000000002</v>
      </c>
      <c r="K361" s="15">
        <f t="shared" si="29"/>
        <v>310200.00000000006</v>
      </c>
      <c r="L361" s="15">
        <f t="shared" si="30"/>
        <v>1970200.0000000002</v>
      </c>
    </row>
    <row r="362" spans="1:12" ht="29" x14ac:dyDescent="0.2">
      <c r="A362" s="3" t="str">
        <f t="shared" si="26"/>
        <v xml:space="preserve">UT-500 Salt Lake City &amp; County  </v>
      </c>
      <c r="B362" s="11" t="s">
        <v>365</v>
      </c>
      <c r="C362" s="2" t="s">
        <v>765</v>
      </c>
      <c r="D362" s="3">
        <v>193</v>
      </c>
      <c r="E362" s="3">
        <v>270.2</v>
      </c>
      <c r="F362" s="3">
        <v>1125</v>
      </c>
      <c r="G362" s="3">
        <v>562.5</v>
      </c>
      <c r="H362" s="12">
        <v>832.7</v>
      </c>
      <c r="I362" s="12">
        <f t="shared" si="27"/>
        <v>2227.9</v>
      </c>
      <c r="J362" s="15">
        <f t="shared" si="28"/>
        <v>20817500</v>
      </c>
      <c r="K362" s="15">
        <f t="shared" si="29"/>
        <v>4185600.0000000005</v>
      </c>
      <c r="L362" s="15">
        <f t="shared" si="30"/>
        <v>25003100</v>
      </c>
    </row>
    <row r="363" spans="1:12" x14ac:dyDescent="0.2">
      <c r="A363" s="3" t="str">
        <f t="shared" si="26"/>
        <v xml:space="preserve">UT-503 Utah Balance of State  </v>
      </c>
      <c r="B363" s="11" t="s">
        <v>366</v>
      </c>
      <c r="C363" s="2" t="s">
        <v>766</v>
      </c>
      <c r="D363" s="3">
        <v>151</v>
      </c>
      <c r="E363" s="3">
        <v>211.39999999999998</v>
      </c>
      <c r="F363" s="3">
        <v>342</v>
      </c>
      <c r="G363" s="3">
        <v>171</v>
      </c>
      <c r="H363" s="12">
        <v>382.4</v>
      </c>
      <c r="I363" s="12">
        <f t="shared" si="27"/>
        <v>935.8</v>
      </c>
      <c r="J363" s="15">
        <f t="shared" si="28"/>
        <v>9560000</v>
      </c>
      <c r="K363" s="15">
        <f t="shared" si="29"/>
        <v>1660200</v>
      </c>
      <c r="L363" s="15">
        <f t="shared" si="30"/>
        <v>11220200</v>
      </c>
    </row>
    <row r="364" spans="1:12" x14ac:dyDescent="0.2">
      <c r="A364" s="3" t="str">
        <f t="shared" si="26"/>
        <v xml:space="preserve">UT-504 Provo/Mountainland  </v>
      </c>
      <c r="B364" s="11" t="s">
        <v>367</v>
      </c>
      <c r="C364" s="2" t="s">
        <v>767</v>
      </c>
      <c r="D364" s="3">
        <v>64</v>
      </c>
      <c r="E364" s="3">
        <v>89.6</v>
      </c>
      <c r="F364" s="3">
        <v>49</v>
      </c>
      <c r="G364" s="3">
        <v>24.5</v>
      </c>
      <c r="H364" s="12">
        <v>114.1</v>
      </c>
      <c r="I364" s="12">
        <f t="shared" si="27"/>
        <v>252.7</v>
      </c>
      <c r="J364" s="15">
        <f t="shared" si="28"/>
        <v>2852500</v>
      </c>
      <c r="K364" s="15">
        <f t="shared" si="29"/>
        <v>415800</v>
      </c>
      <c r="L364" s="15">
        <f t="shared" si="30"/>
        <v>3268300</v>
      </c>
    </row>
    <row r="365" spans="1:12" ht="43" x14ac:dyDescent="0.2">
      <c r="A365" s="3" t="str">
        <f t="shared" si="26"/>
        <v xml:space="preserve">VA-500 Richmond/Henrico, Chesterfield, Hanover Counties  </v>
      </c>
      <c r="B365" s="11" t="s">
        <v>368</v>
      </c>
      <c r="C365" s="2" t="s">
        <v>768</v>
      </c>
      <c r="D365" s="3">
        <v>170</v>
      </c>
      <c r="E365" s="3">
        <v>237.99999999999997</v>
      </c>
      <c r="F365" s="3">
        <v>194</v>
      </c>
      <c r="G365" s="3">
        <v>97</v>
      </c>
      <c r="H365" s="12">
        <v>335</v>
      </c>
      <c r="I365" s="12">
        <f t="shared" si="27"/>
        <v>767</v>
      </c>
      <c r="J365" s="15">
        <f t="shared" si="28"/>
        <v>8375000</v>
      </c>
      <c r="K365" s="15">
        <f t="shared" si="29"/>
        <v>1296000</v>
      </c>
      <c r="L365" s="15">
        <f t="shared" si="30"/>
        <v>9671000</v>
      </c>
    </row>
    <row r="366" spans="1:12" ht="43" x14ac:dyDescent="0.2">
      <c r="A366" s="3" t="str">
        <f t="shared" si="26"/>
        <v xml:space="preserve">VA-501 Norfolk, Chesapeake, Suffolk/Isle of Wight, Southampton Counties  </v>
      </c>
      <c r="B366" s="11" t="s">
        <v>369</v>
      </c>
      <c r="C366" s="2" t="s">
        <v>769</v>
      </c>
      <c r="D366" s="3">
        <v>86</v>
      </c>
      <c r="E366" s="3">
        <v>120.39999999999999</v>
      </c>
      <c r="F366" s="3">
        <v>409</v>
      </c>
      <c r="G366" s="3">
        <v>204.5</v>
      </c>
      <c r="H366" s="12">
        <v>324.89999999999998</v>
      </c>
      <c r="I366" s="12">
        <f t="shared" si="27"/>
        <v>854.3</v>
      </c>
      <c r="J366" s="15">
        <f t="shared" si="28"/>
        <v>8122499.9999999991</v>
      </c>
      <c r="K366" s="15">
        <f t="shared" si="29"/>
        <v>1588200</v>
      </c>
      <c r="L366" s="15">
        <f t="shared" si="30"/>
        <v>9710700</v>
      </c>
    </row>
    <row r="367" spans="1:12" ht="29" x14ac:dyDescent="0.2">
      <c r="A367" s="3" t="str">
        <f t="shared" si="26"/>
        <v xml:space="preserve">VA-502 Roanoke City &amp; County, Salem  </v>
      </c>
      <c r="B367" s="11" t="s">
        <v>370</v>
      </c>
      <c r="C367" s="2" t="s">
        <v>770</v>
      </c>
      <c r="D367" s="3">
        <v>15</v>
      </c>
      <c r="E367" s="3">
        <v>21</v>
      </c>
      <c r="F367" s="3">
        <v>229</v>
      </c>
      <c r="G367" s="3">
        <v>114.5</v>
      </c>
      <c r="H367" s="12">
        <v>135.5</v>
      </c>
      <c r="I367" s="12">
        <f t="shared" si="27"/>
        <v>385.5</v>
      </c>
      <c r="J367" s="15">
        <f t="shared" si="28"/>
        <v>3387500</v>
      </c>
      <c r="K367" s="15">
        <f t="shared" si="29"/>
        <v>750000</v>
      </c>
      <c r="L367" s="15">
        <f t="shared" si="30"/>
        <v>4137500</v>
      </c>
    </row>
    <row r="368" spans="1:12" x14ac:dyDescent="0.2">
      <c r="A368" s="3" t="str">
        <f t="shared" si="26"/>
        <v xml:space="preserve">VA-503 Virginia Beach  </v>
      </c>
      <c r="B368" s="11" t="s">
        <v>371</v>
      </c>
      <c r="C368" s="2" t="s">
        <v>771</v>
      </c>
      <c r="D368" s="3">
        <v>54</v>
      </c>
      <c r="E368" s="3">
        <v>75.599999999999994</v>
      </c>
      <c r="F368" s="3">
        <v>136</v>
      </c>
      <c r="G368" s="3">
        <v>68</v>
      </c>
      <c r="H368" s="12">
        <v>143.6</v>
      </c>
      <c r="I368" s="12">
        <f t="shared" si="27"/>
        <v>355.20000000000005</v>
      </c>
      <c r="J368" s="15">
        <f t="shared" si="28"/>
        <v>3590000</v>
      </c>
      <c r="K368" s="15">
        <f t="shared" si="29"/>
        <v>634800</v>
      </c>
      <c r="L368" s="15">
        <f t="shared" si="30"/>
        <v>4224800</v>
      </c>
    </row>
    <row r="369" spans="1:12" x14ac:dyDescent="0.2">
      <c r="A369" s="3" t="str">
        <f t="shared" si="26"/>
        <v xml:space="preserve">VA-504 Charlottesville  </v>
      </c>
      <c r="B369" s="11" t="s">
        <v>372</v>
      </c>
      <c r="C369" s="2" t="s">
        <v>772</v>
      </c>
      <c r="D369" s="3">
        <v>26</v>
      </c>
      <c r="E369" s="3">
        <v>36.4</v>
      </c>
      <c r="F369" s="3">
        <v>117</v>
      </c>
      <c r="G369" s="3">
        <v>58.5</v>
      </c>
      <c r="H369" s="12">
        <v>94.9</v>
      </c>
      <c r="I369" s="12">
        <f t="shared" si="27"/>
        <v>248.3</v>
      </c>
      <c r="J369" s="15">
        <f t="shared" si="28"/>
        <v>2372500</v>
      </c>
      <c r="K369" s="15">
        <f t="shared" si="29"/>
        <v>460200.00000000006</v>
      </c>
      <c r="L369" s="15">
        <f t="shared" si="30"/>
        <v>2832700</v>
      </c>
    </row>
    <row r="370" spans="1:12" ht="29" x14ac:dyDescent="0.2">
      <c r="A370" s="3" t="str">
        <f t="shared" si="26"/>
        <v xml:space="preserve">VA-505 Newport News, Hampton/Virginia Peninsula  </v>
      </c>
      <c r="B370" s="11" t="s">
        <v>373</v>
      </c>
      <c r="C370" s="2" t="s">
        <v>773</v>
      </c>
      <c r="D370" s="3">
        <v>52</v>
      </c>
      <c r="E370" s="3">
        <v>72.8</v>
      </c>
      <c r="F370" s="3">
        <v>252</v>
      </c>
      <c r="G370" s="3">
        <v>126</v>
      </c>
      <c r="H370" s="12">
        <v>198.8</v>
      </c>
      <c r="I370" s="12">
        <f t="shared" si="27"/>
        <v>523.6</v>
      </c>
      <c r="J370" s="15">
        <f t="shared" si="28"/>
        <v>4970000</v>
      </c>
      <c r="K370" s="15">
        <f t="shared" si="29"/>
        <v>974400.00000000012</v>
      </c>
      <c r="L370" s="15">
        <f t="shared" si="30"/>
        <v>5944400</v>
      </c>
    </row>
    <row r="371" spans="1:12" x14ac:dyDescent="0.2">
      <c r="A371" s="3" t="str">
        <f t="shared" si="26"/>
        <v xml:space="preserve">VA-507 Portsmouth  </v>
      </c>
      <c r="B371" s="11" t="s">
        <v>374</v>
      </c>
      <c r="C371" s="2" t="s">
        <v>774</v>
      </c>
      <c r="D371" s="3">
        <v>11</v>
      </c>
      <c r="E371" s="3">
        <v>15.399999999999999</v>
      </c>
      <c r="F371" s="3">
        <v>69</v>
      </c>
      <c r="G371" s="3">
        <v>34.5</v>
      </c>
      <c r="H371" s="12">
        <v>49.9</v>
      </c>
      <c r="I371" s="12">
        <f t="shared" si="27"/>
        <v>134.30000000000001</v>
      </c>
      <c r="J371" s="15">
        <f t="shared" si="28"/>
        <v>1247500</v>
      </c>
      <c r="K371" s="15">
        <f t="shared" si="29"/>
        <v>253200.00000000003</v>
      </c>
      <c r="L371" s="15">
        <f t="shared" si="30"/>
        <v>1500700</v>
      </c>
    </row>
    <row r="372" spans="1:12" x14ac:dyDescent="0.2">
      <c r="A372" s="3" t="str">
        <f t="shared" si="26"/>
        <v xml:space="preserve">VA-508 Lynchburg  </v>
      </c>
      <c r="B372" s="11" t="s">
        <v>375</v>
      </c>
      <c r="C372" s="2" t="s">
        <v>775</v>
      </c>
      <c r="D372" s="3">
        <v>14</v>
      </c>
      <c r="E372" s="3">
        <v>19.599999999999998</v>
      </c>
      <c r="F372" s="3">
        <v>40</v>
      </c>
      <c r="G372" s="3">
        <v>20</v>
      </c>
      <c r="H372" s="12">
        <v>39.599999999999994</v>
      </c>
      <c r="I372" s="12">
        <f t="shared" si="27"/>
        <v>99.199999999999989</v>
      </c>
      <c r="J372" s="15">
        <f t="shared" si="28"/>
        <v>989999.99999999988</v>
      </c>
      <c r="K372" s="15">
        <f t="shared" si="29"/>
        <v>178800</v>
      </c>
      <c r="L372" s="15">
        <f t="shared" si="30"/>
        <v>1168800</v>
      </c>
    </row>
    <row r="373" spans="1:12" ht="29" x14ac:dyDescent="0.2">
      <c r="A373" s="3" t="str">
        <f t="shared" si="26"/>
        <v xml:space="preserve">VA-513 Harrisburg, Winchester/Western Virginia  </v>
      </c>
      <c r="B373" s="11" t="s">
        <v>376</v>
      </c>
      <c r="C373" s="2" t="s">
        <v>776</v>
      </c>
      <c r="D373" s="3">
        <v>28</v>
      </c>
      <c r="E373" s="3">
        <v>39.199999999999996</v>
      </c>
      <c r="F373" s="3">
        <v>205</v>
      </c>
      <c r="G373" s="3">
        <v>102.5</v>
      </c>
      <c r="H373" s="12">
        <v>141.69999999999999</v>
      </c>
      <c r="I373" s="12">
        <f t="shared" si="27"/>
        <v>385.9</v>
      </c>
      <c r="J373" s="15">
        <f t="shared" si="28"/>
        <v>3542499.9999999995</v>
      </c>
      <c r="K373" s="15">
        <f t="shared" si="29"/>
        <v>732600</v>
      </c>
      <c r="L373" s="15">
        <f t="shared" si="30"/>
        <v>4275100</v>
      </c>
    </row>
    <row r="374" spans="1:12" ht="43" x14ac:dyDescent="0.2">
      <c r="A374" s="3" t="str">
        <f t="shared" si="26"/>
        <v xml:space="preserve">VA-514 Fredericksburg/Spotsylvania, Stafford Counties  </v>
      </c>
      <c r="B374" s="11" t="s">
        <v>377</v>
      </c>
      <c r="C374" s="2" t="s">
        <v>777</v>
      </c>
      <c r="D374" s="3">
        <v>36</v>
      </c>
      <c r="E374" s="3">
        <v>50.4</v>
      </c>
      <c r="F374" s="3">
        <v>96</v>
      </c>
      <c r="G374" s="3">
        <v>48</v>
      </c>
      <c r="H374" s="12">
        <v>98.4</v>
      </c>
      <c r="I374" s="12">
        <f t="shared" si="27"/>
        <v>244.8</v>
      </c>
      <c r="J374" s="15">
        <f t="shared" si="28"/>
        <v>2460000</v>
      </c>
      <c r="K374" s="15">
        <f t="shared" si="29"/>
        <v>439200</v>
      </c>
      <c r="L374" s="15">
        <f t="shared" si="30"/>
        <v>2899200</v>
      </c>
    </row>
    <row r="375" spans="1:12" ht="29" x14ac:dyDescent="0.2">
      <c r="A375" s="3" t="str">
        <f t="shared" si="26"/>
        <v xml:space="preserve">VA-521 Virginia Balance of State  </v>
      </c>
      <c r="B375" s="11" t="s">
        <v>378</v>
      </c>
      <c r="C375" s="2" t="s">
        <v>778</v>
      </c>
      <c r="D375" s="3">
        <v>124</v>
      </c>
      <c r="E375" s="3">
        <v>173.6</v>
      </c>
      <c r="F375" s="3">
        <v>289</v>
      </c>
      <c r="G375" s="3">
        <v>144.5</v>
      </c>
      <c r="H375" s="12">
        <v>318.10000000000002</v>
      </c>
      <c r="I375" s="12">
        <f t="shared" si="27"/>
        <v>780.7</v>
      </c>
      <c r="J375" s="15">
        <f t="shared" si="28"/>
        <v>7952500.0000000009</v>
      </c>
      <c r="K375" s="15">
        <f t="shared" si="29"/>
        <v>1387800.0000000002</v>
      </c>
      <c r="L375" s="15">
        <f t="shared" si="30"/>
        <v>9340300.0000000019</v>
      </c>
    </row>
    <row r="376" spans="1:12" x14ac:dyDescent="0.2">
      <c r="A376" s="3" t="str">
        <f t="shared" si="26"/>
        <v xml:space="preserve">VA-600 Arlington County  </v>
      </c>
      <c r="B376" s="11" t="s">
        <v>379</v>
      </c>
      <c r="C376" s="2" t="s">
        <v>779</v>
      </c>
      <c r="D376" s="3">
        <v>36</v>
      </c>
      <c r="E376" s="3">
        <v>50.4</v>
      </c>
      <c r="F376" s="3">
        <v>113</v>
      </c>
      <c r="G376" s="3">
        <v>56.5</v>
      </c>
      <c r="H376" s="12">
        <v>106.9</v>
      </c>
      <c r="I376" s="12">
        <f t="shared" si="27"/>
        <v>270.3</v>
      </c>
      <c r="J376" s="15">
        <f t="shared" si="28"/>
        <v>2672500</v>
      </c>
      <c r="K376" s="15">
        <f t="shared" si="29"/>
        <v>490200</v>
      </c>
      <c r="L376" s="15">
        <f t="shared" si="30"/>
        <v>3162700</v>
      </c>
    </row>
    <row r="377" spans="1:12" x14ac:dyDescent="0.2">
      <c r="A377" s="3" t="str">
        <f t="shared" si="26"/>
        <v xml:space="preserve">VA-601 Fairfax County  </v>
      </c>
      <c r="B377" s="11" t="s">
        <v>380</v>
      </c>
      <c r="C377" s="2" t="s">
        <v>780</v>
      </c>
      <c r="D377" s="3">
        <v>89</v>
      </c>
      <c r="E377" s="3">
        <v>124.6</v>
      </c>
      <c r="F377" s="3">
        <v>419</v>
      </c>
      <c r="G377" s="3">
        <v>209.5</v>
      </c>
      <c r="H377" s="12">
        <v>334.1</v>
      </c>
      <c r="I377" s="12">
        <f t="shared" si="27"/>
        <v>877.7</v>
      </c>
      <c r="J377" s="15">
        <f t="shared" si="28"/>
        <v>8352500.0000000009</v>
      </c>
      <c r="K377" s="15">
        <f t="shared" si="29"/>
        <v>1630800.0000000002</v>
      </c>
      <c r="L377" s="15">
        <f t="shared" si="30"/>
        <v>9983300.0000000019</v>
      </c>
    </row>
    <row r="378" spans="1:12" x14ac:dyDescent="0.2">
      <c r="A378" s="3" t="str">
        <f t="shared" si="26"/>
        <v xml:space="preserve">VA-602 Loudoun County  </v>
      </c>
      <c r="B378" s="11" t="s">
        <v>381</v>
      </c>
      <c r="C378" s="2" t="s">
        <v>781</v>
      </c>
      <c r="D378" s="3">
        <v>71</v>
      </c>
      <c r="E378" s="3">
        <v>99.399999999999991</v>
      </c>
      <c r="F378" s="3">
        <v>53</v>
      </c>
      <c r="G378" s="3">
        <v>26.5</v>
      </c>
      <c r="H378" s="12">
        <v>125.89999999999999</v>
      </c>
      <c r="I378" s="12">
        <f t="shared" si="27"/>
        <v>278.29999999999995</v>
      </c>
      <c r="J378" s="15">
        <f t="shared" si="28"/>
        <v>3147500</v>
      </c>
      <c r="K378" s="15">
        <f t="shared" si="29"/>
        <v>457199.99999999994</v>
      </c>
      <c r="L378" s="15">
        <f t="shared" si="30"/>
        <v>3604700</v>
      </c>
    </row>
    <row r="379" spans="1:12" x14ac:dyDescent="0.2">
      <c r="A379" s="3" t="str">
        <f t="shared" si="26"/>
        <v xml:space="preserve">VA-603 Alexandria  </v>
      </c>
      <c r="B379" s="11" t="s">
        <v>382</v>
      </c>
      <c r="C379" s="2" t="s">
        <v>782</v>
      </c>
      <c r="D379" s="3">
        <v>10</v>
      </c>
      <c r="E379" s="3">
        <v>14</v>
      </c>
      <c r="F379" s="3">
        <v>103</v>
      </c>
      <c r="G379" s="3">
        <v>51.5</v>
      </c>
      <c r="H379" s="12">
        <v>65.5</v>
      </c>
      <c r="I379" s="12">
        <f t="shared" si="27"/>
        <v>182.5</v>
      </c>
      <c r="J379" s="15">
        <f t="shared" si="28"/>
        <v>1637500</v>
      </c>
      <c r="K379" s="15">
        <f t="shared" si="29"/>
        <v>351000.00000000006</v>
      </c>
      <c r="L379" s="15">
        <f t="shared" si="30"/>
        <v>1988500</v>
      </c>
    </row>
    <row r="380" spans="1:12" x14ac:dyDescent="0.2">
      <c r="A380" s="3" t="str">
        <f t="shared" si="26"/>
        <v xml:space="preserve">VA-604 Prince William County  </v>
      </c>
      <c r="B380" s="11" t="s">
        <v>383</v>
      </c>
      <c r="C380" s="2" t="s">
        <v>783</v>
      </c>
      <c r="D380" s="3">
        <v>37</v>
      </c>
      <c r="E380" s="3">
        <v>51.8</v>
      </c>
      <c r="F380" s="3">
        <v>80</v>
      </c>
      <c r="G380" s="3">
        <v>40</v>
      </c>
      <c r="H380" s="12">
        <v>91.8</v>
      </c>
      <c r="I380" s="12">
        <f t="shared" si="27"/>
        <v>223.60000000000002</v>
      </c>
      <c r="J380" s="15">
        <f t="shared" si="28"/>
        <v>2295000</v>
      </c>
      <c r="K380" s="15">
        <f t="shared" si="29"/>
        <v>395400.00000000006</v>
      </c>
      <c r="L380" s="15">
        <f t="shared" si="30"/>
        <v>2690400</v>
      </c>
    </row>
    <row r="381" spans="1:12" x14ac:dyDescent="0.2">
      <c r="A381" s="3" t="str">
        <f t="shared" si="26"/>
        <v xml:space="preserve">VI-500 Virgin Islands  </v>
      </c>
      <c r="B381" s="11" t="s">
        <v>384</v>
      </c>
      <c r="C381" s="2" t="s">
        <v>784</v>
      </c>
      <c r="D381" s="3">
        <v>232</v>
      </c>
      <c r="E381" s="3">
        <v>324.79999999999995</v>
      </c>
      <c r="F381" s="3">
        <v>82</v>
      </c>
      <c r="G381" s="3">
        <v>41</v>
      </c>
      <c r="H381" s="12">
        <v>365.79999999999995</v>
      </c>
      <c r="I381" s="12">
        <f t="shared" si="27"/>
        <v>772.59999999999991</v>
      </c>
      <c r="J381" s="15">
        <f t="shared" si="28"/>
        <v>9144999.9999999981</v>
      </c>
      <c r="K381" s="15">
        <f t="shared" si="29"/>
        <v>1220400</v>
      </c>
      <c r="L381" s="15">
        <f t="shared" si="30"/>
        <v>10365399.999999998</v>
      </c>
    </row>
    <row r="382" spans="1:12" ht="29" x14ac:dyDescent="0.2">
      <c r="A382" s="3" t="str">
        <f t="shared" si="26"/>
        <v xml:space="preserve">VT-500 Vermont Balance of State  </v>
      </c>
      <c r="B382" s="11" t="s">
        <v>385</v>
      </c>
      <c r="C382" s="2" t="s">
        <v>785</v>
      </c>
      <c r="D382" s="3">
        <v>66</v>
      </c>
      <c r="E382" s="3">
        <v>92.399999999999991</v>
      </c>
      <c r="F382" s="3">
        <v>389</v>
      </c>
      <c r="G382" s="3">
        <v>194.5</v>
      </c>
      <c r="H382" s="12">
        <v>286.89999999999998</v>
      </c>
      <c r="I382" s="12">
        <f t="shared" si="27"/>
        <v>768.3</v>
      </c>
      <c r="J382" s="15">
        <f t="shared" si="28"/>
        <v>7172499.9999999991</v>
      </c>
      <c r="K382" s="15">
        <f t="shared" si="29"/>
        <v>1444200</v>
      </c>
      <c r="L382" s="15">
        <f t="shared" si="30"/>
        <v>8616700</v>
      </c>
    </row>
    <row r="383" spans="1:12" ht="29" x14ac:dyDescent="0.2">
      <c r="A383" s="3" t="str">
        <f t="shared" si="26"/>
        <v xml:space="preserve">VT-501 Burlington/Chittenden County  </v>
      </c>
      <c r="B383" s="11" t="s">
        <v>386</v>
      </c>
      <c r="C383" s="2" t="s">
        <v>786</v>
      </c>
      <c r="D383" s="3">
        <v>48</v>
      </c>
      <c r="E383" s="3">
        <v>67.199999999999989</v>
      </c>
      <c r="F383" s="3">
        <v>180</v>
      </c>
      <c r="G383" s="3">
        <v>90</v>
      </c>
      <c r="H383" s="12">
        <v>157.19999999999999</v>
      </c>
      <c r="I383" s="12">
        <f t="shared" si="27"/>
        <v>404.4</v>
      </c>
      <c r="J383" s="15">
        <f t="shared" si="28"/>
        <v>3929999.9999999995</v>
      </c>
      <c r="K383" s="15">
        <f t="shared" si="29"/>
        <v>741600</v>
      </c>
      <c r="L383" s="15">
        <f t="shared" si="30"/>
        <v>4671600</v>
      </c>
    </row>
    <row r="384" spans="1:12" x14ac:dyDescent="0.2">
      <c r="A384" s="3" t="str">
        <f t="shared" si="26"/>
        <v xml:space="preserve">WA-500 Seattle/King County  </v>
      </c>
      <c r="B384" s="11" t="s">
        <v>387</v>
      </c>
      <c r="C384" s="2" t="s">
        <v>787</v>
      </c>
      <c r="D384" s="3">
        <v>5228</v>
      </c>
      <c r="E384" s="3">
        <v>7319.2</v>
      </c>
      <c r="F384" s="3">
        <v>3540</v>
      </c>
      <c r="G384" s="3">
        <v>1770</v>
      </c>
      <c r="H384" s="12">
        <v>9089.2000000000007</v>
      </c>
      <c r="I384" s="12">
        <f t="shared" si="27"/>
        <v>19948.400000000001</v>
      </c>
      <c r="J384" s="15">
        <f t="shared" si="28"/>
        <v>227230000.00000003</v>
      </c>
      <c r="K384" s="15">
        <f t="shared" si="29"/>
        <v>32577600.000000004</v>
      </c>
      <c r="L384" s="15">
        <f t="shared" si="30"/>
        <v>259807600.00000003</v>
      </c>
    </row>
    <row r="385" spans="1:12" ht="29" x14ac:dyDescent="0.2">
      <c r="A385" s="3" t="str">
        <f t="shared" si="26"/>
        <v xml:space="preserve">WA-501 Washington Balance of State  </v>
      </c>
      <c r="B385" s="11" t="s">
        <v>388</v>
      </c>
      <c r="C385" s="2" t="s">
        <v>788</v>
      </c>
      <c r="D385" s="3">
        <v>2299</v>
      </c>
      <c r="E385" s="3">
        <v>3218.6</v>
      </c>
      <c r="F385" s="3">
        <v>1789</v>
      </c>
      <c r="G385" s="3">
        <v>894.5</v>
      </c>
      <c r="H385" s="12">
        <v>4113.1000000000004</v>
      </c>
      <c r="I385" s="12">
        <f t="shared" si="27"/>
        <v>9120.7000000000007</v>
      </c>
      <c r="J385" s="15">
        <f t="shared" si="28"/>
        <v>102827500.00000001</v>
      </c>
      <c r="K385" s="15">
        <f t="shared" si="29"/>
        <v>15022800.000000002</v>
      </c>
      <c r="L385" s="15">
        <f t="shared" si="30"/>
        <v>117850300.00000001</v>
      </c>
    </row>
    <row r="386" spans="1:12" ht="29" x14ac:dyDescent="0.2">
      <c r="A386" s="3" t="str">
        <f t="shared" si="26"/>
        <v xml:space="preserve">WA-502 Spokane City &amp; County  </v>
      </c>
      <c r="B386" s="11" t="s">
        <v>389</v>
      </c>
      <c r="C386" s="2" t="s">
        <v>789</v>
      </c>
      <c r="D386" s="3">
        <v>315</v>
      </c>
      <c r="E386" s="3">
        <v>441</v>
      </c>
      <c r="F386" s="3">
        <v>711</v>
      </c>
      <c r="G386" s="3">
        <v>355.5</v>
      </c>
      <c r="H386" s="12">
        <v>796.5</v>
      </c>
      <c r="I386" s="12">
        <f t="shared" si="27"/>
        <v>1948.5</v>
      </c>
      <c r="J386" s="15">
        <f t="shared" si="28"/>
        <v>19912500</v>
      </c>
      <c r="K386" s="15">
        <f t="shared" si="29"/>
        <v>3456000</v>
      </c>
      <c r="L386" s="15">
        <f t="shared" si="30"/>
        <v>23368500</v>
      </c>
    </row>
    <row r="387" spans="1:12" ht="29" x14ac:dyDescent="0.2">
      <c r="A387" s="3" t="str">
        <f t="shared" ref="A387:A398" si="31">CONCATENATE(B387," ",C387)</f>
        <v xml:space="preserve">WA-503 Tacoma, Lakewood/Pierce County  </v>
      </c>
      <c r="B387" s="11" t="s">
        <v>390</v>
      </c>
      <c r="C387" s="2" t="s">
        <v>790</v>
      </c>
      <c r="D387" s="3">
        <v>629</v>
      </c>
      <c r="E387" s="3">
        <v>880.59999999999991</v>
      </c>
      <c r="F387" s="3">
        <v>520</v>
      </c>
      <c r="G387" s="3">
        <v>260</v>
      </c>
      <c r="H387" s="12">
        <v>1140.5999999999999</v>
      </c>
      <c r="I387" s="12">
        <f t="shared" ref="I387:I398" si="32">H387+F387+E387</f>
        <v>2541.1999999999998</v>
      </c>
      <c r="J387" s="15">
        <f t="shared" ref="J387:J398" si="33">H387*25000</f>
        <v>28514999.999999996</v>
      </c>
      <c r="K387" s="15">
        <f t="shared" ref="K387:K398" si="34">SUM(E387,F387)*0.4*7500</f>
        <v>4201800</v>
      </c>
      <c r="L387" s="15">
        <f t="shared" ref="L387:L398" si="35">SUM(J387:K387)</f>
        <v>32716799.999999996</v>
      </c>
    </row>
    <row r="388" spans="1:12" ht="29" x14ac:dyDescent="0.2">
      <c r="A388" s="3" t="str">
        <f t="shared" si="31"/>
        <v xml:space="preserve">WA-504 Everett/Snohomish County  </v>
      </c>
      <c r="B388" s="11" t="s">
        <v>391</v>
      </c>
      <c r="C388" s="2" t="s">
        <v>791</v>
      </c>
      <c r="D388" s="3">
        <v>599</v>
      </c>
      <c r="E388" s="3">
        <v>838.59999999999991</v>
      </c>
      <c r="F388" s="3">
        <v>272</v>
      </c>
      <c r="G388" s="3">
        <v>136</v>
      </c>
      <c r="H388" s="12">
        <v>974.59999999999991</v>
      </c>
      <c r="I388" s="12">
        <f t="shared" si="32"/>
        <v>2085.1999999999998</v>
      </c>
      <c r="J388" s="15">
        <f t="shared" si="33"/>
        <v>24364999.999999996</v>
      </c>
      <c r="K388" s="15">
        <f t="shared" si="34"/>
        <v>3331800</v>
      </c>
      <c r="L388" s="15">
        <f t="shared" si="35"/>
        <v>27696799.999999996</v>
      </c>
    </row>
    <row r="389" spans="1:12" ht="29" x14ac:dyDescent="0.2">
      <c r="A389" s="3" t="str">
        <f t="shared" si="31"/>
        <v xml:space="preserve">WA-508 Vancouver/Clark County  </v>
      </c>
      <c r="B389" s="11" t="s">
        <v>392</v>
      </c>
      <c r="C389" s="2" t="s">
        <v>792</v>
      </c>
      <c r="D389" s="3">
        <v>487</v>
      </c>
      <c r="E389" s="3">
        <v>681.8</v>
      </c>
      <c r="F389" s="3">
        <v>220</v>
      </c>
      <c r="G389" s="3">
        <v>110</v>
      </c>
      <c r="H389" s="12">
        <v>791.8</v>
      </c>
      <c r="I389" s="12">
        <f t="shared" si="32"/>
        <v>1693.6</v>
      </c>
      <c r="J389" s="15">
        <f t="shared" si="33"/>
        <v>19795000</v>
      </c>
      <c r="K389" s="15">
        <f t="shared" si="34"/>
        <v>2705400</v>
      </c>
      <c r="L389" s="15">
        <f t="shared" si="35"/>
        <v>22500400</v>
      </c>
    </row>
    <row r="390" spans="1:12" ht="29" x14ac:dyDescent="0.2">
      <c r="A390" s="3" t="str">
        <f t="shared" si="31"/>
        <v xml:space="preserve">WI-500 Wisconsin Balance of State  </v>
      </c>
      <c r="B390" s="11" t="s">
        <v>393</v>
      </c>
      <c r="C390" s="2" t="s">
        <v>793</v>
      </c>
      <c r="D390" s="3">
        <v>94</v>
      </c>
      <c r="E390" s="3">
        <v>131.6</v>
      </c>
      <c r="F390" s="3">
        <v>1323</v>
      </c>
      <c r="G390" s="3">
        <v>661.5</v>
      </c>
      <c r="H390" s="12">
        <v>793.1</v>
      </c>
      <c r="I390" s="12">
        <f t="shared" si="32"/>
        <v>2247.6999999999998</v>
      </c>
      <c r="J390" s="15">
        <f t="shared" si="33"/>
        <v>19827500</v>
      </c>
      <c r="K390" s="15">
        <f t="shared" si="34"/>
        <v>4363800</v>
      </c>
      <c r="L390" s="15">
        <f t="shared" si="35"/>
        <v>24191300</v>
      </c>
    </row>
    <row r="391" spans="1:12" ht="29" x14ac:dyDescent="0.2">
      <c r="A391" s="3" t="str">
        <f t="shared" si="31"/>
        <v xml:space="preserve">WI-501 Milwaukee City &amp; County  </v>
      </c>
      <c r="B391" s="11" t="s">
        <v>394</v>
      </c>
      <c r="C391" s="2" t="s">
        <v>794</v>
      </c>
      <c r="D391" s="3">
        <v>114</v>
      </c>
      <c r="E391" s="3">
        <v>159.6</v>
      </c>
      <c r="F391" s="3">
        <v>472</v>
      </c>
      <c r="G391" s="3">
        <v>236</v>
      </c>
      <c r="H391" s="12">
        <v>395.6</v>
      </c>
      <c r="I391" s="12">
        <f t="shared" si="32"/>
        <v>1027.2</v>
      </c>
      <c r="J391" s="15">
        <f t="shared" si="33"/>
        <v>9890000</v>
      </c>
      <c r="K391" s="15">
        <f t="shared" si="34"/>
        <v>1894800</v>
      </c>
      <c r="L391" s="15">
        <f t="shared" si="35"/>
        <v>11784800</v>
      </c>
    </row>
    <row r="392" spans="1:12" x14ac:dyDescent="0.2">
      <c r="A392" s="3" t="str">
        <f t="shared" si="31"/>
        <v xml:space="preserve">WI-502 Racine City &amp; County  </v>
      </c>
      <c r="B392" s="11" t="s">
        <v>395</v>
      </c>
      <c r="C392" s="2" t="s">
        <v>795</v>
      </c>
      <c r="D392" s="3">
        <v>12</v>
      </c>
      <c r="E392" s="3">
        <v>16.799999999999997</v>
      </c>
      <c r="F392" s="3">
        <v>136</v>
      </c>
      <c r="G392" s="3">
        <v>68</v>
      </c>
      <c r="H392" s="12">
        <v>84.8</v>
      </c>
      <c r="I392" s="12">
        <f t="shared" si="32"/>
        <v>237.60000000000002</v>
      </c>
      <c r="J392" s="15">
        <f t="shared" si="33"/>
        <v>2120000</v>
      </c>
      <c r="K392" s="15">
        <f t="shared" si="34"/>
        <v>458400.00000000006</v>
      </c>
      <c r="L392" s="15">
        <f t="shared" si="35"/>
        <v>2578400</v>
      </c>
    </row>
    <row r="393" spans="1:12" x14ac:dyDescent="0.2">
      <c r="A393" s="3" t="str">
        <f t="shared" si="31"/>
        <v xml:space="preserve">WI-503 Madison/Dane County  </v>
      </c>
      <c r="B393" s="11" t="s">
        <v>396</v>
      </c>
      <c r="C393" s="2" t="s">
        <v>796</v>
      </c>
      <c r="D393" s="3">
        <v>75</v>
      </c>
      <c r="E393" s="3">
        <v>105</v>
      </c>
      <c r="F393" s="3">
        <v>279</v>
      </c>
      <c r="G393" s="3">
        <v>139.5</v>
      </c>
      <c r="H393" s="12">
        <v>244.5</v>
      </c>
      <c r="I393" s="12">
        <f t="shared" si="32"/>
        <v>628.5</v>
      </c>
      <c r="J393" s="15">
        <f t="shared" si="33"/>
        <v>6112500</v>
      </c>
      <c r="K393" s="15">
        <f t="shared" si="34"/>
        <v>1152000.0000000002</v>
      </c>
      <c r="L393" s="15">
        <f t="shared" si="35"/>
        <v>7264500</v>
      </c>
    </row>
    <row r="394" spans="1:12" ht="29" x14ac:dyDescent="0.2">
      <c r="A394" s="3" t="str">
        <f t="shared" si="31"/>
        <v xml:space="preserve">WV-500 Wheeling, Weirton Area  </v>
      </c>
      <c r="B394" s="11" t="s">
        <v>397</v>
      </c>
      <c r="C394" s="2" t="s">
        <v>797</v>
      </c>
      <c r="D394" s="3">
        <v>9</v>
      </c>
      <c r="E394" s="3">
        <v>12.6</v>
      </c>
      <c r="F394" s="3">
        <v>93</v>
      </c>
      <c r="G394" s="3">
        <v>46.5</v>
      </c>
      <c r="H394" s="12">
        <v>59.1</v>
      </c>
      <c r="I394" s="12">
        <f t="shared" si="32"/>
        <v>164.7</v>
      </c>
      <c r="J394" s="15">
        <f t="shared" si="33"/>
        <v>1477500</v>
      </c>
      <c r="K394" s="15">
        <f t="shared" si="34"/>
        <v>316800</v>
      </c>
      <c r="L394" s="15">
        <f t="shared" si="35"/>
        <v>1794300</v>
      </c>
    </row>
    <row r="395" spans="1:12" ht="29" x14ac:dyDescent="0.2">
      <c r="A395" s="3" t="str">
        <f t="shared" si="31"/>
        <v xml:space="preserve">WV-501 Huntington/Cabell, Wayne Counties  </v>
      </c>
      <c r="B395" s="11" t="s">
        <v>398</v>
      </c>
      <c r="C395" s="2" t="s">
        <v>798</v>
      </c>
      <c r="D395" s="3">
        <v>49</v>
      </c>
      <c r="E395" s="3">
        <v>68.599999999999994</v>
      </c>
      <c r="F395" s="3">
        <v>100</v>
      </c>
      <c r="G395" s="3">
        <v>50</v>
      </c>
      <c r="H395" s="12">
        <v>118.6</v>
      </c>
      <c r="I395" s="12">
        <f t="shared" si="32"/>
        <v>287.2</v>
      </c>
      <c r="J395" s="15">
        <f t="shared" si="33"/>
        <v>2965000</v>
      </c>
      <c r="K395" s="15">
        <f t="shared" si="34"/>
        <v>505800</v>
      </c>
      <c r="L395" s="15">
        <f t="shared" si="35"/>
        <v>3470800</v>
      </c>
    </row>
    <row r="396" spans="1:12" ht="43" x14ac:dyDescent="0.2">
      <c r="A396" s="3" t="str">
        <f t="shared" si="31"/>
        <v xml:space="preserve">WV-503 Charleston/Kanawha, Putnam, Boone, Clay Counties  </v>
      </c>
      <c r="B396" s="11" t="s">
        <v>399</v>
      </c>
      <c r="C396" s="2" t="s">
        <v>799</v>
      </c>
      <c r="D396" s="3">
        <v>2</v>
      </c>
      <c r="E396" s="3">
        <v>2.8</v>
      </c>
      <c r="F396" s="3">
        <v>234</v>
      </c>
      <c r="G396" s="3">
        <v>117</v>
      </c>
      <c r="H396" s="12">
        <v>119.8</v>
      </c>
      <c r="I396" s="12">
        <f t="shared" si="32"/>
        <v>356.6</v>
      </c>
      <c r="J396" s="15">
        <f t="shared" si="33"/>
        <v>2995000</v>
      </c>
      <c r="K396" s="15">
        <f t="shared" si="34"/>
        <v>710400.00000000012</v>
      </c>
      <c r="L396" s="15">
        <f t="shared" si="35"/>
        <v>3705400</v>
      </c>
    </row>
    <row r="397" spans="1:12" ht="29" x14ac:dyDescent="0.2">
      <c r="A397" s="3" t="str">
        <f t="shared" si="31"/>
        <v xml:space="preserve">WV-508 West Virginia Balance of State  </v>
      </c>
      <c r="B397" s="11" t="s">
        <v>400</v>
      </c>
      <c r="C397" s="2" t="s">
        <v>800</v>
      </c>
      <c r="D397" s="3">
        <v>188</v>
      </c>
      <c r="E397" s="3">
        <v>263.2</v>
      </c>
      <c r="F397" s="3">
        <v>484</v>
      </c>
      <c r="G397" s="3">
        <v>242</v>
      </c>
      <c r="H397" s="12">
        <v>505.2</v>
      </c>
      <c r="I397" s="12">
        <f t="shared" si="32"/>
        <v>1252.4000000000001</v>
      </c>
      <c r="J397" s="15">
        <f t="shared" si="33"/>
        <v>12630000</v>
      </c>
      <c r="K397" s="15">
        <f t="shared" si="34"/>
        <v>2241600.0000000005</v>
      </c>
      <c r="L397" s="15">
        <f t="shared" si="35"/>
        <v>14871600</v>
      </c>
    </row>
    <row r="398" spans="1:12" x14ac:dyDescent="0.2">
      <c r="A398" s="3" t="str">
        <f t="shared" si="31"/>
        <v xml:space="preserve">WY-500 Wyoming Statewide  </v>
      </c>
      <c r="B398" s="11" t="s">
        <v>401</v>
      </c>
      <c r="C398" s="2" t="s">
        <v>801</v>
      </c>
      <c r="D398" s="3">
        <v>125</v>
      </c>
      <c r="E398" s="3">
        <v>175</v>
      </c>
      <c r="F398" s="3">
        <v>329</v>
      </c>
      <c r="G398" s="3">
        <v>164.5</v>
      </c>
      <c r="H398" s="12">
        <v>339.5</v>
      </c>
      <c r="I398" s="12">
        <f t="shared" si="32"/>
        <v>843.5</v>
      </c>
      <c r="J398" s="15">
        <f t="shared" si="33"/>
        <v>8487500</v>
      </c>
      <c r="K398" s="15">
        <f t="shared" si="34"/>
        <v>1512000.0000000002</v>
      </c>
      <c r="L398" s="15">
        <f t="shared" si="35"/>
        <v>9999500</v>
      </c>
    </row>
    <row r="399" spans="1:12" x14ac:dyDescent="0.2">
      <c r="B399" s="4"/>
    </row>
    <row r="400" spans="1:12" s="6" customFormat="1" x14ac:dyDescent="0.15">
      <c r="B400" s="5"/>
      <c r="J400" s="16"/>
      <c r="K400" s="16"/>
      <c r="L400" s="16"/>
    </row>
    <row r="401" spans="2:2" x14ac:dyDescent="0.2">
      <c r="B401" s="4"/>
    </row>
  </sheetData>
  <pageMargins left="0.08" right="0.08" top="1" bottom="1" header="0.5" footer="0.5"/>
  <pageSetup scale="54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</vt:lpstr>
      <vt:lpstr>'2019'!Print_Area</vt:lpstr>
      <vt:lpstr>'2019'!Print_Titles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Treglia, Daniel A</dc:creator>
  <cp:lastModifiedBy>Microsoft Office User</cp:lastModifiedBy>
  <cp:lastPrinted>2020-03-20T14:34:28Z</cp:lastPrinted>
  <dcterms:created xsi:type="dcterms:W3CDTF">2020-03-19T17:05:21Z</dcterms:created>
  <dcterms:modified xsi:type="dcterms:W3CDTF">2020-05-15T23:04:07Z</dcterms:modified>
</cp:coreProperties>
</file>