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stin.wise\Desktop\"/>
    </mc:Choice>
  </mc:AlternateContent>
  <xr:revisionPtr revIDLastSave="0" documentId="13_ncr:1_{98454B51-D1FF-4A9D-8E83-842D4878228E}" xr6:coauthVersionLast="44" xr6:coauthVersionMax="44" xr10:uidLastSave="{00000000-0000-0000-0000-000000000000}"/>
  <bookViews>
    <workbookView xWindow="-98" yWindow="-98" windowWidth="24496" windowHeight="15796" xr2:uid="{F7A89EA5-6A32-41E2-A390-B0B12DC7256A}"/>
  </bookViews>
  <sheets>
    <sheet name="Property Info" sheetId="2" r:id="rId1"/>
    <sheet name="Incoming Detail" sheetId="4" r:id="rId2"/>
    <sheet name="Analysis" sheetId="7" r:id="rId3"/>
    <sheet name="Acquisition" sheetId="5" r:id="rId4"/>
    <sheet name="Disposition" sheetId="6" r:id="rId5"/>
    <sheet name="Lists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4" i="7" l="1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13" i="7"/>
  <c r="D32" i="7" l="1"/>
  <c r="E29" i="7"/>
  <c r="C29" i="7"/>
  <c r="F26" i="7"/>
  <c r="F27" i="7" s="1"/>
  <c r="F37" i="7" s="1"/>
  <c r="G19" i="7"/>
  <c r="G40" i="7" s="1"/>
  <c r="D19" i="7"/>
  <c r="D40" i="7" s="1"/>
  <c r="G18" i="7"/>
  <c r="D18" i="7"/>
  <c r="C8" i="7"/>
  <c r="F29" i="7" s="1"/>
  <c r="E7" i="7"/>
  <c r="F39" i="7" s="1"/>
  <c r="G29" i="7" l="1"/>
  <c r="H29" i="7"/>
  <c r="F41" i="7"/>
  <c r="F30" i="7" s="1"/>
  <c r="F31" i="7" s="1"/>
  <c r="H41" i="7"/>
  <c r="H30" i="7" s="1"/>
  <c r="H31" i="7" s="1"/>
  <c r="G41" i="7"/>
  <c r="G30" i="7" s="1"/>
  <c r="G31" i="7" s="1"/>
  <c r="C39" i="7"/>
  <c r="D29" i="7"/>
  <c r="H34" i="7" l="1"/>
  <c r="H35" i="7" s="1"/>
  <c r="F34" i="7"/>
  <c r="F35" i="7" s="1"/>
  <c r="G34" i="7"/>
  <c r="G35" i="7" s="1"/>
  <c r="H43" i="7"/>
  <c r="D41" i="7"/>
  <c r="C41" i="7"/>
  <c r="E41" i="7"/>
  <c r="G43" i="7"/>
  <c r="G32" i="7" s="1"/>
  <c r="F43" i="7"/>
  <c r="H44" i="7" l="1"/>
  <c r="H36" i="7"/>
  <c r="F36" i="7"/>
  <c r="F44" i="7"/>
  <c r="F32" i="7"/>
  <c r="H32" i="7"/>
  <c r="G36" i="7"/>
  <c r="G44" i="7"/>
  <c r="E30" i="7"/>
  <c r="E31" i="7" s="1"/>
  <c r="E34" i="7" s="1"/>
  <c r="E43" i="7"/>
  <c r="C43" i="7"/>
  <c r="C30" i="7"/>
  <c r="C31" i="7" s="1"/>
  <c r="C34" i="7" s="1"/>
  <c r="D43" i="7"/>
  <c r="D30" i="7"/>
  <c r="D31" i="7" s="1"/>
  <c r="D34" i="7" s="1"/>
  <c r="D36" i="7" l="1"/>
  <c r="D44" i="7"/>
  <c r="C36" i="7"/>
  <c r="C44" i="7"/>
  <c r="E36" i="7"/>
  <c r="E44" i="7"/>
</calcChain>
</file>

<file path=xl/sharedStrings.xml><?xml version="1.0" encoding="utf-8"?>
<sst xmlns="http://schemas.openxmlformats.org/spreadsheetml/2006/main" count="254" uniqueCount="199">
  <si>
    <t>Property Detail</t>
  </si>
  <si>
    <t>ID</t>
  </si>
  <si>
    <t>Size (in Acres)</t>
  </si>
  <si>
    <t>Parcel ID (APN, Tax ID)</t>
  </si>
  <si>
    <t>Legal Description</t>
  </si>
  <si>
    <t>Property Address</t>
  </si>
  <si>
    <t>City</t>
  </si>
  <si>
    <t>State</t>
  </si>
  <si>
    <t>Zip</t>
  </si>
  <si>
    <t>Annual HOA</t>
  </si>
  <si>
    <t>HOA Paid</t>
  </si>
  <si>
    <t>Annual Taxes</t>
  </si>
  <si>
    <t>Notes</t>
  </si>
  <si>
    <t>Property Owners</t>
  </si>
  <si>
    <t>Name</t>
  </si>
  <si>
    <t>Phone</t>
  </si>
  <si>
    <t>Email</t>
  </si>
  <si>
    <t>Address</t>
  </si>
  <si>
    <t>How was the property acquired</t>
  </si>
  <si>
    <t>Listed with a realtor?</t>
  </si>
  <si>
    <t>Anything else we should know about?</t>
  </si>
  <si>
    <t>Offer Tracker</t>
  </si>
  <si>
    <t>Date Sent</t>
  </si>
  <si>
    <t>Contract Type</t>
  </si>
  <si>
    <t>Purchase Price</t>
  </si>
  <si>
    <t>Earnest Money</t>
  </si>
  <si>
    <t>Time Period</t>
  </si>
  <si>
    <t>Interest Rate</t>
  </si>
  <si>
    <t>Expiration Date</t>
  </si>
  <si>
    <t>Closing Date</t>
  </si>
  <si>
    <t>Turnaround Time</t>
  </si>
  <si>
    <t>Months</t>
  </si>
  <si>
    <t>Back Taxes Owed</t>
  </si>
  <si>
    <t>Annual Tax Cost</t>
  </si>
  <si>
    <t>Other Liens Owed</t>
  </si>
  <si>
    <t>Annual HOA Costs</t>
  </si>
  <si>
    <t>Closing Costs</t>
  </si>
  <si>
    <t>Other Recurring Costs</t>
  </si>
  <si>
    <t>Other Costs</t>
  </si>
  <si>
    <t>Annual Holding Costs</t>
  </si>
  <si>
    <t>Total Closing Costs:</t>
  </si>
  <si>
    <t>RESELL FOR CASH</t>
  </si>
  <si>
    <t>RESELL ON TERMS</t>
  </si>
  <si>
    <t>Purchase Land</t>
  </si>
  <si>
    <t>We Buy Property</t>
  </si>
  <si>
    <t>Cash</t>
  </si>
  <si>
    <t>Seller Finance</t>
  </si>
  <si>
    <t>Lease Option</t>
  </si>
  <si>
    <t>Purchase Price:</t>
  </si>
  <si>
    <t>Earnest Money/OptionPrice</t>
  </si>
  <si>
    <t>Time/Option Period:</t>
  </si>
  <si>
    <t>Loan Amount</t>
  </si>
  <si>
    <t>Monthly Payment</t>
  </si>
  <si>
    <t>Sell Land</t>
  </si>
  <si>
    <t>We Sell Property</t>
  </si>
  <si>
    <t>Owner Finance</t>
  </si>
  <si>
    <t>Time Period:</t>
  </si>
  <si>
    <t>First Year With Purchase</t>
  </si>
  <si>
    <t>Summary</t>
  </si>
  <si>
    <t>Buy Cash, Sell Cash</t>
  </si>
  <si>
    <t>Buy Terms, Sell Cash</t>
  </si>
  <si>
    <t>Buy LO, Sell Cash</t>
  </si>
  <si>
    <t>Buy Cash, Sell Terms</t>
  </si>
  <si>
    <t>Buy Terms, Sell Terms</t>
  </si>
  <si>
    <t>Buy LO, Sell Terms</t>
  </si>
  <si>
    <t>Cash Needed At Close</t>
  </si>
  <si>
    <t>Holding Cost Estimate</t>
  </si>
  <si>
    <t>Total Cash at Risk</t>
  </si>
  <si>
    <t>Recapitalization Rate</t>
  </si>
  <si>
    <t>Net Income on Sale</t>
  </si>
  <si>
    <t>ROC on Sale</t>
  </si>
  <si>
    <t>First Year CoC Return</t>
  </si>
  <si>
    <t>Annualized Without Purchase</t>
  </si>
  <si>
    <t>Annual Cash In:</t>
  </si>
  <si>
    <t>Annual Loan Payment</t>
  </si>
  <si>
    <t>Combined Annual Cash Out:</t>
  </si>
  <si>
    <t>Annual Net Income</t>
  </si>
  <si>
    <t>Annualized CoC Return</t>
  </si>
  <si>
    <t>Title</t>
  </si>
  <si>
    <t>Property</t>
  </si>
  <si>
    <t>Financial</t>
  </si>
  <si>
    <t>Are you the owner of this property?</t>
  </si>
  <si>
    <t>Contact Information</t>
  </si>
  <si>
    <t>Property Information</t>
  </si>
  <si>
    <t>APN</t>
  </si>
  <si>
    <t>Road Access</t>
  </si>
  <si>
    <t>Utilities</t>
  </si>
  <si>
    <t>Electricity</t>
  </si>
  <si>
    <t>Garbage</t>
  </si>
  <si>
    <t>Gas</t>
  </si>
  <si>
    <t>Sewer</t>
  </si>
  <si>
    <t>Water/Well</t>
  </si>
  <si>
    <t>Owned free and clear?</t>
  </si>
  <si>
    <t>Estimated Land Value</t>
  </si>
  <si>
    <t>Best Asking Price</t>
  </si>
  <si>
    <t>How long have you owned the property?</t>
  </si>
  <si>
    <t>Listing Type</t>
  </si>
  <si>
    <t>Size (In Acres)</t>
  </si>
  <si>
    <t>Price</t>
  </si>
  <si>
    <t>Price per Acre</t>
  </si>
  <si>
    <t>Days On Market</t>
  </si>
  <si>
    <t>Comparison Source</t>
  </si>
  <si>
    <t>Average Size</t>
  </si>
  <si>
    <t>Average Price</t>
  </si>
  <si>
    <t>Average Price/Acre</t>
  </si>
  <si>
    <t>Average Days On Market</t>
  </si>
  <si>
    <t>#</t>
  </si>
  <si>
    <t>Comp Calculator</t>
  </si>
  <si>
    <t>Selller Willing to Accept:</t>
  </si>
  <si>
    <t>Property Parcel Size:</t>
  </si>
  <si>
    <t>Seller Estimated Market Value:</t>
  </si>
  <si>
    <t>Due Diligence Period</t>
  </si>
  <si>
    <t xml:space="preserve">Offer Type </t>
  </si>
  <si>
    <t>Active</t>
  </si>
  <si>
    <t>Pending</t>
  </si>
  <si>
    <t>Sold</t>
  </si>
  <si>
    <t xml:space="preserve">Listing Type </t>
  </si>
  <si>
    <t>PrefComms</t>
  </si>
  <si>
    <t>Text</t>
  </si>
  <si>
    <t>Postal Service</t>
  </si>
  <si>
    <t>Yes/No</t>
  </si>
  <si>
    <t xml:space="preserve">Yes </t>
  </si>
  <si>
    <t>No</t>
  </si>
  <si>
    <t>Length of Ownership</t>
  </si>
  <si>
    <t>Method Property acquired</t>
  </si>
  <si>
    <t>Gift</t>
  </si>
  <si>
    <t>Purchased</t>
  </si>
  <si>
    <t>Contact Answer</t>
  </si>
  <si>
    <t>Offering Tracker</t>
  </si>
  <si>
    <t>Date Listed</t>
  </si>
  <si>
    <t>Offering Type</t>
  </si>
  <si>
    <t>Approved</t>
  </si>
  <si>
    <t>Approved By</t>
  </si>
  <si>
    <t>OFFER ACCEPTED</t>
  </si>
  <si>
    <t>Chain of Title:</t>
  </si>
  <si>
    <t>Utilities:</t>
  </si>
  <si>
    <t>Flood:</t>
  </si>
  <si>
    <t>Perc/Sewer:</t>
  </si>
  <si>
    <t>Zoning:</t>
  </si>
  <si>
    <t>Topography:</t>
  </si>
  <si>
    <t>Size:</t>
  </si>
  <si>
    <t>Shape:</t>
  </si>
  <si>
    <t>Wetlands:</t>
  </si>
  <si>
    <t>Annual Taxes:</t>
  </si>
  <si>
    <t>Annual HOA:</t>
  </si>
  <si>
    <t>Other Recurring Costs:</t>
  </si>
  <si>
    <t>Back Taxes:</t>
  </si>
  <si>
    <t>Liens:</t>
  </si>
  <si>
    <t>Closing Costs:</t>
  </si>
  <si>
    <t>Other Costs:</t>
  </si>
  <si>
    <t>Notes:</t>
  </si>
  <si>
    <t>Due Diligence</t>
  </si>
  <si>
    <t>INCOMING DETAIL</t>
  </si>
  <si>
    <t>Other Questions</t>
  </si>
  <si>
    <t>Property Size (in Acres)</t>
  </si>
  <si>
    <t>How did you hear about us?</t>
  </si>
  <si>
    <t>Reference code (Found on letter):</t>
  </si>
  <si>
    <t>Name:</t>
  </si>
  <si>
    <t>Phone:</t>
  </si>
  <si>
    <t>Email:</t>
  </si>
  <si>
    <t>Preferred Method of Communication:</t>
  </si>
  <si>
    <t>Letter</t>
  </si>
  <si>
    <t>Facebook</t>
  </si>
  <si>
    <t>Google</t>
  </si>
  <si>
    <t>Referral</t>
  </si>
  <si>
    <t>Other</t>
  </si>
  <si>
    <t>Paved</t>
  </si>
  <si>
    <t>Unpaved</t>
  </si>
  <si>
    <t>Easement</t>
  </si>
  <si>
    <t>No - Landlocked</t>
  </si>
  <si>
    <t>less  than a year</t>
  </si>
  <si>
    <t>1-3 years</t>
  </si>
  <si>
    <t>3-5 years</t>
  </si>
  <si>
    <t>5-10 years</t>
  </si>
  <si>
    <t>10+ years</t>
  </si>
  <si>
    <t>Date Taxes Paid:</t>
  </si>
  <si>
    <t>Monthly</t>
  </si>
  <si>
    <t>Quarterly</t>
  </si>
  <si>
    <t>Semi-Annually</t>
  </si>
  <si>
    <t>Yearly</t>
  </si>
  <si>
    <t>Input</t>
  </si>
  <si>
    <t>Pref Method of Communications</t>
  </si>
  <si>
    <t>Date Signed and Accepted:</t>
  </si>
  <si>
    <t>Purchase Type:</t>
  </si>
  <si>
    <t>Due Diligence Date:</t>
  </si>
  <si>
    <t>Closing Date:</t>
  </si>
  <si>
    <t>Earnest Money:</t>
  </si>
  <si>
    <t>Interest Rate:</t>
  </si>
  <si>
    <t>Time Period (In Months):</t>
  </si>
  <si>
    <t>Total Holding Costs</t>
  </si>
  <si>
    <t>Total Closing Costs</t>
  </si>
  <si>
    <t>Unapproved</t>
  </si>
  <si>
    <t>Possible Issue</t>
  </si>
  <si>
    <t>Required*</t>
  </si>
  <si>
    <t>*</t>
  </si>
  <si>
    <t>*only need either phone or email, not both</t>
  </si>
  <si>
    <t>County</t>
  </si>
  <si>
    <t>Final Details</t>
  </si>
  <si>
    <t>Inheritance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</si>
</sst>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0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2" borderId="4" xfId="0" applyFont="1" applyFill="1" applyBorder="1"/>
    <xf numFmtId="164" fontId="2" fillId="2" borderId="0" xfId="0" applyNumberFormat="1" applyFont="1" applyFill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0" fontId="2" fillId="0" borderId="4" xfId="0" applyFont="1" applyBorder="1"/>
    <xf numFmtId="164" fontId="2" fillId="0" borderId="0" xfId="0" applyNumberFormat="1" applyFont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3" fillId="0" borderId="4" xfId="0" applyFont="1" applyBorder="1"/>
    <xf numFmtId="0" fontId="3" fillId="2" borderId="7" xfId="0" applyFont="1" applyFill="1" applyBorder="1"/>
    <xf numFmtId="164" fontId="2" fillId="2" borderId="8" xfId="0" applyNumberFormat="1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164" fontId="5" fillId="3" borderId="1" xfId="1" applyNumberFormat="1" applyFont="1" applyFill="1" applyBorder="1" applyAlignment="1">
      <alignment horizontal="center"/>
    </xf>
    <xf numFmtId="164" fontId="5" fillId="3" borderId="1" xfId="0" applyNumberFormat="1" applyFont="1" applyFill="1" applyBorder="1" applyAlignment="1">
      <alignment horizontal="center"/>
    </xf>
    <xf numFmtId="164" fontId="5" fillId="3" borderId="13" xfId="0" applyNumberFormat="1" applyFont="1" applyFill="1" applyBorder="1" applyAlignment="1">
      <alignment horizontal="center"/>
    </xf>
    <xf numFmtId="0" fontId="2" fillId="2" borderId="14" xfId="0" applyFont="1" applyFill="1" applyBorder="1"/>
    <xf numFmtId="164" fontId="2" fillId="2" borderId="4" xfId="1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0" fontId="2" fillId="0" borderId="14" xfId="0" applyFont="1" applyBorder="1"/>
    <xf numFmtId="164" fontId="2" fillId="0" borderId="4" xfId="1" applyNumberFormat="1" applyFont="1" applyBorder="1" applyAlignment="1">
      <alignment horizontal="center"/>
    </xf>
    <xf numFmtId="164" fontId="2" fillId="0" borderId="14" xfId="0" applyNumberFormat="1" applyFont="1" applyBorder="1" applyAlignment="1">
      <alignment horizontal="center"/>
    </xf>
    <xf numFmtId="0" fontId="2" fillId="2" borderId="4" xfId="1" applyNumberFormat="1" applyFont="1" applyFill="1" applyBorder="1"/>
    <xf numFmtId="9" fontId="2" fillId="0" borderId="4" xfId="2" applyFont="1" applyBorder="1"/>
    <xf numFmtId="164" fontId="2" fillId="2" borderId="4" xfId="1" applyNumberFormat="1" applyFont="1" applyFill="1" applyBorder="1"/>
    <xf numFmtId="0" fontId="3" fillId="0" borderId="14" xfId="0" applyFont="1" applyBorder="1"/>
    <xf numFmtId="0" fontId="3" fillId="2" borderId="14" xfId="0" applyFont="1" applyFill="1" applyBorder="1"/>
    <xf numFmtId="164" fontId="2" fillId="2" borderId="7" xfId="1" applyNumberFormat="1" applyFont="1" applyFill="1" applyBorder="1" applyAlignment="1">
      <alignment horizontal="center"/>
    </xf>
    <xf numFmtId="0" fontId="2" fillId="2" borderId="10" xfId="0" applyFont="1" applyFill="1" applyBorder="1"/>
    <xf numFmtId="0" fontId="5" fillId="3" borderId="1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3" fillId="2" borderId="12" xfId="0" applyFont="1" applyFill="1" applyBorder="1"/>
    <xf numFmtId="164" fontId="2" fillId="2" borderId="10" xfId="1" applyNumberFormat="1" applyFont="1" applyFill="1" applyBorder="1" applyAlignment="1">
      <alignment horizontal="center"/>
    </xf>
    <xf numFmtId="164" fontId="2" fillId="2" borderId="12" xfId="0" applyNumberFormat="1" applyFont="1" applyFill="1" applyBorder="1" applyAlignment="1">
      <alignment horizontal="center"/>
    </xf>
    <xf numFmtId="164" fontId="2" fillId="2" borderId="12" xfId="1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164" fontId="2" fillId="0" borderId="14" xfId="1" applyNumberFormat="1" applyFont="1" applyBorder="1" applyAlignment="1">
      <alignment horizontal="center"/>
    </xf>
    <xf numFmtId="164" fontId="2" fillId="0" borderId="0" xfId="1" applyNumberFormat="1" applyFont="1" applyAlignment="1">
      <alignment horizontal="center"/>
    </xf>
    <xf numFmtId="0" fontId="3" fillId="2" borderId="12" xfId="0" applyFont="1" applyFill="1" applyBorder="1" applyAlignment="1">
      <alignment horizontal="right"/>
    </xf>
    <xf numFmtId="164" fontId="2" fillId="2" borderId="16" xfId="1" applyNumberFormat="1" applyFont="1" applyFill="1" applyBorder="1" applyAlignment="1">
      <alignment horizontal="center"/>
    </xf>
    <xf numFmtId="164" fontId="2" fillId="2" borderId="17" xfId="1" applyNumberFormat="1" applyFont="1" applyFill="1" applyBorder="1" applyAlignment="1">
      <alignment horizontal="center"/>
    </xf>
    <xf numFmtId="0" fontId="3" fillId="0" borderId="14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6" xfId="0" applyFont="1" applyBorder="1"/>
    <xf numFmtId="2" fontId="2" fillId="0" borderId="0" xfId="0" applyNumberFormat="1" applyFont="1" applyAlignment="1">
      <alignment horizontal="right"/>
    </xf>
    <xf numFmtId="2" fontId="2" fillId="0" borderId="14" xfId="0" applyNumberFormat="1" applyFont="1" applyBorder="1" applyAlignment="1">
      <alignment horizontal="right"/>
    </xf>
    <xf numFmtId="2" fontId="2" fillId="2" borderId="0" xfId="0" applyNumberFormat="1" applyFont="1" applyFill="1" applyAlignment="1">
      <alignment horizontal="right"/>
    </xf>
    <xf numFmtId="2" fontId="2" fillId="2" borderId="14" xfId="0" applyNumberFormat="1" applyFont="1" applyFill="1" applyBorder="1"/>
    <xf numFmtId="0" fontId="3" fillId="2" borderId="14" xfId="0" applyFont="1" applyFill="1" applyBorder="1" applyAlignment="1">
      <alignment horizontal="right"/>
    </xf>
    <xf numFmtId="9" fontId="2" fillId="2" borderId="0" xfId="2" applyFont="1" applyFill="1"/>
    <xf numFmtId="9" fontId="2" fillId="2" borderId="15" xfId="2" applyFont="1" applyFill="1" applyBorder="1"/>
    <xf numFmtId="0" fontId="6" fillId="5" borderId="13" xfId="0" applyFont="1" applyFill="1" applyBorder="1" applyAlignment="1">
      <alignment horizontal="right"/>
    </xf>
    <xf numFmtId="10" fontId="6" fillId="5" borderId="2" xfId="2" applyNumberFormat="1" applyFont="1" applyFill="1" applyBorder="1"/>
    <xf numFmtId="0" fontId="3" fillId="4" borderId="14" xfId="0" applyFont="1" applyFill="1" applyBorder="1"/>
    <xf numFmtId="164" fontId="2" fillId="4" borderId="0" xfId="1" applyNumberFormat="1" applyFont="1" applyFill="1" applyAlignment="1">
      <alignment horizontal="center"/>
    </xf>
    <xf numFmtId="164" fontId="2" fillId="4" borderId="14" xfId="0" applyNumberFormat="1" applyFont="1" applyFill="1" applyBorder="1" applyAlignment="1">
      <alignment horizontal="center"/>
    </xf>
    <xf numFmtId="164" fontId="2" fillId="4" borderId="6" xfId="1" applyNumberFormat="1" applyFont="1" applyFill="1" applyBorder="1" applyAlignment="1">
      <alignment horizontal="center"/>
    </xf>
    <xf numFmtId="0" fontId="3" fillId="2" borderId="17" xfId="0" applyFont="1" applyFill="1" applyBorder="1" applyAlignment="1">
      <alignment horizontal="right"/>
    </xf>
    <xf numFmtId="164" fontId="2" fillId="2" borderId="18" xfId="1" applyNumberFormat="1" applyFont="1" applyFill="1" applyBorder="1" applyAlignment="1">
      <alignment horizontal="center"/>
    </xf>
    <xf numFmtId="0" fontId="2" fillId="4" borderId="14" xfId="0" applyFont="1" applyFill="1" applyBorder="1" applyAlignment="1">
      <alignment horizontal="right"/>
    </xf>
    <xf numFmtId="9" fontId="6" fillId="5" borderId="1" xfId="2" applyFont="1" applyFill="1" applyBorder="1"/>
    <xf numFmtId="0" fontId="0" fillId="0" borderId="0" xfId="0" applyNumberFormat="1"/>
    <xf numFmtId="0" fontId="0" fillId="0" borderId="11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4" xfId="0" applyBorder="1"/>
    <xf numFmtId="0" fontId="0" fillId="0" borderId="7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4" fontId="0" fillId="0" borderId="10" xfId="0" applyNumberFormat="1" applyBorder="1"/>
    <xf numFmtId="14" fontId="0" fillId="0" borderId="4" xfId="0" applyNumberFormat="1" applyBorder="1"/>
    <xf numFmtId="14" fontId="0" fillId="0" borderId="7" xfId="0" applyNumberFormat="1" applyBorder="1"/>
    <xf numFmtId="44" fontId="0" fillId="0" borderId="0" xfId="1" applyFont="1" applyBorder="1"/>
    <xf numFmtId="44" fontId="0" fillId="0" borderId="8" xfId="1" applyFont="1" applyBorder="1"/>
    <xf numFmtId="0" fontId="7" fillId="0" borderId="4" xfId="0" applyFont="1" applyBorder="1"/>
    <xf numFmtId="0" fontId="0" fillId="0" borderId="4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5" xfId="0" applyFill="1" applyBorder="1" applyAlignment="1">
      <alignment horizontal="right"/>
    </xf>
    <xf numFmtId="44" fontId="0" fillId="0" borderId="0" xfId="1" applyFont="1"/>
    <xf numFmtId="0" fontId="0" fillId="0" borderId="19" xfId="0" applyBorder="1"/>
    <xf numFmtId="0" fontId="0" fillId="0" borderId="12" xfId="0" applyBorder="1" applyAlignment="1">
      <alignment horizontal="right"/>
    </xf>
    <xf numFmtId="0" fontId="5" fillId="7" borderId="13" xfId="0" applyFont="1" applyFill="1" applyBorder="1" applyAlignment="1">
      <alignment horizontal="center" vertical="center"/>
    </xf>
    <xf numFmtId="0" fontId="0" fillId="0" borderId="13" xfId="0" applyNumberFormat="1" applyBorder="1"/>
    <xf numFmtId="0" fontId="0" fillId="0" borderId="14" xfId="0" applyNumberFormat="1" applyBorder="1"/>
    <xf numFmtId="0" fontId="0" fillId="0" borderId="15" xfId="0" applyNumberFormat="1" applyBorder="1"/>
    <xf numFmtId="44" fontId="0" fillId="0" borderId="11" xfId="1" applyFont="1" applyBorder="1"/>
    <xf numFmtId="0" fontId="2" fillId="0" borderId="10" xfId="0" applyFont="1" applyBorder="1"/>
    <xf numFmtId="0" fontId="2" fillId="0" borderId="5" xfId="0" applyFont="1" applyBorder="1"/>
    <xf numFmtId="0" fontId="2" fillId="0" borderId="7" xfId="0" applyFont="1" applyBorder="1"/>
    <xf numFmtId="0" fontId="2" fillId="0" borderId="9" xfId="0" applyFont="1" applyBorder="1"/>
    <xf numFmtId="0" fontId="2" fillId="0" borderId="4" xfId="0" applyFont="1" applyBorder="1" applyAlignment="1"/>
    <xf numFmtId="0" fontId="6" fillId="7" borderId="2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10" fillId="7" borderId="13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10" fillId="7" borderId="1" xfId="0" applyFont="1" applyFill="1" applyBorder="1" applyAlignment="1"/>
    <xf numFmtId="0" fontId="10" fillId="7" borderId="2" xfId="0" applyFont="1" applyFill="1" applyBorder="1" applyAlignment="1"/>
    <xf numFmtId="0" fontId="10" fillId="7" borderId="3" xfId="0" applyFont="1" applyFill="1" applyBorder="1" applyAlignment="1"/>
    <xf numFmtId="0" fontId="5" fillId="7" borderId="1" xfId="0" applyFont="1" applyFill="1" applyBorder="1" applyAlignment="1"/>
    <xf numFmtId="0" fontId="6" fillId="7" borderId="0" xfId="0" applyFont="1" applyFill="1" applyAlignment="1">
      <alignment horizontal="center"/>
    </xf>
    <xf numFmtId="9" fontId="0" fillId="0" borderId="0" xfId="2" applyFont="1" applyBorder="1"/>
    <xf numFmtId="0" fontId="0" fillId="0" borderId="10" xfId="0" applyBorder="1" applyAlignment="1">
      <alignment horizontal="right"/>
    </xf>
    <xf numFmtId="0" fontId="7" fillId="0" borderId="7" xfId="0" applyFont="1" applyBorder="1"/>
    <xf numFmtId="0" fontId="8" fillId="6" borderId="1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/>
    </xf>
    <xf numFmtId="0" fontId="7" fillId="6" borderId="2" xfId="0" applyFont="1" applyFill="1" applyBorder="1" applyAlignment="1">
      <alignment horizontal="center"/>
    </xf>
    <xf numFmtId="0" fontId="7" fillId="6" borderId="3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4" fillId="0" borderId="12" xfId="0" applyFont="1" applyBorder="1" applyAlignment="1">
      <alignment horizontal="center" vertical="center" textRotation="90" wrapText="1"/>
    </xf>
    <xf numFmtId="0" fontId="4" fillId="0" borderId="14" xfId="0" applyFont="1" applyBorder="1" applyAlignment="1">
      <alignment horizontal="center" vertical="center" textRotation="90" wrapText="1"/>
    </xf>
    <xf numFmtId="0" fontId="4" fillId="0" borderId="15" xfId="0" applyFont="1" applyBorder="1" applyAlignment="1">
      <alignment horizontal="center" vertical="center" textRotation="90" wrapText="1"/>
    </xf>
    <xf numFmtId="164" fontId="2" fillId="2" borderId="10" xfId="1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164" fontId="2" fillId="2" borderId="5" xfId="1" applyNumberFormat="1" applyFont="1" applyFill="1" applyBorder="1" applyAlignment="1">
      <alignment horizontal="center"/>
    </xf>
    <xf numFmtId="164" fontId="2" fillId="2" borderId="10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6" xfId="0" applyFont="1" applyFill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164" fontId="2" fillId="2" borderId="4" xfId="1" applyNumberFormat="1" applyFont="1" applyFill="1" applyBorder="1" applyAlignment="1">
      <alignment horizontal="center"/>
    </xf>
    <xf numFmtId="164" fontId="2" fillId="2" borderId="0" xfId="1" applyNumberFormat="1" applyFont="1" applyFill="1" applyAlignment="1">
      <alignment horizontal="center"/>
    </xf>
    <xf numFmtId="164" fontId="2" fillId="2" borderId="6" xfId="1" applyNumberFormat="1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6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6" xfId="0" applyFont="1" applyFill="1" applyBorder="1" applyAlignment="1">
      <alignment horizontal="center"/>
    </xf>
    <xf numFmtId="164" fontId="2" fillId="0" borderId="4" xfId="1" applyNumberFormat="1" applyFont="1" applyBorder="1" applyAlignment="1">
      <alignment horizontal="center"/>
    </xf>
    <xf numFmtId="164" fontId="2" fillId="0" borderId="0" xfId="1" applyNumberFormat="1" applyFont="1" applyAlignment="1">
      <alignment horizontal="center"/>
    </xf>
    <xf numFmtId="164" fontId="2" fillId="0" borderId="6" xfId="1" applyNumberFormat="1" applyFont="1" applyBorder="1" applyAlignment="1">
      <alignment horizontal="center"/>
    </xf>
    <xf numFmtId="8" fontId="2" fillId="2" borderId="7" xfId="1" applyNumberFormat="1" applyFont="1" applyFill="1" applyBorder="1" applyAlignment="1">
      <alignment horizontal="center"/>
    </xf>
    <xf numFmtId="8" fontId="2" fillId="2" borderId="8" xfId="1" applyNumberFormat="1" applyFont="1" applyFill="1" applyBorder="1" applyAlignment="1">
      <alignment horizontal="center"/>
    </xf>
    <xf numFmtId="8" fontId="2" fillId="2" borderId="9" xfId="1" applyNumberFormat="1" applyFont="1" applyFill="1" applyBorder="1" applyAlignment="1">
      <alignment horizontal="center"/>
    </xf>
    <xf numFmtId="164" fontId="2" fillId="2" borderId="7" xfId="1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164" fontId="2" fillId="2" borderId="9" xfId="1" applyNumberFormat="1" applyFont="1" applyFill="1" applyBorder="1" applyAlignment="1">
      <alignment horizontal="center"/>
    </xf>
    <xf numFmtId="0" fontId="4" fillId="0" borderId="12" xfId="0" applyFont="1" applyBorder="1" applyAlignment="1">
      <alignment horizontal="center" vertical="center" textRotation="90"/>
    </xf>
    <xf numFmtId="0" fontId="4" fillId="0" borderId="14" xfId="0" applyFont="1" applyBorder="1" applyAlignment="1">
      <alignment horizontal="center" vertical="center" textRotation="90"/>
    </xf>
    <xf numFmtId="0" fontId="4" fillId="0" borderId="15" xfId="0" applyFont="1" applyBorder="1" applyAlignment="1">
      <alignment horizontal="center" vertical="center" textRotation="90"/>
    </xf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164" fontId="2" fillId="0" borderId="7" xfId="1" applyNumberFormat="1" applyFont="1" applyBorder="1" applyAlignment="1">
      <alignment horizontal="center"/>
    </xf>
    <xf numFmtId="164" fontId="2" fillId="0" borderId="8" xfId="1" applyNumberFormat="1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9" fontId="2" fillId="0" borderId="4" xfId="2" applyFont="1" applyBorder="1" applyAlignment="1">
      <alignment horizontal="center"/>
    </xf>
    <xf numFmtId="9" fontId="2" fillId="0" borderId="0" xfId="2" applyFont="1" applyAlignment="1">
      <alignment horizontal="center"/>
    </xf>
    <xf numFmtId="9" fontId="2" fillId="0" borderId="6" xfId="2" applyFont="1" applyBorder="1" applyAlignment="1">
      <alignment horizontal="center"/>
    </xf>
    <xf numFmtId="0" fontId="9" fillId="0" borderId="10" xfId="0" applyNumberFormat="1" applyFont="1" applyBorder="1" applyAlignment="1">
      <alignment horizontal="center" vertical="center"/>
    </xf>
    <xf numFmtId="0" fontId="9" fillId="0" borderId="11" xfId="0" applyNumberFormat="1" applyFont="1" applyBorder="1" applyAlignment="1">
      <alignment horizontal="center" vertical="center"/>
    </xf>
    <xf numFmtId="0" fontId="9" fillId="0" borderId="7" xfId="0" applyNumberFormat="1" applyFont="1" applyBorder="1" applyAlignment="1">
      <alignment horizontal="center" vertical="center"/>
    </xf>
    <xf numFmtId="0" fontId="9" fillId="0" borderId="8" xfId="0" applyNumberFormat="1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" fillId="4" borderId="14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5" xfId="0" applyBorder="1" applyAlignment="1">
      <alignment horizontal="left"/>
    </xf>
    <xf numFmtId="0" fontId="8" fillId="6" borderId="11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8" fillId="6" borderId="6" xfId="0" applyFont="1" applyFill="1" applyBorder="1" applyAlignment="1">
      <alignment horizontal="center"/>
    </xf>
    <xf numFmtId="0" fontId="10" fillId="7" borderId="8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3" fillId="6" borderId="10" xfId="0" applyFont="1" applyFill="1" applyBorder="1" applyAlignment="1">
      <alignment horizontal="center"/>
    </xf>
    <xf numFmtId="0" fontId="3" fillId="6" borderId="11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3" fillId="6" borderId="9" xfId="0" applyFont="1" applyFill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5" xfId="0" applyFont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41735-D41A-4565-9D47-84F3175ADA8C}">
  <dimension ref="A1:M26"/>
  <sheetViews>
    <sheetView tabSelected="1" workbookViewId="0">
      <selection activeCell="B27" sqref="B27"/>
    </sheetView>
  </sheetViews>
  <sheetFormatPr defaultRowHeight="14.25" x14ac:dyDescent="0.45"/>
  <cols>
    <col min="1" max="1" width="22.33203125" customWidth="1"/>
    <col min="2" max="2" width="19.46484375" customWidth="1"/>
    <col min="3" max="3" width="36.86328125" customWidth="1"/>
    <col min="5" max="5" width="1.73046875" bestFit="1" customWidth="1"/>
    <col min="7" max="7" width="11.796875" customWidth="1"/>
    <col min="8" max="8" width="20.1328125" customWidth="1"/>
    <col min="9" max="9" width="26.59765625" bestFit="1" customWidth="1"/>
    <col min="10" max="10" width="13.33203125" customWidth="1"/>
    <col min="11" max="11" width="19.1328125" bestFit="1" customWidth="1"/>
  </cols>
  <sheetData>
    <row r="1" spans="1:13" ht="14.65" thickBot="1" x14ac:dyDescent="0.5"/>
    <row r="2" spans="1:13" ht="21.4" thickBot="1" x14ac:dyDescent="0.5">
      <c r="A2" s="94" t="s">
        <v>0</v>
      </c>
      <c r="B2" s="104" t="s">
        <v>180</v>
      </c>
      <c r="C2" s="105" t="s">
        <v>12</v>
      </c>
      <c r="E2" s="123" t="s">
        <v>13</v>
      </c>
      <c r="F2" s="124"/>
      <c r="G2" s="124"/>
      <c r="H2" s="124"/>
      <c r="I2" s="124"/>
      <c r="J2" s="124"/>
      <c r="K2" s="124"/>
      <c r="L2" s="124"/>
      <c r="M2" s="125"/>
    </row>
    <row r="3" spans="1:13" ht="16.149999999999999" thickBot="1" x14ac:dyDescent="0.55000000000000004">
      <c r="A3" s="117" t="s">
        <v>0</v>
      </c>
      <c r="B3" s="118"/>
      <c r="C3" s="119"/>
      <c r="E3" s="77" t="s">
        <v>106</v>
      </c>
      <c r="F3" s="75" t="s">
        <v>14</v>
      </c>
      <c r="G3" s="75" t="s">
        <v>15</v>
      </c>
      <c r="H3" s="75" t="s">
        <v>16</v>
      </c>
      <c r="I3" s="75" t="s">
        <v>181</v>
      </c>
      <c r="J3" s="75" t="s">
        <v>17</v>
      </c>
      <c r="K3" s="75" t="s">
        <v>6</v>
      </c>
      <c r="L3" s="75" t="s">
        <v>7</v>
      </c>
      <c r="M3" s="76" t="s">
        <v>8</v>
      </c>
    </row>
    <row r="4" spans="1:13" x14ac:dyDescent="0.45">
      <c r="A4" s="93" t="s">
        <v>1</v>
      </c>
      <c r="B4" s="67"/>
      <c r="C4" s="68"/>
      <c r="E4" s="78">
        <v>1</v>
      </c>
      <c r="F4" s="71"/>
      <c r="G4" s="65"/>
      <c r="H4" s="65"/>
      <c r="I4" s="65"/>
      <c r="J4" s="65"/>
      <c r="K4" s="65"/>
      <c r="L4" s="65"/>
      <c r="M4" s="66"/>
    </row>
    <row r="5" spans="1:13" x14ac:dyDescent="0.45">
      <c r="A5" s="88" t="s">
        <v>2</v>
      </c>
      <c r="B5" s="67"/>
      <c r="C5" s="68"/>
      <c r="E5" s="78">
        <v>2</v>
      </c>
      <c r="F5" s="72"/>
      <c r="G5" s="67"/>
      <c r="H5" s="67"/>
      <c r="I5" s="67"/>
      <c r="J5" s="67"/>
      <c r="K5" s="67"/>
      <c r="L5" s="67"/>
      <c r="M5" s="68"/>
    </row>
    <row r="6" spans="1:13" x14ac:dyDescent="0.45">
      <c r="A6" s="88" t="s">
        <v>3</v>
      </c>
      <c r="B6" s="67"/>
      <c r="C6" s="68"/>
      <c r="E6" s="78">
        <v>3</v>
      </c>
      <c r="F6" s="72"/>
      <c r="G6" s="67"/>
      <c r="H6" s="67"/>
      <c r="I6" s="67"/>
      <c r="J6" s="67"/>
      <c r="K6" s="67"/>
      <c r="L6" s="67"/>
      <c r="M6" s="68"/>
    </row>
    <row r="7" spans="1:13" ht="14.65" thickBot="1" x14ac:dyDescent="0.5">
      <c r="A7" s="89" t="s">
        <v>4</v>
      </c>
      <c r="B7" s="67"/>
      <c r="C7" s="68"/>
      <c r="E7" s="78">
        <v>4</v>
      </c>
      <c r="F7" s="72"/>
      <c r="G7" s="67"/>
      <c r="H7" s="67"/>
      <c r="I7" s="67"/>
      <c r="J7" s="67"/>
      <c r="K7" s="67"/>
      <c r="L7" s="67"/>
      <c r="M7" s="68"/>
    </row>
    <row r="8" spans="1:13" ht="14.65" thickBot="1" x14ac:dyDescent="0.5">
      <c r="A8" s="126" t="s">
        <v>5</v>
      </c>
      <c r="B8" s="127"/>
      <c r="C8" s="128"/>
      <c r="E8" s="78">
        <v>5</v>
      </c>
      <c r="F8" s="72"/>
      <c r="G8" s="67"/>
      <c r="H8" s="67"/>
      <c r="I8" s="67"/>
      <c r="J8" s="67"/>
      <c r="K8" s="67"/>
      <c r="L8" s="67"/>
      <c r="M8" s="68"/>
    </row>
    <row r="9" spans="1:13" ht="14.65" thickBot="1" x14ac:dyDescent="0.5">
      <c r="A9" s="88" t="s">
        <v>5</v>
      </c>
      <c r="B9" s="67"/>
      <c r="C9" s="68"/>
      <c r="E9" s="79">
        <v>6</v>
      </c>
      <c r="F9" s="73"/>
      <c r="G9" s="69"/>
      <c r="H9" s="69"/>
      <c r="I9" s="69"/>
      <c r="J9" s="69"/>
      <c r="K9" s="69"/>
      <c r="L9" s="69"/>
      <c r="M9" s="70"/>
    </row>
    <row r="10" spans="1:13" x14ac:dyDescent="0.45">
      <c r="A10" s="88" t="s">
        <v>6</v>
      </c>
      <c r="B10" s="67"/>
      <c r="C10" s="68"/>
    </row>
    <row r="11" spans="1:13" x14ac:dyDescent="0.45">
      <c r="A11" s="88" t="s">
        <v>7</v>
      </c>
      <c r="B11" s="67"/>
      <c r="C11" s="68"/>
    </row>
    <row r="12" spans="1:13" ht="14.65" thickBot="1" x14ac:dyDescent="0.5">
      <c r="A12" s="88" t="s">
        <v>8</v>
      </c>
      <c r="B12" s="67"/>
      <c r="C12" s="68"/>
    </row>
    <row r="13" spans="1:13" ht="14.65" thickBot="1" x14ac:dyDescent="0.5">
      <c r="A13" s="126" t="s">
        <v>80</v>
      </c>
      <c r="B13" s="127"/>
      <c r="C13" s="128"/>
    </row>
    <row r="14" spans="1:13" x14ac:dyDescent="0.45">
      <c r="A14" s="88" t="s">
        <v>10</v>
      </c>
      <c r="B14" s="67"/>
      <c r="C14" s="68"/>
    </row>
    <row r="15" spans="1:13" x14ac:dyDescent="0.45">
      <c r="A15" s="88" t="s">
        <v>9</v>
      </c>
      <c r="B15" s="83">
        <v>0</v>
      </c>
      <c r="C15" s="68"/>
    </row>
    <row r="16" spans="1:13" x14ac:dyDescent="0.45">
      <c r="A16" s="88" t="s">
        <v>175</v>
      </c>
      <c r="B16" s="67"/>
      <c r="C16" s="68"/>
    </row>
    <row r="17" spans="1:3" ht="14.65" thickBot="1" x14ac:dyDescent="0.5">
      <c r="A17" s="88" t="s">
        <v>11</v>
      </c>
      <c r="B17" s="83">
        <v>0</v>
      </c>
      <c r="C17" s="68"/>
    </row>
    <row r="18" spans="1:3" ht="16.149999999999999" thickBot="1" x14ac:dyDescent="0.55000000000000004">
      <c r="A18" s="117" t="s">
        <v>86</v>
      </c>
      <c r="B18" s="118"/>
      <c r="C18" s="119"/>
    </row>
    <row r="19" spans="1:3" x14ac:dyDescent="0.45">
      <c r="A19" s="115" t="s">
        <v>87</v>
      </c>
      <c r="B19" s="71"/>
      <c r="C19" s="66"/>
    </row>
    <row r="20" spans="1:3" x14ac:dyDescent="0.45">
      <c r="A20" s="86" t="s">
        <v>88</v>
      </c>
      <c r="B20" s="72"/>
      <c r="C20" s="68"/>
    </row>
    <row r="21" spans="1:3" x14ac:dyDescent="0.45">
      <c r="A21" s="86" t="s">
        <v>89</v>
      </c>
      <c r="B21" s="72"/>
      <c r="C21" s="68"/>
    </row>
    <row r="22" spans="1:3" x14ac:dyDescent="0.45">
      <c r="A22" s="86" t="s">
        <v>15</v>
      </c>
      <c r="B22" s="72"/>
      <c r="C22" s="68"/>
    </row>
    <row r="23" spans="1:3" x14ac:dyDescent="0.45">
      <c r="A23" s="86" t="s">
        <v>90</v>
      </c>
      <c r="B23" s="72"/>
      <c r="C23" s="68"/>
    </row>
    <row r="24" spans="1:3" ht="14.65" thickBot="1" x14ac:dyDescent="0.5">
      <c r="A24" s="87" t="s">
        <v>91</v>
      </c>
      <c r="B24" s="73"/>
      <c r="C24" s="70"/>
    </row>
    <row r="25" spans="1:3" ht="13.9" customHeight="1" thickBot="1" x14ac:dyDescent="0.55000000000000004">
      <c r="A25" s="117" t="s">
        <v>12</v>
      </c>
      <c r="B25" s="118"/>
      <c r="C25" s="119"/>
    </row>
    <row r="26" spans="1:3" ht="67.5" customHeight="1" thickBot="1" x14ac:dyDescent="0.5">
      <c r="A26" s="120"/>
      <c r="B26" s="121"/>
      <c r="C26" s="122"/>
    </row>
  </sheetData>
  <mergeCells count="7">
    <mergeCell ref="A25:C25"/>
    <mergeCell ref="A26:C26"/>
    <mergeCell ref="E2:M2"/>
    <mergeCell ref="A18:C18"/>
    <mergeCell ref="A13:C13"/>
    <mergeCell ref="A8:C8"/>
    <mergeCell ref="A3:C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3B2976F-7D6A-4AE2-8959-903F5DD2E460}">
          <x14:formula1>
            <xm:f>Lists!$I$2:$I$5</xm:f>
          </x14:formula1>
          <xm:sqref>B14</xm:sqref>
        </x14:dataValidation>
        <x14:dataValidation type="list" allowBlank="1" showInputMessage="1" showErrorMessage="1" xr:uid="{D51973C8-666F-42FA-A9CC-68EBAAD35F11}">
          <x14:formula1>
            <xm:f>Lists!$E$2:$E$3</xm:f>
          </x14:formula1>
          <xm:sqref>B19:B24</xm:sqref>
        </x14:dataValidation>
        <x14:dataValidation type="list" allowBlank="1" showInputMessage="1" showErrorMessage="1" xr:uid="{92F9B20F-2F8A-430E-B79A-E4817479BD53}">
          <x14:formula1>
            <xm:f>Lists!$C$2:$C$5</xm:f>
          </x14:formula1>
          <xm:sqref>I4:I9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9C98E-4334-489B-82FD-8EB74C73862D}">
  <dimension ref="A1:D32"/>
  <sheetViews>
    <sheetView zoomScaleNormal="100" workbookViewId="0">
      <selection activeCell="A35" sqref="A35"/>
    </sheetView>
  </sheetViews>
  <sheetFormatPr defaultRowHeight="14.25" x14ac:dyDescent="0.45"/>
  <cols>
    <col min="1" max="1" width="33.73046875" bestFit="1" customWidth="1"/>
    <col min="2" max="2" width="24.1328125" customWidth="1"/>
    <col min="3" max="3" width="47.06640625" customWidth="1"/>
  </cols>
  <sheetData>
    <row r="1" spans="1:4" ht="14.65" thickBot="1" x14ac:dyDescent="0.5"/>
    <row r="2" spans="1:4" ht="25.9" thickBot="1" x14ac:dyDescent="0.8">
      <c r="A2" s="106" t="s">
        <v>152</v>
      </c>
      <c r="B2" s="107" t="s">
        <v>127</v>
      </c>
      <c r="C2" s="108" t="s">
        <v>12</v>
      </c>
    </row>
    <row r="3" spans="1:4" ht="18.399999999999999" thickBot="1" x14ac:dyDescent="0.6">
      <c r="A3" s="129" t="s">
        <v>82</v>
      </c>
      <c r="B3" s="130"/>
      <c r="C3" s="131"/>
      <c r="D3" t="s">
        <v>193</v>
      </c>
    </row>
    <row r="4" spans="1:4" x14ac:dyDescent="0.45">
      <c r="A4" s="88" t="s">
        <v>157</v>
      </c>
      <c r="B4" s="72"/>
      <c r="C4" s="68"/>
      <c r="D4" t="s">
        <v>194</v>
      </c>
    </row>
    <row r="5" spans="1:4" x14ac:dyDescent="0.45">
      <c r="A5" s="88" t="s">
        <v>159</v>
      </c>
      <c r="B5" s="72"/>
      <c r="C5" s="68"/>
      <c r="D5" t="s">
        <v>195</v>
      </c>
    </row>
    <row r="6" spans="1:4" x14ac:dyDescent="0.45">
      <c r="A6" s="88" t="s">
        <v>158</v>
      </c>
      <c r="B6" s="72"/>
      <c r="C6" s="68"/>
    </row>
    <row r="7" spans="1:4" x14ac:dyDescent="0.45">
      <c r="A7" s="88" t="s">
        <v>160</v>
      </c>
      <c r="B7" s="72"/>
      <c r="C7" s="68"/>
    </row>
    <row r="8" spans="1:4" ht="14.65" thickBot="1" x14ac:dyDescent="0.5">
      <c r="A8" s="88" t="s">
        <v>81</v>
      </c>
      <c r="B8" s="72"/>
      <c r="C8" s="68"/>
      <c r="D8" t="s">
        <v>194</v>
      </c>
    </row>
    <row r="9" spans="1:4" ht="18.399999999999999" thickBot="1" x14ac:dyDescent="0.6">
      <c r="A9" s="211" t="s">
        <v>83</v>
      </c>
      <c r="B9" s="212"/>
      <c r="C9" s="213"/>
    </row>
    <row r="10" spans="1:4" x14ac:dyDescent="0.45">
      <c r="A10" s="115" t="s">
        <v>84</v>
      </c>
      <c r="B10" s="65"/>
      <c r="C10" s="66"/>
      <c r="D10" t="s">
        <v>194</v>
      </c>
    </row>
    <row r="11" spans="1:4" x14ac:dyDescent="0.45">
      <c r="A11" s="86" t="s">
        <v>196</v>
      </c>
      <c r="B11" s="67"/>
      <c r="C11" s="68"/>
    </row>
    <row r="12" spans="1:4" x14ac:dyDescent="0.45">
      <c r="A12" s="86" t="s">
        <v>7</v>
      </c>
      <c r="B12" s="67"/>
      <c r="C12" s="68"/>
    </row>
    <row r="13" spans="1:4" x14ac:dyDescent="0.45">
      <c r="A13" s="86" t="s">
        <v>154</v>
      </c>
      <c r="B13" s="67"/>
      <c r="C13" s="68"/>
    </row>
    <row r="14" spans="1:4" ht="14.65" thickBot="1" x14ac:dyDescent="0.5">
      <c r="A14" s="86" t="s">
        <v>85</v>
      </c>
      <c r="B14" s="67"/>
      <c r="C14" s="68"/>
    </row>
    <row r="15" spans="1:4" x14ac:dyDescent="0.45">
      <c r="A15" s="217" t="s">
        <v>86</v>
      </c>
      <c r="B15" s="218"/>
      <c r="C15" s="219"/>
    </row>
    <row r="16" spans="1:4" x14ac:dyDescent="0.45">
      <c r="A16" s="86" t="s">
        <v>87</v>
      </c>
      <c r="B16" s="67"/>
      <c r="C16" s="68"/>
    </row>
    <row r="17" spans="1:3" x14ac:dyDescent="0.45">
      <c r="A17" s="86" t="s">
        <v>88</v>
      </c>
      <c r="B17" s="67"/>
      <c r="C17" s="68"/>
    </row>
    <row r="18" spans="1:3" x14ac:dyDescent="0.45">
      <c r="A18" s="86" t="s">
        <v>89</v>
      </c>
      <c r="B18" s="67"/>
      <c r="C18" s="68"/>
    </row>
    <row r="19" spans="1:3" x14ac:dyDescent="0.45">
      <c r="A19" s="86" t="s">
        <v>15</v>
      </c>
      <c r="B19" s="67"/>
      <c r="C19" s="68"/>
    </row>
    <row r="20" spans="1:3" x14ac:dyDescent="0.45">
      <c r="A20" s="86" t="s">
        <v>90</v>
      </c>
      <c r="B20" s="67"/>
      <c r="C20" s="68"/>
    </row>
    <row r="21" spans="1:3" ht="14.65" thickBot="1" x14ac:dyDescent="0.5">
      <c r="A21" s="87" t="s">
        <v>91</v>
      </c>
      <c r="B21" s="69"/>
      <c r="C21" s="70"/>
    </row>
    <row r="22" spans="1:3" ht="18.399999999999999" thickBot="1" x14ac:dyDescent="0.6">
      <c r="A22" s="214" t="s">
        <v>153</v>
      </c>
      <c r="B22" s="215"/>
      <c r="C22" s="216"/>
    </row>
    <row r="23" spans="1:3" x14ac:dyDescent="0.45">
      <c r="A23" s="88" t="s">
        <v>18</v>
      </c>
      <c r="B23" s="67"/>
      <c r="C23" s="68"/>
    </row>
    <row r="24" spans="1:3" x14ac:dyDescent="0.45">
      <c r="A24" s="88" t="s">
        <v>95</v>
      </c>
      <c r="B24" s="67"/>
      <c r="C24" s="68"/>
    </row>
    <row r="25" spans="1:3" x14ac:dyDescent="0.45">
      <c r="A25" s="88" t="s">
        <v>92</v>
      </c>
      <c r="B25" s="67"/>
      <c r="C25" s="68"/>
    </row>
    <row r="26" spans="1:3" x14ac:dyDescent="0.45">
      <c r="A26" s="88" t="s">
        <v>19</v>
      </c>
      <c r="B26" s="67"/>
      <c r="C26" s="68"/>
    </row>
    <row r="27" spans="1:3" x14ac:dyDescent="0.45">
      <c r="A27" s="88" t="s">
        <v>93</v>
      </c>
      <c r="B27" s="83">
        <v>0</v>
      </c>
      <c r="C27" s="68"/>
    </row>
    <row r="28" spans="1:3" x14ac:dyDescent="0.45">
      <c r="A28" s="88" t="s">
        <v>94</v>
      </c>
      <c r="B28" s="83">
        <v>0</v>
      </c>
      <c r="C28" s="68"/>
    </row>
    <row r="29" spans="1:3" ht="18" x14ac:dyDescent="0.55000000000000004">
      <c r="A29" s="208" t="s">
        <v>197</v>
      </c>
      <c r="B29" s="209"/>
      <c r="C29" s="210"/>
    </row>
    <row r="30" spans="1:3" x14ac:dyDescent="0.45">
      <c r="A30" s="88" t="s">
        <v>155</v>
      </c>
      <c r="B30" s="72"/>
      <c r="C30" s="68"/>
    </row>
    <row r="31" spans="1:3" ht="14.65" thickBot="1" x14ac:dyDescent="0.5">
      <c r="A31" s="90" t="s">
        <v>156</v>
      </c>
      <c r="B31" s="73"/>
      <c r="C31" s="70"/>
    </row>
    <row r="32" spans="1:3" ht="53.65" customHeight="1" thickBot="1" x14ac:dyDescent="0.5">
      <c r="A32" s="89" t="s">
        <v>20</v>
      </c>
      <c r="B32" s="69"/>
      <c r="C32" s="70"/>
    </row>
  </sheetData>
  <mergeCells count="5">
    <mergeCell ref="A3:C3"/>
    <mergeCell ref="A9:C9"/>
    <mergeCell ref="A15:C15"/>
    <mergeCell ref="A22:C22"/>
    <mergeCell ref="A29:C29"/>
  </mergeCell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4179577B-498A-4FDC-8D5A-0397001BEA17}">
          <x14:formula1>
            <xm:f>Lists!$C$2:$C$5</xm:f>
          </x14:formula1>
          <xm:sqref>B7</xm:sqref>
        </x14:dataValidation>
        <x14:dataValidation type="list" allowBlank="1" showInputMessage="1" showErrorMessage="1" xr:uid="{E7993FB4-9A11-4424-9F36-954A1F14934E}">
          <x14:formula1>
            <xm:f>Lists!$E$2:$E$3</xm:f>
          </x14:formula1>
          <xm:sqref>B25:B26 B8 B16:B21</xm:sqref>
        </x14:dataValidation>
        <x14:dataValidation type="list" allowBlank="1" showInputMessage="1" showErrorMessage="1" xr:uid="{26A5849B-C840-4378-9BC7-22F0AE1C8A14}">
          <x14:formula1>
            <xm:f>Lists!$F$2:$F$6</xm:f>
          </x14:formula1>
          <xm:sqref>B30</xm:sqref>
        </x14:dataValidation>
        <x14:dataValidation type="list" allowBlank="1" showInputMessage="1" showErrorMessage="1" xr:uid="{A09C517C-47EC-4877-823D-E3F2B9E1B128}">
          <x14:formula1>
            <xm:f>Lists!$D$2:$D$5</xm:f>
          </x14:formula1>
          <xm:sqref>B14</xm:sqref>
        </x14:dataValidation>
        <x14:dataValidation type="list" allowBlank="1" showInputMessage="1" showErrorMessage="1" xr:uid="{B10F23CA-A9E4-42BE-AC42-2E439E498B0C}">
          <x14:formula1>
            <xm:f>Lists!$H$2:$H$5</xm:f>
          </x14:formula1>
          <xm:sqref>B23</xm:sqref>
        </x14:dataValidation>
        <x14:dataValidation type="list" allowBlank="1" showInputMessage="1" showErrorMessage="1" xr:uid="{05EEF232-462F-493C-9252-EEB11C58286F}">
          <x14:formula1>
            <xm:f>Lists!$G$2:$G$6</xm:f>
          </x14:formula1>
          <xm:sqref>B24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88F08-49D6-4D00-AF99-A9FD86A1C9AA}">
  <dimension ref="A1:P44"/>
  <sheetViews>
    <sheetView topLeftCell="B7" zoomScale="70" zoomScaleNormal="70" workbookViewId="0">
      <selection activeCell="M35" sqref="M35:Q41"/>
    </sheetView>
  </sheetViews>
  <sheetFormatPr defaultRowHeight="14.25" x14ac:dyDescent="0.45"/>
  <cols>
    <col min="1" max="1" width="12.19921875" customWidth="1"/>
    <col min="2" max="2" width="30" bestFit="1" customWidth="1"/>
    <col min="3" max="3" width="23.86328125" bestFit="1" customWidth="1"/>
    <col min="4" max="4" width="25.6640625" bestFit="1" customWidth="1"/>
    <col min="5" max="5" width="21.3984375" bestFit="1" customWidth="1"/>
    <col min="6" max="6" width="26.06640625" bestFit="1" customWidth="1"/>
    <col min="7" max="7" width="32.73046875" bestFit="1" customWidth="1"/>
    <col min="8" max="8" width="23.53125" bestFit="1" customWidth="1"/>
    <col min="9" max="9" width="3.265625" customWidth="1"/>
    <col min="10" max="10" width="2.9296875" style="64" bestFit="1" customWidth="1"/>
    <col min="11" max="11" width="15.86328125" customWidth="1"/>
    <col min="12" max="12" width="12.06640625" bestFit="1" customWidth="1"/>
    <col min="13" max="13" width="11.9296875" bestFit="1" customWidth="1"/>
    <col min="14" max="14" width="12.19921875" bestFit="1" customWidth="1"/>
    <col min="15" max="15" width="21.265625" bestFit="1" customWidth="1"/>
    <col min="16" max="16" width="23.73046875" customWidth="1"/>
  </cols>
  <sheetData>
    <row r="1" spans="1:16" ht="18" x14ac:dyDescent="0.55000000000000004">
      <c r="A1" s="1"/>
      <c r="B1" s="1"/>
      <c r="C1" s="1"/>
      <c r="D1" s="1"/>
      <c r="E1" s="1"/>
      <c r="F1" s="1"/>
      <c r="G1" s="1"/>
      <c r="H1" s="1"/>
    </row>
    <row r="2" spans="1:16" ht="18.399999999999999" thickBot="1" x14ac:dyDescent="0.6">
      <c r="A2" s="1"/>
      <c r="B2" s="1"/>
      <c r="C2" s="1"/>
      <c r="D2" s="1"/>
      <c r="E2" s="1"/>
      <c r="F2" s="1"/>
      <c r="G2" s="1"/>
      <c r="H2" s="1"/>
    </row>
    <row r="3" spans="1:16" ht="18.399999999999999" thickBot="1" x14ac:dyDescent="0.6">
      <c r="A3" s="1"/>
      <c r="B3" s="2" t="s">
        <v>30</v>
      </c>
      <c r="C3" s="3">
        <v>6</v>
      </c>
      <c r="D3" s="4" t="s">
        <v>31</v>
      </c>
      <c r="E3" s="1"/>
      <c r="F3" s="1"/>
      <c r="G3" s="99" t="s">
        <v>109</v>
      </c>
      <c r="H3" s="100"/>
    </row>
    <row r="4" spans="1:16" ht="18" x14ac:dyDescent="0.55000000000000004">
      <c r="A4" s="1"/>
      <c r="B4" s="5" t="s">
        <v>32</v>
      </c>
      <c r="C4" s="6">
        <v>100</v>
      </c>
      <c r="D4" s="5" t="s">
        <v>33</v>
      </c>
      <c r="E4" s="7">
        <v>75</v>
      </c>
      <c r="F4" s="1"/>
      <c r="G4" s="103" t="s">
        <v>110</v>
      </c>
      <c r="H4" s="46"/>
    </row>
    <row r="5" spans="1:16" ht="18.399999999999999" thickBot="1" x14ac:dyDescent="0.6">
      <c r="A5" s="1"/>
      <c r="B5" s="8" t="s">
        <v>34</v>
      </c>
      <c r="C5" s="9">
        <v>0</v>
      </c>
      <c r="D5" s="8" t="s">
        <v>35</v>
      </c>
      <c r="E5" s="10">
        <v>100</v>
      </c>
      <c r="F5" s="1"/>
      <c r="G5" s="101" t="s">
        <v>108</v>
      </c>
      <c r="H5" s="102"/>
    </row>
    <row r="6" spans="1:16" ht="18" x14ac:dyDescent="0.55000000000000004">
      <c r="A6" s="1"/>
      <c r="B6" s="5" t="s">
        <v>36</v>
      </c>
      <c r="C6" s="6">
        <v>300</v>
      </c>
      <c r="D6" s="5" t="s">
        <v>37</v>
      </c>
      <c r="E6" s="11">
        <v>0</v>
      </c>
      <c r="F6" s="1"/>
      <c r="G6" s="1"/>
      <c r="H6" s="1"/>
    </row>
    <row r="7" spans="1:16" ht="18" x14ac:dyDescent="0.55000000000000004">
      <c r="A7" s="1"/>
      <c r="B7" s="8" t="s">
        <v>38</v>
      </c>
      <c r="C7" s="9">
        <v>0</v>
      </c>
      <c r="D7" s="12" t="s">
        <v>39</v>
      </c>
      <c r="E7" s="10">
        <f>SUM(E4:E6)</f>
        <v>175</v>
      </c>
      <c r="F7" s="1"/>
      <c r="G7" s="1"/>
      <c r="H7" s="1"/>
    </row>
    <row r="8" spans="1:16" ht="18.399999999999999" thickBot="1" x14ac:dyDescent="0.6">
      <c r="A8" s="1"/>
      <c r="B8" s="13" t="s">
        <v>40</v>
      </c>
      <c r="C8" s="14">
        <f>SUM(C4:C7)</f>
        <v>400</v>
      </c>
      <c r="D8" s="184"/>
      <c r="E8" s="185"/>
      <c r="F8" s="1"/>
      <c r="G8" s="1"/>
      <c r="H8" s="1"/>
    </row>
    <row r="9" spans="1:16" ht="18.399999999999999" thickBot="1" x14ac:dyDescent="0.6">
      <c r="A9" s="1"/>
      <c r="B9" s="1"/>
      <c r="C9" s="1"/>
      <c r="D9" s="1"/>
      <c r="E9" s="1"/>
      <c r="F9" s="1"/>
      <c r="G9" s="1"/>
      <c r="H9" s="1"/>
    </row>
    <row r="10" spans="1:16" ht="18.399999999999999" thickBot="1" x14ac:dyDescent="0.6">
      <c r="A10" s="1"/>
      <c r="B10" s="1"/>
      <c r="C10" s="186" t="s">
        <v>41</v>
      </c>
      <c r="D10" s="187"/>
      <c r="E10" s="188"/>
      <c r="F10" s="186" t="s">
        <v>42</v>
      </c>
      <c r="G10" s="187"/>
      <c r="H10" s="188"/>
      <c r="J10" s="180" t="s">
        <v>107</v>
      </c>
      <c r="K10" s="181"/>
      <c r="L10" s="181"/>
      <c r="M10" s="74" t="s">
        <v>102</v>
      </c>
      <c r="N10" s="76"/>
      <c r="O10" s="74" t="s">
        <v>104</v>
      </c>
      <c r="P10" s="76"/>
    </row>
    <row r="11" spans="1:16" ht="18.399999999999999" thickBot="1" x14ac:dyDescent="0.6">
      <c r="A11" s="1"/>
      <c r="B11" s="1"/>
      <c r="C11" s="189"/>
      <c r="D11" s="190"/>
      <c r="E11" s="191"/>
      <c r="F11" s="189"/>
      <c r="G11" s="190"/>
      <c r="H11" s="191"/>
      <c r="J11" s="182"/>
      <c r="K11" s="183"/>
      <c r="L11" s="183"/>
      <c r="M11" s="74" t="s">
        <v>103</v>
      </c>
      <c r="N11" s="76"/>
      <c r="O11" s="74" t="s">
        <v>105</v>
      </c>
      <c r="P11" s="76"/>
    </row>
    <row r="12" spans="1:16" ht="21.4" thickBot="1" x14ac:dyDescent="0.7">
      <c r="A12" s="165" t="s">
        <v>43</v>
      </c>
      <c r="B12" s="15" t="s">
        <v>44</v>
      </c>
      <c r="C12" s="15" t="s">
        <v>45</v>
      </c>
      <c r="D12" s="16" t="s">
        <v>46</v>
      </c>
      <c r="E12" s="15" t="s">
        <v>47</v>
      </c>
      <c r="F12" s="17" t="s">
        <v>45</v>
      </c>
      <c r="G12" s="16" t="s">
        <v>46</v>
      </c>
      <c r="H12" s="18" t="s">
        <v>47</v>
      </c>
      <c r="J12" s="95" t="s">
        <v>106</v>
      </c>
      <c r="K12" s="75" t="s">
        <v>96</v>
      </c>
      <c r="L12" s="75" t="s">
        <v>97</v>
      </c>
      <c r="M12" s="75" t="s">
        <v>98</v>
      </c>
      <c r="N12" s="75" t="s">
        <v>99</v>
      </c>
      <c r="O12" s="75" t="s">
        <v>100</v>
      </c>
      <c r="P12" s="76" t="s">
        <v>101</v>
      </c>
    </row>
    <row r="13" spans="1:16" ht="18" x14ac:dyDescent="0.55000000000000004">
      <c r="A13" s="166"/>
      <c r="B13" s="19" t="s">
        <v>48</v>
      </c>
      <c r="C13" s="20">
        <v>500</v>
      </c>
      <c r="D13" s="20">
        <v>750</v>
      </c>
      <c r="E13" s="21">
        <v>1000</v>
      </c>
      <c r="F13" s="20">
        <v>500</v>
      </c>
      <c r="G13" s="20">
        <v>750</v>
      </c>
      <c r="H13" s="21">
        <v>1000</v>
      </c>
      <c r="J13" s="96">
        <v>1</v>
      </c>
      <c r="K13" s="71"/>
      <c r="L13" s="65"/>
      <c r="M13" s="98">
        <v>0</v>
      </c>
      <c r="N13" s="98" t="e">
        <f>L13/M13</f>
        <v>#DIV/0!</v>
      </c>
      <c r="O13" s="65"/>
      <c r="P13" s="66"/>
    </row>
    <row r="14" spans="1:16" ht="18" x14ac:dyDescent="0.55000000000000004">
      <c r="A14" s="166"/>
      <c r="B14" s="22" t="s">
        <v>49</v>
      </c>
      <c r="C14" s="23">
        <v>10</v>
      </c>
      <c r="D14" s="23">
        <v>50</v>
      </c>
      <c r="E14" s="24">
        <v>100</v>
      </c>
      <c r="F14" s="23">
        <v>10</v>
      </c>
      <c r="G14" s="23">
        <v>50</v>
      </c>
      <c r="H14" s="24">
        <v>100</v>
      </c>
      <c r="J14" s="96">
        <v>2</v>
      </c>
      <c r="K14" s="72"/>
      <c r="L14" s="67"/>
      <c r="M14" s="83">
        <v>0</v>
      </c>
      <c r="N14" s="83" t="e">
        <f t="shared" ref="N14:N32" si="0">L14/M14</f>
        <v>#DIV/0!</v>
      </c>
      <c r="O14" s="67"/>
      <c r="P14" s="68"/>
    </row>
    <row r="15" spans="1:16" ht="18" x14ac:dyDescent="0.55000000000000004">
      <c r="A15" s="166"/>
      <c r="B15" s="19" t="s">
        <v>50</v>
      </c>
      <c r="C15" s="192"/>
      <c r="D15" s="25">
        <v>12</v>
      </c>
      <c r="E15" s="19">
        <v>6</v>
      </c>
      <c r="F15" s="192"/>
      <c r="G15" s="25">
        <v>12</v>
      </c>
      <c r="H15" s="19">
        <v>6</v>
      </c>
      <c r="J15" s="96">
        <v>3</v>
      </c>
      <c r="K15" s="72"/>
      <c r="L15" s="67"/>
      <c r="M15" s="83">
        <v>0</v>
      </c>
      <c r="N15" s="83" t="e">
        <f t="shared" si="0"/>
        <v>#DIV/0!</v>
      </c>
      <c r="O15" s="67"/>
      <c r="P15" s="68"/>
    </row>
    <row r="16" spans="1:16" ht="18" x14ac:dyDescent="0.55000000000000004">
      <c r="A16" s="166"/>
      <c r="B16" s="22" t="s">
        <v>27</v>
      </c>
      <c r="C16" s="192"/>
      <c r="D16" s="26">
        <v>0.03</v>
      </c>
      <c r="E16" s="192"/>
      <c r="F16" s="192"/>
      <c r="G16" s="26">
        <v>0.03</v>
      </c>
      <c r="H16" s="192"/>
      <c r="J16" s="96">
        <v>4</v>
      </c>
      <c r="K16" s="72"/>
      <c r="L16" s="67"/>
      <c r="M16" s="83">
        <v>0</v>
      </c>
      <c r="N16" s="83" t="e">
        <f t="shared" si="0"/>
        <v>#DIV/0!</v>
      </c>
      <c r="O16" s="67"/>
      <c r="P16" s="68"/>
    </row>
    <row r="17" spans="1:16" ht="18" x14ac:dyDescent="0.55000000000000004">
      <c r="A17" s="166"/>
      <c r="B17" s="19"/>
      <c r="C17" s="192"/>
      <c r="D17" s="27"/>
      <c r="E17" s="192"/>
      <c r="F17" s="192"/>
      <c r="G17" s="27"/>
      <c r="H17" s="192"/>
      <c r="J17" s="96">
        <v>5</v>
      </c>
      <c r="K17" s="72"/>
      <c r="L17" s="67"/>
      <c r="M17" s="83">
        <v>0</v>
      </c>
      <c r="N17" s="83" t="e">
        <f t="shared" si="0"/>
        <v>#DIV/0!</v>
      </c>
      <c r="O17" s="67"/>
      <c r="P17" s="68"/>
    </row>
    <row r="18" spans="1:16" ht="18" x14ac:dyDescent="0.55000000000000004">
      <c r="A18" s="166"/>
      <c r="B18" s="28" t="s">
        <v>51</v>
      </c>
      <c r="C18" s="192"/>
      <c r="D18" s="23">
        <f>D13-D14</f>
        <v>700</v>
      </c>
      <c r="E18" s="192"/>
      <c r="F18" s="192"/>
      <c r="G18" s="23">
        <f>G13-G14</f>
        <v>700</v>
      </c>
      <c r="H18" s="192"/>
      <c r="J18" s="96">
        <v>6</v>
      </c>
      <c r="K18" s="72"/>
      <c r="L18" s="67"/>
      <c r="M18" s="83">
        <v>0</v>
      </c>
      <c r="N18" s="83" t="e">
        <f t="shared" si="0"/>
        <v>#DIV/0!</v>
      </c>
      <c r="O18" s="67"/>
      <c r="P18" s="68"/>
    </row>
    <row r="19" spans="1:16" ht="18.399999999999999" thickBot="1" x14ac:dyDescent="0.6">
      <c r="A19" s="167"/>
      <c r="B19" s="29" t="s">
        <v>52</v>
      </c>
      <c r="C19" s="193"/>
      <c r="D19" s="30">
        <f>-PMT(D16,D15,D18)</f>
        <v>70.323459831074118</v>
      </c>
      <c r="E19" s="193"/>
      <c r="F19" s="193"/>
      <c r="G19" s="30">
        <f>-PMT(G16,G15,G18)</f>
        <v>70.323459831074118</v>
      </c>
      <c r="H19" s="193"/>
      <c r="J19" s="96">
        <v>7</v>
      </c>
      <c r="K19" s="72"/>
      <c r="L19" s="67"/>
      <c r="M19" s="83">
        <v>0</v>
      </c>
      <c r="N19" s="83" t="e">
        <f t="shared" si="0"/>
        <v>#DIV/0!</v>
      </c>
      <c r="O19" s="67"/>
      <c r="P19" s="68"/>
    </row>
    <row r="20" spans="1:16" ht="21.4" thickBot="1" x14ac:dyDescent="0.7">
      <c r="A20" s="165" t="s">
        <v>53</v>
      </c>
      <c r="B20" s="15" t="s">
        <v>54</v>
      </c>
      <c r="C20" s="168" t="s">
        <v>45</v>
      </c>
      <c r="D20" s="169"/>
      <c r="E20" s="170"/>
      <c r="F20" s="168" t="s">
        <v>55</v>
      </c>
      <c r="G20" s="169"/>
      <c r="H20" s="170"/>
      <c r="J20" s="96">
        <v>8</v>
      </c>
      <c r="K20" s="72"/>
      <c r="L20" s="67"/>
      <c r="M20" s="83">
        <v>0</v>
      </c>
      <c r="N20" s="83" t="e">
        <f t="shared" si="0"/>
        <v>#DIV/0!</v>
      </c>
      <c r="O20" s="67"/>
      <c r="P20" s="68"/>
    </row>
    <row r="21" spans="1:16" ht="18" x14ac:dyDescent="0.55000000000000004">
      <c r="A21" s="166"/>
      <c r="B21" s="31" t="s">
        <v>48</v>
      </c>
      <c r="C21" s="135">
        <v>4000</v>
      </c>
      <c r="D21" s="136"/>
      <c r="E21" s="136"/>
      <c r="F21" s="135">
        <v>5000</v>
      </c>
      <c r="G21" s="136"/>
      <c r="H21" s="137"/>
      <c r="J21" s="96">
        <v>9</v>
      </c>
      <c r="K21" s="72"/>
      <c r="L21" s="67"/>
      <c r="M21" s="83">
        <v>0</v>
      </c>
      <c r="N21" s="83" t="e">
        <f t="shared" si="0"/>
        <v>#DIV/0!</v>
      </c>
      <c r="O21" s="67"/>
      <c r="P21" s="68"/>
    </row>
    <row r="22" spans="1:16" ht="18.399999999999999" thickBot="1" x14ac:dyDescent="0.6">
      <c r="A22" s="166"/>
      <c r="B22" s="8" t="s">
        <v>25</v>
      </c>
      <c r="C22" s="171">
        <v>100</v>
      </c>
      <c r="D22" s="172"/>
      <c r="E22" s="172"/>
      <c r="F22" s="156">
        <v>750</v>
      </c>
      <c r="G22" s="157"/>
      <c r="H22" s="158"/>
      <c r="J22" s="96">
        <v>10</v>
      </c>
      <c r="K22" s="72"/>
      <c r="L22" s="67"/>
      <c r="M22" s="83">
        <v>0</v>
      </c>
      <c r="N22" s="83" t="e">
        <f t="shared" si="0"/>
        <v>#DIV/0!</v>
      </c>
      <c r="O22" s="67"/>
      <c r="P22" s="68"/>
    </row>
    <row r="23" spans="1:16" ht="18" x14ac:dyDescent="0.55000000000000004">
      <c r="A23" s="166"/>
      <c r="B23" s="5" t="s">
        <v>56</v>
      </c>
      <c r="C23" s="173"/>
      <c r="D23" s="174"/>
      <c r="E23" s="174"/>
      <c r="F23" s="153">
        <v>60</v>
      </c>
      <c r="G23" s="154"/>
      <c r="H23" s="155"/>
      <c r="J23" s="96">
        <v>11</v>
      </c>
      <c r="K23" s="72"/>
      <c r="L23" s="67"/>
      <c r="M23" s="83">
        <v>0</v>
      </c>
      <c r="N23" s="83" t="e">
        <f t="shared" si="0"/>
        <v>#DIV/0!</v>
      </c>
      <c r="O23" s="67"/>
      <c r="P23" s="68"/>
    </row>
    <row r="24" spans="1:16" ht="18" x14ac:dyDescent="0.55000000000000004">
      <c r="A24" s="166"/>
      <c r="B24" s="8" t="s">
        <v>27</v>
      </c>
      <c r="C24" s="150"/>
      <c r="D24" s="151"/>
      <c r="E24" s="151"/>
      <c r="F24" s="177">
        <v>0.08</v>
      </c>
      <c r="G24" s="178"/>
      <c r="H24" s="179"/>
      <c r="J24" s="96">
        <v>12</v>
      </c>
      <c r="K24" s="72"/>
      <c r="L24" s="67"/>
      <c r="M24" s="83">
        <v>0</v>
      </c>
      <c r="N24" s="83" t="e">
        <f t="shared" si="0"/>
        <v>#DIV/0!</v>
      </c>
      <c r="O24" s="67"/>
      <c r="P24" s="68"/>
    </row>
    <row r="25" spans="1:16" ht="18" x14ac:dyDescent="0.55000000000000004">
      <c r="A25" s="166"/>
      <c r="B25" s="5"/>
      <c r="C25" s="150"/>
      <c r="D25" s="151"/>
      <c r="E25" s="151"/>
      <c r="F25" s="153"/>
      <c r="G25" s="154"/>
      <c r="H25" s="155"/>
      <c r="J25" s="96">
        <v>13</v>
      </c>
      <c r="K25" s="72"/>
      <c r="L25" s="67"/>
      <c r="M25" s="83">
        <v>0</v>
      </c>
      <c r="N25" s="83" t="e">
        <f t="shared" si="0"/>
        <v>#DIV/0!</v>
      </c>
      <c r="O25" s="67"/>
      <c r="P25" s="68"/>
    </row>
    <row r="26" spans="1:16" ht="18" x14ac:dyDescent="0.55000000000000004">
      <c r="A26" s="166"/>
      <c r="B26" s="12" t="s">
        <v>51</v>
      </c>
      <c r="C26" s="150"/>
      <c r="D26" s="151"/>
      <c r="E26" s="151"/>
      <c r="F26" s="156">
        <f>F21-F22</f>
        <v>4250</v>
      </c>
      <c r="G26" s="157"/>
      <c r="H26" s="158"/>
      <c r="J26" s="96">
        <v>14</v>
      </c>
      <c r="K26" s="72"/>
      <c r="L26" s="67"/>
      <c r="M26" s="83">
        <v>0</v>
      </c>
      <c r="N26" s="83" t="e">
        <f t="shared" si="0"/>
        <v>#DIV/0!</v>
      </c>
      <c r="O26" s="67"/>
      <c r="P26" s="68"/>
    </row>
    <row r="27" spans="1:16" ht="18.399999999999999" thickBot="1" x14ac:dyDescent="0.6">
      <c r="A27" s="167"/>
      <c r="B27" s="13" t="s">
        <v>52</v>
      </c>
      <c r="C27" s="175"/>
      <c r="D27" s="176"/>
      <c r="E27" s="176"/>
      <c r="F27" s="159">
        <f>-PMT(F24,F23,F26)</f>
        <v>343.3912822454941</v>
      </c>
      <c r="G27" s="160"/>
      <c r="H27" s="161"/>
      <c r="J27" s="96">
        <v>15</v>
      </c>
      <c r="K27" s="72"/>
      <c r="L27" s="67"/>
      <c r="M27" s="83">
        <v>0</v>
      </c>
      <c r="N27" s="83" t="e">
        <f t="shared" si="0"/>
        <v>#DIV/0!</v>
      </c>
      <c r="O27" s="67"/>
      <c r="P27" s="68"/>
    </row>
    <row r="28" spans="1:16" ht="21.4" thickBot="1" x14ac:dyDescent="0.7">
      <c r="A28" s="132" t="s">
        <v>57</v>
      </c>
      <c r="B28" s="15" t="s">
        <v>58</v>
      </c>
      <c r="C28" s="15" t="s">
        <v>59</v>
      </c>
      <c r="D28" s="32" t="s">
        <v>60</v>
      </c>
      <c r="E28" s="15" t="s">
        <v>61</v>
      </c>
      <c r="F28" s="33" t="s">
        <v>62</v>
      </c>
      <c r="G28" s="32" t="s">
        <v>63</v>
      </c>
      <c r="H28" s="15" t="s">
        <v>64</v>
      </c>
      <c r="J28" s="96">
        <v>16</v>
      </c>
      <c r="K28" s="72"/>
      <c r="L28" s="67"/>
      <c r="M28" s="83">
        <v>0</v>
      </c>
      <c r="N28" s="83" t="e">
        <f t="shared" si="0"/>
        <v>#DIV/0!</v>
      </c>
      <c r="O28" s="67"/>
      <c r="P28" s="68"/>
    </row>
    <row r="29" spans="1:16" ht="18" x14ac:dyDescent="0.55000000000000004">
      <c r="A29" s="133"/>
      <c r="B29" s="34" t="s">
        <v>65</v>
      </c>
      <c r="C29" s="35">
        <f>(C13-C14)+C8</f>
        <v>890</v>
      </c>
      <c r="D29" s="36">
        <f>D14+C8</f>
        <v>450</v>
      </c>
      <c r="E29" s="37">
        <f>E14+C8</f>
        <v>500</v>
      </c>
      <c r="F29" s="38">
        <f>(F13-F14)+C8</f>
        <v>890</v>
      </c>
      <c r="G29" s="36">
        <f>G14+C8</f>
        <v>450</v>
      </c>
      <c r="H29" s="37">
        <f>H14+C8</f>
        <v>500</v>
      </c>
      <c r="J29" s="96">
        <v>17</v>
      </c>
      <c r="K29" s="72"/>
      <c r="L29" s="67"/>
      <c r="M29" s="83">
        <v>0</v>
      </c>
      <c r="N29" s="83" t="e">
        <f t="shared" si="0"/>
        <v>#DIV/0!</v>
      </c>
      <c r="O29" s="67"/>
      <c r="P29" s="68"/>
    </row>
    <row r="30" spans="1:16" ht="18.399999999999999" thickBot="1" x14ac:dyDescent="0.6">
      <c r="A30" s="133"/>
      <c r="B30" s="28" t="s">
        <v>66</v>
      </c>
      <c r="C30" s="23">
        <f t="shared" ref="C30:H30" si="1">$C3*(C41/12)</f>
        <v>87.5</v>
      </c>
      <c r="D30" s="39">
        <f t="shared" si="1"/>
        <v>509.44075898644473</v>
      </c>
      <c r="E30" s="39">
        <f t="shared" si="1"/>
        <v>87.5</v>
      </c>
      <c r="F30" s="40">
        <f t="shared" si="1"/>
        <v>87.5</v>
      </c>
      <c r="G30" s="39">
        <f t="shared" si="1"/>
        <v>509.44075898644473</v>
      </c>
      <c r="H30" s="39">
        <f t="shared" si="1"/>
        <v>87.5</v>
      </c>
      <c r="J30" s="96">
        <v>18</v>
      </c>
      <c r="K30" s="72"/>
      <c r="L30" s="67"/>
      <c r="M30" s="83">
        <v>0</v>
      </c>
      <c r="N30" s="83" t="e">
        <f t="shared" si="0"/>
        <v>#DIV/0!</v>
      </c>
      <c r="O30" s="67"/>
      <c r="P30" s="68"/>
    </row>
    <row r="31" spans="1:16" ht="18" x14ac:dyDescent="0.55000000000000004">
      <c r="A31" s="133"/>
      <c r="B31" s="41" t="s">
        <v>67</v>
      </c>
      <c r="C31" s="42">
        <f>C29+C30</f>
        <v>977.5</v>
      </c>
      <c r="D31" s="43">
        <f>D29+D30</f>
        <v>959.44075898644473</v>
      </c>
      <c r="E31" s="43">
        <f t="shared" ref="E31" si="2">E29+E30</f>
        <v>587.5</v>
      </c>
      <c r="F31" s="42">
        <f>F29+F30</f>
        <v>977.5</v>
      </c>
      <c r="G31" s="43">
        <f>G29+G30</f>
        <v>959.44075898644473</v>
      </c>
      <c r="H31" s="43">
        <f>H29+H30</f>
        <v>587.5</v>
      </c>
      <c r="J31" s="96">
        <v>19</v>
      </c>
      <c r="K31" s="72"/>
      <c r="L31" s="67"/>
      <c r="M31" s="83">
        <v>0</v>
      </c>
      <c r="N31" s="83" t="e">
        <f t="shared" si="0"/>
        <v>#DIV/0!</v>
      </c>
      <c r="O31" s="67"/>
      <c r="P31" s="68"/>
    </row>
    <row r="32" spans="1:16" ht="18.399999999999999" thickBot="1" x14ac:dyDescent="0.6">
      <c r="A32" s="133"/>
      <c r="B32" s="44" t="s">
        <v>68</v>
      </c>
      <c r="C32" s="1"/>
      <c r="D32" s="45">
        <f>C3</f>
        <v>6</v>
      </c>
      <c r="E32" s="46"/>
      <c r="F32" s="47">
        <f>F31/(F43/12)</f>
        <v>2.9728600030321459</v>
      </c>
      <c r="G32" s="48">
        <f>G31/(G43/12)</f>
        <v>3.7117923879968977</v>
      </c>
      <c r="H32" s="48">
        <f t="shared" ref="H32" si="3">H31/(H43/12)</f>
        <v>1.7867572908249472</v>
      </c>
      <c r="J32" s="97">
        <v>20</v>
      </c>
      <c r="K32" s="73"/>
      <c r="L32" s="69"/>
      <c r="M32" s="84">
        <v>0</v>
      </c>
      <c r="N32" s="84" t="e">
        <f t="shared" si="0"/>
        <v>#DIV/0!</v>
      </c>
      <c r="O32" s="69"/>
      <c r="P32" s="70"/>
    </row>
    <row r="33" spans="1:13" ht="18" x14ac:dyDescent="0.55000000000000004">
      <c r="A33" s="133"/>
      <c r="B33" s="29"/>
      <c r="C33" s="153"/>
      <c r="D33" s="154"/>
      <c r="E33" s="155"/>
      <c r="F33" s="49"/>
      <c r="G33" s="50"/>
      <c r="H33" s="50"/>
      <c r="M33" s="91"/>
    </row>
    <row r="34" spans="1:13" ht="18" x14ac:dyDescent="0.55000000000000004">
      <c r="A34" s="133"/>
      <c r="B34" s="44" t="s">
        <v>69</v>
      </c>
      <c r="C34" s="40">
        <f>C21-C31</f>
        <v>3022.5</v>
      </c>
      <c r="D34" s="24">
        <f>C21-(D31+D18)</f>
        <v>2340.559241013555</v>
      </c>
      <c r="E34" s="24">
        <f>C21-(E31+E13)</f>
        <v>2412.5</v>
      </c>
      <c r="F34" s="9">
        <f>F22-F31</f>
        <v>-227.5</v>
      </c>
      <c r="G34" s="24">
        <f>F22-(G31+G13)</f>
        <v>-959.44075898644473</v>
      </c>
      <c r="H34" s="24">
        <f>F22-(H31+H13)</f>
        <v>-837.5</v>
      </c>
    </row>
    <row r="35" spans="1:13" ht="18.399999999999999" thickBot="1" x14ac:dyDescent="0.6">
      <c r="A35" s="133"/>
      <c r="B35" s="51" t="s">
        <v>70</v>
      </c>
      <c r="C35" s="162"/>
      <c r="D35" s="163"/>
      <c r="E35" s="164"/>
      <c r="F35" s="52">
        <f>F34/F31</f>
        <v>-0.23273657289002558</v>
      </c>
      <c r="G35" s="53">
        <f>G34/G31</f>
        <v>-1</v>
      </c>
      <c r="H35" s="53">
        <f>H34/H31</f>
        <v>-1.425531914893617</v>
      </c>
    </row>
    <row r="36" spans="1:13" ht="18.399999999999999" thickBot="1" x14ac:dyDescent="0.6">
      <c r="A36" s="134"/>
      <c r="B36" s="54" t="s">
        <v>71</v>
      </c>
      <c r="C36" s="55">
        <f t="shared" ref="C36:E36" si="4">(C43+C34)/C31</f>
        <v>2.9130434782608696</v>
      </c>
      <c r="D36" s="55">
        <f t="shared" si="4"/>
        <v>1.3775501099587313</v>
      </c>
      <c r="E36" s="55">
        <f t="shared" si="4"/>
        <v>3.8085106382978724</v>
      </c>
      <c r="F36" s="55">
        <f>(F43+F34)/F31</f>
        <v>3.8037804470035081</v>
      </c>
      <c r="G36" s="55">
        <f>(G43+G34)/G31</f>
        <v>2.2329394388558215</v>
      </c>
      <c r="H36" s="55">
        <f>(H43+H34)/H31</f>
        <v>5.2905453394824331</v>
      </c>
    </row>
    <row r="37" spans="1:13" ht="18" x14ac:dyDescent="0.55000000000000004">
      <c r="A37" s="132" t="s">
        <v>72</v>
      </c>
      <c r="B37" s="51" t="s">
        <v>73</v>
      </c>
      <c r="C37" s="135">
        <v>0</v>
      </c>
      <c r="D37" s="136"/>
      <c r="E37" s="137"/>
      <c r="F37" s="138">
        <f>F27*12</f>
        <v>4120.6953869459294</v>
      </c>
      <c r="G37" s="139"/>
      <c r="H37" s="140"/>
    </row>
    <row r="38" spans="1:13" ht="18" x14ac:dyDescent="0.55000000000000004">
      <c r="A38" s="133"/>
      <c r="B38" s="56"/>
      <c r="C38" s="141"/>
      <c r="D38" s="142"/>
      <c r="E38" s="143"/>
      <c r="F38" s="144"/>
      <c r="G38" s="145"/>
      <c r="H38" s="146"/>
    </row>
    <row r="39" spans="1:13" ht="18" x14ac:dyDescent="0.55000000000000004">
      <c r="A39" s="133"/>
      <c r="B39" s="29" t="s">
        <v>39</v>
      </c>
      <c r="C39" s="147">
        <f>$E$7</f>
        <v>175</v>
      </c>
      <c r="D39" s="148"/>
      <c r="E39" s="148"/>
      <c r="F39" s="147">
        <f>$E$7</f>
        <v>175</v>
      </c>
      <c r="G39" s="148"/>
      <c r="H39" s="149"/>
    </row>
    <row r="40" spans="1:13" ht="18" x14ac:dyDescent="0.55000000000000004">
      <c r="A40" s="133"/>
      <c r="B40" s="56" t="s">
        <v>74</v>
      </c>
      <c r="C40" s="57">
        <v>0</v>
      </c>
      <c r="D40" s="58">
        <f>D19*12</f>
        <v>843.88151797288947</v>
      </c>
      <c r="E40" s="59">
        <v>0</v>
      </c>
      <c r="F40" s="9">
        <v>0</v>
      </c>
      <c r="G40" s="24">
        <f>G19*12</f>
        <v>843.88151797288947</v>
      </c>
      <c r="H40" s="24">
        <v>0</v>
      </c>
    </row>
    <row r="41" spans="1:13" ht="18" x14ac:dyDescent="0.55000000000000004">
      <c r="A41" s="133"/>
      <c r="B41" s="60" t="s">
        <v>75</v>
      </c>
      <c r="C41" s="42">
        <f>SUM(C39:C40)</f>
        <v>175</v>
      </c>
      <c r="D41" s="43">
        <f>C39+D40</f>
        <v>1018.8815179728895</v>
      </c>
      <c r="E41" s="61">
        <f>C39+E40</f>
        <v>175</v>
      </c>
      <c r="F41" s="42">
        <f>SUM(F39:F40)</f>
        <v>175</v>
      </c>
      <c r="G41" s="43">
        <f>F39+G40</f>
        <v>1018.8815179728895</v>
      </c>
      <c r="H41" s="43">
        <f>F39+H40</f>
        <v>175</v>
      </c>
    </row>
    <row r="42" spans="1:13" ht="18" x14ac:dyDescent="0.55000000000000004">
      <c r="A42" s="133"/>
      <c r="B42" s="62"/>
      <c r="C42" s="141"/>
      <c r="D42" s="142"/>
      <c r="E42" s="143"/>
      <c r="F42" s="150"/>
      <c r="G42" s="151"/>
      <c r="H42" s="152"/>
    </row>
    <row r="43" spans="1:13" ht="18.399999999999999" thickBot="1" x14ac:dyDescent="0.6">
      <c r="A43" s="133"/>
      <c r="B43" s="51" t="s">
        <v>76</v>
      </c>
      <c r="C43" s="6">
        <f>C37-C41</f>
        <v>-175</v>
      </c>
      <c r="D43" s="21">
        <f>C37-D41</f>
        <v>-1018.8815179728895</v>
      </c>
      <c r="E43" s="21">
        <f>C37-E41</f>
        <v>-175</v>
      </c>
      <c r="F43" s="6">
        <f>F37-F41</f>
        <v>3945.6953869459294</v>
      </c>
      <c r="G43" s="21">
        <f>F37-G41</f>
        <v>3101.8138689730399</v>
      </c>
      <c r="H43" s="21">
        <f>F37-H41</f>
        <v>3945.6953869459294</v>
      </c>
    </row>
    <row r="44" spans="1:13" ht="18.399999999999999" thickBot="1" x14ac:dyDescent="0.6">
      <c r="A44" s="134"/>
      <c r="B44" s="54" t="s">
        <v>77</v>
      </c>
      <c r="C44" s="63">
        <f>C43/C31</f>
        <v>-0.17902813299232737</v>
      </c>
      <c r="D44" s="63">
        <f t="shared" ref="D44:H44" si="5">D43/D31</f>
        <v>-1.0619535478659861</v>
      </c>
      <c r="E44" s="63">
        <f t="shared" si="5"/>
        <v>-0.2978723404255319</v>
      </c>
      <c r="F44" s="63">
        <f t="shared" si="5"/>
        <v>4.0365170198935338</v>
      </c>
      <c r="G44" s="63">
        <f t="shared" si="5"/>
        <v>3.2329394388558215</v>
      </c>
      <c r="H44" s="63">
        <f t="shared" si="5"/>
        <v>6.7160772543760503</v>
      </c>
    </row>
  </sheetData>
  <mergeCells count="34">
    <mergeCell ref="J10:L11"/>
    <mergeCell ref="D8:E8"/>
    <mergeCell ref="C10:E11"/>
    <mergeCell ref="F10:H11"/>
    <mergeCell ref="A12:A19"/>
    <mergeCell ref="C15:C19"/>
    <mergeCell ref="F15:F19"/>
    <mergeCell ref="E16:E19"/>
    <mergeCell ref="H16:H19"/>
    <mergeCell ref="F25:H25"/>
    <mergeCell ref="F26:H26"/>
    <mergeCell ref="F27:H27"/>
    <mergeCell ref="A28:A36"/>
    <mergeCell ref="C33:E33"/>
    <mergeCell ref="C35:E35"/>
    <mergeCell ref="A20:A27"/>
    <mergeCell ref="C20:E20"/>
    <mergeCell ref="F20:H20"/>
    <mergeCell ref="C21:E21"/>
    <mergeCell ref="F21:H21"/>
    <mergeCell ref="C22:E22"/>
    <mergeCell ref="F22:H22"/>
    <mergeCell ref="C23:E27"/>
    <mergeCell ref="F23:H23"/>
    <mergeCell ref="F24:H24"/>
    <mergeCell ref="A37:A44"/>
    <mergeCell ref="C37:E37"/>
    <mergeCell ref="F37:H37"/>
    <mergeCell ref="C38:E38"/>
    <mergeCell ref="F38:H38"/>
    <mergeCell ref="C39:E39"/>
    <mergeCell ref="F39:H39"/>
    <mergeCell ref="C42:E42"/>
    <mergeCell ref="F42:H4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90DBEA9-354A-49C1-8A49-0B52AFDE54E2}">
          <x14:formula1>
            <xm:f>Lists!$A$2:$A$4</xm:f>
          </x14:formula1>
          <xm:sqref>K13:K32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73CDC-1FD3-4CD6-B901-69F023617D03}">
  <dimension ref="A1:K32"/>
  <sheetViews>
    <sheetView zoomScaleNormal="100" workbookViewId="0">
      <selection activeCell="E32" sqref="E32"/>
    </sheetView>
  </sheetViews>
  <sheetFormatPr defaultRowHeight="14.25" x14ac:dyDescent="0.45"/>
  <cols>
    <col min="1" max="1" width="3.19921875" customWidth="1"/>
    <col min="2" max="2" width="22.46484375" bestFit="1" customWidth="1"/>
    <col min="3" max="3" width="18.3984375" bestFit="1" customWidth="1"/>
    <col min="4" max="4" width="13.06640625" customWidth="1"/>
    <col min="5" max="5" width="17.19921875" bestFit="1" customWidth="1"/>
    <col min="6" max="6" width="18.3984375" bestFit="1" customWidth="1"/>
    <col min="7" max="8" width="18.53125" bestFit="1" customWidth="1"/>
    <col min="9" max="9" width="15.06640625" customWidth="1"/>
    <col min="10" max="10" width="14.19921875" bestFit="1" customWidth="1"/>
    <col min="11" max="11" width="38.9296875" customWidth="1"/>
    <col min="12" max="12" width="10.265625" customWidth="1"/>
    <col min="13" max="13" width="19.1328125" bestFit="1" customWidth="1"/>
    <col min="14" max="14" width="10.53125" bestFit="1" customWidth="1"/>
  </cols>
  <sheetData>
    <row r="1" spans="1:11" ht="14.65" thickBot="1" x14ac:dyDescent="0.5"/>
    <row r="2" spans="1:11" ht="25.9" thickBot="1" x14ac:dyDescent="0.8">
      <c r="A2" s="109" t="s">
        <v>21</v>
      </c>
      <c r="B2" s="110"/>
      <c r="C2" s="110"/>
      <c r="D2" s="110"/>
      <c r="E2" s="110"/>
      <c r="F2" s="110"/>
      <c r="G2" s="110"/>
      <c r="H2" s="110"/>
      <c r="I2" s="110"/>
      <c r="J2" s="110"/>
      <c r="K2" s="111"/>
    </row>
    <row r="3" spans="1:11" ht="14.65" thickBot="1" x14ac:dyDescent="0.5">
      <c r="A3" s="77" t="s">
        <v>106</v>
      </c>
      <c r="B3" s="75" t="s">
        <v>22</v>
      </c>
      <c r="C3" s="75" t="s">
        <v>23</v>
      </c>
      <c r="D3" s="74" t="s">
        <v>28</v>
      </c>
      <c r="E3" s="75" t="s">
        <v>111</v>
      </c>
      <c r="F3" s="76" t="s">
        <v>29</v>
      </c>
      <c r="G3" s="74" t="s">
        <v>24</v>
      </c>
      <c r="H3" s="75" t="s">
        <v>25</v>
      </c>
      <c r="I3" s="75" t="s">
        <v>26</v>
      </c>
      <c r="J3" s="76" t="s">
        <v>27</v>
      </c>
      <c r="K3" s="76" t="s">
        <v>12</v>
      </c>
    </row>
    <row r="4" spans="1:11" x14ac:dyDescent="0.45">
      <c r="A4" s="78">
        <v>1</v>
      </c>
      <c r="B4" s="80"/>
      <c r="C4" s="65"/>
      <c r="D4" s="71"/>
      <c r="E4" s="65"/>
      <c r="F4" s="66"/>
      <c r="G4" s="71"/>
      <c r="H4" s="65"/>
      <c r="I4" s="65"/>
      <c r="J4" s="66"/>
      <c r="K4" s="66"/>
    </row>
    <row r="5" spans="1:11" x14ac:dyDescent="0.45">
      <c r="A5" s="78">
        <v>2</v>
      </c>
      <c r="B5" s="81"/>
      <c r="C5" s="67"/>
      <c r="D5" s="72"/>
      <c r="E5" s="67"/>
      <c r="F5" s="68"/>
      <c r="G5" s="72"/>
      <c r="H5" s="67"/>
      <c r="I5" s="67"/>
      <c r="J5" s="68"/>
      <c r="K5" s="68"/>
    </row>
    <row r="6" spans="1:11" x14ac:dyDescent="0.45">
      <c r="A6" s="78">
        <v>3</v>
      </c>
      <c r="B6" s="81"/>
      <c r="C6" s="67"/>
      <c r="D6" s="72"/>
      <c r="E6" s="67"/>
      <c r="F6" s="68"/>
      <c r="G6" s="72"/>
      <c r="H6" s="67"/>
      <c r="I6" s="67"/>
      <c r="J6" s="68"/>
      <c r="K6" s="68"/>
    </row>
    <row r="7" spans="1:11" x14ac:dyDescent="0.45">
      <c r="A7" s="78">
        <v>4</v>
      </c>
      <c r="B7" s="81"/>
      <c r="C7" s="67"/>
      <c r="D7" s="72"/>
      <c r="E7" s="67"/>
      <c r="F7" s="68"/>
      <c r="G7" s="72"/>
      <c r="H7" s="67"/>
      <c r="I7" s="67"/>
      <c r="J7" s="68"/>
      <c r="K7" s="68"/>
    </row>
    <row r="8" spans="1:11" x14ac:dyDescent="0.45">
      <c r="A8" s="78">
        <v>5</v>
      </c>
      <c r="B8" s="81"/>
      <c r="C8" s="67"/>
      <c r="D8" s="72"/>
      <c r="E8" s="67"/>
      <c r="F8" s="68"/>
      <c r="G8" s="72"/>
      <c r="H8" s="67"/>
      <c r="I8" s="67"/>
      <c r="J8" s="68"/>
      <c r="K8" s="68"/>
    </row>
    <row r="9" spans="1:11" ht="14.65" thickBot="1" x14ac:dyDescent="0.5">
      <c r="A9" s="79">
        <v>6</v>
      </c>
      <c r="B9" s="82"/>
      <c r="C9" s="69"/>
      <c r="D9" s="73"/>
      <c r="E9" s="69"/>
      <c r="F9" s="70"/>
      <c r="G9" s="73"/>
      <c r="H9" s="69"/>
      <c r="I9" s="69"/>
      <c r="J9" s="70"/>
      <c r="K9" s="70"/>
    </row>
    <row r="10" spans="1:11" ht="14.65" thickBot="1" x14ac:dyDescent="0.5"/>
    <row r="11" spans="1:11" ht="21.4" thickBot="1" x14ac:dyDescent="0.7">
      <c r="B11" s="112" t="s">
        <v>133</v>
      </c>
      <c r="C11" s="113" t="s">
        <v>180</v>
      </c>
      <c r="D11" s="113" t="s">
        <v>12</v>
      </c>
      <c r="G11" s="112" t="s">
        <v>151</v>
      </c>
      <c r="H11" s="107" t="s">
        <v>131</v>
      </c>
      <c r="I11" s="107" t="s">
        <v>132</v>
      </c>
      <c r="J11" s="107" t="s">
        <v>180</v>
      </c>
      <c r="K11" s="108" t="s">
        <v>12</v>
      </c>
    </row>
    <row r="12" spans="1:11" ht="16.5" customHeight="1" thickBot="1" x14ac:dyDescent="0.55000000000000004">
      <c r="B12" s="93" t="s">
        <v>182</v>
      </c>
      <c r="C12" s="65"/>
      <c r="D12" s="66"/>
      <c r="G12" s="117" t="s">
        <v>78</v>
      </c>
      <c r="H12" s="118"/>
      <c r="I12" s="118"/>
      <c r="J12" s="118"/>
      <c r="K12" s="119"/>
    </row>
    <row r="13" spans="1:11" ht="14.65" thickBot="1" x14ac:dyDescent="0.5">
      <c r="B13" s="88" t="s">
        <v>183</v>
      </c>
      <c r="C13" s="67"/>
      <c r="D13" s="68"/>
      <c r="G13" s="79" t="s">
        <v>134</v>
      </c>
      <c r="H13" s="69"/>
      <c r="I13" s="69"/>
      <c r="J13" s="69"/>
      <c r="K13" s="70"/>
    </row>
    <row r="14" spans="1:11" ht="16.149999999999999" thickBot="1" x14ac:dyDescent="0.55000000000000004">
      <c r="B14" s="88" t="s">
        <v>184</v>
      </c>
      <c r="C14" s="67"/>
      <c r="D14" s="68"/>
      <c r="G14" s="117" t="s">
        <v>79</v>
      </c>
      <c r="H14" s="203"/>
      <c r="I14" s="203"/>
      <c r="J14" s="203"/>
      <c r="K14" s="204"/>
    </row>
    <row r="15" spans="1:11" ht="14.65" thickBot="1" x14ac:dyDescent="0.5">
      <c r="B15" s="89" t="s">
        <v>185</v>
      </c>
      <c r="C15" s="69"/>
      <c r="D15" s="70"/>
      <c r="G15" s="72" t="s">
        <v>135</v>
      </c>
      <c r="H15" s="71"/>
      <c r="I15" s="65"/>
      <c r="J15" s="65"/>
      <c r="K15" s="66"/>
    </row>
    <row r="16" spans="1:11" x14ac:dyDescent="0.45">
      <c r="B16" s="88" t="s">
        <v>48</v>
      </c>
      <c r="C16" s="83">
        <v>0</v>
      </c>
      <c r="D16" s="68"/>
      <c r="G16" s="72" t="s">
        <v>136</v>
      </c>
      <c r="H16" s="72"/>
      <c r="I16" s="67"/>
      <c r="J16" s="67"/>
      <c r="K16" s="68"/>
    </row>
    <row r="17" spans="2:11" x14ac:dyDescent="0.45">
      <c r="B17" s="88" t="s">
        <v>186</v>
      </c>
      <c r="C17" s="83">
        <v>0</v>
      </c>
      <c r="D17" s="68"/>
      <c r="G17" s="72" t="s">
        <v>137</v>
      </c>
      <c r="H17" s="72"/>
      <c r="I17" s="67"/>
      <c r="J17" s="67"/>
      <c r="K17" s="68"/>
    </row>
    <row r="18" spans="2:11" x14ac:dyDescent="0.45">
      <c r="B18" s="88" t="s">
        <v>188</v>
      </c>
      <c r="C18" s="67"/>
      <c r="D18" s="68"/>
      <c r="G18" s="72" t="s">
        <v>138</v>
      </c>
      <c r="H18" s="72"/>
      <c r="I18" s="67"/>
      <c r="J18" s="67"/>
      <c r="K18" s="68"/>
    </row>
    <row r="19" spans="2:11" ht="15" customHeight="1" thickBot="1" x14ac:dyDescent="0.5">
      <c r="B19" s="89" t="s">
        <v>187</v>
      </c>
      <c r="C19" s="114">
        <v>0</v>
      </c>
      <c r="D19" s="68"/>
      <c r="G19" s="72" t="s">
        <v>139</v>
      </c>
      <c r="H19" s="72"/>
      <c r="I19" s="67"/>
      <c r="J19" s="67"/>
      <c r="K19" s="68"/>
    </row>
    <row r="20" spans="2:11" x14ac:dyDescent="0.45">
      <c r="B20" s="200" t="s">
        <v>150</v>
      </c>
      <c r="C20" s="201"/>
      <c r="D20" s="202"/>
      <c r="G20" s="72" t="s">
        <v>140</v>
      </c>
      <c r="H20" s="72"/>
      <c r="I20" s="67"/>
      <c r="J20" s="67"/>
      <c r="K20" s="68"/>
    </row>
    <row r="21" spans="2:11" x14ac:dyDescent="0.45">
      <c r="B21" s="194"/>
      <c r="C21" s="195"/>
      <c r="D21" s="196"/>
      <c r="G21" s="72" t="s">
        <v>141</v>
      </c>
      <c r="H21" s="72"/>
      <c r="I21" s="67"/>
      <c r="J21" s="67"/>
      <c r="K21" s="68"/>
    </row>
    <row r="22" spans="2:11" ht="14.65" thickBot="1" x14ac:dyDescent="0.5">
      <c r="B22" s="194"/>
      <c r="C22" s="195"/>
      <c r="D22" s="196"/>
      <c r="G22" s="73" t="s">
        <v>142</v>
      </c>
      <c r="H22" s="73"/>
      <c r="I22" s="69"/>
      <c r="J22" s="69"/>
      <c r="K22" s="70"/>
    </row>
    <row r="23" spans="2:11" ht="16.149999999999999" thickBot="1" x14ac:dyDescent="0.55000000000000004">
      <c r="B23" s="197"/>
      <c r="C23" s="198"/>
      <c r="D23" s="199"/>
      <c r="G23" s="117" t="s">
        <v>80</v>
      </c>
      <c r="H23" s="205"/>
      <c r="I23" s="205"/>
      <c r="J23" s="205"/>
      <c r="K23" s="206"/>
    </row>
    <row r="24" spans="2:11" x14ac:dyDescent="0.45">
      <c r="G24" s="71" t="s">
        <v>143</v>
      </c>
      <c r="H24" s="71"/>
      <c r="I24" s="65"/>
      <c r="J24" s="65"/>
      <c r="K24" s="66"/>
    </row>
    <row r="25" spans="2:11" x14ac:dyDescent="0.45">
      <c r="G25" s="72" t="s">
        <v>144</v>
      </c>
      <c r="H25" s="72"/>
      <c r="I25" s="67"/>
      <c r="J25" s="67"/>
      <c r="K25" s="68"/>
    </row>
    <row r="26" spans="2:11" x14ac:dyDescent="0.45">
      <c r="G26" s="72" t="s">
        <v>145</v>
      </c>
      <c r="H26" s="72"/>
      <c r="I26" s="67"/>
      <c r="J26" s="67"/>
      <c r="K26" s="68"/>
    </row>
    <row r="27" spans="2:11" ht="14.65" thickBot="1" x14ac:dyDescent="0.5">
      <c r="G27" s="85" t="s">
        <v>189</v>
      </c>
      <c r="H27" s="73"/>
      <c r="I27" s="69"/>
      <c r="J27" s="69"/>
      <c r="K27" s="70"/>
    </row>
    <row r="28" spans="2:11" x14ac:dyDescent="0.45">
      <c r="G28" s="71" t="s">
        <v>146</v>
      </c>
      <c r="H28" s="71"/>
      <c r="I28" s="65"/>
      <c r="J28" s="65"/>
      <c r="K28" s="66"/>
    </row>
    <row r="29" spans="2:11" x14ac:dyDescent="0.45">
      <c r="G29" s="72" t="s">
        <v>147</v>
      </c>
      <c r="H29" s="72"/>
      <c r="I29" s="67"/>
      <c r="J29" s="67"/>
      <c r="K29" s="68"/>
    </row>
    <row r="30" spans="2:11" x14ac:dyDescent="0.45">
      <c r="G30" s="72" t="s">
        <v>148</v>
      </c>
      <c r="H30" s="72"/>
      <c r="I30" s="67"/>
      <c r="J30" s="67"/>
      <c r="K30" s="68"/>
    </row>
    <row r="31" spans="2:11" x14ac:dyDescent="0.45">
      <c r="G31" s="72" t="s">
        <v>149</v>
      </c>
      <c r="H31" s="72"/>
      <c r="I31" s="67"/>
      <c r="J31" s="67"/>
      <c r="K31" s="68"/>
    </row>
    <row r="32" spans="2:11" ht="14.65" thickBot="1" x14ac:dyDescent="0.5">
      <c r="G32" s="116" t="s">
        <v>190</v>
      </c>
      <c r="H32" s="73"/>
      <c r="I32" s="69"/>
      <c r="J32" s="69"/>
      <c r="K32" s="70"/>
    </row>
  </sheetData>
  <mergeCells count="5">
    <mergeCell ref="B21:D23"/>
    <mergeCell ref="B20:D20"/>
    <mergeCell ref="G12:K12"/>
    <mergeCell ref="G14:K14"/>
    <mergeCell ref="G23:K23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839AF8D-6530-42BE-8F38-850DA7AB8218}">
          <x14:formula1>
            <xm:f>Lists!$B$2:$B$4</xm:f>
          </x14:formula1>
          <xm:sqref>C4:C9</xm:sqref>
        </x14:dataValidation>
        <x14:dataValidation type="list" allowBlank="1" showInputMessage="1" showErrorMessage="1" xr:uid="{89287C59-335D-4ADF-AC0E-8A2581362D0F}">
          <x14:formula1>
            <xm:f>Lists!$B$2:$B$3</xm:f>
          </x14:formula1>
          <xm:sqref>C13</xm:sqref>
        </x14:dataValidation>
        <x14:dataValidation type="list" allowBlank="1" showInputMessage="1" showErrorMessage="1" xr:uid="{D87F7E49-0269-47EE-B0B9-349DAFB250FC}">
          <x14:formula1>
            <xm:f>Lists!$J$2:$J$4</xm:f>
          </x14:formula1>
          <xm:sqref>H13:I13 H15:I22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86CE2-5444-4FAE-A72C-EACBFF4B2FCC}">
  <dimension ref="A2:H8"/>
  <sheetViews>
    <sheetView workbookViewId="0">
      <selection activeCell="B15" sqref="B15:B17"/>
    </sheetView>
  </sheetViews>
  <sheetFormatPr defaultRowHeight="14.25" x14ac:dyDescent="0.45"/>
  <cols>
    <col min="1" max="1" width="1.73046875" bestFit="1" customWidth="1"/>
    <col min="2" max="2" width="16.53125" bestFit="1" customWidth="1"/>
    <col min="3" max="3" width="11.3984375" bestFit="1" customWidth="1"/>
    <col min="4" max="4" width="12.1328125" bestFit="1" customWidth="1"/>
    <col min="5" max="5" width="12.53125" bestFit="1" customWidth="1"/>
    <col min="6" max="6" width="10.1328125" bestFit="1" customWidth="1"/>
    <col min="7" max="7" width="10.86328125" bestFit="1" customWidth="1"/>
    <col min="8" max="8" width="26.46484375" customWidth="1"/>
  </cols>
  <sheetData>
    <row r="2" spans="1:8" ht="25.9" thickBot="1" x14ac:dyDescent="0.8">
      <c r="A2" s="207" t="s">
        <v>128</v>
      </c>
      <c r="B2" s="207"/>
      <c r="C2" s="207"/>
      <c r="D2" s="207"/>
      <c r="E2" s="207"/>
      <c r="F2" s="207"/>
      <c r="G2" s="207"/>
      <c r="H2" s="207"/>
    </row>
    <row r="3" spans="1:8" ht="14.65" thickBot="1" x14ac:dyDescent="0.5">
      <c r="A3" s="77" t="s">
        <v>106</v>
      </c>
      <c r="B3" s="75" t="s">
        <v>129</v>
      </c>
      <c r="C3" s="76" t="s">
        <v>130</v>
      </c>
      <c r="D3" s="74" t="s">
        <v>24</v>
      </c>
      <c r="E3" s="75" t="s">
        <v>25</v>
      </c>
      <c r="F3" s="75" t="s">
        <v>26</v>
      </c>
      <c r="G3" s="76" t="s">
        <v>27</v>
      </c>
      <c r="H3" s="77" t="s">
        <v>12</v>
      </c>
    </row>
    <row r="4" spans="1:8" x14ac:dyDescent="0.45">
      <c r="A4" s="78">
        <v>1</v>
      </c>
      <c r="B4" s="71"/>
      <c r="C4" s="66"/>
      <c r="D4" s="72"/>
      <c r="E4" s="67"/>
      <c r="F4" s="67"/>
      <c r="G4" s="68"/>
      <c r="H4" s="78"/>
    </row>
    <row r="5" spans="1:8" x14ac:dyDescent="0.45">
      <c r="A5" s="78">
        <v>2</v>
      </c>
      <c r="B5" s="72"/>
      <c r="C5" s="68"/>
      <c r="D5" s="72"/>
      <c r="E5" s="67"/>
      <c r="F5" s="67"/>
      <c r="G5" s="68"/>
      <c r="H5" s="78"/>
    </row>
    <row r="6" spans="1:8" x14ac:dyDescent="0.45">
      <c r="A6" s="78">
        <v>3</v>
      </c>
      <c r="B6" s="72"/>
      <c r="C6" s="68"/>
      <c r="D6" s="72"/>
      <c r="E6" s="67"/>
      <c r="F6" s="67"/>
      <c r="G6" s="68"/>
      <c r="H6" s="78"/>
    </row>
    <row r="7" spans="1:8" x14ac:dyDescent="0.45">
      <c r="A7" s="78">
        <v>4</v>
      </c>
      <c r="B7" s="72"/>
      <c r="C7" s="68"/>
      <c r="D7" s="72"/>
      <c r="E7" s="67"/>
      <c r="F7" s="67"/>
      <c r="G7" s="68"/>
      <c r="H7" s="78"/>
    </row>
    <row r="8" spans="1:8" ht="14.65" thickBot="1" x14ac:dyDescent="0.5">
      <c r="A8" s="79">
        <v>5</v>
      </c>
      <c r="B8" s="73"/>
      <c r="C8" s="70"/>
      <c r="D8" s="73"/>
      <c r="E8" s="69"/>
      <c r="F8" s="69"/>
      <c r="G8" s="70"/>
      <c r="H8" s="79"/>
    </row>
  </sheetData>
  <mergeCells count="1">
    <mergeCell ref="A2:H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E64B5EC-C457-46C8-B361-E4498FB7ECC4}">
          <x14:formula1>
            <xm:f>Lists!$B$2:$B$3</xm:f>
          </x14:formula1>
          <xm:sqref>C4:C8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4C2EC-566E-4D71-9A4F-3F9F64D95A51}">
  <dimension ref="A1:J6"/>
  <sheetViews>
    <sheetView workbookViewId="0">
      <selection activeCell="H4" sqref="H4"/>
    </sheetView>
  </sheetViews>
  <sheetFormatPr defaultRowHeight="14.25" x14ac:dyDescent="0.45"/>
  <cols>
    <col min="1" max="1" width="10.46484375" bestFit="1" customWidth="1"/>
    <col min="2" max="3" width="11.53125" bestFit="1" customWidth="1"/>
    <col min="4" max="4" width="13.3984375" bestFit="1" customWidth="1"/>
    <col min="6" max="6" width="22.9296875" bestFit="1" customWidth="1"/>
    <col min="7" max="7" width="17.19921875" bestFit="1" customWidth="1"/>
    <col min="8" max="8" width="21.73046875" bestFit="1" customWidth="1"/>
    <col min="9" max="9" width="12" bestFit="1" customWidth="1"/>
  </cols>
  <sheetData>
    <row r="1" spans="1:10" ht="14.65" thickBot="1" x14ac:dyDescent="0.5">
      <c r="A1" s="92" t="s">
        <v>116</v>
      </c>
      <c r="B1" s="92" t="s">
        <v>112</v>
      </c>
      <c r="C1" s="92" t="s">
        <v>117</v>
      </c>
      <c r="D1" s="92" t="s">
        <v>85</v>
      </c>
      <c r="E1" s="92" t="s">
        <v>120</v>
      </c>
      <c r="F1" s="92" t="s">
        <v>155</v>
      </c>
      <c r="G1" s="92" t="s">
        <v>123</v>
      </c>
      <c r="H1" s="92" t="s">
        <v>124</v>
      </c>
      <c r="I1" s="92" t="s">
        <v>10</v>
      </c>
      <c r="J1" s="92" t="s">
        <v>131</v>
      </c>
    </row>
    <row r="2" spans="1:10" ht="14.65" thickTop="1" x14ac:dyDescent="0.45">
      <c r="A2" t="s">
        <v>113</v>
      </c>
      <c r="B2" t="s">
        <v>45</v>
      </c>
      <c r="C2" t="s">
        <v>15</v>
      </c>
      <c r="D2" t="s">
        <v>166</v>
      </c>
      <c r="E2" t="s">
        <v>121</v>
      </c>
      <c r="F2" t="s">
        <v>161</v>
      </c>
      <c r="G2" t="s">
        <v>170</v>
      </c>
      <c r="H2" t="s">
        <v>125</v>
      </c>
      <c r="I2" t="s">
        <v>176</v>
      </c>
      <c r="J2" t="s">
        <v>191</v>
      </c>
    </row>
    <row r="3" spans="1:10" x14ac:dyDescent="0.45">
      <c r="A3" t="s">
        <v>114</v>
      </c>
      <c r="B3" t="s">
        <v>46</v>
      </c>
      <c r="C3" t="s">
        <v>16</v>
      </c>
      <c r="D3" t="s">
        <v>167</v>
      </c>
      <c r="E3" t="s">
        <v>122</v>
      </c>
      <c r="F3" t="s">
        <v>164</v>
      </c>
      <c r="G3" t="s">
        <v>171</v>
      </c>
      <c r="H3" t="s">
        <v>198</v>
      </c>
      <c r="I3" t="s">
        <v>177</v>
      </c>
      <c r="J3" t="s">
        <v>131</v>
      </c>
    </row>
    <row r="4" spans="1:10" x14ac:dyDescent="0.45">
      <c r="A4" t="s">
        <v>115</v>
      </c>
      <c r="B4" t="s">
        <v>47</v>
      </c>
      <c r="C4" t="s">
        <v>118</v>
      </c>
      <c r="D4" t="s">
        <v>168</v>
      </c>
      <c r="F4" t="s">
        <v>163</v>
      </c>
      <c r="G4" t="s">
        <v>172</v>
      </c>
      <c r="H4" t="s">
        <v>126</v>
      </c>
      <c r="I4" t="s">
        <v>178</v>
      </c>
      <c r="J4" t="s">
        <v>192</v>
      </c>
    </row>
    <row r="5" spans="1:10" x14ac:dyDescent="0.45">
      <c r="C5" t="s">
        <v>119</v>
      </c>
      <c r="D5" t="s">
        <v>169</v>
      </c>
      <c r="F5" t="s">
        <v>162</v>
      </c>
      <c r="G5" t="s">
        <v>173</v>
      </c>
      <c r="H5" t="s">
        <v>165</v>
      </c>
      <c r="I5" t="s">
        <v>179</v>
      </c>
    </row>
    <row r="6" spans="1:10" x14ac:dyDescent="0.45">
      <c r="F6" t="s">
        <v>165</v>
      </c>
      <c r="G6" t="s">
        <v>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Property Info</vt:lpstr>
      <vt:lpstr>Incoming Detail</vt:lpstr>
      <vt:lpstr>Analysis</vt:lpstr>
      <vt:lpstr>Acquisition</vt:lpstr>
      <vt:lpstr>Disposition</vt:lpstr>
      <vt:lpstr>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Wise, Austin</dc:creator>
  <cp:lastModifiedBy>Wise, Austin</cp:lastModifiedBy>
  <dcterms:created xsi:type="dcterms:W3CDTF">2019-09-09T16:53:25Z</dcterms:created>
  <dcterms:modified xsi:type="dcterms:W3CDTF">2019-09-21T22:08:14Z</dcterms:modified>
</cp:coreProperties>
</file>