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.wise\Desktop\"/>
    </mc:Choice>
  </mc:AlternateContent>
  <xr:revisionPtr revIDLastSave="0" documentId="13_ncr:1_{947EB033-3691-4951-A6D3-4988B71DDD34}" xr6:coauthVersionLast="43" xr6:coauthVersionMax="43" xr10:uidLastSave="{00000000-0000-0000-0000-000000000000}"/>
  <bookViews>
    <workbookView xWindow="2843" yWindow="577" windowWidth="18224" windowHeight="14550" xr2:uid="{EBCACAEB-CD61-4D1E-B8D8-04E7CD51DB6C}"/>
  </bookViews>
  <sheets>
    <sheet name="Analysis" sheetId="6" r:id="rId1"/>
    <sheet name="Formula's" sheetId="7" r:id="rId2"/>
    <sheet name="ff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6" l="1"/>
  <c r="H34" i="6"/>
  <c r="F35" i="6"/>
  <c r="F34" i="6"/>
  <c r="G36" i="6"/>
  <c r="G34" i="6"/>
  <c r="H36" i="6"/>
  <c r="E34" i="6"/>
  <c r="D34" i="6"/>
  <c r="D34" i="7"/>
  <c r="H29" i="7"/>
  <c r="G29" i="7"/>
  <c r="F29" i="7"/>
  <c r="F26" i="7"/>
  <c r="F27" i="7" s="1"/>
  <c r="F37" i="7" s="1"/>
  <c r="D19" i="7"/>
  <c r="G18" i="7"/>
  <c r="G19" i="7" s="1"/>
  <c r="D18" i="7"/>
  <c r="C8" i="7"/>
  <c r="E29" i="7" s="1"/>
  <c r="E7" i="7"/>
  <c r="F30" i="7" l="1"/>
  <c r="F31" i="7" s="1"/>
  <c r="H30" i="7"/>
  <c r="H31" i="7" s="1"/>
  <c r="G30" i="7"/>
  <c r="G31" i="7" s="1"/>
  <c r="D30" i="7"/>
  <c r="E30" i="7"/>
  <c r="E31" i="7" s="1"/>
  <c r="D31" i="7"/>
  <c r="C36" i="6"/>
  <c r="D36" i="6"/>
  <c r="E36" i="6"/>
  <c r="F36" i="6"/>
  <c r="E34" i="7" l="1"/>
  <c r="E36" i="7" s="1"/>
  <c r="G34" i="7"/>
  <c r="G35" i="7" s="1"/>
  <c r="G32" i="7"/>
  <c r="F34" i="7"/>
  <c r="F35" i="7" s="1"/>
  <c r="H34" i="7"/>
  <c r="H35" i="7" s="1"/>
  <c r="D36" i="7"/>
  <c r="C8" i="6"/>
  <c r="H36" i="7" l="1"/>
  <c r="F36" i="7"/>
  <c r="G36" i="7"/>
  <c r="H32" i="7"/>
  <c r="F32" i="7"/>
  <c r="G29" i="6"/>
  <c r="F29" i="6"/>
  <c r="H29" i="6"/>
  <c r="D29" i="6"/>
  <c r="E29" i="6"/>
  <c r="C29" i="6"/>
  <c r="D32" i="6"/>
  <c r="D18" i="6" l="1"/>
  <c r="D19" i="6" s="1"/>
  <c r="D40" i="6" s="1"/>
  <c r="F26" i="6"/>
  <c r="F27" i="6" s="1"/>
  <c r="F37" i="6" s="1"/>
  <c r="G18" i="6"/>
  <c r="G19" i="6" s="1"/>
  <c r="G40" i="6" s="1"/>
  <c r="E7" i="6"/>
  <c r="C39" i="6" l="1"/>
  <c r="F39" i="6"/>
  <c r="C41" i="6" l="1"/>
  <c r="E41" i="6"/>
  <c r="D41" i="6"/>
  <c r="F41" i="6"/>
  <c r="F43" i="6" s="1"/>
  <c r="G41" i="6"/>
  <c r="H41" i="6"/>
  <c r="G30" i="6" l="1"/>
  <c r="G31" i="6" s="1"/>
  <c r="G43" i="6"/>
  <c r="H30" i="6"/>
  <c r="H31" i="6" s="1"/>
  <c r="H43" i="6"/>
  <c r="E43" i="6"/>
  <c r="E30" i="6"/>
  <c r="E31" i="6" s="1"/>
  <c r="D43" i="6"/>
  <c r="D30" i="6"/>
  <c r="C30" i="6"/>
  <c r="C31" i="6" s="1"/>
  <c r="C34" i="6" s="1"/>
  <c r="C43" i="6"/>
  <c r="F30" i="6"/>
  <c r="F31" i="6" s="1"/>
  <c r="G44" i="6" l="1"/>
  <c r="H44" i="6"/>
  <c r="C44" i="6"/>
  <c r="F32" i="6"/>
  <c r="E44" i="6"/>
  <c r="H32" i="6"/>
  <c r="F44" i="6"/>
  <c r="D44" i="6"/>
  <c r="G32" i="6"/>
  <c r="H35" i="6" l="1"/>
  <c r="G35" i="6"/>
</calcChain>
</file>

<file path=xl/sharedStrings.xml><?xml version="1.0" encoding="utf-8"?>
<sst xmlns="http://schemas.openxmlformats.org/spreadsheetml/2006/main" count="368" uniqueCount="102">
  <si>
    <t>We Buy Property</t>
  </si>
  <si>
    <t>Cash</t>
  </si>
  <si>
    <t>Seller Finance</t>
  </si>
  <si>
    <t>We Sell Property</t>
  </si>
  <si>
    <t>Owner Finance</t>
  </si>
  <si>
    <t>Lease Option</t>
  </si>
  <si>
    <t>Annual Holding Costs</t>
  </si>
  <si>
    <t>Total Closing Costs:</t>
  </si>
  <si>
    <t>Back Taxes Owed</t>
  </si>
  <si>
    <t>Other Liens Owed</t>
  </si>
  <si>
    <t>Closing Costs</t>
  </si>
  <si>
    <t>Other Costs</t>
  </si>
  <si>
    <t>Annual Tax Cost</t>
  </si>
  <si>
    <t>Annual HOA Costs</t>
  </si>
  <si>
    <t>Other Recurring Costs</t>
  </si>
  <si>
    <t>Turnaround Time</t>
  </si>
  <si>
    <t>Purchase Price:</t>
  </si>
  <si>
    <t>Cash Needed At Close</t>
  </si>
  <si>
    <t>Holding Cost Estimate</t>
  </si>
  <si>
    <t>Total Cash at Risk</t>
  </si>
  <si>
    <t>c</t>
  </si>
  <si>
    <t>sf</t>
  </si>
  <si>
    <t>Earnest Money</t>
  </si>
  <si>
    <t>Time Period:</t>
  </si>
  <si>
    <t>Interest Rate</t>
  </si>
  <si>
    <t>Loan Amount</t>
  </si>
  <si>
    <t>Monthly Payment</t>
  </si>
  <si>
    <t>calc</t>
  </si>
  <si>
    <t>lo</t>
  </si>
  <si>
    <t>of</t>
  </si>
  <si>
    <t>Annualized CoC Return</t>
  </si>
  <si>
    <t>Summary</t>
  </si>
  <si>
    <t>Buy Cash, Sell Cash</t>
  </si>
  <si>
    <t>Buy Cash, Sell Terms</t>
  </si>
  <si>
    <t>Buy Terms, Sell Cash</t>
  </si>
  <si>
    <t>Buy Terms, Sell Terms</t>
  </si>
  <si>
    <t>Buy LO, Sell Cash</t>
  </si>
  <si>
    <t>Buy LO, Sell Terms</t>
  </si>
  <si>
    <t>Recapitalization Rate</t>
  </si>
  <si>
    <t>ROC on Sale</t>
  </si>
  <si>
    <t>Annual Loan Payment</t>
  </si>
  <si>
    <t>Annual Combined Costs:</t>
  </si>
  <si>
    <t>TurnaroundTime*(AnnualCombinedCosts/12)</t>
  </si>
  <si>
    <t>TurnaroundTime</t>
  </si>
  <si>
    <t>CashBuyPrice +TotalClosingCosts</t>
  </si>
  <si>
    <t>CashSellPrice-TotalCashAtRisk</t>
  </si>
  <si>
    <t>Annual Income</t>
  </si>
  <si>
    <t>Net Income on Sale</t>
  </si>
  <si>
    <t>NetIncomeOnSale/TotalCashAtRisk</t>
  </si>
  <si>
    <t>Annual ROC</t>
  </si>
  <si>
    <t>MonthlyPayment*12</t>
  </si>
  <si>
    <t>AnnualHoldingCosts+AnnualLoanPayment</t>
  </si>
  <si>
    <t>CashNeededAtClose+HoldingCostEstimate</t>
  </si>
  <si>
    <t>First Year CoC Return</t>
  </si>
  <si>
    <t>(AnnualIncome)/TotalCashAtRisk</t>
  </si>
  <si>
    <t>(AnnualIncome+NetIncomeOnSale)/TotalCashAtRisk</t>
  </si>
  <si>
    <t xml:space="preserve">AnnualHoldingCosts </t>
  </si>
  <si>
    <t>TotalCashAtRisk/MonthlyPayment</t>
  </si>
  <si>
    <t>Earnest Money+TotalClosingCosts</t>
  </si>
  <si>
    <t>Annual Net Income</t>
  </si>
  <si>
    <t>AnnualIncome - AnnualCombinedCosts</t>
  </si>
  <si>
    <t>AnnualNetIncome/TotalCashAtRisk</t>
  </si>
  <si>
    <t>Earnest Money/OptionPrice</t>
  </si>
  <si>
    <t>OptionPrice+TotalClosingCosts</t>
  </si>
  <si>
    <t>SoldEarnestMoney-TotalCashAtRisk</t>
  </si>
  <si>
    <t>(SoldEarnestMoney-BoughtEarnestMoney)-TotalCashAtRisk</t>
  </si>
  <si>
    <t>(SoldEarnestMoney-OptionPrice)-TotalCashAtRisk</t>
  </si>
  <si>
    <t>TotalCashAtRisk/(MonthlyPayment-(AnnualCominedCosts/12)</t>
  </si>
  <si>
    <t>Months</t>
  </si>
  <si>
    <t>(CashBuyPrice-EarnestMoney) +TotalClosingCosts</t>
  </si>
  <si>
    <t>RESELL FOR CASH</t>
  </si>
  <si>
    <t>RESELL ON TERMS</t>
  </si>
  <si>
    <t>Purchase Land</t>
  </si>
  <si>
    <t>Sell Land</t>
  </si>
  <si>
    <t>First Year With Purchase</t>
  </si>
  <si>
    <t>Annualized Without Purchase</t>
  </si>
  <si>
    <t>RESELL ON CASH</t>
  </si>
  <si>
    <t>Time/Option Period:</t>
  </si>
  <si>
    <t>Combined Annual Cash Out:</t>
  </si>
  <si>
    <t>How much cash do you need at close when you buy ___________________</t>
  </si>
  <si>
    <t xml:space="preserve">How much cash will you spend between the time you buy for ____________ and sell for _________________ </t>
  </si>
  <si>
    <t>How much will be put into the property before you sell</t>
  </si>
  <si>
    <t>How long till you get your total cash at risk back</t>
  </si>
  <si>
    <t>When you sell the property for __________________, how much money will you make</t>
  </si>
  <si>
    <t>In the first year, including the sale, what is your cash on cash return</t>
  </si>
  <si>
    <t>How much cash will come in to you annually not taking into account the sale of the proeprty</t>
  </si>
  <si>
    <t>Annually, what costs will be spent to hold the property</t>
  </si>
  <si>
    <t>If you buy the property on terms, how much will you spend on the loan?</t>
  </si>
  <si>
    <t>How much cash will be going out in total over a year, without regards to the sale or purchase of the property</t>
  </si>
  <si>
    <t>How much cash will you net between the income and expenses you have</t>
  </si>
  <si>
    <t>Annual Cash In:</t>
  </si>
  <si>
    <t>Sell Price:</t>
  </si>
  <si>
    <t>(CashPurchasePrice-EarnestMoney)+AnnualHoldingCosts</t>
  </si>
  <si>
    <t>TurnaroundTime*(CombinedAnnualCashOut/12)</t>
  </si>
  <si>
    <t xml:space="preserve">TurnaroundTime </t>
  </si>
  <si>
    <t>(AnnualNetIncome+NetIncomeOnSale)/TotalCashAtRisk</t>
  </si>
  <si>
    <t>AnnualHoldingCosts</t>
  </si>
  <si>
    <t>AnnualCashIn-CombinedAnnualCashOut</t>
  </si>
  <si>
    <t>TermsMonthlyPayment*12</t>
  </si>
  <si>
    <t>PurchaseEarnestMoney+TotalClosingCosts</t>
  </si>
  <si>
    <t>Figure out buying on terms. Didn't account for loan amount</t>
  </si>
  <si>
    <t>same thing with an option. Have to factor in the option price amount to the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</si>
</sst>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2" fillId="0" borderId="0" xfId="0" applyFont="1" applyBorder="1"/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0" fillId="0" borderId="13" xfId="0" applyBorder="1"/>
    <xf numFmtId="0" fontId="2" fillId="0" borderId="6" xfId="0" applyFont="1" applyBorder="1"/>
    <xf numFmtId="0" fontId="2" fillId="0" borderId="11" xfId="0" applyFont="1" applyBorder="1"/>
    <xf numFmtId="0" fontId="2" fillId="0" borderId="1" xfId="0" applyFont="1" applyBorder="1" applyAlignment="1">
      <alignment horizontal="center"/>
    </xf>
    <xf numFmtId="0" fontId="0" fillId="0" borderId="9" xfId="0" applyBorder="1"/>
    <xf numFmtId="0" fontId="2" fillId="0" borderId="0" xfId="0" applyFont="1" applyFill="1" applyBorder="1"/>
    <xf numFmtId="0" fontId="2" fillId="0" borderId="12" xfId="0" applyFont="1" applyFill="1" applyBorder="1"/>
    <xf numFmtId="0" fontId="0" fillId="0" borderId="8" xfId="0" applyFont="1" applyBorder="1"/>
    <xf numFmtId="0" fontId="0" fillId="0" borderId="12" xfId="0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/>
    <xf numFmtId="0" fontId="2" fillId="0" borderId="8" xfId="0" applyFont="1" applyBorder="1" applyAlignment="1"/>
    <xf numFmtId="0" fontId="0" fillId="0" borderId="6" xfId="0" applyBorder="1" applyAlignment="1"/>
    <xf numFmtId="0" fontId="2" fillId="0" borderId="10" xfId="0" applyFont="1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/>
    <xf numFmtId="0" fontId="2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/>
    <xf numFmtId="0" fontId="0" fillId="0" borderId="15" xfId="0" applyBorder="1"/>
    <xf numFmtId="0" fontId="2" fillId="0" borderId="16" xfId="0" applyFont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5" fillId="0" borderId="4" xfId="0" applyFont="1" applyBorder="1"/>
    <xf numFmtId="164" fontId="5" fillId="0" borderId="5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12" xfId="0" applyFont="1" applyBorder="1"/>
    <xf numFmtId="164" fontId="5" fillId="0" borderId="4" xfId="1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9" fontId="5" fillId="0" borderId="4" xfId="2" applyFont="1" applyBorder="1" applyAlignment="1"/>
    <xf numFmtId="0" fontId="3" fillId="0" borderId="12" xfId="0" applyFont="1" applyBorder="1"/>
    <xf numFmtId="0" fontId="3" fillId="0" borderId="0" xfId="0" applyFont="1"/>
    <xf numFmtId="164" fontId="5" fillId="0" borderId="0" xfId="1" applyNumberFormat="1" applyFont="1" applyBorder="1" applyAlignment="1">
      <alignment horizontal="center"/>
    </xf>
    <xf numFmtId="164" fontId="5" fillId="0" borderId="12" xfId="1" applyNumberFormat="1" applyFont="1" applyBorder="1" applyAlignment="1">
      <alignment horizontal="center"/>
    </xf>
    <xf numFmtId="0" fontId="3" fillId="0" borderId="4" xfId="0" applyFont="1" applyBorder="1"/>
    <xf numFmtId="164" fontId="5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12" xfId="0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2" borderId="12" xfId="0" applyFont="1" applyFill="1" applyBorder="1"/>
    <xf numFmtId="164" fontId="5" fillId="2" borderId="4" xfId="1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0" fontId="5" fillId="2" borderId="4" xfId="1" applyNumberFormat="1" applyFont="1" applyFill="1" applyBorder="1" applyAlignment="1"/>
    <xf numFmtId="0" fontId="5" fillId="2" borderId="12" xfId="0" applyFont="1" applyFill="1" applyBorder="1" applyAlignment="1"/>
    <xf numFmtId="164" fontId="5" fillId="2" borderId="4" xfId="1" applyNumberFormat="1" applyFont="1" applyFill="1" applyBorder="1" applyAlignment="1"/>
    <xf numFmtId="0" fontId="3" fillId="2" borderId="12" xfId="0" applyFont="1" applyFill="1" applyBorder="1"/>
    <xf numFmtId="164" fontId="5" fillId="2" borderId="6" xfId="1" applyNumberFormat="1" applyFont="1" applyFill="1" applyBorder="1" applyAlignment="1">
      <alignment horizontal="center"/>
    </xf>
    <xf numFmtId="0" fontId="5" fillId="2" borderId="2" xfId="0" applyFont="1" applyFill="1" applyBorder="1"/>
    <xf numFmtId="0" fontId="3" fillId="2" borderId="11" xfId="0" applyFont="1" applyFill="1" applyBorder="1"/>
    <xf numFmtId="164" fontId="5" fillId="2" borderId="2" xfId="1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2" borderId="11" xfId="1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right"/>
    </xf>
    <xf numFmtId="164" fontId="5" fillId="2" borderId="16" xfId="1" applyNumberFormat="1" applyFont="1" applyFill="1" applyBorder="1" applyAlignment="1">
      <alignment horizontal="center"/>
    </xf>
    <xf numFmtId="0" fontId="5" fillId="2" borderId="0" xfId="0" applyFont="1" applyFill="1"/>
    <xf numFmtId="0" fontId="3" fillId="2" borderId="12" xfId="0" applyFont="1" applyFill="1" applyBorder="1" applyAlignment="1">
      <alignment horizontal="right"/>
    </xf>
    <xf numFmtId="164" fontId="5" fillId="2" borderId="14" xfId="1" applyNumberFormat="1" applyFont="1" applyFill="1" applyBorder="1" applyAlignment="1">
      <alignment horizontal="center"/>
    </xf>
    <xf numFmtId="164" fontId="5" fillId="2" borderId="17" xfId="1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right"/>
    </xf>
    <xf numFmtId="2" fontId="5" fillId="2" borderId="12" xfId="0" applyNumberFormat="1" applyFont="1" applyFill="1" applyBorder="1"/>
    <xf numFmtId="9" fontId="5" fillId="2" borderId="0" xfId="2" applyFont="1" applyFill="1" applyBorder="1"/>
    <xf numFmtId="164" fontId="5" fillId="2" borderId="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3" fillId="3" borderId="12" xfId="0" applyFont="1" applyFill="1" applyBorder="1"/>
    <xf numFmtId="0" fontId="5" fillId="3" borderId="12" xfId="0" applyFont="1" applyFill="1" applyBorder="1" applyAlignment="1">
      <alignment horizontal="right"/>
    </xf>
    <xf numFmtId="0" fontId="5" fillId="2" borderId="4" xfId="0" applyFont="1" applyFill="1" applyBorder="1"/>
    <xf numFmtId="0" fontId="3" fillId="2" borderId="6" xfId="0" applyFont="1" applyFill="1" applyBorder="1"/>
    <xf numFmtId="0" fontId="3" fillId="2" borderId="11" xfId="0" applyFont="1" applyFill="1" applyBorder="1" applyAlignment="1">
      <alignment horizontal="right"/>
    </xf>
    <xf numFmtId="164" fontId="5" fillId="3" borderId="0" xfId="1" applyNumberFormat="1" applyFont="1" applyFill="1" applyBorder="1" applyAlignment="1">
      <alignment horizontal="center"/>
    </xf>
    <xf numFmtId="164" fontId="5" fillId="2" borderId="18" xfId="1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3" borderId="5" xfId="1" applyNumberFormat="1" applyFont="1" applyFill="1" applyBorder="1" applyAlignment="1">
      <alignment horizontal="center"/>
    </xf>
    <xf numFmtId="0" fontId="5" fillId="0" borderId="10" xfId="0" applyFont="1" applyBorder="1"/>
    <xf numFmtId="0" fontId="5" fillId="0" borderId="0" xfId="0" applyFont="1" applyBorder="1" applyAlignment="1">
      <alignment vertical="center" textRotation="90"/>
    </xf>
    <xf numFmtId="164" fontId="5" fillId="2" borderId="3" xfId="0" applyNumberFormat="1" applyFont="1" applyFill="1" applyBorder="1" applyAlignment="1">
      <alignment horizontal="center"/>
    </xf>
    <xf numFmtId="164" fontId="5" fillId="2" borderId="15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center"/>
    </xf>
    <xf numFmtId="164" fontId="8" fillId="4" borderId="8" xfId="1" applyNumberFormat="1" applyFont="1" applyFill="1" applyBorder="1" applyAlignment="1">
      <alignment horizontal="center"/>
    </xf>
    <xf numFmtId="164" fontId="8" fillId="4" borderId="8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0" fontId="6" fillId="5" borderId="10" xfId="2" applyNumberFormat="1" applyFont="1" applyFill="1" applyBorder="1"/>
    <xf numFmtId="0" fontId="5" fillId="0" borderId="5" xfId="0" applyFont="1" applyBorder="1" applyAlignment="1"/>
    <xf numFmtId="164" fontId="5" fillId="2" borderId="3" xfId="0" applyNumberFormat="1" applyFont="1" applyFill="1" applyBorder="1" applyAlignment="1">
      <alignment horizontal="center"/>
    </xf>
    <xf numFmtId="164" fontId="5" fillId="2" borderId="6" xfId="1" applyNumberFormat="1" applyFont="1" applyFill="1" applyBorder="1" applyAlignment="1">
      <alignment horizontal="center"/>
    </xf>
    <xf numFmtId="164" fontId="5" fillId="2" borderId="2" xfId="1" applyNumberFormat="1" applyFont="1" applyFill="1" applyBorder="1" applyAlignment="1">
      <alignment horizontal="center"/>
    </xf>
    <xf numFmtId="164" fontId="5" fillId="2" borderId="14" xfId="1" applyNumberFormat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3" fillId="3" borderId="0" xfId="0" applyFont="1" applyFill="1" applyBorder="1"/>
    <xf numFmtId="0" fontId="5" fillId="3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vertical="center" textRotation="90"/>
    </xf>
    <xf numFmtId="0" fontId="6" fillId="3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2" fontId="5" fillId="0" borderId="12" xfId="0" applyNumberFormat="1" applyFont="1" applyBorder="1" applyAlignment="1">
      <alignment horizontal="right"/>
    </xf>
    <xf numFmtId="9" fontId="5" fillId="2" borderId="13" xfId="2" applyFont="1" applyFill="1" applyBorder="1"/>
    <xf numFmtId="9" fontId="6" fillId="5" borderId="8" xfId="2" applyFont="1" applyFill="1" applyBorder="1" applyAlignment="1"/>
    <xf numFmtId="0" fontId="7" fillId="0" borderId="11" xfId="0" applyFont="1" applyBorder="1" applyAlignment="1">
      <alignment horizontal="center" vertical="center" textRotation="90"/>
    </xf>
    <xf numFmtId="0" fontId="7" fillId="0" borderId="12" xfId="0" applyFont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 textRotation="90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8" fontId="5" fillId="2" borderId="6" xfId="1" applyNumberFormat="1" applyFont="1" applyFill="1" applyBorder="1" applyAlignment="1">
      <alignment horizontal="center"/>
    </xf>
    <xf numFmtId="8" fontId="5" fillId="2" borderId="15" xfId="1" applyNumberFormat="1" applyFont="1" applyFill="1" applyBorder="1" applyAlignment="1">
      <alignment horizontal="center"/>
    </xf>
    <xf numFmtId="8" fontId="5" fillId="2" borderId="7" xfId="1" applyNumberFormat="1" applyFont="1" applyFill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4" fontId="5" fillId="2" borderId="2" xfId="1" applyNumberFormat="1" applyFont="1" applyFill="1" applyBorder="1" applyAlignment="1">
      <alignment horizontal="center"/>
    </xf>
    <xf numFmtId="164" fontId="5" fillId="2" borderId="14" xfId="1" applyNumberFormat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center"/>
    </xf>
    <xf numFmtId="9" fontId="5" fillId="0" borderId="4" xfId="2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9" fontId="5" fillId="0" borderId="5" xfId="2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/>
    </xf>
    <xf numFmtId="164" fontId="5" fillId="0" borderId="15" xfId="1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7" fillId="0" borderId="11" xfId="0" applyFont="1" applyBorder="1" applyAlignment="1">
      <alignment horizontal="center" vertical="center" textRotation="90" wrapText="1"/>
    </xf>
    <xf numFmtId="0" fontId="7" fillId="0" borderId="12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164" fontId="5" fillId="2" borderId="6" xfId="1" applyNumberFormat="1" applyFont="1" applyFill="1" applyBorder="1" applyAlignment="1">
      <alignment horizontal="center"/>
    </xf>
    <xf numFmtId="164" fontId="5" fillId="2" borderId="15" xfId="1" applyNumberFormat="1" applyFont="1" applyFill="1" applyBorder="1" applyAlignment="1">
      <alignment horizontal="center"/>
    </xf>
    <xf numFmtId="164" fontId="5" fillId="2" borderId="7" xfId="1" applyNumberFormat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horizontal="center"/>
    </xf>
    <xf numFmtId="164" fontId="5" fillId="2" borderId="5" xfId="1" applyNumberFormat="1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4CAD-8BD9-4165-8682-3F1F15F4ECA6}">
  <sheetPr>
    <pageSetUpPr fitToPage="1"/>
  </sheetPr>
  <dimension ref="A2:J86"/>
  <sheetViews>
    <sheetView tabSelected="1" zoomScale="60" zoomScaleNormal="60" workbookViewId="0">
      <selection activeCell="D31" sqref="D31"/>
    </sheetView>
  </sheetViews>
  <sheetFormatPr defaultRowHeight="18" x14ac:dyDescent="0.55000000000000004"/>
  <cols>
    <col min="1" max="1" width="9.06640625" style="46"/>
    <col min="2" max="2" width="31.06640625" style="46" customWidth="1"/>
    <col min="3" max="3" width="24.265625" style="46" bestFit="1" customWidth="1"/>
    <col min="4" max="4" width="26.06640625" style="46" bestFit="1" customWidth="1"/>
    <col min="5" max="5" width="21.86328125" style="46" bestFit="1" customWidth="1"/>
    <col min="6" max="6" width="26.06640625" style="46" bestFit="1" customWidth="1"/>
    <col min="7" max="7" width="27.73046875" style="46" bestFit="1" customWidth="1"/>
    <col min="8" max="8" width="23.53125" style="46" bestFit="1" customWidth="1"/>
    <col min="9" max="16384" width="9.06640625" style="46"/>
  </cols>
  <sheetData>
    <row r="2" spans="1:8" ht="18.399999999999999" thickBot="1" x14ac:dyDescent="0.6"/>
    <row r="3" spans="1:8" ht="18.399999999999999" thickBot="1" x14ac:dyDescent="0.6">
      <c r="B3" s="47" t="s">
        <v>15</v>
      </c>
      <c r="C3" s="99">
        <v>6</v>
      </c>
      <c r="D3" s="48" t="s">
        <v>68</v>
      </c>
    </row>
    <row r="4" spans="1:8" x14ac:dyDescent="0.55000000000000004">
      <c r="B4" s="92" t="s">
        <v>8</v>
      </c>
      <c r="C4" s="88">
        <v>100</v>
      </c>
      <c r="D4" s="92" t="s">
        <v>12</v>
      </c>
      <c r="E4" s="101">
        <v>75</v>
      </c>
    </row>
    <row r="5" spans="1:8" x14ac:dyDescent="0.55000000000000004">
      <c r="B5" s="49" t="s">
        <v>9</v>
      </c>
      <c r="C5" s="61">
        <v>0</v>
      </c>
      <c r="D5" s="49" t="s">
        <v>13</v>
      </c>
      <c r="E5" s="50">
        <v>100</v>
      </c>
    </row>
    <row r="6" spans="1:8" x14ac:dyDescent="0.55000000000000004">
      <c r="B6" s="92" t="s">
        <v>10</v>
      </c>
      <c r="C6" s="88">
        <v>300</v>
      </c>
      <c r="D6" s="92" t="s">
        <v>14</v>
      </c>
      <c r="E6" s="97">
        <v>0</v>
      </c>
    </row>
    <row r="7" spans="1:8" x14ac:dyDescent="0.55000000000000004">
      <c r="B7" s="49" t="s">
        <v>11</v>
      </c>
      <c r="C7" s="61">
        <v>0</v>
      </c>
      <c r="D7" s="60" t="s">
        <v>6</v>
      </c>
      <c r="E7" s="50">
        <f>SUM(E4:E6)</f>
        <v>175</v>
      </c>
    </row>
    <row r="8" spans="1:8" ht="18.399999999999999" thickBot="1" x14ac:dyDescent="0.6">
      <c r="B8" s="93" t="s">
        <v>7</v>
      </c>
      <c r="C8" s="102">
        <f>SUM(C4:C7)</f>
        <v>400</v>
      </c>
      <c r="D8" s="137"/>
      <c r="E8" s="138"/>
    </row>
    <row r="9" spans="1:8" ht="18.399999999999999" thickBot="1" x14ac:dyDescent="0.6"/>
    <row r="10" spans="1:8" x14ac:dyDescent="0.55000000000000004">
      <c r="C10" s="157" t="s">
        <v>70</v>
      </c>
      <c r="D10" s="158"/>
      <c r="E10" s="159"/>
      <c r="F10" s="157" t="s">
        <v>71</v>
      </c>
      <c r="G10" s="158"/>
      <c r="H10" s="159"/>
    </row>
    <row r="11" spans="1:8" ht="18.399999999999999" thickBot="1" x14ac:dyDescent="0.6">
      <c r="C11" s="160"/>
      <c r="D11" s="161"/>
      <c r="E11" s="162"/>
      <c r="F11" s="160"/>
      <c r="G11" s="161"/>
      <c r="H11" s="162"/>
    </row>
    <row r="12" spans="1:8" ht="21.4" thickBot="1" x14ac:dyDescent="0.7">
      <c r="A12" s="134" t="s">
        <v>72</v>
      </c>
      <c r="B12" s="104" t="s">
        <v>0</v>
      </c>
      <c r="C12" s="104" t="s">
        <v>1</v>
      </c>
      <c r="D12" s="105" t="s">
        <v>2</v>
      </c>
      <c r="E12" s="104" t="s">
        <v>5</v>
      </c>
      <c r="F12" s="106" t="s">
        <v>1</v>
      </c>
      <c r="G12" s="105" t="s">
        <v>2</v>
      </c>
      <c r="H12" s="107" t="s">
        <v>5</v>
      </c>
    </row>
    <row r="13" spans="1:8" x14ac:dyDescent="0.55000000000000004">
      <c r="A13" s="135"/>
      <c r="B13" s="66" t="s">
        <v>16</v>
      </c>
      <c r="C13" s="67">
        <v>500</v>
      </c>
      <c r="D13" s="67">
        <v>750</v>
      </c>
      <c r="E13" s="68">
        <v>1000</v>
      </c>
      <c r="F13" s="67">
        <v>500</v>
      </c>
      <c r="G13" s="67">
        <v>750</v>
      </c>
      <c r="H13" s="68">
        <v>1000</v>
      </c>
    </row>
    <row r="14" spans="1:8" x14ac:dyDescent="0.55000000000000004">
      <c r="A14" s="135"/>
      <c r="B14" s="52" t="s">
        <v>62</v>
      </c>
      <c r="C14" s="53">
        <v>10</v>
      </c>
      <c r="D14" s="53">
        <v>50</v>
      </c>
      <c r="E14" s="54">
        <v>100</v>
      </c>
      <c r="F14" s="53">
        <v>10</v>
      </c>
      <c r="G14" s="53">
        <v>50</v>
      </c>
      <c r="H14" s="54">
        <v>100</v>
      </c>
    </row>
    <row r="15" spans="1:8" x14ac:dyDescent="0.55000000000000004">
      <c r="A15" s="135"/>
      <c r="B15" s="66" t="s">
        <v>77</v>
      </c>
      <c r="C15" s="171"/>
      <c r="D15" s="69">
        <v>12</v>
      </c>
      <c r="E15" s="70">
        <v>6</v>
      </c>
      <c r="F15" s="171"/>
      <c r="G15" s="69">
        <v>12</v>
      </c>
      <c r="H15" s="70">
        <v>6</v>
      </c>
    </row>
    <row r="16" spans="1:8" x14ac:dyDescent="0.55000000000000004">
      <c r="A16" s="135"/>
      <c r="B16" s="52" t="s">
        <v>24</v>
      </c>
      <c r="C16" s="171"/>
      <c r="D16" s="55">
        <v>0.03</v>
      </c>
      <c r="E16" s="171"/>
      <c r="F16" s="171"/>
      <c r="G16" s="55">
        <v>0.03</v>
      </c>
      <c r="H16" s="171"/>
    </row>
    <row r="17" spans="1:10" x14ac:dyDescent="0.55000000000000004">
      <c r="A17" s="135"/>
      <c r="B17" s="66"/>
      <c r="C17" s="171"/>
      <c r="D17" s="71"/>
      <c r="E17" s="171"/>
      <c r="F17" s="171"/>
      <c r="G17" s="71"/>
      <c r="H17" s="171"/>
    </row>
    <row r="18" spans="1:10" x14ac:dyDescent="0.55000000000000004">
      <c r="A18" s="135"/>
      <c r="B18" s="56" t="s">
        <v>25</v>
      </c>
      <c r="C18" s="171"/>
      <c r="D18" s="53">
        <f>D13-D14</f>
        <v>700</v>
      </c>
      <c r="E18" s="171"/>
      <c r="F18" s="171"/>
      <c r="G18" s="53">
        <f>G13-G14</f>
        <v>700</v>
      </c>
      <c r="H18" s="171"/>
    </row>
    <row r="19" spans="1:10" ht="18.399999999999999" thickBot="1" x14ac:dyDescent="0.6">
      <c r="A19" s="136"/>
      <c r="B19" s="72" t="s">
        <v>26</v>
      </c>
      <c r="C19" s="172"/>
      <c r="D19" s="73">
        <f>-PMT(D16,D15,D18)</f>
        <v>70.323459831074118</v>
      </c>
      <c r="E19" s="172"/>
      <c r="F19" s="172"/>
      <c r="G19" s="73">
        <f>-PMT(G16,G15,G18)</f>
        <v>70.323459831074118</v>
      </c>
      <c r="H19" s="172"/>
    </row>
    <row r="20" spans="1:10" ht="21.4" thickBot="1" x14ac:dyDescent="0.7">
      <c r="A20" s="134" t="s">
        <v>73</v>
      </c>
      <c r="B20" s="104" t="s">
        <v>3</v>
      </c>
      <c r="C20" s="148" t="s">
        <v>1</v>
      </c>
      <c r="D20" s="149"/>
      <c r="E20" s="150"/>
      <c r="F20" s="148" t="s">
        <v>4</v>
      </c>
      <c r="G20" s="149"/>
      <c r="H20" s="150"/>
    </row>
    <row r="21" spans="1:10" x14ac:dyDescent="0.55000000000000004">
      <c r="A21" s="135"/>
      <c r="B21" s="74" t="s">
        <v>16</v>
      </c>
      <c r="C21" s="151">
        <v>4000</v>
      </c>
      <c r="D21" s="152"/>
      <c r="E21" s="152"/>
      <c r="F21" s="151">
        <v>5000</v>
      </c>
      <c r="G21" s="152"/>
      <c r="H21" s="153"/>
    </row>
    <row r="22" spans="1:10" ht="18.399999999999999" thickBot="1" x14ac:dyDescent="0.6">
      <c r="A22" s="135"/>
      <c r="B22" s="49" t="s">
        <v>22</v>
      </c>
      <c r="C22" s="163">
        <v>100</v>
      </c>
      <c r="D22" s="164"/>
      <c r="E22" s="164"/>
      <c r="F22" s="142">
        <v>750</v>
      </c>
      <c r="G22" s="143"/>
      <c r="H22" s="144"/>
    </row>
    <row r="23" spans="1:10" x14ac:dyDescent="0.55000000000000004">
      <c r="A23" s="135"/>
      <c r="B23" s="92" t="s">
        <v>23</v>
      </c>
      <c r="C23" s="165"/>
      <c r="D23" s="166"/>
      <c r="E23" s="166"/>
      <c r="F23" s="145">
        <v>60</v>
      </c>
      <c r="G23" s="146"/>
      <c r="H23" s="147"/>
    </row>
    <row r="24" spans="1:10" x14ac:dyDescent="0.55000000000000004">
      <c r="A24" s="135"/>
      <c r="B24" s="49" t="s">
        <v>24</v>
      </c>
      <c r="C24" s="167"/>
      <c r="D24" s="168"/>
      <c r="E24" s="168"/>
      <c r="F24" s="154">
        <v>0.08</v>
      </c>
      <c r="G24" s="155"/>
      <c r="H24" s="156"/>
    </row>
    <row r="25" spans="1:10" x14ac:dyDescent="0.55000000000000004">
      <c r="A25" s="135"/>
      <c r="B25" s="92"/>
      <c r="C25" s="167"/>
      <c r="D25" s="168"/>
      <c r="E25" s="168"/>
      <c r="F25" s="145"/>
      <c r="G25" s="146"/>
      <c r="H25" s="147"/>
    </row>
    <row r="26" spans="1:10" x14ac:dyDescent="0.55000000000000004">
      <c r="A26" s="135"/>
      <c r="B26" s="60" t="s">
        <v>25</v>
      </c>
      <c r="C26" s="167"/>
      <c r="D26" s="168"/>
      <c r="E26" s="168"/>
      <c r="F26" s="142">
        <f>F21-F22</f>
        <v>4250</v>
      </c>
      <c r="G26" s="143"/>
      <c r="H26" s="144"/>
    </row>
    <row r="27" spans="1:10" ht="18.399999999999999" thickBot="1" x14ac:dyDescent="0.6">
      <c r="A27" s="136"/>
      <c r="B27" s="93" t="s">
        <v>26</v>
      </c>
      <c r="C27" s="169"/>
      <c r="D27" s="170"/>
      <c r="E27" s="170"/>
      <c r="F27" s="139">
        <f>-PMT(F24,F23,F26)</f>
        <v>343.3912822454941</v>
      </c>
      <c r="G27" s="140"/>
      <c r="H27" s="141"/>
    </row>
    <row r="28" spans="1:10" ht="21.4" thickBot="1" x14ac:dyDescent="0.7">
      <c r="A28" s="173" t="s">
        <v>74</v>
      </c>
      <c r="B28" s="104" t="s">
        <v>31</v>
      </c>
      <c r="C28" s="104" t="s">
        <v>32</v>
      </c>
      <c r="D28" s="108" t="s">
        <v>34</v>
      </c>
      <c r="E28" s="104" t="s">
        <v>36</v>
      </c>
      <c r="F28" s="109" t="s">
        <v>33</v>
      </c>
      <c r="G28" s="108" t="s">
        <v>35</v>
      </c>
      <c r="H28" s="104" t="s">
        <v>37</v>
      </c>
    </row>
    <row r="29" spans="1:10" x14ac:dyDescent="0.55000000000000004">
      <c r="A29" s="174"/>
      <c r="B29" s="75" t="s">
        <v>17</v>
      </c>
      <c r="C29" s="76">
        <f>(C13-C14)+C8</f>
        <v>890</v>
      </c>
      <c r="D29" s="77">
        <f>D14+C8</f>
        <v>450</v>
      </c>
      <c r="E29" s="78">
        <f>E14+C8</f>
        <v>500</v>
      </c>
      <c r="F29" s="83">
        <f>(F13-F14)+C8</f>
        <v>890</v>
      </c>
      <c r="G29" s="77">
        <f>G14+C8</f>
        <v>450</v>
      </c>
      <c r="H29" s="78">
        <f>H14+C8</f>
        <v>500</v>
      </c>
      <c r="J29" s="46" t="s">
        <v>79</v>
      </c>
    </row>
    <row r="30" spans="1:10" ht="18.399999999999999" thickBot="1" x14ac:dyDescent="0.6">
      <c r="A30" s="174"/>
      <c r="B30" s="56" t="s">
        <v>18</v>
      </c>
      <c r="C30" s="53">
        <f t="shared" ref="C30:H30" si="0">$C3*(C41/12)</f>
        <v>87.5</v>
      </c>
      <c r="D30" s="59">
        <f t="shared" si="0"/>
        <v>509.44075898644473</v>
      </c>
      <c r="E30" s="59">
        <f t="shared" si="0"/>
        <v>87.5</v>
      </c>
      <c r="F30" s="58">
        <f t="shared" si="0"/>
        <v>87.5</v>
      </c>
      <c r="G30" s="59">
        <f t="shared" si="0"/>
        <v>509.44075898644473</v>
      </c>
      <c r="H30" s="59">
        <f t="shared" si="0"/>
        <v>87.5</v>
      </c>
      <c r="J30" s="46" t="s">
        <v>80</v>
      </c>
    </row>
    <row r="31" spans="1:10" x14ac:dyDescent="0.55000000000000004">
      <c r="A31" s="174"/>
      <c r="B31" s="94" t="s">
        <v>19</v>
      </c>
      <c r="C31" s="84">
        <f>C29+C30</f>
        <v>977.5</v>
      </c>
      <c r="D31" s="80">
        <f>D29+D30</f>
        <v>959.44075898644473</v>
      </c>
      <c r="E31" s="80">
        <f t="shared" ref="D31:E31" si="1">E29+E30</f>
        <v>587.5</v>
      </c>
      <c r="F31" s="84">
        <f>F29+F30</f>
        <v>977.5</v>
      </c>
      <c r="G31" s="80">
        <f>G29+G30</f>
        <v>959.44075898644473</v>
      </c>
      <c r="H31" s="80">
        <f>H29+H30</f>
        <v>587.5</v>
      </c>
      <c r="J31" s="46" t="s">
        <v>81</v>
      </c>
    </row>
    <row r="32" spans="1:10" x14ac:dyDescent="0.55000000000000004">
      <c r="A32" s="174"/>
      <c r="B32" s="63" t="s">
        <v>38</v>
      </c>
      <c r="D32" s="65">
        <f>C3</f>
        <v>6</v>
      </c>
      <c r="E32" s="111"/>
      <c r="F32" s="64">
        <f>F31/(F43/12)</f>
        <v>2.9728600030321459</v>
      </c>
      <c r="G32" s="131">
        <f>G31/(G43/12)</f>
        <v>3.7117923879968977</v>
      </c>
      <c r="H32" s="131">
        <f t="shared" ref="H32" si="2">H31/(H43/12)</f>
        <v>1.7867572908249472</v>
      </c>
      <c r="J32" s="46" t="s">
        <v>82</v>
      </c>
    </row>
    <row r="33" spans="1:10" x14ac:dyDescent="0.55000000000000004">
      <c r="A33" s="174"/>
      <c r="B33" s="72"/>
      <c r="C33" s="145"/>
      <c r="D33" s="207"/>
      <c r="E33" s="147"/>
      <c r="F33" s="85"/>
      <c r="G33" s="86"/>
      <c r="H33" s="86"/>
    </row>
    <row r="34" spans="1:10" x14ac:dyDescent="0.55000000000000004">
      <c r="A34" s="174"/>
      <c r="B34" s="63" t="s">
        <v>47</v>
      </c>
      <c r="C34" s="58">
        <f>C21-C31</f>
        <v>3022.5</v>
      </c>
      <c r="D34" s="54">
        <f>C21-(D31+D18)</f>
        <v>2340.559241013555</v>
      </c>
      <c r="E34" s="54">
        <f>C21-(E31+E13)</f>
        <v>2412.5</v>
      </c>
      <c r="F34" s="61">
        <f>F22-F31</f>
        <v>-227.5</v>
      </c>
      <c r="G34" s="54">
        <f>F22-(G31+G13)</f>
        <v>-959.44075898644473</v>
      </c>
      <c r="H34" s="54">
        <f>F22-(H31+H13)</f>
        <v>-837.5</v>
      </c>
      <c r="J34" s="46" t="s">
        <v>83</v>
      </c>
    </row>
    <row r="35" spans="1:10" ht="18.399999999999999" thickBot="1" x14ac:dyDescent="0.6">
      <c r="A35" s="174"/>
      <c r="B35" s="82" t="s">
        <v>39</v>
      </c>
      <c r="C35" s="176"/>
      <c r="D35" s="177"/>
      <c r="E35" s="178"/>
      <c r="F35" s="87">
        <f>F34/F31</f>
        <v>-0.23273657289002558</v>
      </c>
      <c r="G35" s="132">
        <f>G34/G31</f>
        <v>-1</v>
      </c>
      <c r="H35" s="132">
        <f>H34/H31</f>
        <v>-1.425531914893617</v>
      </c>
    </row>
    <row r="36" spans="1:10" ht="18.399999999999999" thickBot="1" x14ac:dyDescent="0.6">
      <c r="A36" s="175"/>
      <c r="B36" s="103" t="s">
        <v>53</v>
      </c>
      <c r="C36" s="110">
        <f t="shared" ref="C36:E36" si="3">(C43+C34)/C31</f>
        <v>2.9130434782608696</v>
      </c>
      <c r="D36" s="110">
        <f t="shared" si="3"/>
        <v>1.3775501099587313</v>
      </c>
      <c r="E36" s="110">
        <f t="shared" si="3"/>
        <v>3.8085106382978724</v>
      </c>
      <c r="F36" s="110">
        <f>(F43+F34)/F31</f>
        <v>3.8037804470035081</v>
      </c>
      <c r="G36" s="110">
        <f>(G43+G34)/G31</f>
        <v>2.2329394388558215</v>
      </c>
      <c r="H36" s="110">
        <f>(H43+H34)/H31</f>
        <v>5.2905453394824331</v>
      </c>
      <c r="J36" s="46" t="s">
        <v>84</v>
      </c>
    </row>
    <row r="37" spans="1:10" x14ac:dyDescent="0.55000000000000004">
      <c r="A37" s="173" t="s">
        <v>75</v>
      </c>
      <c r="B37" s="82" t="s">
        <v>90</v>
      </c>
      <c r="C37" s="151">
        <v>0</v>
      </c>
      <c r="D37" s="152"/>
      <c r="E37" s="153"/>
      <c r="F37" s="191">
        <f>F27*12</f>
        <v>4120.6953869459294</v>
      </c>
      <c r="G37" s="192"/>
      <c r="H37" s="193"/>
      <c r="J37" s="46" t="s">
        <v>85</v>
      </c>
    </row>
    <row r="38" spans="1:10" x14ac:dyDescent="0.55000000000000004">
      <c r="A38" s="174"/>
      <c r="B38" s="90"/>
      <c r="C38" s="185"/>
      <c r="D38" s="186"/>
      <c r="E38" s="187"/>
      <c r="F38" s="182"/>
      <c r="G38" s="183"/>
      <c r="H38" s="184"/>
    </row>
    <row r="39" spans="1:10" x14ac:dyDescent="0.55000000000000004">
      <c r="A39" s="174"/>
      <c r="B39" s="72" t="s">
        <v>6</v>
      </c>
      <c r="C39" s="179">
        <f>$E$7</f>
        <v>175</v>
      </c>
      <c r="D39" s="180"/>
      <c r="E39" s="180"/>
      <c r="F39" s="179">
        <f>$E$7</f>
        <v>175</v>
      </c>
      <c r="G39" s="180"/>
      <c r="H39" s="181"/>
      <c r="J39" s="46" t="s">
        <v>86</v>
      </c>
    </row>
    <row r="40" spans="1:10" x14ac:dyDescent="0.55000000000000004">
      <c r="A40" s="174"/>
      <c r="B40" s="90" t="s">
        <v>40</v>
      </c>
      <c r="C40" s="95">
        <v>0</v>
      </c>
      <c r="D40" s="89">
        <f>D19*12</f>
        <v>843.88151797288947</v>
      </c>
      <c r="E40" s="98">
        <v>0</v>
      </c>
      <c r="F40" s="61">
        <v>0</v>
      </c>
      <c r="G40" s="54">
        <f>G19*12</f>
        <v>843.88151797288947</v>
      </c>
      <c r="H40" s="54">
        <v>0</v>
      </c>
      <c r="J40" s="46" t="s">
        <v>87</v>
      </c>
    </row>
    <row r="41" spans="1:10" x14ac:dyDescent="0.55000000000000004">
      <c r="A41" s="174"/>
      <c r="B41" s="79" t="s">
        <v>78</v>
      </c>
      <c r="C41" s="84">
        <f>SUM(C39:C40)</f>
        <v>175</v>
      </c>
      <c r="D41" s="80">
        <f>C39+D40</f>
        <v>1018.8815179728895</v>
      </c>
      <c r="E41" s="96">
        <f>C39+E40</f>
        <v>175</v>
      </c>
      <c r="F41" s="84">
        <f>SUM(F39:F40)</f>
        <v>175</v>
      </c>
      <c r="G41" s="80">
        <f>F39+G40</f>
        <v>1018.8815179728895</v>
      </c>
      <c r="H41" s="80">
        <f>F39+H40</f>
        <v>175</v>
      </c>
      <c r="J41" s="46" t="s">
        <v>88</v>
      </c>
    </row>
    <row r="42" spans="1:10" x14ac:dyDescent="0.55000000000000004">
      <c r="A42" s="174"/>
      <c r="B42" s="91"/>
      <c r="C42" s="185"/>
      <c r="D42" s="186"/>
      <c r="E42" s="187"/>
      <c r="F42" s="167"/>
      <c r="G42" s="188"/>
      <c r="H42" s="189"/>
    </row>
    <row r="43" spans="1:10" ht="18.399999999999999" thickBot="1" x14ac:dyDescent="0.6">
      <c r="A43" s="174"/>
      <c r="B43" s="82" t="s">
        <v>59</v>
      </c>
      <c r="C43" s="88">
        <f>C37-C41</f>
        <v>-175</v>
      </c>
      <c r="D43" s="68">
        <f>C37-D41</f>
        <v>-1018.8815179728895</v>
      </c>
      <c r="E43" s="68">
        <f>C37-E41</f>
        <v>-175</v>
      </c>
      <c r="F43" s="88">
        <f>F37-F41</f>
        <v>3945.6953869459294</v>
      </c>
      <c r="G43" s="68">
        <f>F37-G41</f>
        <v>3101.8138689730399</v>
      </c>
      <c r="H43" s="68">
        <f>F37-H41</f>
        <v>3945.6953869459294</v>
      </c>
      <c r="J43" s="46" t="s">
        <v>89</v>
      </c>
    </row>
    <row r="44" spans="1:10" ht="18.399999999999999" thickBot="1" x14ac:dyDescent="0.6">
      <c r="A44" s="175"/>
      <c r="B44" s="103" t="s">
        <v>30</v>
      </c>
      <c r="C44" s="133">
        <f>C43/C31</f>
        <v>-0.17902813299232737</v>
      </c>
      <c r="D44" s="133">
        <f t="shared" ref="D44:H44" si="4">D43/D31</f>
        <v>-1.0619535478659861</v>
      </c>
      <c r="E44" s="133">
        <f t="shared" si="4"/>
        <v>-0.2978723404255319</v>
      </c>
      <c r="F44" s="133">
        <f t="shared" si="4"/>
        <v>4.0365170198935338</v>
      </c>
      <c r="G44" s="133">
        <f t="shared" si="4"/>
        <v>3.2329394388558215</v>
      </c>
      <c r="H44" s="133">
        <f t="shared" si="4"/>
        <v>6.7160772543760503</v>
      </c>
    </row>
    <row r="45" spans="1:10" x14ac:dyDescent="0.55000000000000004">
      <c r="F45" s="62"/>
      <c r="G45" s="57"/>
    </row>
    <row r="46" spans="1:10" s="126" customFormat="1" x14ac:dyDescent="0.55000000000000004">
      <c r="B46" s="123"/>
      <c r="C46" s="127"/>
      <c r="D46" s="127"/>
      <c r="E46" s="127"/>
      <c r="F46" s="127"/>
      <c r="G46" s="127"/>
      <c r="H46" s="127"/>
    </row>
    <row r="47" spans="1:10" s="126" customFormat="1" x14ac:dyDescent="0.55000000000000004">
      <c r="B47" s="123"/>
      <c r="C47" s="127"/>
      <c r="D47" s="127"/>
      <c r="E47" s="127"/>
      <c r="F47" s="127"/>
      <c r="G47" s="127"/>
      <c r="H47" s="127"/>
    </row>
    <row r="48" spans="1:10" s="126" customFormat="1" x14ac:dyDescent="0.55000000000000004">
      <c r="B48" s="125"/>
      <c r="C48" s="127"/>
      <c r="D48" s="127"/>
      <c r="E48" s="127"/>
      <c r="F48" s="127"/>
      <c r="G48" s="127"/>
      <c r="H48" s="127"/>
    </row>
    <row r="49" spans="1:8" s="126" customFormat="1" x14ac:dyDescent="0.55000000000000004">
      <c r="A49" s="128"/>
      <c r="B49" s="125"/>
      <c r="C49" s="127"/>
      <c r="D49" s="127"/>
      <c r="E49" s="127"/>
      <c r="F49" s="127"/>
      <c r="G49" s="127"/>
      <c r="H49" s="127"/>
    </row>
    <row r="50" spans="1:8" s="126" customFormat="1" x14ac:dyDescent="0.55000000000000004">
      <c r="A50" s="128"/>
      <c r="B50" s="123"/>
      <c r="C50" s="127"/>
      <c r="D50" s="127"/>
      <c r="E50" s="127"/>
      <c r="F50" s="127"/>
      <c r="G50" s="127"/>
      <c r="H50" s="127"/>
    </row>
    <row r="51" spans="1:8" s="126" customFormat="1" x14ac:dyDescent="0.55000000000000004">
      <c r="A51" s="128"/>
      <c r="B51" s="125"/>
      <c r="C51" s="127"/>
      <c r="D51" s="127"/>
      <c r="E51" s="127"/>
      <c r="F51" s="127"/>
      <c r="G51" s="127"/>
      <c r="H51" s="127"/>
    </row>
    <row r="52" spans="1:8" s="126" customFormat="1" x14ac:dyDescent="0.55000000000000004">
      <c r="A52" s="128"/>
      <c r="B52" s="125"/>
      <c r="C52" s="127"/>
      <c r="D52" s="127"/>
      <c r="E52" s="127"/>
      <c r="F52" s="127"/>
      <c r="G52" s="127"/>
      <c r="H52" s="127"/>
    </row>
    <row r="53" spans="1:8" s="126" customFormat="1" x14ac:dyDescent="0.55000000000000004">
      <c r="A53" s="128"/>
      <c r="B53" s="129"/>
      <c r="C53" s="127"/>
      <c r="D53" s="127"/>
      <c r="E53" s="127"/>
      <c r="F53" s="127"/>
      <c r="G53" s="127"/>
      <c r="H53" s="127"/>
    </row>
    <row r="54" spans="1:8" s="126" customFormat="1" x14ac:dyDescent="0.55000000000000004">
      <c r="A54" s="128"/>
      <c r="B54" s="125"/>
      <c r="C54" s="190"/>
      <c r="D54" s="190"/>
      <c r="E54" s="190"/>
      <c r="F54" s="190"/>
      <c r="G54" s="190"/>
      <c r="H54" s="190"/>
    </row>
    <row r="55" spans="1:8" s="126" customFormat="1" x14ac:dyDescent="0.55000000000000004">
      <c r="A55" s="128"/>
      <c r="B55" s="123"/>
      <c r="C55" s="127"/>
      <c r="D55" s="127"/>
      <c r="E55" s="127"/>
      <c r="F55" s="127"/>
      <c r="G55" s="127"/>
      <c r="H55" s="127"/>
    </row>
    <row r="56" spans="1:8" s="126" customFormat="1" x14ac:dyDescent="0.55000000000000004">
      <c r="A56" s="128"/>
      <c r="B56" s="123"/>
      <c r="C56" s="190"/>
      <c r="D56" s="190"/>
      <c r="E56" s="190"/>
      <c r="F56" s="190"/>
      <c r="G56" s="190"/>
      <c r="H56" s="190"/>
    </row>
    <row r="57" spans="1:8" s="126" customFormat="1" x14ac:dyDescent="0.55000000000000004">
      <c r="A57" s="128"/>
      <c r="B57" s="123"/>
      <c r="C57" s="127"/>
      <c r="D57" s="127"/>
      <c r="E57" s="127"/>
      <c r="F57" s="127"/>
      <c r="G57" s="127"/>
      <c r="H57" s="127"/>
    </row>
    <row r="58" spans="1:8" s="126" customFormat="1" x14ac:dyDescent="0.55000000000000004">
      <c r="A58" s="128"/>
      <c r="B58" s="125"/>
      <c r="C58" s="127"/>
      <c r="D58" s="127"/>
      <c r="E58" s="127"/>
      <c r="F58" s="127"/>
      <c r="G58" s="127"/>
      <c r="H58" s="127"/>
    </row>
    <row r="59" spans="1:8" s="126" customFormat="1" x14ac:dyDescent="0.55000000000000004">
      <c r="A59" s="128"/>
      <c r="B59" s="124"/>
      <c r="C59" s="127"/>
      <c r="D59" s="127"/>
      <c r="E59" s="127"/>
      <c r="F59" s="127"/>
      <c r="G59" s="127"/>
      <c r="H59" s="127"/>
    </row>
    <row r="60" spans="1:8" s="126" customFormat="1" x14ac:dyDescent="0.55000000000000004">
      <c r="A60" s="128"/>
      <c r="B60" s="125"/>
      <c r="C60" s="127"/>
      <c r="D60" s="127"/>
      <c r="E60" s="127"/>
      <c r="F60" s="127"/>
      <c r="G60" s="127"/>
      <c r="H60" s="127"/>
    </row>
    <row r="61" spans="1:8" s="126" customFormat="1" x14ac:dyDescent="0.55000000000000004">
      <c r="A61" s="128"/>
      <c r="B61" s="125"/>
      <c r="C61" s="127"/>
      <c r="D61" s="127"/>
      <c r="E61" s="127"/>
      <c r="F61" s="127"/>
      <c r="G61" s="127"/>
      <c r="H61" s="127"/>
    </row>
    <row r="62" spans="1:8" s="126" customFormat="1" x14ac:dyDescent="0.55000000000000004">
      <c r="A62" s="128"/>
      <c r="B62" s="129"/>
      <c r="C62" s="127"/>
      <c r="D62" s="127"/>
      <c r="E62" s="127"/>
      <c r="F62" s="127"/>
      <c r="G62" s="127"/>
      <c r="H62" s="127"/>
    </row>
    <row r="63" spans="1:8" x14ac:dyDescent="0.55000000000000004">
      <c r="A63" s="100"/>
      <c r="B63" s="51"/>
    </row>
    <row r="64" spans="1:8" x14ac:dyDescent="0.55000000000000004">
      <c r="A64" s="100"/>
      <c r="B64" s="51"/>
    </row>
    <row r="65" spans="1:2" x14ac:dyDescent="0.55000000000000004">
      <c r="A65" s="100"/>
      <c r="B65" s="51"/>
    </row>
    <row r="66" spans="1:2" x14ac:dyDescent="0.55000000000000004">
      <c r="A66" s="100"/>
      <c r="B66" s="51"/>
    </row>
    <row r="67" spans="1:2" x14ac:dyDescent="0.55000000000000004">
      <c r="A67" s="100"/>
      <c r="B67" s="51"/>
    </row>
    <row r="68" spans="1:2" x14ac:dyDescent="0.55000000000000004">
      <c r="A68" s="100"/>
      <c r="B68" s="51"/>
    </row>
    <row r="69" spans="1:2" x14ac:dyDescent="0.55000000000000004">
      <c r="A69" s="100"/>
      <c r="B69" s="51"/>
    </row>
    <row r="70" spans="1:2" x14ac:dyDescent="0.55000000000000004">
      <c r="A70" s="100"/>
      <c r="B70" s="51"/>
    </row>
    <row r="71" spans="1:2" x14ac:dyDescent="0.55000000000000004">
      <c r="A71" s="100"/>
      <c r="B71" s="51"/>
    </row>
    <row r="72" spans="1:2" x14ac:dyDescent="0.55000000000000004">
      <c r="A72" s="100"/>
      <c r="B72" s="51"/>
    </row>
    <row r="73" spans="1:2" x14ac:dyDescent="0.55000000000000004">
      <c r="A73" s="100"/>
      <c r="B73" s="51"/>
    </row>
    <row r="74" spans="1:2" x14ac:dyDescent="0.55000000000000004">
      <c r="A74" s="100"/>
      <c r="B74" s="51"/>
    </row>
    <row r="75" spans="1:2" x14ac:dyDescent="0.55000000000000004">
      <c r="A75" s="100"/>
      <c r="B75" s="51"/>
    </row>
    <row r="76" spans="1:2" x14ac:dyDescent="0.55000000000000004">
      <c r="A76" s="100"/>
      <c r="B76" s="51"/>
    </row>
    <row r="77" spans="1:2" x14ac:dyDescent="0.55000000000000004">
      <c r="A77" s="100"/>
      <c r="B77" s="51"/>
    </row>
    <row r="78" spans="1:2" x14ac:dyDescent="0.55000000000000004">
      <c r="A78" s="100"/>
      <c r="B78" s="51"/>
    </row>
    <row r="79" spans="1:2" x14ac:dyDescent="0.55000000000000004">
      <c r="A79" s="100"/>
      <c r="B79" s="51"/>
    </row>
    <row r="80" spans="1:2" x14ac:dyDescent="0.55000000000000004">
      <c r="A80" s="100"/>
      <c r="B80" s="51"/>
    </row>
    <row r="81" spans="1:2" x14ac:dyDescent="0.55000000000000004">
      <c r="A81" s="100"/>
      <c r="B81" s="51"/>
    </row>
    <row r="82" spans="1:2" x14ac:dyDescent="0.55000000000000004">
      <c r="B82" s="51"/>
    </row>
    <row r="83" spans="1:2" x14ac:dyDescent="0.55000000000000004">
      <c r="B83" s="51"/>
    </row>
    <row r="84" spans="1:2" x14ac:dyDescent="0.55000000000000004">
      <c r="B84" s="51"/>
    </row>
    <row r="85" spans="1:2" x14ac:dyDescent="0.55000000000000004">
      <c r="B85" s="51"/>
    </row>
    <row r="86" spans="1:2" x14ac:dyDescent="0.55000000000000004">
      <c r="B86" s="51"/>
    </row>
  </sheetData>
  <mergeCells count="37">
    <mergeCell ref="C54:E54"/>
    <mergeCell ref="F37:H37"/>
    <mergeCell ref="F54:H54"/>
    <mergeCell ref="C56:E56"/>
    <mergeCell ref="F56:H56"/>
    <mergeCell ref="F15:F19"/>
    <mergeCell ref="H16:H19"/>
    <mergeCell ref="C15:C19"/>
    <mergeCell ref="E16:E19"/>
    <mergeCell ref="A37:A44"/>
    <mergeCell ref="A28:A36"/>
    <mergeCell ref="A20:A27"/>
    <mergeCell ref="C35:E35"/>
    <mergeCell ref="C37:E37"/>
    <mergeCell ref="C39:E39"/>
    <mergeCell ref="F39:H39"/>
    <mergeCell ref="F38:H38"/>
    <mergeCell ref="C38:E38"/>
    <mergeCell ref="C42:E42"/>
    <mergeCell ref="F42:H42"/>
    <mergeCell ref="C33:E33"/>
    <mergeCell ref="A12:A19"/>
    <mergeCell ref="D8:E8"/>
    <mergeCell ref="F27:H27"/>
    <mergeCell ref="F26:H26"/>
    <mergeCell ref="F25:H25"/>
    <mergeCell ref="F20:H20"/>
    <mergeCell ref="F21:H21"/>
    <mergeCell ref="F22:H22"/>
    <mergeCell ref="F23:H23"/>
    <mergeCell ref="F24:H24"/>
    <mergeCell ref="C10:E11"/>
    <mergeCell ref="F10:H11"/>
    <mergeCell ref="C20:E20"/>
    <mergeCell ref="C21:E21"/>
    <mergeCell ref="C22:E22"/>
    <mergeCell ref="C23:E27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9A3C-23DC-44A6-80E2-D31B34DA22C9}">
  <sheetPr>
    <pageSetUpPr fitToPage="1"/>
  </sheetPr>
  <dimension ref="A2:J86"/>
  <sheetViews>
    <sheetView topLeftCell="A19" zoomScale="60" zoomScaleNormal="60" workbookViewId="0">
      <selection activeCell="D49" sqref="D49"/>
    </sheetView>
  </sheetViews>
  <sheetFormatPr defaultRowHeight="18" x14ac:dyDescent="0.55000000000000004"/>
  <cols>
    <col min="1" max="1" width="9.06640625" style="46"/>
    <col min="2" max="2" width="31.06640625" style="46" customWidth="1"/>
    <col min="3" max="3" width="60.06640625" style="46" customWidth="1"/>
    <col min="4" max="5" width="44.53125" style="46" bestFit="1" customWidth="1"/>
    <col min="6" max="8" width="43.06640625" style="46" bestFit="1" customWidth="1"/>
    <col min="9" max="16384" width="9.06640625" style="46"/>
  </cols>
  <sheetData>
    <row r="2" spans="1:8" ht="18.399999999999999" thickBot="1" x14ac:dyDescent="0.6"/>
    <row r="3" spans="1:8" ht="18.399999999999999" thickBot="1" x14ac:dyDescent="0.6">
      <c r="B3" s="47" t="s">
        <v>15</v>
      </c>
      <c r="C3" s="99">
        <v>6</v>
      </c>
      <c r="D3" s="48" t="s">
        <v>68</v>
      </c>
    </row>
    <row r="4" spans="1:8" x14ac:dyDescent="0.55000000000000004">
      <c r="B4" s="92" t="s">
        <v>8</v>
      </c>
      <c r="C4" s="88">
        <v>100</v>
      </c>
      <c r="D4" s="92" t="s">
        <v>12</v>
      </c>
      <c r="E4" s="112">
        <v>75</v>
      </c>
    </row>
    <row r="5" spans="1:8" x14ac:dyDescent="0.55000000000000004">
      <c r="B5" s="49" t="s">
        <v>9</v>
      </c>
      <c r="C5" s="117">
        <v>0</v>
      </c>
      <c r="D5" s="49" t="s">
        <v>13</v>
      </c>
      <c r="E5" s="118">
        <v>100</v>
      </c>
    </row>
    <row r="6" spans="1:8" x14ac:dyDescent="0.55000000000000004">
      <c r="B6" s="92" t="s">
        <v>10</v>
      </c>
      <c r="C6" s="88">
        <v>300</v>
      </c>
      <c r="D6" s="92" t="s">
        <v>14</v>
      </c>
      <c r="E6" s="97">
        <v>0</v>
      </c>
    </row>
    <row r="7" spans="1:8" x14ac:dyDescent="0.55000000000000004">
      <c r="B7" s="49" t="s">
        <v>11</v>
      </c>
      <c r="C7" s="117">
        <v>0</v>
      </c>
      <c r="D7" s="60" t="s">
        <v>6</v>
      </c>
      <c r="E7" s="118">
        <f>SUM(E4:E6)</f>
        <v>175</v>
      </c>
    </row>
    <row r="8" spans="1:8" ht="18.399999999999999" thickBot="1" x14ac:dyDescent="0.6">
      <c r="B8" s="93" t="s">
        <v>7</v>
      </c>
      <c r="C8" s="102">
        <f>SUM(C4:C7)</f>
        <v>400</v>
      </c>
      <c r="D8" s="137"/>
      <c r="E8" s="138"/>
    </row>
    <row r="9" spans="1:8" ht="18.399999999999999" thickBot="1" x14ac:dyDescent="0.6"/>
    <row r="10" spans="1:8" x14ac:dyDescent="0.55000000000000004">
      <c r="C10" s="157" t="s">
        <v>70</v>
      </c>
      <c r="D10" s="158"/>
      <c r="E10" s="159"/>
      <c r="F10" s="157" t="s">
        <v>71</v>
      </c>
      <c r="G10" s="158"/>
      <c r="H10" s="159"/>
    </row>
    <row r="11" spans="1:8" ht="18.399999999999999" thickBot="1" x14ac:dyDescent="0.6">
      <c r="C11" s="160"/>
      <c r="D11" s="161"/>
      <c r="E11" s="162"/>
      <c r="F11" s="160"/>
      <c r="G11" s="161"/>
      <c r="H11" s="162"/>
    </row>
    <row r="12" spans="1:8" ht="21.4" thickBot="1" x14ac:dyDescent="0.7">
      <c r="A12" s="134" t="s">
        <v>72</v>
      </c>
      <c r="B12" s="104" t="s">
        <v>0</v>
      </c>
      <c r="C12" s="104" t="s">
        <v>1</v>
      </c>
      <c r="D12" s="105" t="s">
        <v>2</v>
      </c>
      <c r="E12" s="104" t="s">
        <v>5</v>
      </c>
      <c r="F12" s="106" t="s">
        <v>1</v>
      </c>
      <c r="G12" s="105" t="s">
        <v>2</v>
      </c>
      <c r="H12" s="107" t="s">
        <v>5</v>
      </c>
    </row>
    <row r="13" spans="1:8" x14ac:dyDescent="0.55000000000000004">
      <c r="A13" s="135"/>
      <c r="B13" s="66" t="s">
        <v>16</v>
      </c>
      <c r="C13" s="116">
        <v>500</v>
      </c>
      <c r="D13" s="116">
        <v>750</v>
      </c>
      <c r="E13" s="68">
        <v>1000</v>
      </c>
      <c r="F13" s="116">
        <v>500</v>
      </c>
      <c r="G13" s="116">
        <v>750</v>
      </c>
      <c r="H13" s="68">
        <v>1000</v>
      </c>
    </row>
    <row r="14" spans="1:8" x14ac:dyDescent="0.55000000000000004">
      <c r="A14" s="135"/>
      <c r="B14" s="52" t="s">
        <v>62</v>
      </c>
      <c r="C14" s="119">
        <v>10</v>
      </c>
      <c r="D14" s="119">
        <v>50</v>
      </c>
      <c r="E14" s="54">
        <v>100</v>
      </c>
      <c r="F14" s="119">
        <v>10</v>
      </c>
      <c r="G14" s="119">
        <v>50</v>
      </c>
      <c r="H14" s="54">
        <v>100</v>
      </c>
    </row>
    <row r="15" spans="1:8" x14ac:dyDescent="0.55000000000000004">
      <c r="A15" s="135"/>
      <c r="B15" s="66" t="s">
        <v>77</v>
      </c>
      <c r="C15" s="171"/>
      <c r="D15" s="69">
        <v>12</v>
      </c>
      <c r="E15" s="70">
        <v>6</v>
      </c>
      <c r="F15" s="171"/>
      <c r="G15" s="69">
        <v>12</v>
      </c>
      <c r="H15" s="70">
        <v>6</v>
      </c>
    </row>
    <row r="16" spans="1:8" x14ac:dyDescent="0.55000000000000004">
      <c r="A16" s="135"/>
      <c r="B16" s="52" t="s">
        <v>24</v>
      </c>
      <c r="C16" s="171"/>
      <c r="D16" s="55">
        <v>0.03</v>
      </c>
      <c r="E16" s="171"/>
      <c r="F16" s="171"/>
      <c r="G16" s="55">
        <v>0.03</v>
      </c>
      <c r="H16" s="171"/>
    </row>
    <row r="17" spans="1:10" x14ac:dyDescent="0.55000000000000004">
      <c r="A17" s="135"/>
      <c r="B17" s="66"/>
      <c r="C17" s="171"/>
      <c r="D17" s="71"/>
      <c r="E17" s="171"/>
      <c r="F17" s="171"/>
      <c r="G17" s="71"/>
      <c r="H17" s="171"/>
    </row>
    <row r="18" spans="1:10" x14ac:dyDescent="0.55000000000000004">
      <c r="A18" s="135"/>
      <c r="B18" s="56" t="s">
        <v>25</v>
      </c>
      <c r="C18" s="171"/>
      <c r="D18" s="119">
        <f>D13-D14</f>
        <v>700</v>
      </c>
      <c r="E18" s="171"/>
      <c r="F18" s="171"/>
      <c r="G18" s="119">
        <f>G13-G14</f>
        <v>700</v>
      </c>
      <c r="H18" s="171"/>
    </row>
    <row r="19" spans="1:10" ht="18.399999999999999" thickBot="1" x14ac:dyDescent="0.6">
      <c r="A19" s="136"/>
      <c r="B19" s="72" t="s">
        <v>26</v>
      </c>
      <c r="C19" s="172"/>
      <c r="D19" s="113">
        <f>-PMT(D16,D15,D18)</f>
        <v>70.323459831074118</v>
      </c>
      <c r="E19" s="172"/>
      <c r="F19" s="172"/>
      <c r="G19" s="113">
        <f>-PMT(G16,G15,G18)</f>
        <v>70.323459831074118</v>
      </c>
      <c r="H19" s="172"/>
    </row>
    <row r="20" spans="1:10" ht="21.4" thickBot="1" x14ac:dyDescent="0.7">
      <c r="A20" s="134" t="s">
        <v>73</v>
      </c>
      <c r="B20" s="104" t="s">
        <v>3</v>
      </c>
      <c r="C20" s="148" t="s">
        <v>1</v>
      </c>
      <c r="D20" s="149"/>
      <c r="E20" s="150"/>
      <c r="F20" s="148" t="s">
        <v>4</v>
      </c>
      <c r="G20" s="149"/>
      <c r="H20" s="150"/>
    </row>
    <row r="21" spans="1:10" x14ac:dyDescent="0.55000000000000004">
      <c r="A21" s="135"/>
      <c r="B21" s="74" t="s">
        <v>91</v>
      </c>
      <c r="C21" s="151">
        <v>4000</v>
      </c>
      <c r="D21" s="152"/>
      <c r="E21" s="152"/>
      <c r="F21" s="151">
        <v>5000</v>
      </c>
      <c r="G21" s="152"/>
      <c r="H21" s="153"/>
    </row>
    <row r="22" spans="1:10" ht="18.399999999999999" thickBot="1" x14ac:dyDescent="0.6">
      <c r="A22" s="135"/>
      <c r="B22" s="49" t="s">
        <v>22</v>
      </c>
      <c r="C22" s="163">
        <v>100</v>
      </c>
      <c r="D22" s="164"/>
      <c r="E22" s="164"/>
      <c r="F22" s="142">
        <v>750</v>
      </c>
      <c r="G22" s="143"/>
      <c r="H22" s="144"/>
    </row>
    <row r="23" spans="1:10" x14ac:dyDescent="0.55000000000000004">
      <c r="A23" s="135"/>
      <c r="B23" s="92" t="s">
        <v>23</v>
      </c>
      <c r="C23" s="165"/>
      <c r="D23" s="166"/>
      <c r="E23" s="166"/>
      <c r="F23" s="145">
        <v>60</v>
      </c>
      <c r="G23" s="146"/>
      <c r="H23" s="147"/>
    </row>
    <row r="24" spans="1:10" x14ac:dyDescent="0.55000000000000004">
      <c r="A24" s="135"/>
      <c r="B24" s="49" t="s">
        <v>24</v>
      </c>
      <c r="C24" s="167"/>
      <c r="D24" s="168"/>
      <c r="E24" s="168"/>
      <c r="F24" s="154">
        <v>0.08</v>
      </c>
      <c r="G24" s="155"/>
      <c r="H24" s="156"/>
    </row>
    <row r="25" spans="1:10" x14ac:dyDescent="0.55000000000000004">
      <c r="A25" s="135"/>
      <c r="B25" s="92"/>
      <c r="C25" s="167"/>
      <c r="D25" s="168"/>
      <c r="E25" s="168"/>
      <c r="F25" s="145"/>
      <c r="G25" s="146"/>
      <c r="H25" s="147"/>
    </row>
    <row r="26" spans="1:10" x14ac:dyDescent="0.55000000000000004">
      <c r="A26" s="135"/>
      <c r="B26" s="60" t="s">
        <v>25</v>
      </c>
      <c r="C26" s="167"/>
      <c r="D26" s="168"/>
      <c r="E26" s="168"/>
      <c r="F26" s="142">
        <f>F21-F22</f>
        <v>4250</v>
      </c>
      <c r="G26" s="143"/>
      <c r="H26" s="144"/>
    </row>
    <row r="27" spans="1:10" ht="18.399999999999999" thickBot="1" x14ac:dyDescent="0.6">
      <c r="A27" s="136"/>
      <c r="B27" s="93" t="s">
        <v>26</v>
      </c>
      <c r="C27" s="169"/>
      <c r="D27" s="170"/>
      <c r="E27" s="170"/>
      <c r="F27" s="139">
        <f>-PMT(F24,F23,F26)</f>
        <v>343.3912822454941</v>
      </c>
      <c r="G27" s="140"/>
      <c r="H27" s="141"/>
    </row>
    <row r="28" spans="1:10" ht="21.4" thickBot="1" x14ac:dyDescent="0.7">
      <c r="A28" s="173" t="s">
        <v>74</v>
      </c>
      <c r="B28" s="104" t="s">
        <v>31</v>
      </c>
      <c r="C28" s="104" t="s">
        <v>32</v>
      </c>
      <c r="D28" s="121" t="s">
        <v>34</v>
      </c>
      <c r="E28" s="104" t="s">
        <v>36</v>
      </c>
      <c r="F28" s="122" t="s">
        <v>33</v>
      </c>
      <c r="G28" s="121" t="s">
        <v>35</v>
      </c>
      <c r="H28" s="104" t="s">
        <v>37</v>
      </c>
    </row>
    <row r="29" spans="1:10" x14ac:dyDescent="0.55000000000000004">
      <c r="A29" s="174"/>
      <c r="B29" s="75" t="s">
        <v>17</v>
      </c>
      <c r="C29" s="114" t="s">
        <v>92</v>
      </c>
      <c r="D29" s="77" t="s">
        <v>99</v>
      </c>
      <c r="E29" s="78">
        <f>E14+C8</f>
        <v>500</v>
      </c>
      <c r="F29" s="115">
        <f>(F13-F14)+C8</f>
        <v>890</v>
      </c>
      <c r="G29" s="77">
        <f>G14+C8</f>
        <v>450</v>
      </c>
      <c r="H29" s="78">
        <f>H14+C8</f>
        <v>500</v>
      </c>
      <c r="J29" s="46" t="s">
        <v>79</v>
      </c>
    </row>
    <row r="30" spans="1:10" ht="18.399999999999999" thickBot="1" x14ac:dyDescent="0.6">
      <c r="A30" s="174"/>
      <c r="B30" s="56" t="s">
        <v>18</v>
      </c>
      <c r="C30" s="119" t="s">
        <v>93</v>
      </c>
      <c r="D30" s="59" t="e">
        <f t="shared" ref="C30:H30" si="0">$C3*(D41/12)</f>
        <v>#VALUE!</v>
      </c>
      <c r="E30" s="59" t="e">
        <f t="shared" si="0"/>
        <v>#VALUE!</v>
      </c>
      <c r="F30" s="120" t="e">
        <f t="shared" si="0"/>
        <v>#VALUE!</v>
      </c>
      <c r="G30" s="59" t="e">
        <f t="shared" si="0"/>
        <v>#VALUE!</v>
      </c>
      <c r="H30" s="59" t="e">
        <f t="shared" si="0"/>
        <v>#VALUE!</v>
      </c>
      <c r="J30" s="46" t="s">
        <v>80</v>
      </c>
    </row>
    <row r="31" spans="1:10" x14ac:dyDescent="0.55000000000000004">
      <c r="A31" s="174"/>
      <c r="B31" s="94" t="s">
        <v>19</v>
      </c>
      <c r="C31" s="84" t="s">
        <v>52</v>
      </c>
      <c r="D31" s="80" t="e">
        <f t="shared" ref="D31:E31" si="1">D29+D30</f>
        <v>#VALUE!</v>
      </c>
      <c r="E31" s="80" t="e">
        <f t="shared" si="1"/>
        <v>#VALUE!</v>
      </c>
      <c r="F31" s="84" t="e">
        <f>F29+F30</f>
        <v>#VALUE!</v>
      </c>
      <c r="G31" s="80" t="e">
        <f>G29+G30</f>
        <v>#VALUE!</v>
      </c>
      <c r="H31" s="80" t="e">
        <f>H29+H30</f>
        <v>#VALUE!</v>
      </c>
      <c r="J31" s="46" t="s">
        <v>81</v>
      </c>
    </row>
    <row r="32" spans="1:10" x14ac:dyDescent="0.55000000000000004">
      <c r="A32" s="174"/>
      <c r="B32" s="63" t="s">
        <v>38</v>
      </c>
      <c r="C32" s="167" t="s">
        <v>94</v>
      </c>
      <c r="D32" s="188"/>
      <c r="E32" s="188"/>
      <c r="F32" s="64" t="e">
        <f>F31/(F43/12)</f>
        <v>#VALUE!</v>
      </c>
      <c r="G32" s="131" t="e">
        <f>G31/(G43/12)</f>
        <v>#VALUE!</v>
      </c>
      <c r="H32" s="131" t="e">
        <f t="shared" ref="H32" si="2">H31/(H43/12)</f>
        <v>#VALUE!</v>
      </c>
      <c r="J32" s="46" t="s">
        <v>82</v>
      </c>
    </row>
    <row r="33" spans="1:10" x14ac:dyDescent="0.55000000000000004">
      <c r="A33" s="174"/>
      <c r="B33" s="72"/>
      <c r="C33" s="81"/>
      <c r="D33" s="66"/>
      <c r="E33" s="66"/>
      <c r="F33" s="85"/>
      <c r="G33" s="86"/>
      <c r="H33" s="86"/>
    </row>
    <row r="34" spans="1:10" x14ac:dyDescent="0.55000000000000004">
      <c r="A34" s="174"/>
      <c r="B34" s="63" t="s">
        <v>47</v>
      </c>
      <c r="C34" s="120" t="s">
        <v>45</v>
      </c>
      <c r="D34" s="54" t="e">
        <f>C21-D31-D18</f>
        <v>#VALUE!</v>
      </c>
      <c r="E34" s="54" t="e">
        <f>C21-E31</f>
        <v>#VALUE!</v>
      </c>
      <c r="F34" s="117" t="e">
        <f>F22-F31</f>
        <v>#VALUE!</v>
      </c>
      <c r="G34" s="54" t="e">
        <f>F22-G31</f>
        <v>#VALUE!</v>
      </c>
      <c r="H34" s="54" t="e">
        <f>F22-H31</f>
        <v>#VALUE!</v>
      </c>
      <c r="J34" s="46" t="s">
        <v>83</v>
      </c>
    </row>
    <row r="35" spans="1:10" ht="18.399999999999999" thickBot="1" x14ac:dyDescent="0.6">
      <c r="A35" s="174"/>
      <c r="B35" s="82" t="s">
        <v>39</v>
      </c>
      <c r="C35" s="176"/>
      <c r="D35" s="177"/>
      <c r="E35" s="178"/>
      <c r="F35" s="87" t="e">
        <f>F34/F31</f>
        <v>#VALUE!</v>
      </c>
      <c r="G35" s="132" t="e">
        <f>G34/G31</f>
        <v>#VALUE!</v>
      </c>
      <c r="H35" s="132" t="e">
        <f>H34/H31</f>
        <v>#VALUE!</v>
      </c>
    </row>
    <row r="36" spans="1:10" ht="18.399999999999999" thickBot="1" x14ac:dyDescent="0.6">
      <c r="A36" s="175"/>
      <c r="B36" s="103" t="s">
        <v>53</v>
      </c>
      <c r="C36" s="110" t="s">
        <v>95</v>
      </c>
      <c r="D36" s="110" t="e">
        <f t="shared" ref="C36:E36" si="3">(D43+D34)/D31</f>
        <v>#VALUE!</v>
      </c>
      <c r="E36" s="110" t="e">
        <f t="shared" si="3"/>
        <v>#VALUE!</v>
      </c>
      <c r="F36" s="110" t="e">
        <f>(F43+F34)/F31</f>
        <v>#VALUE!</v>
      </c>
      <c r="G36" s="110" t="e">
        <f t="shared" ref="G36:H36" si="4">(G43+G34)/G31</f>
        <v>#VALUE!</v>
      </c>
      <c r="H36" s="110" t="e">
        <f t="shared" si="4"/>
        <v>#VALUE!</v>
      </c>
      <c r="J36" s="46" t="s">
        <v>84</v>
      </c>
    </row>
    <row r="37" spans="1:10" x14ac:dyDescent="0.55000000000000004">
      <c r="A37" s="173" t="s">
        <v>75</v>
      </c>
      <c r="B37" s="82" t="s">
        <v>90</v>
      </c>
      <c r="C37" s="151">
        <v>0</v>
      </c>
      <c r="D37" s="152"/>
      <c r="E37" s="153"/>
      <c r="F37" s="191">
        <f>F27*12</f>
        <v>4120.6953869459294</v>
      </c>
      <c r="G37" s="192"/>
      <c r="H37" s="193"/>
      <c r="J37" s="46" t="s">
        <v>85</v>
      </c>
    </row>
    <row r="38" spans="1:10" x14ac:dyDescent="0.55000000000000004">
      <c r="A38" s="174"/>
      <c r="B38" s="90"/>
      <c r="C38" s="185"/>
      <c r="D38" s="186"/>
      <c r="E38" s="187"/>
      <c r="F38" s="182"/>
      <c r="G38" s="183"/>
      <c r="H38" s="184"/>
    </row>
    <row r="39" spans="1:10" x14ac:dyDescent="0.55000000000000004">
      <c r="A39" s="174"/>
      <c r="B39" s="72" t="s">
        <v>6</v>
      </c>
      <c r="C39" s="179" t="s">
        <v>96</v>
      </c>
      <c r="D39" s="180"/>
      <c r="E39" s="180"/>
      <c r="F39" s="179" t="s">
        <v>96</v>
      </c>
      <c r="G39" s="180"/>
      <c r="H39" s="180"/>
      <c r="J39" s="46" t="s">
        <v>86</v>
      </c>
    </row>
    <row r="40" spans="1:10" x14ac:dyDescent="0.55000000000000004">
      <c r="A40" s="174"/>
      <c r="B40" s="90" t="s">
        <v>40</v>
      </c>
      <c r="C40" s="95">
        <v>0</v>
      </c>
      <c r="D40" s="89" t="s">
        <v>98</v>
      </c>
      <c r="E40" s="98">
        <v>0</v>
      </c>
      <c r="F40" s="117">
        <v>0</v>
      </c>
      <c r="G40" s="89" t="s">
        <v>98</v>
      </c>
      <c r="H40" s="54">
        <v>0</v>
      </c>
      <c r="J40" s="46" t="s">
        <v>87</v>
      </c>
    </row>
    <row r="41" spans="1:10" x14ac:dyDescent="0.55000000000000004">
      <c r="A41" s="174"/>
      <c r="B41" s="79" t="s">
        <v>78</v>
      </c>
      <c r="C41" s="84" t="s">
        <v>51</v>
      </c>
      <c r="D41" s="84" t="s">
        <v>51</v>
      </c>
      <c r="E41" s="84" t="s">
        <v>51</v>
      </c>
      <c r="F41" s="84" t="s">
        <v>51</v>
      </c>
      <c r="G41" s="84" t="s">
        <v>51</v>
      </c>
      <c r="H41" s="84" t="s">
        <v>51</v>
      </c>
      <c r="J41" s="46" t="s">
        <v>88</v>
      </c>
    </row>
    <row r="42" spans="1:10" x14ac:dyDescent="0.55000000000000004">
      <c r="A42" s="174"/>
      <c r="B42" s="91"/>
      <c r="C42" s="185"/>
      <c r="D42" s="186"/>
      <c r="E42" s="187"/>
      <c r="F42" s="167"/>
      <c r="G42" s="188"/>
      <c r="H42" s="189"/>
    </row>
    <row r="43" spans="1:10" ht="18.399999999999999" thickBot="1" x14ac:dyDescent="0.6">
      <c r="A43" s="174"/>
      <c r="B43" s="82" t="s">
        <v>59</v>
      </c>
      <c r="C43" s="88" t="s">
        <v>97</v>
      </c>
      <c r="D43" s="88" t="s">
        <v>97</v>
      </c>
      <c r="E43" s="88" t="s">
        <v>97</v>
      </c>
      <c r="F43" s="88" t="s">
        <v>97</v>
      </c>
      <c r="G43" s="88" t="s">
        <v>97</v>
      </c>
      <c r="H43" s="88" t="s">
        <v>97</v>
      </c>
      <c r="J43" s="46" t="s">
        <v>89</v>
      </c>
    </row>
    <row r="44" spans="1:10" ht="18.399999999999999" thickBot="1" x14ac:dyDescent="0.6">
      <c r="A44" s="175"/>
      <c r="B44" s="103" t="s">
        <v>30</v>
      </c>
      <c r="C44" s="133" t="s">
        <v>61</v>
      </c>
      <c r="D44" s="133" t="s">
        <v>61</v>
      </c>
      <c r="E44" s="133" t="s">
        <v>61</v>
      </c>
      <c r="F44" s="133" t="s">
        <v>61</v>
      </c>
      <c r="G44" s="133" t="s">
        <v>61</v>
      </c>
      <c r="H44" s="133" t="s">
        <v>61</v>
      </c>
    </row>
    <row r="45" spans="1:10" x14ac:dyDescent="0.55000000000000004">
      <c r="F45" s="62"/>
      <c r="G45" s="57"/>
    </row>
    <row r="46" spans="1:10" s="126" customFormat="1" x14ac:dyDescent="0.55000000000000004">
      <c r="B46" s="123"/>
      <c r="C46" s="130"/>
      <c r="D46" s="130"/>
      <c r="E46" s="130"/>
      <c r="F46" s="130"/>
      <c r="G46" s="130"/>
      <c r="H46" s="130"/>
    </row>
    <row r="47" spans="1:10" s="126" customFormat="1" x14ac:dyDescent="0.55000000000000004">
      <c r="B47" s="123"/>
      <c r="C47" s="130"/>
      <c r="D47" s="130"/>
      <c r="E47" s="130"/>
      <c r="F47" s="130"/>
      <c r="G47" s="130"/>
      <c r="H47" s="130"/>
    </row>
    <row r="48" spans="1:10" s="126" customFormat="1" x14ac:dyDescent="0.55000000000000004">
      <c r="B48" s="125"/>
      <c r="C48" s="130"/>
      <c r="D48" s="130" t="s">
        <v>100</v>
      </c>
      <c r="E48" s="130" t="s">
        <v>101</v>
      </c>
      <c r="F48" s="130"/>
      <c r="G48" s="130"/>
      <c r="H48" s="130"/>
    </row>
    <row r="49" spans="1:8" s="126" customFormat="1" x14ac:dyDescent="0.55000000000000004">
      <c r="A49" s="128"/>
      <c r="B49" s="125"/>
      <c r="C49" s="130"/>
      <c r="D49" s="130"/>
      <c r="E49" s="130"/>
      <c r="F49" s="130"/>
      <c r="G49" s="130"/>
      <c r="H49" s="130"/>
    </row>
    <row r="50" spans="1:8" s="126" customFormat="1" x14ac:dyDescent="0.55000000000000004">
      <c r="A50" s="128"/>
      <c r="B50" s="123"/>
      <c r="C50" s="130"/>
      <c r="D50" s="130"/>
      <c r="E50" s="130"/>
      <c r="F50" s="130"/>
      <c r="G50" s="130"/>
      <c r="H50" s="130"/>
    </row>
    <row r="51" spans="1:8" s="126" customFormat="1" x14ac:dyDescent="0.55000000000000004">
      <c r="A51" s="128"/>
      <c r="B51" s="125"/>
      <c r="C51" s="130"/>
      <c r="D51" s="130"/>
      <c r="E51" s="130"/>
      <c r="F51" s="130"/>
      <c r="G51" s="130"/>
      <c r="H51" s="130"/>
    </row>
    <row r="52" spans="1:8" s="126" customFormat="1" x14ac:dyDescent="0.55000000000000004">
      <c r="A52" s="128"/>
      <c r="B52" s="125"/>
      <c r="C52" s="130"/>
      <c r="D52" s="130"/>
      <c r="E52" s="130"/>
      <c r="F52" s="130"/>
      <c r="G52" s="130"/>
      <c r="H52" s="130"/>
    </row>
    <row r="53" spans="1:8" s="126" customFormat="1" x14ac:dyDescent="0.55000000000000004">
      <c r="A53" s="128"/>
      <c r="B53" s="129"/>
      <c r="C53" s="130"/>
      <c r="D53" s="130"/>
      <c r="E53" s="130"/>
      <c r="F53" s="130"/>
      <c r="G53" s="130"/>
      <c r="H53" s="130"/>
    </row>
    <row r="54" spans="1:8" s="126" customFormat="1" x14ac:dyDescent="0.55000000000000004">
      <c r="A54" s="128"/>
      <c r="B54" s="125"/>
      <c r="C54" s="190"/>
      <c r="D54" s="190"/>
      <c r="E54" s="190"/>
      <c r="F54" s="190"/>
      <c r="G54" s="190"/>
      <c r="H54" s="190"/>
    </row>
    <row r="55" spans="1:8" s="126" customFormat="1" x14ac:dyDescent="0.55000000000000004">
      <c r="A55" s="128"/>
      <c r="B55" s="123"/>
      <c r="C55" s="130"/>
      <c r="D55" s="130"/>
      <c r="E55" s="130"/>
      <c r="F55" s="130"/>
      <c r="G55" s="130"/>
      <c r="H55" s="130"/>
    </row>
    <row r="56" spans="1:8" s="126" customFormat="1" x14ac:dyDescent="0.55000000000000004">
      <c r="A56" s="128"/>
      <c r="B56" s="123"/>
      <c r="C56" s="190"/>
      <c r="D56" s="190"/>
      <c r="E56" s="190"/>
      <c r="F56" s="190"/>
      <c r="G56" s="190"/>
      <c r="H56" s="190"/>
    </row>
    <row r="57" spans="1:8" s="126" customFormat="1" x14ac:dyDescent="0.55000000000000004">
      <c r="A57" s="128"/>
      <c r="B57" s="123"/>
      <c r="C57" s="130"/>
      <c r="D57" s="130"/>
      <c r="E57" s="130"/>
      <c r="F57" s="130"/>
      <c r="G57" s="130"/>
      <c r="H57" s="130"/>
    </row>
    <row r="58" spans="1:8" s="126" customFormat="1" x14ac:dyDescent="0.55000000000000004">
      <c r="A58" s="128"/>
      <c r="B58" s="125"/>
      <c r="C58" s="130"/>
      <c r="D58" s="130"/>
      <c r="E58" s="130"/>
      <c r="F58" s="130"/>
      <c r="G58" s="130"/>
      <c r="H58" s="130"/>
    </row>
    <row r="59" spans="1:8" s="126" customFormat="1" x14ac:dyDescent="0.55000000000000004">
      <c r="A59" s="128"/>
      <c r="B59" s="124"/>
      <c r="C59" s="130"/>
      <c r="D59" s="130"/>
      <c r="E59" s="130"/>
      <c r="F59" s="130"/>
      <c r="G59" s="130"/>
      <c r="H59" s="130"/>
    </row>
    <row r="60" spans="1:8" s="126" customFormat="1" x14ac:dyDescent="0.55000000000000004">
      <c r="A60" s="128"/>
      <c r="B60" s="125"/>
      <c r="C60" s="130"/>
      <c r="D60" s="130"/>
      <c r="E60" s="130"/>
      <c r="F60" s="130"/>
      <c r="G60" s="130"/>
      <c r="H60" s="130"/>
    </row>
    <row r="61" spans="1:8" s="126" customFormat="1" x14ac:dyDescent="0.55000000000000004">
      <c r="A61" s="128"/>
      <c r="B61" s="125"/>
      <c r="C61" s="130"/>
      <c r="D61" s="130"/>
      <c r="E61" s="130"/>
      <c r="F61" s="130"/>
      <c r="G61" s="130"/>
      <c r="H61" s="130"/>
    </row>
    <row r="62" spans="1:8" s="126" customFormat="1" x14ac:dyDescent="0.55000000000000004">
      <c r="A62" s="128"/>
      <c r="B62" s="129"/>
      <c r="C62" s="130"/>
      <c r="D62" s="130"/>
      <c r="E62" s="130"/>
      <c r="F62" s="130"/>
      <c r="G62" s="130"/>
      <c r="H62" s="130"/>
    </row>
    <row r="63" spans="1:8" x14ac:dyDescent="0.55000000000000004">
      <c r="A63" s="100"/>
      <c r="B63" s="51"/>
    </row>
    <row r="64" spans="1:8" x14ac:dyDescent="0.55000000000000004">
      <c r="A64" s="100"/>
      <c r="B64" s="51"/>
    </row>
    <row r="65" spans="1:2" x14ac:dyDescent="0.55000000000000004">
      <c r="A65" s="100"/>
      <c r="B65" s="51"/>
    </row>
    <row r="66" spans="1:2" x14ac:dyDescent="0.55000000000000004">
      <c r="A66" s="100"/>
      <c r="B66" s="51"/>
    </row>
    <row r="67" spans="1:2" x14ac:dyDescent="0.55000000000000004">
      <c r="A67" s="100"/>
      <c r="B67" s="51"/>
    </row>
    <row r="68" spans="1:2" x14ac:dyDescent="0.55000000000000004">
      <c r="A68" s="100"/>
      <c r="B68" s="51"/>
    </row>
    <row r="69" spans="1:2" x14ac:dyDescent="0.55000000000000004">
      <c r="A69" s="100"/>
      <c r="B69" s="51"/>
    </row>
    <row r="70" spans="1:2" x14ac:dyDescent="0.55000000000000004">
      <c r="A70" s="100"/>
      <c r="B70" s="51"/>
    </row>
    <row r="71" spans="1:2" x14ac:dyDescent="0.55000000000000004">
      <c r="A71" s="100"/>
      <c r="B71" s="51"/>
    </row>
    <row r="72" spans="1:2" x14ac:dyDescent="0.55000000000000004">
      <c r="A72" s="100"/>
      <c r="B72" s="51"/>
    </row>
    <row r="73" spans="1:2" x14ac:dyDescent="0.55000000000000004">
      <c r="A73" s="100"/>
      <c r="B73" s="51"/>
    </row>
    <row r="74" spans="1:2" x14ac:dyDescent="0.55000000000000004">
      <c r="A74" s="100"/>
      <c r="B74" s="51"/>
    </row>
    <row r="75" spans="1:2" x14ac:dyDescent="0.55000000000000004">
      <c r="A75" s="100"/>
      <c r="B75" s="51"/>
    </row>
    <row r="76" spans="1:2" x14ac:dyDescent="0.55000000000000004">
      <c r="A76" s="100"/>
      <c r="B76" s="51"/>
    </row>
    <row r="77" spans="1:2" x14ac:dyDescent="0.55000000000000004">
      <c r="A77" s="100"/>
      <c r="B77" s="51"/>
    </row>
    <row r="78" spans="1:2" x14ac:dyDescent="0.55000000000000004">
      <c r="A78" s="100"/>
      <c r="B78" s="51"/>
    </row>
    <row r="79" spans="1:2" x14ac:dyDescent="0.55000000000000004">
      <c r="A79" s="100"/>
      <c r="B79" s="51"/>
    </row>
    <row r="80" spans="1:2" x14ac:dyDescent="0.55000000000000004">
      <c r="A80" s="100"/>
      <c r="B80" s="51"/>
    </row>
    <row r="81" spans="1:2" x14ac:dyDescent="0.55000000000000004">
      <c r="A81" s="100"/>
      <c r="B81" s="51"/>
    </row>
    <row r="82" spans="1:2" x14ac:dyDescent="0.55000000000000004">
      <c r="B82" s="51"/>
    </row>
    <row r="83" spans="1:2" x14ac:dyDescent="0.55000000000000004">
      <c r="B83" s="51"/>
    </row>
    <row r="84" spans="1:2" x14ac:dyDescent="0.55000000000000004">
      <c r="B84" s="51"/>
    </row>
    <row r="85" spans="1:2" x14ac:dyDescent="0.55000000000000004">
      <c r="B85" s="51"/>
    </row>
    <row r="86" spans="1:2" x14ac:dyDescent="0.55000000000000004">
      <c r="B86" s="51"/>
    </row>
  </sheetData>
  <mergeCells count="37">
    <mergeCell ref="C56:E56"/>
    <mergeCell ref="F56:H56"/>
    <mergeCell ref="C32:E32"/>
    <mergeCell ref="C39:E39"/>
    <mergeCell ref="F39:H39"/>
    <mergeCell ref="C42:E42"/>
    <mergeCell ref="F42:H42"/>
    <mergeCell ref="C54:E54"/>
    <mergeCell ref="F54:H54"/>
    <mergeCell ref="F25:H25"/>
    <mergeCell ref="F26:H26"/>
    <mergeCell ref="F27:H27"/>
    <mergeCell ref="A28:A36"/>
    <mergeCell ref="C35:E35"/>
    <mergeCell ref="A37:A44"/>
    <mergeCell ref="C37:E37"/>
    <mergeCell ref="F37:H37"/>
    <mergeCell ref="C38:E38"/>
    <mergeCell ref="F38:H38"/>
    <mergeCell ref="A20:A27"/>
    <mergeCell ref="C20:E20"/>
    <mergeCell ref="F20:H20"/>
    <mergeCell ref="C21:E21"/>
    <mergeCell ref="F21:H21"/>
    <mergeCell ref="C22:E22"/>
    <mergeCell ref="F22:H22"/>
    <mergeCell ref="C23:E27"/>
    <mergeCell ref="F23:H23"/>
    <mergeCell ref="F24:H24"/>
    <mergeCell ref="D8:E8"/>
    <mergeCell ref="C10:E11"/>
    <mergeCell ref="F10:H11"/>
    <mergeCell ref="A12:A19"/>
    <mergeCell ref="C15:C19"/>
    <mergeCell ref="F15:F19"/>
    <mergeCell ref="E16:E19"/>
    <mergeCell ref="H16:H19"/>
  </mergeCells>
  <pageMargins left="0.7" right="0.7" top="0.75" bottom="0.75" header="0.3" footer="0.3"/>
  <pageSetup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2B8D-44A5-414C-8281-084EA574A291}">
  <sheetPr>
    <pageSetUpPr fitToPage="1"/>
  </sheetPr>
  <dimension ref="A1:J93"/>
  <sheetViews>
    <sheetView zoomScale="60" zoomScaleNormal="60" workbookViewId="0">
      <selection activeCell="D48" sqref="D48"/>
    </sheetView>
  </sheetViews>
  <sheetFormatPr defaultRowHeight="14.25" x14ac:dyDescent="0.45"/>
  <cols>
    <col min="2" max="2" width="29.19921875" bestFit="1" customWidth="1"/>
    <col min="3" max="3" width="42.06640625" bestFit="1" customWidth="1"/>
    <col min="4" max="5" width="50.06640625" bestFit="1" customWidth="1"/>
    <col min="6" max="6" width="14" customWidth="1"/>
    <col min="7" max="7" width="42.06640625" bestFit="1" customWidth="1"/>
    <col min="8" max="9" width="50.06640625" bestFit="1" customWidth="1"/>
  </cols>
  <sheetData>
    <row r="1" spans="2:6" ht="14.65" thickBot="1" x14ac:dyDescent="0.5"/>
    <row r="2" spans="2:6" ht="14.65" thickBot="1" x14ac:dyDescent="0.5">
      <c r="B2" s="21" t="s">
        <v>15</v>
      </c>
      <c r="C2" s="18"/>
    </row>
    <row r="3" spans="2:6" ht="14.65" thickBot="1" x14ac:dyDescent="0.5"/>
    <row r="4" spans="2:6" x14ac:dyDescent="0.45">
      <c r="B4" s="2" t="s">
        <v>8</v>
      </c>
      <c r="C4" s="3"/>
    </row>
    <row r="5" spans="2:6" x14ac:dyDescent="0.45">
      <c r="B5" s="4" t="s">
        <v>9</v>
      </c>
      <c r="C5" s="5"/>
    </row>
    <row r="6" spans="2:6" x14ac:dyDescent="0.45">
      <c r="B6" s="4" t="s">
        <v>10</v>
      </c>
      <c r="C6" s="5"/>
    </row>
    <row r="7" spans="2:6" x14ac:dyDescent="0.45">
      <c r="B7" s="4" t="s">
        <v>11</v>
      </c>
      <c r="C7" s="5"/>
    </row>
    <row r="8" spans="2:6" ht="14.65" thickBot="1" x14ac:dyDescent="0.5">
      <c r="B8" s="15" t="s">
        <v>7</v>
      </c>
      <c r="C8" s="8"/>
    </row>
    <row r="9" spans="2:6" x14ac:dyDescent="0.45">
      <c r="B9" s="2" t="s">
        <v>12</v>
      </c>
      <c r="C9" s="3"/>
    </row>
    <row r="10" spans="2:6" x14ac:dyDescent="0.45">
      <c r="B10" s="4" t="s">
        <v>13</v>
      </c>
      <c r="C10" s="5"/>
    </row>
    <row r="11" spans="2:6" x14ac:dyDescent="0.45">
      <c r="B11" s="4" t="s">
        <v>14</v>
      </c>
      <c r="C11" s="5"/>
    </row>
    <row r="12" spans="2:6" ht="14.65" thickBot="1" x14ac:dyDescent="0.5">
      <c r="B12" s="15" t="s">
        <v>6</v>
      </c>
      <c r="C12" s="8"/>
    </row>
    <row r="13" spans="2:6" ht="14.65" thickBot="1" x14ac:dyDescent="0.5"/>
    <row r="14" spans="2:6" x14ac:dyDescent="0.45">
      <c r="C14" s="201" t="s">
        <v>71</v>
      </c>
      <c r="D14" s="202"/>
      <c r="E14" s="203"/>
      <c r="F14" s="25"/>
    </row>
    <row r="15" spans="2:6" ht="14.65" thickBot="1" x14ac:dyDescent="0.5">
      <c r="B15" s="10"/>
      <c r="C15" s="204"/>
      <c r="D15" s="205"/>
      <c r="E15" s="206"/>
    </row>
    <row r="16" spans="2:6" ht="14.65" thickBot="1" x14ac:dyDescent="0.5">
      <c r="B16" s="17" t="s">
        <v>0</v>
      </c>
      <c r="C16" s="27" t="s">
        <v>1</v>
      </c>
      <c r="D16" s="36" t="s">
        <v>2</v>
      </c>
      <c r="E16" s="36" t="s">
        <v>5</v>
      </c>
      <c r="F16" s="33"/>
    </row>
    <row r="17" spans="2:10" x14ac:dyDescent="0.45">
      <c r="B17" s="12" t="s">
        <v>16</v>
      </c>
      <c r="C17" s="26" t="s">
        <v>20</v>
      </c>
      <c r="D17" s="30" t="s">
        <v>21</v>
      </c>
      <c r="E17" s="30" t="s">
        <v>28</v>
      </c>
      <c r="F17" s="34"/>
    </row>
    <row r="18" spans="2:10" x14ac:dyDescent="0.45">
      <c r="B18" s="12" t="s">
        <v>62</v>
      </c>
      <c r="C18" s="26" t="s">
        <v>20</v>
      </c>
      <c r="D18" s="30" t="s">
        <v>21</v>
      </c>
      <c r="E18" s="30" t="s">
        <v>28</v>
      </c>
      <c r="F18" s="34"/>
    </row>
    <row r="19" spans="2:10" x14ac:dyDescent="0.45">
      <c r="B19" s="12" t="s">
        <v>23</v>
      </c>
      <c r="C19" s="26"/>
      <c r="D19" s="30" t="s">
        <v>21</v>
      </c>
      <c r="E19" s="30" t="s">
        <v>28</v>
      </c>
      <c r="F19" s="34"/>
    </row>
    <row r="20" spans="2:10" x14ac:dyDescent="0.45">
      <c r="B20" s="12" t="s">
        <v>24</v>
      </c>
      <c r="C20" s="26"/>
      <c r="D20" s="30" t="s">
        <v>21</v>
      </c>
      <c r="E20" s="30"/>
      <c r="F20" s="34"/>
    </row>
    <row r="21" spans="2:10" x14ac:dyDescent="0.45">
      <c r="B21" s="12"/>
      <c r="C21" s="26"/>
      <c r="D21" s="30"/>
      <c r="E21" s="30"/>
      <c r="F21" s="34"/>
    </row>
    <row r="22" spans="2:10" x14ac:dyDescent="0.45">
      <c r="B22" s="13" t="s">
        <v>25</v>
      </c>
      <c r="C22" s="26"/>
      <c r="D22" s="30" t="s">
        <v>21</v>
      </c>
      <c r="E22" s="30"/>
      <c r="F22" s="34"/>
      <c r="J22" s="1"/>
    </row>
    <row r="23" spans="2:10" ht="14.65" thickBot="1" x14ac:dyDescent="0.5">
      <c r="B23" s="13" t="s">
        <v>26</v>
      </c>
      <c r="C23" s="28"/>
      <c r="D23" s="30" t="s">
        <v>21</v>
      </c>
      <c r="E23" s="31"/>
      <c r="F23" s="34"/>
      <c r="J23" s="1"/>
    </row>
    <row r="24" spans="2:10" ht="14.65" thickBot="1" x14ac:dyDescent="0.5">
      <c r="B24" s="17" t="s">
        <v>3</v>
      </c>
      <c r="C24" s="196" t="s">
        <v>1</v>
      </c>
      <c r="D24" s="197"/>
      <c r="E24" s="198"/>
      <c r="F24" s="35"/>
    </row>
    <row r="25" spans="2:10" x14ac:dyDescent="0.45">
      <c r="B25" s="2" t="s">
        <v>16</v>
      </c>
      <c r="C25" s="2" t="s">
        <v>20</v>
      </c>
      <c r="D25" s="11" t="s">
        <v>20</v>
      </c>
      <c r="E25" s="11" t="s">
        <v>20</v>
      </c>
      <c r="F25" s="9"/>
    </row>
    <row r="26" spans="2:10" x14ac:dyDescent="0.45">
      <c r="B26" s="4" t="s">
        <v>22</v>
      </c>
      <c r="C26" s="4" t="s">
        <v>20</v>
      </c>
      <c r="D26" s="12" t="s">
        <v>20</v>
      </c>
      <c r="E26" s="12" t="s">
        <v>20</v>
      </c>
      <c r="F26" s="9"/>
    </row>
    <row r="27" spans="2:10" x14ac:dyDescent="0.45">
      <c r="B27" s="4" t="s">
        <v>23</v>
      </c>
      <c r="C27" s="199"/>
      <c r="D27" s="194"/>
      <c r="E27" s="30"/>
      <c r="F27" s="34"/>
    </row>
    <row r="28" spans="2:10" x14ac:dyDescent="0.45">
      <c r="B28" s="4" t="s">
        <v>24</v>
      </c>
      <c r="C28" s="199"/>
      <c r="D28" s="194"/>
      <c r="E28" s="30"/>
      <c r="F28" s="34"/>
    </row>
    <row r="29" spans="2:10" x14ac:dyDescent="0.45">
      <c r="B29" s="4"/>
      <c r="C29" s="199"/>
      <c r="D29" s="194"/>
      <c r="E29" s="30"/>
      <c r="F29" s="34"/>
    </row>
    <row r="30" spans="2:10" x14ac:dyDescent="0.45">
      <c r="B30" s="6" t="s">
        <v>25</v>
      </c>
      <c r="C30" s="199"/>
      <c r="D30" s="194"/>
      <c r="E30" s="30"/>
      <c r="F30" s="34"/>
      <c r="J30" s="1"/>
    </row>
    <row r="31" spans="2:10" ht="14.65" thickBot="1" x14ac:dyDescent="0.5">
      <c r="B31" s="15" t="s">
        <v>26</v>
      </c>
      <c r="C31" s="200"/>
      <c r="D31" s="195"/>
      <c r="E31" s="31"/>
      <c r="F31" s="34"/>
      <c r="J31" s="1"/>
    </row>
    <row r="32" spans="2:10" ht="14.65" thickBot="1" x14ac:dyDescent="0.5">
      <c r="B32" s="17" t="s">
        <v>31</v>
      </c>
      <c r="C32" s="23" t="s">
        <v>32</v>
      </c>
      <c r="D32" s="17" t="s">
        <v>34</v>
      </c>
      <c r="E32" s="17" t="s">
        <v>36</v>
      </c>
      <c r="F32" s="35"/>
    </row>
    <row r="33" spans="2:10" x14ac:dyDescent="0.45">
      <c r="B33" s="16" t="s">
        <v>17</v>
      </c>
      <c r="C33" s="11" t="s">
        <v>69</v>
      </c>
      <c r="D33" s="11" t="s">
        <v>58</v>
      </c>
      <c r="E33" s="11" t="s">
        <v>63</v>
      </c>
      <c r="F33" s="9"/>
      <c r="J33" s="1"/>
    </row>
    <row r="34" spans="2:10" x14ac:dyDescent="0.45">
      <c r="B34" s="13" t="s">
        <v>18</v>
      </c>
      <c r="C34" s="12" t="s">
        <v>42</v>
      </c>
      <c r="D34" s="12" t="s">
        <v>42</v>
      </c>
      <c r="E34" s="12" t="s">
        <v>42</v>
      </c>
      <c r="F34" s="9"/>
      <c r="J34" s="1"/>
    </row>
    <row r="35" spans="2:10" x14ac:dyDescent="0.45">
      <c r="B35" s="38" t="s">
        <v>19</v>
      </c>
      <c r="C35" s="12" t="s">
        <v>52</v>
      </c>
      <c r="D35" s="12" t="s">
        <v>52</v>
      </c>
      <c r="E35" s="12" t="s">
        <v>52</v>
      </c>
      <c r="F35" s="9"/>
      <c r="J35" s="1"/>
    </row>
    <row r="36" spans="2:10" x14ac:dyDescent="0.45">
      <c r="B36" s="40" t="s">
        <v>38</v>
      </c>
      <c r="C36" s="12" t="s">
        <v>43</v>
      </c>
      <c r="D36" s="12" t="s">
        <v>43</v>
      </c>
      <c r="E36" s="12" t="s">
        <v>43</v>
      </c>
      <c r="F36" s="9"/>
      <c r="J36" s="1"/>
    </row>
    <row r="37" spans="2:10" x14ac:dyDescent="0.45">
      <c r="B37" s="13"/>
      <c r="C37" s="12"/>
      <c r="D37" s="12"/>
      <c r="E37" s="12"/>
      <c r="F37" s="9"/>
      <c r="J37" s="1"/>
    </row>
    <row r="38" spans="2:10" ht="14.65" thickBot="1" x14ac:dyDescent="0.5">
      <c r="B38" s="40" t="s">
        <v>47</v>
      </c>
      <c r="C38" s="12" t="s">
        <v>45</v>
      </c>
      <c r="D38" s="12" t="s">
        <v>45</v>
      </c>
      <c r="E38" s="12" t="s">
        <v>45</v>
      </c>
      <c r="F38" s="9"/>
      <c r="J38" s="1"/>
    </row>
    <row r="39" spans="2:10" ht="21.4" thickBot="1" x14ac:dyDescent="0.7">
      <c r="B39" s="42" t="s">
        <v>53</v>
      </c>
      <c r="C39" s="12" t="s">
        <v>55</v>
      </c>
      <c r="D39" s="12" t="s">
        <v>55</v>
      </c>
      <c r="E39" s="12" t="s">
        <v>55</v>
      </c>
      <c r="F39" s="9"/>
      <c r="J39" s="1"/>
    </row>
    <row r="40" spans="2:10" x14ac:dyDescent="0.45">
      <c r="B40" s="39" t="s">
        <v>46</v>
      </c>
      <c r="C40" s="12">
        <v>0</v>
      </c>
      <c r="D40" s="12">
        <v>0</v>
      </c>
      <c r="E40" s="12">
        <v>0</v>
      </c>
      <c r="F40" s="9"/>
      <c r="J40" s="1"/>
    </row>
    <row r="41" spans="2:10" x14ac:dyDescent="0.45">
      <c r="B41" s="20"/>
      <c r="C41" s="12"/>
      <c r="D41" s="12"/>
      <c r="E41" s="12"/>
      <c r="F41" s="9"/>
      <c r="J41" s="1"/>
    </row>
    <row r="42" spans="2:10" x14ac:dyDescent="0.45">
      <c r="B42" s="13" t="s">
        <v>6</v>
      </c>
      <c r="C42" s="12" t="s">
        <v>56</v>
      </c>
      <c r="D42" s="12" t="s">
        <v>56</v>
      </c>
      <c r="E42" s="12" t="s">
        <v>56</v>
      </c>
      <c r="F42" s="9"/>
      <c r="J42" s="1"/>
    </row>
    <row r="43" spans="2:10" x14ac:dyDescent="0.45">
      <c r="B43" s="13" t="s">
        <v>40</v>
      </c>
      <c r="C43" s="12">
        <v>0</v>
      </c>
      <c r="D43" s="12" t="s">
        <v>50</v>
      </c>
      <c r="E43" s="12">
        <v>0</v>
      </c>
      <c r="F43" s="9"/>
      <c r="J43" s="1"/>
    </row>
    <row r="44" spans="2:10" x14ac:dyDescent="0.45">
      <c r="B44" s="38" t="s">
        <v>41</v>
      </c>
      <c r="C44" s="12" t="s">
        <v>51</v>
      </c>
      <c r="D44" s="12" t="s">
        <v>51</v>
      </c>
      <c r="E44" s="12" t="s">
        <v>51</v>
      </c>
      <c r="F44" s="9"/>
      <c r="J44" s="1"/>
    </row>
    <row r="45" spans="2:10" x14ac:dyDescent="0.45">
      <c r="B45" s="22"/>
      <c r="C45" s="12"/>
      <c r="D45" s="12"/>
      <c r="E45" s="12"/>
      <c r="F45" s="9"/>
    </row>
    <row r="46" spans="2:10" x14ac:dyDescent="0.45">
      <c r="B46" s="40" t="s">
        <v>59</v>
      </c>
      <c r="C46" s="12">
        <v>0</v>
      </c>
      <c r="D46" s="12">
        <v>0</v>
      </c>
      <c r="E46" s="12">
        <v>0</v>
      </c>
      <c r="F46" s="9"/>
    </row>
    <row r="47" spans="2:10" ht="14.65" thickBot="1" x14ac:dyDescent="0.5">
      <c r="B47" s="39" t="s">
        <v>49</v>
      </c>
      <c r="C47" s="12">
        <v>0</v>
      </c>
      <c r="D47" s="12">
        <v>0</v>
      </c>
      <c r="E47" s="12">
        <v>0</v>
      </c>
      <c r="F47" s="9"/>
    </row>
    <row r="48" spans="2:10" ht="21.4" thickBot="1" x14ac:dyDescent="0.7">
      <c r="B48" s="42" t="s">
        <v>30</v>
      </c>
      <c r="C48" s="14" t="s">
        <v>54</v>
      </c>
      <c r="D48" s="14" t="s">
        <v>54</v>
      </c>
      <c r="E48" s="14" t="s">
        <v>54</v>
      </c>
      <c r="F48" s="9"/>
    </row>
    <row r="49" spans="2:10" x14ac:dyDescent="0.45">
      <c r="F49" s="9"/>
      <c r="J49" s="1"/>
    </row>
    <row r="50" spans="2:10" ht="14.65" thickBot="1" x14ac:dyDescent="0.5">
      <c r="B50" s="10"/>
      <c r="C50" s="9"/>
    </row>
    <row r="51" spans="2:10" x14ac:dyDescent="0.45">
      <c r="C51" s="201" t="s">
        <v>76</v>
      </c>
      <c r="D51" s="202"/>
      <c r="E51" s="203"/>
    </row>
    <row r="52" spans="2:10" ht="14.65" thickBot="1" x14ac:dyDescent="0.5">
      <c r="B52" s="10"/>
      <c r="C52" s="204"/>
      <c r="D52" s="205"/>
      <c r="E52" s="206"/>
    </row>
    <row r="53" spans="2:10" ht="14.65" thickBot="1" x14ac:dyDescent="0.5">
      <c r="B53" s="23" t="s">
        <v>0</v>
      </c>
      <c r="C53" s="36" t="s">
        <v>1</v>
      </c>
      <c r="D53" s="29" t="s">
        <v>2</v>
      </c>
      <c r="E53" s="36" t="s">
        <v>5</v>
      </c>
    </row>
    <row r="54" spans="2:10" x14ac:dyDescent="0.45">
      <c r="B54" s="4" t="s">
        <v>16</v>
      </c>
      <c r="C54" s="30" t="s">
        <v>20</v>
      </c>
      <c r="D54" s="34" t="s">
        <v>21</v>
      </c>
      <c r="E54" s="30" t="s">
        <v>28</v>
      </c>
    </row>
    <row r="55" spans="2:10" x14ac:dyDescent="0.45">
      <c r="B55" s="4" t="s">
        <v>62</v>
      </c>
      <c r="C55" s="30" t="s">
        <v>20</v>
      </c>
      <c r="D55" s="34" t="s">
        <v>21</v>
      </c>
      <c r="E55" s="30" t="s">
        <v>28</v>
      </c>
    </row>
    <row r="56" spans="2:10" x14ac:dyDescent="0.45">
      <c r="B56" s="4" t="s">
        <v>23</v>
      </c>
      <c r="C56" s="30"/>
      <c r="D56" s="34" t="s">
        <v>21</v>
      </c>
      <c r="E56" s="30" t="s">
        <v>28</v>
      </c>
    </row>
    <row r="57" spans="2:10" x14ac:dyDescent="0.45">
      <c r="B57" s="4" t="s">
        <v>24</v>
      </c>
      <c r="C57" s="30"/>
      <c r="D57" s="34" t="s">
        <v>21</v>
      </c>
      <c r="E57" s="30"/>
    </row>
    <row r="58" spans="2:10" x14ac:dyDescent="0.45">
      <c r="B58" s="4"/>
      <c r="C58" s="30"/>
      <c r="D58" s="34"/>
      <c r="E58" s="30"/>
    </row>
    <row r="59" spans="2:10" x14ac:dyDescent="0.45">
      <c r="B59" s="6" t="s">
        <v>25</v>
      </c>
      <c r="C59" s="30"/>
      <c r="D59" s="34" t="s">
        <v>21</v>
      </c>
      <c r="E59" s="30"/>
    </row>
    <row r="60" spans="2:10" ht="14.65" thickBot="1" x14ac:dyDescent="0.5">
      <c r="B60" s="6" t="s">
        <v>26</v>
      </c>
      <c r="C60" s="31"/>
      <c r="D60" s="34" t="s">
        <v>21</v>
      </c>
      <c r="E60" s="31"/>
    </row>
    <row r="61" spans="2:10" ht="14.65" thickBot="1" x14ac:dyDescent="0.5">
      <c r="B61" s="23" t="s">
        <v>3</v>
      </c>
      <c r="C61" s="196" t="s">
        <v>4</v>
      </c>
      <c r="D61" s="197"/>
      <c r="E61" s="198"/>
    </row>
    <row r="62" spans="2:10" x14ac:dyDescent="0.45">
      <c r="B62" s="2" t="s">
        <v>16</v>
      </c>
      <c r="C62" s="11" t="s">
        <v>29</v>
      </c>
      <c r="D62" s="32" t="s">
        <v>29</v>
      </c>
      <c r="E62" s="11" t="s">
        <v>29</v>
      </c>
    </row>
    <row r="63" spans="2:10" x14ac:dyDescent="0.45">
      <c r="B63" s="4" t="s">
        <v>22</v>
      </c>
      <c r="C63" s="12" t="s">
        <v>29</v>
      </c>
      <c r="D63" s="9" t="s">
        <v>29</v>
      </c>
      <c r="E63" s="12" t="s">
        <v>29</v>
      </c>
    </row>
    <row r="64" spans="2:10" x14ac:dyDescent="0.45">
      <c r="B64" s="4" t="s">
        <v>23</v>
      </c>
      <c r="C64" s="12" t="s">
        <v>29</v>
      </c>
      <c r="D64" s="9" t="s">
        <v>29</v>
      </c>
      <c r="E64" s="12" t="s">
        <v>29</v>
      </c>
    </row>
    <row r="65" spans="2:8" x14ac:dyDescent="0.45">
      <c r="B65" s="4" t="s">
        <v>24</v>
      </c>
      <c r="C65" s="12" t="s">
        <v>29</v>
      </c>
      <c r="D65" s="9" t="s">
        <v>29</v>
      </c>
      <c r="E65" s="12" t="s">
        <v>29</v>
      </c>
    </row>
    <row r="66" spans="2:8" x14ac:dyDescent="0.45">
      <c r="B66" s="4"/>
      <c r="C66" s="12"/>
      <c r="D66" s="9"/>
      <c r="E66" s="12"/>
    </row>
    <row r="67" spans="2:8" x14ac:dyDescent="0.45">
      <c r="B67" s="6" t="s">
        <v>25</v>
      </c>
      <c r="C67" s="12" t="s">
        <v>27</v>
      </c>
      <c r="D67" s="9" t="s">
        <v>27</v>
      </c>
      <c r="E67" s="12" t="s">
        <v>27</v>
      </c>
      <c r="G67" s="9"/>
      <c r="H67" s="9"/>
    </row>
    <row r="68" spans="2:8" ht="14.65" thickBot="1" x14ac:dyDescent="0.5">
      <c r="B68" s="15" t="s">
        <v>26</v>
      </c>
      <c r="C68" s="14" t="s">
        <v>27</v>
      </c>
      <c r="D68" s="37" t="s">
        <v>27</v>
      </c>
      <c r="E68" s="14" t="s">
        <v>27</v>
      </c>
      <c r="G68" s="9"/>
      <c r="H68" s="9"/>
    </row>
    <row r="69" spans="2:8" ht="14.65" thickBot="1" x14ac:dyDescent="0.5">
      <c r="B69" s="17" t="s">
        <v>31</v>
      </c>
      <c r="C69" s="17" t="s">
        <v>33</v>
      </c>
      <c r="D69" s="24" t="s">
        <v>35</v>
      </c>
      <c r="E69" s="17" t="s">
        <v>37</v>
      </c>
      <c r="G69" s="9"/>
      <c r="H69" s="9"/>
    </row>
    <row r="70" spans="2:8" x14ac:dyDescent="0.45">
      <c r="B70" s="16" t="s">
        <v>17</v>
      </c>
      <c r="C70" s="2" t="s">
        <v>44</v>
      </c>
      <c r="D70" s="11" t="s">
        <v>58</v>
      </c>
      <c r="E70" s="11" t="s">
        <v>63</v>
      </c>
      <c r="G70" s="35"/>
      <c r="H70" s="9"/>
    </row>
    <row r="71" spans="2:8" x14ac:dyDescent="0.45">
      <c r="B71" s="13" t="s">
        <v>18</v>
      </c>
      <c r="C71" s="4" t="s">
        <v>42</v>
      </c>
      <c r="D71" s="12" t="s">
        <v>42</v>
      </c>
      <c r="E71" s="12" t="s">
        <v>42</v>
      </c>
      <c r="G71" s="10"/>
      <c r="H71" s="9"/>
    </row>
    <row r="72" spans="2:8" x14ac:dyDescent="0.45">
      <c r="B72" s="38" t="s">
        <v>19</v>
      </c>
      <c r="C72" s="4" t="s">
        <v>52</v>
      </c>
      <c r="D72" s="12" t="s">
        <v>52</v>
      </c>
      <c r="E72" s="12" t="s">
        <v>52</v>
      </c>
      <c r="G72" s="10"/>
      <c r="H72" s="9"/>
    </row>
    <row r="73" spans="2:8" x14ac:dyDescent="0.45">
      <c r="B73" s="40" t="s">
        <v>38</v>
      </c>
      <c r="C73" s="4" t="s">
        <v>57</v>
      </c>
      <c r="D73" s="12" t="s">
        <v>67</v>
      </c>
      <c r="E73" s="12" t="s">
        <v>67</v>
      </c>
      <c r="G73" s="41"/>
      <c r="H73" s="9"/>
    </row>
    <row r="74" spans="2:8" x14ac:dyDescent="0.45">
      <c r="B74" s="13"/>
      <c r="D74" s="12"/>
      <c r="E74" s="12"/>
      <c r="G74" s="41"/>
      <c r="H74" s="9"/>
    </row>
    <row r="75" spans="2:8" x14ac:dyDescent="0.45">
      <c r="B75" s="40" t="s">
        <v>47</v>
      </c>
      <c r="C75" s="4" t="s">
        <v>64</v>
      </c>
      <c r="D75" s="12" t="s">
        <v>65</v>
      </c>
      <c r="E75" s="12" t="s">
        <v>66</v>
      </c>
      <c r="G75" s="10"/>
      <c r="H75" s="9"/>
    </row>
    <row r="76" spans="2:8" ht="14.65" thickBot="1" x14ac:dyDescent="0.5">
      <c r="B76" s="40" t="s">
        <v>39</v>
      </c>
      <c r="C76" s="4" t="s">
        <v>48</v>
      </c>
      <c r="D76" s="12" t="s">
        <v>48</v>
      </c>
      <c r="E76" s="12" t="s">
        <v>48</v>
      </c>
      <c r="G76" s="41"/>
      <c r="H76" s="9"/>
    </row>
    <row r="77" spans="2:8" ht="21.4" thickBot="1" x14ac:dyDescent="0.7">
      <c r="B77" s="42" t="s">
        <v>53</v>
      </c>
      <c r="C77" s="4" t="s">
        <v>55</v>
      </c>
      <c r="D77" s="12" t="s">
        <v>55</v>
      </c>
      <c r="E77" s="12" t="s">
        <v>55</v>
      </c>
      <c r="G77" s="41"/>
      <c r="H77" s="9"/>
    </row>
    <row r="78" spans="2:8" ht="21" x14ac:dyDescent="0.65">
      <c r="B78" s="39" t="s">
        <v>46</v>
      </c>
      <c r="C78" s="4" t="s">
        <v>50</v>
      </c>
      <c r="D78" s="12" t="s">
        <v>50</v>
      </c>
      <c r="E78" s="12" t="s">
        <v>50</v>
      </c>
      <c r="G78" s="44"/>
      <c r="H78" s="9"/>
    </row>
    <row r="79" spans="2:8" x14ac:dyDescent="0.45">
      <c r="B79" s="20"/>
      <c r="D79" s="12"/>
      <c r="E79" s="12"/>
      <c r="G79" s="43"/>
      <c r="H79" s="9"/>
    </row>
    <row r="80" spans="2:8" x14ac:dyDescent="0.45">
      <c r="B80" s="13" t="s">
        <v>6</v>
      </c>
      <c r="C80" s="4" t="s">
        <v>56</v>
      </c>
      <c r="D80" s="12" t="s">
        <v>56</v>
      </c>
      <c r="E80" s="12" t="s">
        <v>56</v>
      </c>
      <c r="G80" s="19"/>
      <c r="H80" s="9"/>
    </row>
    <row r="81" spans="1:8" x14ac:dyDescent="0.45">
      <c r="B81" s="13" t="s">
        <v>40</v>
      </c>
      <c r="C81" s="4">
        <v>0</v>
      </c>
      <c r="D81" s="12" t="s">
        <v>50</v>
      </c>
      <c r="E81" s="12">
        <v>0</v>
      </c>
      <c r="G81" s="10"/>
      <c r="H81" s="9"/>
    </row>
    <row r="82" spans="1:8" x14ac:dyDescent="0.45">
      <c r="B82" s="38" t="s">
        <v>41</v>
      </c>
      <c r="C82" s="4" t="s">
        <v>51</v>
      </c>
      <c r="D82" s="12" t="s">
        <v>51</v>
      </c>
      <c r="E82" s="12" t="s">
        <v>51</v>
      </c>
      <c r="G82" s="10"/>
      <c r="H82" s="9"/>
    </row>
    <row r="83" spans="1:8" x14ac:dyDescent="0.45">
      <c r="B83" s="22"/>
      <c r="D83" s="12"/>
      <c r="E83" s="12"/>
      <c r="G83" s="41"/>
      <c r="H83" s="9"/>
    </row>
    <row r="84" spans="1:8" x14ac:dyDescent="0.45">
      <c r="B84" s="40" t="s">
        <v>59</v>
      </c>
      <c r="C84" s="4" t="s">
        <v>60</v>
      </c>
      <c r="D84" s="12" t="s">
        <v>60</v>
      </c>
      <c r="E84" s="12" t="s">
        <v>60</v>
      </c>
      <c r="G84" s="45"/>
      <c r="H84" s="9"/>
    </row>
    <row r="85" spans="1:8" ht="14.65" thickBot="1" x14ac:dyDescent="0.5">
      <c r="B85" s="39" t="s">
        <v>49</v>
      </c>
      <c r="C85" s="4" t="s">
        <v>61</v>
      </c>
      <c r="D85" s="12" t="s">
        <v>61</v>
      </c>
      <c r="E85" s="12" t="s">
        <v>61</v>
      </c>
      <c r="G85" s="41"/>
      <c r="H85" s="9"/>
    </row>
    <row r="86" spans="1:8" ht="21.4" thickBot="1" x14ac:dyDescent="0.7">
      <c r="B86" s="42" t="s">
        <v>30</v>
      </c>
      <c r="C86" s="7" t="s">
        <v>54</v>
      </c>
      <c r="D86" s="14" t="s">
        <v>54</v>
      </c>
      <c r="E86" s="14" t="s">
        <v>54</v>
      </c>
      <c r="G86" s="43"/>
      <c r="H86" s="9"/>
    </row>
    <row r="87" spans="1:8" ht="21" x14ac:dyDescent="0.65">
      <c r="G87" s="44"/>
      <c r="H87" s="9"/>
    </row>
    <row r="88" spans="1:8" x14ac:dyDescent="0.45">
      <c r="G88" s="9"/>
      <c r="H88" s="9"/>
    </row>
    <row r="89" spans="1:8" x14ac:dyDescent="0.45">
      <c r="A89" s="9"/>
      <c r="B89" s="9"/>
      <c r="C89" s="9"/>
      <c r="D89" s="9"/>
      <c r="E89" s="9"/>
      <c r="G89" s="9"/>
      <c r="H89" s="9"/>
    </row>
    <row r="90" spans="1:8" x14ac:dyDescent="0.45">
      <c r="A90" s="9"/>
      <c r="B90" s="9"/>
      <c r="C90" s="9"/>
      <c r="D90" s="9"/>
      <c r="E90" s="9"/>
    </row>
    <row r="91" spans="1:8" x14ac:dyDescent="0.45">
      <c r="A91" s="9"/>
      <c r="B91" s="9"/>
      <c r="C91" s="9"/>
      <c r="D91" s="9"/>
      <c r="E91" s="9"/>
    </row>
    <row r="92" spans="1:8" x14ac:dyDescent="0.45">
      <c r="A92" s="9"/>
      <c r="B92" s="9"/>
      <c r="C92" s="9"/>
      <c r="D92" s="9"/>
      <c r="E92" s="9"/>
    </row>
    <row r="93" spans="1:8" x14ac:dyDescent="0.45">
      <c r="A93" s="9"/>
      <c r="B93" s="10"/>
      <c r="C93" s="9"/>
      <c r="D93" s="9"/>
      <c r="E93" s="9"/>
    </row>
  </sheetData>
  <mergeCells count="6">
    <mergeCell ref="D27:D31"/>
    <mergeCell ref="C61:E61"/>
    <mergeCell ref="C24:E24"/>
    <mergeCell ref="C27:C31"/>
    <mergeCell ref="C14:E15"/>
    <mergeCell ref="C51:E52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Formula's</vt:lpstr>
      <vt:lpstr>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Wise, Austin</dc:creator>
  <cp:lastModifiedBy>Wise, Austin</cp:lastModifiedBy>
  <cp:lastPrinted>2019-08-22T02:00:57Z</cp:lastPrinted>
  <dcterms:created xsi:type="dcterms:W3CDTF">2019-08-18T22:01:18Z</dcterms:created>
  <dcterms:modified xsi:type="dcterms:W3CDTF">2019-08-24T17:59:06Z</dcterms:modified>
</cp:coreProperties>
</file>